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ulburnnswgovau-my.sharepoint.com/personal/brendan_hollands_goulburn_nsw_gov_au/Documents/Desktop/ASV Application documents/"/>
    </mc:Choice>
  </mc:AlternateContent>
  <xr:revisionPtr revIDLastSave="7" documentId="8_{A32C30D0-8892-4CC2-A477-E62F02C0F5C5}" xr6:coauthVersionLast="47" xr6:coauthVersionMax="47" xr10:uidLastSave="{8972ED69-4C15-4804-A6B1-E48F81707228}"/>
  <bookViews>
    <workbookView xWindow="-120" yWindow="-120" windowWidth="29040" windowHeight="15840" activeTab="2" xr2:uid="{00000000-000D-0000-FFFF-FFFF00000000}"/>
  </bookViews>
  <sheets>
    <sheet name="Gen Unrestricted" sheetId="160" r:id="rId1"/>
    <sheet name="Definition" sheetId="1" r:id="rId2"/>
    <sheet name="Adopted" sheetId="240" r:id="rId3"/>
    <sheet name="Post Submissions" sheetId="239" r:id="rId4"/>
    <sheet name="21PJOB 040521" sheetId="235" r:id="rId5"/>
    <sheet name="21PJOB Post Rollover" sheetId="234" r:id="rId6"/>
    <sheet name="Final Draft" sheetId="233" r:id="rId7"/>
    <sheet name="290321b" sheetId="231" r:id="rId8"/>
    <sheet name="290321a" sheetId="230" r:id="rId9"/>
    <sheet name="290321" sheetId="229" r:id="rId10"/>
    <sheet name="260321a" sheetId="227" r:id="rId11"/>
    <sheet name="260321" sheetId="226" r:id="rId12"/>
    <sheet name="PJIN 3pc wages" sheetId="170" r:id="rId13"/>
    <sheet name="PJIN 090221 2.75pc CPI" sheetId="168" r:id="rId14"/>
    <sheet name="Initial Bud 040221" sheetId="166" r:id="rId15"/>
    <sheet name="Initial Bud 130121" sheetId="165" r:id="rId16"/>
    <sheet name="Initial Bud 181220" sheetId="164" r:id="rId17"/>
    <sheet name="Initial 041220" sheetId="159" r:id="rId18"/>
    <sheet name="Base Updated Salaries" sheetId="158" r:id="rId19"/>
    <sheet name="Base Budget" sheetId="154" r:id="rId20"/>
  </sheets>
  <definedNames>
    <definedName name="_xlnm.Print_Area" localSheetId="4">'21PJOB 040521'!$B$2:$G$274</definedName>
    <definedName name="_xlnm.Print_Area" localSheetId="5">'21PJOB Post Rollover'!$B$2:$G$272</definedName>
    <definedName name="_xlnm.Print_Area" localSheetId="11">'260321'!$B$2:$G$272</definedName>
    <definedName name="_xlnm.Print_Area" localSheetId="10">'260321a'!$B$2:$G$272</definedName>
    <definedName name="_xlnm.Print_Area" localSheetId="9">'290321'!$B$2:$G$272</definedName>
    <definedName name="_xlnm.Print_Area" localSheetId="8">'290321a'!$B$2:$G$272</definedName>
    <definedName name="_xlnm.Print_Area" localSheetId="7">'290321b'!$B$2:$G$272</definedName>
    <definedName name="_xlnm.Print_Area" localSheetId="2">Adopted!$B$3:$M$277</definedName>
    <definedName name="_xlnm.Print_Area" localSheetId="19">'Base Budget'!$B$2:$G$269</definedName>
    <definedName name="_xlnm.Print_Area" localSheetId="18">'Base Updated Salaries'!$B$2:$G$269</definedName>
    <definedName name="_xlnm.Print_Area" localSheetId="1">Definition!$H$37:$M$132</definedName>
    <definedName name="_xlnm.Print_Area" localSheetId="6">'Final Draft'!$B$2:$G$272</definedName>
    <definedName name="_xlnm.Print_Area" localSheetId="17">'Initial 041220'!$B$2:$G$270</definedName>
    <definedName name="_xlnm.Print_Area" localSheetId="14">'Initial Bud 040221'!$B$2:$G$270</definedName>
    <definedName name="_xlnm.Print_Area" localSheetId="15">'Initial Bud 130121'!$B$2:$G$270</definedName>
    <definedName name="_xlnm.Print_Area" localSheetId="16">'Initial Bud 181220'!$B$2:$G$270</definedName>
    <definedName name="_xlnm.Print_Area" localSheetId="13">'PJIN 090221 2.75pc CPI'!$B$2:$G$270</definedName>
    <definedName name="_xlnm.Print_Area" localSheetId="12">'PJIN 3pc wages'!$B$2:$G$270</definedName>
    <definedName name="_xlnm.Print_Area" localSheetId="3">'Post Submissions'!$B$2:$G$276</definedName>
    <definedName name="_xlnm.Print_Titles" localSheetId="4">'21PJOB 040521'!$2:$6</definedName>
    <definedName name="_xlnm.Print_Titles" localSheetId="5">'21PJOB Post Rollover'!$2:$6</definedName>
    <definedName name="_xlnm.Print_Titles" localSheetId="11">'260321'!$2:$6</definedName>
    <definedName name="_xlnm.Print_Titles" localSheetId="10">'260321a'!$2:$6</definedName>
    <definedName name="_xlnm.Print_Titles" localSheetId="9">'290321'!$2:$6</definedName>
    <definedName name="_xlnm.Print_Titles" localSheetId="8">'290321a'!$2:$6</definedName>
    <definedName name="_xlnm.Print_Titles" localSheetId="7">'290321b'!$2:$6</definedName>
    <definedName name="_xlnm.Print_Titles" localSheetId="2">Adopted!$2:$6</definedName>
    <definedName name="_xlnm.Print_Titles" localSheetId="19">'Base Budget'!$2:$6</definedName>
    <definedName name="_xlnm.Print_Titles" localSheetId="18">'Base Updated Salaries'!$2:$6</definedName>
    <definedName name="_xlnm.Print_Titles" localSheetId="1">Definition!$37:$41</definedName>
    <definedName name="_xlnm.Print_Titles" localSheetId="6">'Final Draft'!$2:$6</definedName>
    <definedName name="_xlnm.Print_Titles" localSheetId="17">'Initial 041220'!$2:$6</definedName>
    <definedName name="_xlnm.Print_Titles" localSheetId="14">'Initial Bud 040221'!$2:$6</definedName>
    <definedName name="_xlnm.Print_Titles" localSheetId="15">'Initial Bud 130121'!$2:$6</definedName>
    <definedName name="_xlnm.Print_Titles" localSheetId="16">'Initial Bud 181220'!$2:$6</definedName>
    <definedName name="_xlnm.Print_Titles" localSheetId="13">'PJIN 090221 2.75pc CPI'!$2:$6</definedName>
    <definedName name="_xlnm.Print_Titles" localSheetId="12">'PJIN 3pc wages'!$2:$6</definedName>
    <definedName name="_xlnm.Print_Titles" localSheetId="3">'Post Submissions'!$2:$6</definedName>
    <definedName name="xlvar.LISTBY" localSheetId="4">"Management Reporting"</definedName>
    <definedName name="xlvar.LISTBY" localSheetId="5">"Management Reporting"</definedName>
    <definedName name="xlvar.LISTBY" localSheetId="11">"Management Reporting"</definedName>
    <definedName name="xlvar.LISTBY" localSheetId="10">"Management Reporting"</definedName>
    <definedName name="xlvar.LISTBY" localSheetId="9">"Management Reporting"</definedName>
    <definedName name="xlvar.LISTBY" localSheetId="8">"Management Reporting"</definedName>
    <definedName name="xlvar.LISTBY" localSheetId="7">"Management Reporting"</definedName>
    <definedName name="xlvar.LISTBY" localSheetId="2">"Management Reporting"</definedName>
    <definedName name="xlvar.LISTBY" localSheetId="19">"Management Reporting"</definedName>
    <definedName name="xlvar.LISTBY" localSheetId="18">"Management Reporting"</definedName>
    <definedName name="xlvar.LISTBY" localSheetId="1">"Management Reporting"</definedName>
    <definedName name="xlvar.LISTBY" localSheetId="6">"Management Reporting"</definedName>
    <definedName name="xlvar.LISTBY" localSheetId="17">"Management Reporting"</definedName>
    <definedName name="xlvar.LISTBY" localSheetId="14">"Management Reporting"</definedName>
    <definedName name="xlvar.LISTBY" localSheetId="15">"Management Reporting"</definedName>
    <definedName name="xlvar.LISTBY" localSheetId="16">"Management Reporting"</definedName>
    <definedName name="xlvar.LISTBY" localSheetId="13">"Management Reporting"</definedName>
    <definedName name="xlvar.LISTBY" localSheetId="12">"Management Reporting"</definedName>
    <definedName name="xlvar.LISTBY" localSheetId="3">"Management Reporting"</definedName>
    <definedName name="xlvar.LISTBY.DESCR" localSheetId="4">"Management Reporting"</definedName>
    <definedName name="xlvar.LISTBY.DESCR" localSheetId="5">"Management Reporting"</definedName>
    <definedName name="xlvar.LISTBY.DESCR" localSheetId="11">"Management Reporting"</definedName>
    <definedName name="xlvar.LISTBY.DESCR" localSheetId="10">"Management Reporting"</definedName>
    <definedName name="xlvar.LISTBY.DESCR" localSheetId="9">"Management Reporting"</definedName>
    <definedName name="xlvar.LISTBY.DESCR" localSheetId="8">"Management Reporting"</definedName>
    <definedName name="xlvar.LISTBY.DESCR" localSheetId="7">"Management Reporting"</definedName>
    <definedName name="xlvar.LISTBY.DESCR" localSheetId="2">"Management Reporting"</definedName>
    <definedName name="xlvar.LISTBY.DESCR" localSheetId="19">"Management Reporting"</definedName>
    <definedName name="xlvar.LISTBY.DESCR" localSheetId="18">"Management Reporting"</definedName>
    <definedName name="xlvar.LISTBY.DESCR" localSheetId="1">"Management Reporting"</definedName>
    <definedName name="xlvar.LISTBY.DESCR" localSheetId="6">"Management Reporting"</definedName>
    <definedName name="xlvar.LISTBY.DESCR" localSheetId="17">"Management Reporting"</definedName>
    <definedName name="xlvar.LISTBY.DESCR" localSheetId="14">"Management Reporting"</definedName>
    <definedName name="xlvar.LISTBY.DESCR" localSheetId="15">"Management Reporting"</definedName>
    <definedName name="xlvar.LISTBY.DESCR" localSheetId="16">"Management Reporting"</definedName>
    <definedName name="xlvar.LISTBY.DESCR" localSheetId="13">"Management Reporting"</definedName>
    <definedName name="xlvar.LISTBY.DESCR" localSheetId="12">"Management Reporting"</definedName>
    <definedName name="xlvar.LISTBY.DESCR" localSheetId="3">"Management Reporting"</definedName>
    <definedName name="xlvar.NXTBUD" localSheetId="4">"22PJOB"</definedName>
    <definedName name="xlvar.NXTBUD" localSheetId="5">"22PJOB"</definedName>
    <definedName name="xlvar.NXTBUD" localSheetId="11">"22PJDR"</definedName>
    <definedName name="xlvar.NXTBUD" localSheetId="10">"22PJDR"</definedName>
    <definedName name="xlvar.NXTBUD" localSheetId="9">"22PJDR"</definedName>
    <definedName name="xlvar.NXTBUD" localSheetId="8">"22PJDR"</definedName>
    <definedName name="xlvar.NXTBUD" localSheetId="7">"22PJDR"</definedName>
    <definedName name="xlvar.NXTBUD" localSheetId="2">"22PJOB"</definedName>
    <definedName name="xlvar.NXTBUD" localSheetId="19">"22PJBB"</definedName>
    <definedName name="xlvar.NXTBUD" localSheetId="18">"22PJBB"</definedName>
    <definedName name="xlvar.NXTBUD" localSheetId="1">"22PJOB"</definedName>
    <definedName name="xlvar.NXTBUD" localSheetId="6">"22PJDR"</definedName>
    <definedName name="xlvar.NXTBUD" localSheetId="17">"22PJIN"</definedName>
    <definedName name="xlvar.NXTBUD" localSheetId="14">"22PJIN"</definedName>
    <definedName name="xlvar.NXTBUD" localSheetId="15">"22PJIN"</definedName>
    <definedName name="xlvar.NXTBUD" localSheetId="16">"22PJIN"</definedName>
    <definedName name="xlvar.NXTBUD" localSheetId="13">"22PJIN"</definedName>
    <definedName name="xlvar.NXTBUD" localSheetId="12">"22PJIN"</definedName>
    <definedName name="xlvar.NXTBUD" localSheetId="3">"22PJOB"</definedName>
    <definedName name="xlvar.NXTBUD.DESCR" localSheetId="4">"21/22 OB PJ"</definedName>
    <definedName name="xlvar.NXTBUD.DESCR" localSheetId="5">"21/22 OB PJ"</definedName>
    <definedName name="xlvar.NXTBUD.DESCR" localSheetId="11">"21/22 DR PJ"</definedName>
    <definedName name="xlvar.NXTBUD.DESCR" localSheetId="10">"21/22 DR PJ"</definedName>
    <definedName name="xlvar.NXTBUD.DESCR" localSheetId="9">"21/22 DR PJ"</definedName>
    <definedName name="xlvar.NXTBUD.DESCR" localSheetId="8">"21/22 DR PJ"</definedName>
    <definedName name="xlvar.NXTBUD.DESCR" localSheetId="7">"21/22 DR PJ"</definedName>
    <definedName name="xlvar.NXTBUD.DESCR" localSheetId="2">"21/22 OB PJ"</definedName>
    <definedName name="xlvar.NXTBUD.DESCR" localSheetId="19">"21/22 BB PJ"</definedName>
    <definedName name="xlvar.NXTBUD.DESCR" localSheetId="18">"21/22 BB PJ"</definedName>
    <definedName name="xlvar.NXTBUD.DESCR" localSheetId="1">"21/22 OB PJ"</definedName>
    <definedName name="xlvar.NXTBUD.DESCR" localSheetId="6">"21/22 DR PJ"</definedName>
    <definedName name="xlvar.NXTBUD.DESCR" localSheetId="17">"21/22 IN PJ"</definedName>
    <definedName name="xlvar.NXTBUD.DESCR" localSheetId="14">"21/22 IN PJ"</definedName>
    <definedName name="xlvar.NXTBUD.DESCR" localSheetId="15">"21/22 IN PJ"</definedName>
    <definedName name="xlvar.NXTBUD.DESCR" localSheetId="16">"21/22 IN PJ"</definedName>
    <definedName name="xlvar.NXTBUD.DESCR" localSheetId="13">"21/22 IN PJ"</definedName>
    <definedName name="xlvar.NXTBUD.DESCR" localSheetId="12">"21/22 IN PJ"</definedName>
    <definedName name="xlvar.NXTBUD.DESCR" localSheetId="3">"21/22 OB PJ"</definedName>
    <definedName name="xlvar.NXTBUD.DESCRLONG" localSheetId="4">"2021/22 Original PJ Budget"</definedName>
    <definedName name="xlvar.NXTBUD.DESCRLONG" localSheetId="5">"2021/22 Original PJ Budget"</definedName>
    <definedName name="xlvar.NXTBUD.DESCRLONG" localSheetId="11">"2021/22 Draft PJ Budget"</definedName>
    <definedName name="xlvar.NXTBUD.DESCRLONG" localSheetId="10">"2021/22 Draft PJ Budget"</definedName>
    <definedName name="xlvar.NXTBUD.DESCRLONG" localSheetId="9">"2021/22 Draft PJ Budget"</definedName>
    <definedName name="xlvar.NXTBUD.DESCRLONG" localSheetId="8">"2021/22 Draft PJ Budget"</definedName>
    <definedName name="xlvar.NXTBUD.DESCRLONG" localSheetId="7">"2021/22 Draft PJ Budget"</definedName>
    <definedName name="xlvar.NXTBUD.DESCRLONG" localSheetId="2">"2021/22 Original PJ Budget"</definedName>
    <definedName name="xlvar.NXTBUD.DESCRLONG" localSheetId="19">"2021/22 Base PJ Budget"</definedName>
    <definedName name="xlvar.NXTBUD.DESCRLONG" localSheetId="18">"2021/22 Base PJ Budget"</definedName>
    <definedName name="xlvar.NXTBUD.DESCRLONG" localSheetId="1">"2021/22 Original PJ Budget"</definedName>
    <definedName name="xlvar.NXTBUD.DESCRLONG" localSheetId="6">"2021/22 Draft PJ Budget"</definedName>
    <definedName name="xlvar.NXTBUD.DESCRLONG" localSheetId="17">"2021/22 Initial PJ Budget"</definedName>
    <definedName name="xlvar.NXTBUD.DESCRLONG" localSheetId="14">"2021/22 Initial PJ Budget"</definedName>
    <definedName name="xlvar.NXTBUD.DESCRLONG" localSheetId="15">"2021/22 Initial PJ Budget"</definedName>
    <definedName name="xlvar.NXTBUD.DESCRLONG" localSheetId="16">"2021/22 Initial PJ Budget"</definedName>
    <definedName name="xlvar.NXTBUD.DESCRLONG" localSheetId="13">"2021/22 Initial PJ Budget"</definedName>
    <definedName name="xlvar.NXTBUD.DESCRLONG" localSheetId="12">"2021/22 Initial PJ Budget"</definedName>
    <definedName name="xlvar.NXTBUD.DESCRLONG" localSheetId="3">"2021/22 Original PJ Budget"</definedName>
    <definedName name="xlvar.PYORIG" localSheetId="4">"21PJQ3"</definedName>
    <definedName name="xlvar.PYORIG" localSheetId="5">"21PJQ3"</definedName>
    <definedName name="xlvar.PYORIG" localSheetId="11">"21PJQ3"</definedName>
    <definedName name="xlvar.PYORIG" localSheetId="10">"21PJQ3"</definedName>
    <definedName name="xlvar.PYORIG" localSheetId="9">"21PJQ3"</definedName>
    <definedName name="xlvar.PYORIG" localSheetId="8">"21PJQ3"</definedName>
    <definedName name="xlvar.PYORIG" localSheetId="7">"21PJQ3"</definedName>
    <definedName name="xlvar.PYORIG" localSheetId="2">"21PJQ3"</definedName>
    <definedName name="xlvar.PYORIG" localSheetId="19">"21PJOB"</definedName>
    <definedName name="xlvar.PYORIG" localSheetId="18">"21PJOB"</definedName>
    <definedName name="xlvar.PYORIG" localSheetId="1">"21PJQ3"</definedName>
    <definedName name="xlvar.PYORIG" localSheetId="6">"21PJQ3"</definedName>
    <definedName name="xlvar.PYORIG" localSheetId="17">"21PJQ1"</definedName>
    <definedName name="xlvar.PYORIG" localSheetId="14">"21PJQ2"</definedName>
    <definedName name="xlvar.PYORIG" localSheetId="15">"21PJQ2"</definedName>
    <definedName name="xlvar.PYORIG" localSheetId="16">"21PJQ2"</definedName>
    <definedName name="xlvar.PYORIG" localSheetId="13">"21PJQ2"</definedName>
    <definedName name="xlvar.PYORIG" localSheetId="12">"21PJQ2"</definedName>
    <definedName name="xlvar.PYORIG" localSheetId="3">"21PJQ3"</definedName>
    <definedName name="xlvar.PYORIG.DESCR" localSheetId="4">"20/21 Q3 PJ"</definedName>
    <definedName name="xlvar.PYORIG.DESCR" localSheetId="5">"20/21 Q3 PJ"</definedName>
    <definedName name="xlvar.PYORIG.DESCR" localSheetId="11">"20/21 Q3 PJ"</definedName>
    <definedName name="xlvar.PYORIG.DESCR" localSheetId="10">"20/21 Q3 PJ"</definedName>
    <definedName name="xlvar.PYORIG.DESCR" localSheetId="9">"20/21 Q3 PJ"</definedName>
    <definedName name="xlvar.PYORIG.DESCR" localSheetId="8">"20/21 Q3 PJ"</definedName>
    <definedName name="xlvar.PYORIG.DESCR" localSheetId="7">"20/21 Q3 PJ"</definedName>
    <definedName name="xlvar.PYORIG.DESCR" localSheetId="2">"20/21 Q3 PJ"</definedName>
    <definedName name="xlvar.PYORIG.DESCR" localSheetId="19">"20/21 OB PJ"</definedName>
    <definedName name="xlvar.PYORIG.DESCR" localSheetId="18">"20/21 OB PJ"</definedName>
    <definedName name="xlvar.PYORIG.DESCR" localSheetId="1">"20/21 Q3 PJ"</definedName>
    <definedName name="xlvar.PYORIG.DESCR" localSheetId="6">"20/21 Q3 PJ"</definedName>
    <definedName name="xlvar.PYORIG.DESCR" localSheetId="17">"20/21 Q1 PJ"</definedName>
    <definedName name="xlvar.PYORIG.DESCR" localSheetId="14">"20/21 Q2 PJ"</definedName>
    <definedName name="xlvar.PYORIG.DESCR" localSheetId="15">"20/21 Q2 PJ"</definedName>
    <definedName name="xlvar.PYORIG.DESCR" localSheetId="16">"20/21 Q2 PJ"</definedName>
    <definedName name="xlvar.PYORIG.DESCR" localSheetId="13">"20/21 Q2 PJ"</definedName>
    <definedName name="xlvar.PYORIG.DESCR" localSheetId="12">"20/21 Q2 PJ"</definedName>
    <definedName name="xlvar.PYORIG.DESCR" localSheetId="3">"20/21 Q3 PJ"</definedName>
    <definedName name="xlvar.PYORIG.DESCRLONG" localSheetId="4">"2020/21 Quarter 3 PJ Budget"</definedName>
    <definedName name="xlvar.PYORIG.DESCRLONG" localSheetId="5">"2020/21 Quarter 3 PJ Budget"</definedName>
    <definedName name="xlvar.PYORIG.DESCRLONG" localSheetId="11">"2020/21 Quarter 3 PJ Budget"</definedName>
    <definedName name="xlvar.PYORIG.DESCRLONG" localSheetId="10">"2020/21 Quarter 3 PJ Budget"</definedName>
    <definedName name="xlvar.PYORIG.DESCRLONG" localSheetId="9">"2020/21 Quarter 3 PJ Budget"</definedName>
    <definedName name="xlvar.PYORIG.DESCRLONG" localSheetId="8">"2020/21 Quarter 3 PJ Budget"</definedName>
    <definedName name="xlvar.PYORIG.DESCRLONG" localSheetId="7">"2020/21 Quarter 3 PJ Budget"</definedName>
    <definedName name="xlvar.PYORIG.DESCRLONG" localSheetId="2">"2020/21 Quarter 3 PJ Budget"</definedName>
    <definedName name="xlvar.PYORIG.DESCRLONG" localSheetId="19">"2020/21 Original PJ Budget"</definedName>
    <definedName name="xlvar.PYORIG.DESCRLONG" localSheetId="18">"2020/21 Original PJ Budget"</definedName>
    <definedName name="xlvar.PYORIG.DESCRLONG" localSheetId="1">"2020/21 Quarter 3 PJ Budget"</definedName>
    <definedName name="xlvar.PYORIG.DESCRLONG" localSheetId="6">"2020/21 Quarter 3 PJ Budget"</definedName>
    <definedName name="xlvar.PYORIG.DESCRLONG" localSheetId="17">"2020/21 Quarter 1 PJ Budget"</definedName>
    <definedName name="xlvar.PYORIG.DESCRLONG" localSheetId="14">"2020/21 Quarter 2 PJ Budget"</definedName>
    <definedName name="xlvar.PYORIG.DESCRLONG" localSheetId="15">"2020/21 Quarter 2 PJ Budget"</definedName>
    <definedName name="xlvar.PYORIG.DESCRLONG" localSheetId="16">"2020/21 Quarter 2 PJ Budget"</definedName>
    <definedName name="xlvar.PYORIG.DESCRLONG" localSheetId="13">"2020/21 Quarter 2 PJ Budget"</definedName>
    <definedName name="xlvar.PYORIG.DESCRLONG" localSheetId="12">"2020/21 Quarter 2 PJ Budget"</definedName>
    <definedName name="xlvar.PYORIG.DESCRLONG" localSheetId="3">"2020/21 Quarter 3 PJ Budget"</definedName>
    <definedName name="xlvar.SELECT" localSheetId="4">"Entity"</definedName>
    <definedName name="xlvar.SELECT" localSheetId="5">"Entity"</definedName>
    <definedName name="xlvar.SELECT" localSheetId="11">"Entity"</definedName>
    <definedName name="xlvar.SELECT" localSheetId="10">"Entity"</definedName>
    <definedName name="xlvar.SELECT" localSheetId="9">"Entity"</definedName>
    <definedName name="xlvar.SELECT" localSheetId="8">"Entity"</definedName>
    <definedName name="xlvar.SELECT" localSheetId="7">"Entity"</definedName>
    <definedName name="xlvar.SELECT" localSheetId="2">"Entity"</definedName>
    <definedName name="xlvar.SELECT" localSheetId="19">"Entity"</definedName>
    <definedName name="xlvar.SELECT" localSheetId="18">"Entity"</definedName>
    <definedName name="xlvar.SELECT" localSheetId="1">"Entity"</definedName>
    <definedName name="xlvar.SELECT" localSheetId="6">"Entity"</definedName>
    <definedName name="xlvar.SELECT" localSheetId="17">"Entity"</definedName>
    <definedName name="xlvar.SELECT" localSheetId="14">"Entity"</definedName>
    <definedName name="xlvar.SELECT" localSheetId="15">"Entity"</definedName>
    <definedName name="xlvar.SELECT" localSheetId="16">"Entity"</definedName>
    <definedName name="xlvar.SELECT" localSheetId="13">"Entity"</definedName>
    <definedName name="xlvar.SELECT" localSheetId="12">"Entity"</definedName>
    <definedName name="xlvar.SELECT" localSheetId="3">"Entity"</definedName>
    <definedName name="xlvar.SELECT.DESCR" localSheetId="4">"Entity"</definedName>
    <definedName name="xlvar.SELECT.DESCR" localSheetId="5">"Entity"</definedName>
    <definedName name="xlvar.SELECT.DESCR" localSheetId="11">"Entity"</definedName>
    <definedName name="xlvar.SELECT.DESCR" localSheetId="10">"Entity"</definedName>
    <definedName name="xlvar.SELECT.DESCR" localSheetId="9">"Entity"</definedName>
    <definedName name="xlvar.SELECT.DESCR" localSheetId="8">"Entity"</definedName>
    <definedName name="xlvar.SELECT.DESCR" localSheetId="7">"Entity"</definedName>
    <definedName name="xlvar.SELECT.DESCR" localSheetId="2">"Entity"</definedName>
    <definedName name="xlvar.SELECT.DESCR" localSheetId="19">"Entity"</definedName>
    <definedName name="xlvar.SELECT.DESCR" localSheetId="18">"Entity"</definedName>
    <definedName name="xlvar.SELECT.DESCR" localSheetId="1">"Entity"</definedName>
    <definedName name="xlvar.SELECT.DESCR" localSheetId="6">"Entity"</definedName>
    <definedName name="xlvar.SELECT.DESCR" localSheetId="17">"Entity"</definedName>
    <definedName name="xlvar.SELECT.DESCR" localSheetId="14">"Entity"</definedName>
    <definedName name="xlvar.SELECT.DESCR" localSheetId="15">"Entity"</definedName>
    <definedName name="xlvar.SELECT.DESCR" localSheetId="16">"Entity"</definedName>
    <definedName name="xlvar.SELECT.DESCR" localSheetId="13">"Entity"</definedName>
    <definedName name="xlvar.SELECT.DESCR" localSheetId="12">"Entity"</definedName>
    <definedName name="xlvar.SELECT.DESCR" localSheetId="3">"Entity"</definedName>
    <definedName name="zzXLOne.DDDTLS1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1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.002" localSheetId="4">"({F1Lad_SelnCode10} ~eq~ '10') AND ({F1Lad_SelnCode20} between ('100' AND '120') OR {F1Lad_SelnCode20} one of (130));defnRowIdx=11"</definedName>
    <definedName name="zzXLOne.DDDTLS1.002" localSheetId="5">"({F1Lad_SelnCode10} ~eq~ '10') AND ({F1Lad_SelnCode20} between ('100' AND '120') OR {F1Lad_SelnCode20} one of (130));defnRowIdx=11"</definedName>
    <definedName name="zzXLOne.DDDTLS1.002" localSheetId="11">"({F1Lad_SelnCode10} ~eq~ '10') AND ({F1Lad_SelnCode20} between ('100' AND '120') OR {F1Lad_SelnCode20} one of (130));defnRowIdx=11"</definedName>
    <definedName name="zzXLOne.DDDTLS1.002" localSheetId="10">"({F1Lad_SelnCode10} ~eq~ '10') AND ({F1Lad_SelnCode20} between ('100' AND '120') OR {F1Lad_SelnCode20} one of (130));defnRowIdx=11"</definedName>
    <definedName name="zzXLOne.DDDTLS1.002" localSheetId="9">"({F1Lad_SelnCode10} ~eq~ '10') AND ({F1Lad_SelnCode20} between ('100' AND '120') OR {F1Lad_SelnCode20} one of (130));defnRowIdx=11"</definedName>
    <definedName name="zzXLOne.DDDTLS1.002" localSheetId="8">"({F1Lad_SelnCode10} ~eq~ '10') AND ({F1Lad_SelnCode20} between ('100' AND '120') OR {F1Lad_SelnCode20} one of (130));defnRowIdx=11"</definedName>
    <definedName name="zzXLOne.DDDTLS1.002" localSheetId="7">"({F1Lad_SelnCode10} ~eq~ '10') AND ({F1Lad_SelnCode20} between ('100' AND '120') OR {F1Lad_SelnCode20} one of (130));defnRowIdx=11"</definedName>
    <definedName name="zzXLOne.DDDTLS1.002" localSheetId="2">"({F1Lad_SelnCode10} ~eq~ '10') AND ({F1Lad_SelnCode20} between ('100' AND '120') OR {F1Lad_SelnCode20} one of (130));defnRowIdx=11"</definedName>
    <definedName name="zzXLOne.DDDTLS1.002" localSheetId="19">"({F1Lad_SelnCode10} ~eq~ '10') AND ({F1Lad_SelnCode20} between ('100' AND '120') OR {F1Lad_SelnCode20} one of (130));defnRowIdx=11"</definedName>
    <definedName name="zzXLOne.DDDTLS1.002" localSheetId="18">"({F1Lad_SelnCode10} ~eq~ '10') AND ({F1Lad_SelnCode20} between ('100' AND '120') OR {F1Lad_SelnCode20} one of (130));defnRowIdx=11"</definedName>
    <definedName name="zzXLOne.DDDTLS1.002" localSheetId="6">"({F1Lad_SelnCode10} ~eq~ '10') AND ({F1Lad_SelnCode20} between ('100' AND '120') OR {F1Lad_SelnCode20} one of (130));defnRowIdx=11"</definedName>
    <definedName name="zzXLOne.DDDTLS1.002" localSheetId="17">"({F1Lad_SelnCode10} ~eq~ '10') AND ({F1Lad_SelnCode20} between ('100' AND '120') OR {F1Lad_SelnCode20} one of (130));defnRowIdx=11"</definedName>
    <definedName name="zzXLOne.DDDTLS1.002" localSheetId="14">"({F1Lad_SelnCode10} ~eq~ '10') AND ({F1Lad_SelnCode20} between ('100' AND '120') OR {F1Lad_SelnCode20} one of (130));defnRowIdx=11"</definedName>
    <definedName name="zzXLOne.DDDTLS1.002" localSheetId="15">"({F1Lad_SelnCode10} ~eq~ '10') AND ({F1Lad_SelnCode20} between ('100' AND '120') OR {F1Lad_SelnCode20} one of (130));defnRowIdx=11"</definedName>
    <definedName name="zzXLOne.DDDTLS1.002" localSheetId="16">"({F1Lad_SelnCode10} ~eq~ '10') AND ({F1Lad_SelnCode20} between ('100' AND '120') OR {F1Lad_SelnCode20} one of (130));defnRowIdx=11"</definedName>
    <definedName name="zzXLOne.DDDTLS1.002" localSheetId="13">"({F1Lad_SelnCode10} ~eq~ '10') AND ({F1Lad_SelnCode20} between ('100' AND '120') OR {F1Lad_SelnCode20} one of (130));defnRowIdx=11"</definedName>
    <definedName name="zzXLOne.DDDTLS1.002" localSheetId="12">"({F1Lad_SelnCode10} ~eq~ '10') AND ({F1Lad_SelnCode20} between ('100' AND '120') OR {F1Lad_SelnCode20} one of (130));defnRowIdx=11"</definedName>
    <definedName name="zzXLOne.DDDTLS1.002" localSheetId="3">"({F1Lad_SelnCode10} ~eq~ '10') AND ({F1Lad_SelnCode20} between ('100' AND '120') OR {F1Lad_SelnCode20} one of (130));defnRowIdx=11"</definedName>
    <definedName name="zzXLOne.DDDTLS10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0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0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0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0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0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0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0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0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0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0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0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10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0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0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0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0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0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0.002" localSheetId="4">"({F1Lad_SelnCode10} ~eq~ '20') AND ({F1Lad_SelnCode20} between ('200' AND '230') AND {F1Lad_SelnCode9} one of (O));defnRowIdx=15"</definedName>
    <definedName name="zzXLOne.DDDTLS10.002" localSheetId="5">"({F1Lad_SelnCode10} ~eq~ '20') AND ({F1Lad_SelnCode20} between ('200' AND '230') AND {F1Lad_SelnCode9} one of (O));defnRowIdx=15"</definedName>
    <definedName name="zzXLOne.DDDTLS10.002" localSheetId="11">"({F1Lad_SelnCode10} ~eq~ '20') AND ({F1Lad_SelnCode20} between ('200' AND '230') AND {F1Lad_SelnCode9} one of (O));defnRowIdx=15"</definedName>
    <definedName name="zzXLOne.DDDTLS10.002" localSheetId="10">"({F1Lad_SelnCode10} ~eq~ '20') AND ({F1Lad_SelnCode20} between ('200' AND '230') AND {F1Lad_SelnCode9} one of (O));defnRowIdx=15"</definedName>
    <definedName name="zzXLOne.DDDTLS10.002" localSheetId="9">"({F1Lad_SelnCode10} ~eq~ '20') AND ({F1Lad_SelnCode20} between ('200' AND '230') AND {F1Lad_SelnCode9} one of (O));defnRowIdx=15"</definedName>
    <definedName name="zzXLOne.DDDTLS10.002" localSheetId="8">"({F1Lad_SelnCode10} ~eq~ '20') AND ({F1Lad_SelnCode20} between ('200' AND '230') AND {F1Lad_SelnCode9} one of (O));defnRowIdx=15"</definedName>
    <definedName name="zzXLOne.DDDTLS10.002" localSheetId="7">"({F1Lad_SelnCode10} ~eq~ '20') AND ({F1Lad_SelnCode20} between ('200' AND '230') AND {F1Lad_SelnCode9} one of (O));defnRowIdx=15"</definedName>
    <definedName name="zzXLOne.DDDTLS10.002" localSheetId="2">"({F1Lad_SelnCode10} ~eq~ '20') AND ({F1Lad_SelnCode20} between ('200' AND '230') AND {F1Lad_SelnCode9} one of (O));defnRowIdx=15"</definedName>
    <definedName name="zzXLOne.DDDTLS10.002" localSheetId="19">"({F1Lad_SelnCode10} ~eq~ '20') AND ({F1Lad_SelnCode20} between ('200' AND '230') AND {F1Lad_SelnCode9} one of (O));defnRowIdx=15"</definedName>
    <definedName name="zzXLOne.DDDTLS10.002" localSheetId="18">"({F1Lad_SelnCode10} ~eq~ '20') AND ({F1Lad_SelnCode20} between ('200' AND '230') AND {F1Lad_SelnCode9} one of (O));defnRowIdx=15"</definedName>
    <definedName name="zzXLOne.DDDTLS10.002" localSheetId="6">"({F1Lad_SelnCode10} ~eq~ '20') AND ({F1Lad_SelnCode20} between ('200' AND '230') AND {F1Lad_SelnCode9} one of (O));defnRowIdx=15"</definedName>
    <definedName name="zzXLOne.DDDTLS10.002" localSheetId="17">"({F1Lad_SelnCode10} ~eq~ '20') AND ({F1Lad_SelnCode20} between ('200' AND '230') AND {F1Lad_SelnCode9} one of (O));defnRowIdx=15"</definedName>
    <definedName name="zzXLOne.DDDTLS10.002" localSheetId="14">"({F1Lad_SelnCode10} ~eq~ '20') AND ({F1Lad_SelnCode20} between ('200' AND '230') AND {F1Lad_SelnCode9} one of (O));defnRowIdx=15"</definedName>
    <definedName name="zzXLOne.DDDTLS10.002" localSheetId="15">"({F1Lad_SelnCode10} ~eq~ '20') AND ({F1Lad_SelnCode20} between ('200' AND '230') AND {F1Lad_SelnCode9} one of (O));defnRowIdx=15"</definedName>
    <definedName name="zzXLOne.DDDTLS10.002" localSheetId="16">"({F1Lad_SelnCode10} ~eq~ '20') AND ({F1Lad_SelnCode20} between ('200' AND '230') AND {F1Lad_SelnCode9} one of (O));defnRowIdx=15"</definedName>
    <definedName name="zzXLOne.DDDTLS10.002" localSheetId="13">"({F1Lad_SelnCode10} ~eq~ '20') AND ({F1Lad_SelnCode20} between ('200' AND '230') AND {F1Lad_SelnCode9} one of (O));defnRowIdx=15"</definedName>
    <definedName name="zzXLOne.DDDTLS10.002" localSheetId="12">"({F1Lad_SelnCode10} ~eq~ '20') AND ({F1Lad_SelnCode20} between ('200' AND '230') AND {F1Lad_SelnCode9} one of (O));defnRowIdx=15"</definedName>
    <definedName name="zzXLOne.DDDTLS10.002" localSheetId="3">"({F1Lad_SelnCode10} ~eq~ '20') AND ({F1Lad_SelnCode20} between ('200' AND '230') AND {F1Lad_SelnCode9} one of (O));defnRowIdx=15"</definedName>
    <definedName name="zzXLOne.DDDTLS11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1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1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1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1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1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1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1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1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1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1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1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11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1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1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1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1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1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1.002" localSheetId="4">"({F1Lad_SelnCode10} ~eq~ '20') AND ({F1Lad_SelnCode20} one of (215, 500));defnRowIdx=27"</definedName>
    <definedName name="zzXLOne.DDDTLS11.002" localSheetId="5">"({F1Lad_SelnCode10} ~eq~ '20') AND ({F1Lad_SelnCode20} one of (215, 500));defnRowIdx=27"</definedName>
    <definedName name="zzXLOne.DDDTLS11.002" localSheetId="11">"({F1Lad_SelnCode10} ~eq~ '20') AND ({F1Lad_SelnCode20} one of (215, 500));defnRowIdx=27"</definedName>
    <definedName name="zzXLOne.DDDTLS11.002" localSheetId="10">"({F1Lad_SelnCode10} ~eq~ '20') AND ({F1Lad_SelnCode20} one of (215, 500));defnRowIdx=27"</definedName>
    <definedName name="zzXLOne.DDDTLS11.002" localSheetId="9">"({F1Lad_SelnCode10} ~eq~ '20') AND ({F1Lad_SelnCode20} one of (215, 500));defnRowIdx=27"</definedName>
    <definedName name="zzXLOne.DDDTLS11.002" localSheetId="8">"({F1Lad_SelnCode10} ~eq~ '20') AND ({F1Lad_SelnCode20} one of (215, 500));defnRowIdx=27"</definedName>
    <definedName name="zzXLOne.DDDTLS11.002" localSheetId="7">"({F1Lad_SelnCode10} ~eq~ '20') AND ({F1Lad_SelnCode20} one of (215, 500));defnRowIdx=27"</definedName>
    <definedName name="zzXLOne.DDDTLS11.002" localSheetId="2">"({F1Lad_SelnCode10} ~eq~ '20') AND ({F1Lad_SelnCode20} one of (215, 500));defnRowIdx=27"</definedName>
    <definedName name="zzXLOne.DDDTLS11.002" localSheetId="19">"({F1Lad_SelnCode10} ~eq~ '20') AND ({F1Lad_SelnCode20} one of (215, 500));defnRowIdx=27"</definedName>
    <definedName name="zzXLOne.DDDTLS11.002" localSheetId="18">"({F1Lad_SelnCode10} ~eq~ '20') AND ({F1Lad_SelnCode20} one of (215, 500));defnRowIdx=27"</definedName>
    <definedName name="zzXLOne.DDDTLS11.002" localSheetId="6">"({F1Lad_SelnCode10} ~eq~ '20') AND ({F1Lad_SelnCode20} one of (215, 500));defnRowIdx=27"</definedName>
    <definedName name="zzXLOne.DDDTLS11.002" localSheetId="17">"({F1Lad_SelnCode10} ~eq~ '20') AND ({F1Lad_SelnCode20} one of (215, 500));defnRowIdx=27"</definedName>
    <definedName name="zzXLOne.DDDTLS11.002" localSheetId="14">"({F1Lad_SelnCode10} ~eq~ '20') AND ({F1Lad_SelnCode20} one of (215, 500));defnRowIdx=27"</definedName>
    <definedName name="zzXLOne.DDDTLS11.002" localSheetId="15">"({F1Lad_SelnCode10} ~eq~ '20') AND ({F1Lad_SelnCode20} one of (215, 500));defnRowIdx=27"</definedName>
    <definedName name="zzXLOne.DDDTLS11.002" localSheetId="16">"({F1Lad_SelnCode10} ~eq~ '20') AND ({F1Lad_SelnCode20} one of (215, 500));defnRowIdx=27"</definedName>
    <definedName name="zzXLOne.DDDTLS11.002" localSheetId="13">"({F1Lad_SelnCode10} ~eq~ '20') AND ({F1Lad_SelnCode20} one of (215, 500));defnRowIdx=27"</definedName>
    <definedName name="zzXLOne.DDDTLS11.002" localSheetId="12">"({F1Lad_SelnCode10} ~eq~ '20') AND ({F1Lad_SelnCode20} one of (215, 500));defnRowIdx=27"</definedName>
    <definedName name="zzXLOne.DDDTLS11.002" localSheetId="3">"({F1Lad_SelnCode10} ~eq~ '20') AND ({F1Lad_SelnCode20} one of (215, 500));defnRowIdx=27"</definedName>
    <definedName name="zzXLOne.DDDTLS12" localSheetId="4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12" localSheetId="5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12" localSheetId="11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2" localSheetId="10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2" localSheetId="9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2" localSheetId="8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2" localSheetId="7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2" localSheetId="2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12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2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2" localSheetId="6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2" localSheetId="17">"columns=ColumnDefn1;ddPath={F1Lad_AccComp4},{F1Ldg_Accnbri},Rpt~eq~LdgTransactions~sc~Columns~eq~[NextBud]:[FY02]:[FY03]:[FY04]:[FY05]:[FY06]:[FY07]:[FY08]:[FY09]:[FY10];ddNext=1;crit=({F1Ldg_LdgName} one of (22PJIN,21PJQ1)) AND ({F1Lad_SelnCode10} ~eq"</definedName>
    <definedName name="zzXLOne.DDDTLS12" localSheetId="14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12" localSheetId="15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12" localSheetId="16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12" localSheetId="13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12" localSheetId="12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12" localSheetId="3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12.002" localSheetId="4">"~ '20') AND ({F1Lad_SelnCode9} one of (C) OR {F1Lad_SelnCode20} one of (400)) AND ({F1Lad_SelnCode9} ~eq~ 'C');defnRowIdx=32"</definedName>
    <definedName name="zzXLOne.DDDTLS12.002" localSheetId="5">"~ '20') AND ({F1Lad_SelnCode9} one of (C) OR {F1Lad_SelnCode20} one of (400)) AND ({F1Lad_SelnCode9} ~eq~ 'C');defnRowIdx=32"</definedName>
    <definedName name="zzXLOne.DDDTLS12.002" localSheetId="11">"~ '20') AND ({F1Lad_SelnCode9} one of (C) OR {F1Lad_SelnCode20} one of (400)) AND ({F1Lad_SelnCode9} ~eq~ 'C');defnRowIdx=32"</definedName>
    <definedName name="zzXLOne.DDDTLS12.002" localSheetId="10">"~ '20') AND ({F1Lad_SelnCode9} one of (C) OR {F1Lad_SelnCode20} one of (400)) AND ({F1Lad_SelnCode9} ~eq~ 'C');defnRowIdx=32"</definedName>
    <definedName name="zzXLOne.DDDTLS12.002" localSheetId="9">"~ '20') AND ({F1Lad_SelnCode9} one of (C) OR {F1Lad_SelnCode20} one of (400)) AND ({F1Lad_SelnCode9} ~eq~ 'C');defnRowIdx=32"</definedName>
    <definedName name="zzXLOne.DDDTLS12.002" localSheetId="8">"~ '20') AND ({F1Lad_SelnCode9} one of (C) OR {F1Lad_SelnCode20} one of (400)) AND ({F1Lad_SelnCode9} ~eq~ 'C');defnRowIdx=32"</definedName>
    <definedName name="zzXLOne.DDDTLS12.002" localSheetId="7">"~ '20') AND ({F1Lad_SelnCode9} one of (C) OR {F1Lad_SelnCode20} one of (400)) AND ({F1Lad_SelnCode9} ~eq~ 'C');defnRowIdx=32"</definedName>
    <definedName name="zzXLOne.DDDTLS12.002" localSheetId="2">"~ '20') AND ({F1Lad_SelnCode9} one of (C) OR {F1Lad_SelnCode20} one of (400)) AND ({F1Lad_SelnCode9} ~eq~ 'C');defnRowIdx=32"</definedName>
    <definedName name="zzXLOne.DDDTLS12.002" localSheetId="19">"({F1Lad_SelnCode10} ~eq~ '30') AND ({F1Lad_SelnCode20} between ('100' AND '120') OR {F1Lad_SelnCode20} one of (130));defnRowIdx=11"</definedName>
    <definedName name="zzXLOne.DDDTLS12.002" localSheetId="18">"({F1Lad_SelnCode10} ~eq~ '30') AND ({F1Lad_SelnCode20} between ('100' AND '120') OR {F1Lad_SelnCode20} one of (130));defnRowIdx=11"</definedName>
    <definedName name="zzXLOne.DDDTLS12.002" localSheetId="6">"~ '20') AND ({F1Lad_SelnCode9} one of (C) OR {F1Lad_SelnCode20} one of (400)) AND ({F1Lad_SelnCode9} ~eq~ 'C');defnRowIdx=32"</definedName>
    <definedName name="zzXLOne.DDDTLS12.002" localSheetId="17">"~ '20') AND ({F1Lad_SelnCode9} one of (C) OR {F1Lad_SelnCode20} one of (400)) AND ({F1Lad_SelnCode9} ~eq~ 'C');defnRowIdx=32"</definedName>
    <definedName name="zzXLOne.DDDTLS12.002" localSheetId="14">"~ '20') AND ({F1Lad_SelnCode9} one of (C) OR {F1Lad_SelnCode20} one of (400)) AND ({F1Lad_SelnCode9} ~eq~ 'C');defnRowIdx=32"</definedName>
    <definedName name="zzXLOne.DDDTLS12.002" localSheetId="15">"~ '20') AND ({F1Lad_SelnCode9} one of (C) OR {F1Lad_SelnCode20} one of (400)) AND ({F1Lad_SelnCode9} ~eq~ 'C');defnRowIdx=32"</definedName>
    <definedName name="zzXLOne.DDDTLS12.002" localSheetId="16">"~ '20') AND ({F1Lad_SelnCode9} one of (C) OR {F1Lad_SelnCode20} one of (400)) AND ({F1Lad_SelnCode9} ~eq~ 'C');defnRowIdx=32"</definedName>
    <definedName name="zzXLOne.DDDTLS12.002" localSheetId="13">"~ '20') AND ({F1Lad_SelnCode9} one of (C) OR {F1Lad_SelnCode20} one of (400)) AND ({F1Lad_SelnCode9} ~eq~ 'C');defnRowIdx=32"</definedName>
    <definedName name="zzXLOne.DDDTLS12.002" localSheetId="12">"~ '20') AND ({F1Lad_SelnCode9} one of (C) OR {F1Lad_SelnCode20} one of (400)) AND ({F1Lad_SelnCode9} ~eq~ 'C');defnRowIdx=32"</definedName>
    <definedName name="zzXLOne.DDDTLS12.002" localSheetId="3">"~ '20') AND ({F1Lad_SelnCode9} one of (C) OR {F1Lad_SelnCode20} one of (400)) AND ({F1Lad_SelnCode9} ~eq~ 'C');defnRowIdx=32"</definedName>
    <definedName name="zzXLOne.DDDTLS13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3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3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3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3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3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3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3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3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3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3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3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13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3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3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3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3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3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3.002" localSheetId="4">"({F1Lad_SelnCode10} ~eq~ '20') AND ({F1Lad_SelnCode20} between ('310' AND '320') OR {F1Lad_SelnCode20} between ('410' AND '420'));defnRowIdx=45"</definedName>
    <definedName name="zzXLOne.DDDTLS13.002" localSheetId="5">"({F1Lad_SelnCode10} ~eq~ '20') AND ({F1Lad_SelnCode20} between ('310' AND '320') OR {F1Lad_SelnCode20} between ('410' AND '420'));defnRowIdx=45"</definedName>
    <definedName name="zzXLOne.DDDTLS13.002" localSheetId="11">"({F1Lad_SelnCode10} ~eq~ '20') AND ({F1Lad_SelnCode20} between ('310' AND '320') OR {F1Lad_SelnCode20} between ('410' AND '420'));defnRowIdx=45"</definedName>
    <definedName name="zzXLOne.DDDTLS13.002" localSheetId="10">"({F1Lad_SelnCode10} ~eq~ '20') AND ({F1Lad_SelnCode20} between ('310' AND '320') OR {F1Lad_SelnCode20} between ('410' AND '420'));defnRowIdx=45"</definedName>
    <definedName name="zzXLOne.DDDTLS13.002" localSheetId="9">"({F1Lad_SelnCode10} ~eq~ '20') AND ({F1Lad_SelnCode20} between ('310' AND '320') OR {F1Lad_SelnCode20} between ('410' AND '420'));defnRowIdx=45"</definedName>
    <definedName name="zzXLOne.DDDTLS13.002" localSheetId="8">"({F1Lad_SelnCode10} ~eq~ '20') AND ({F1Lad_SelnCode20} between ('310' AND '320') OR {F1Lad_SelnCode20} between ('410' AND '420'));defnRowIdx=45"</definedName>
    <definedName name="zzXLOne.DDDTLS13.002" localSheetId="7">"({F1Lad_SelnCode10} ~eq~ '20') AND ({F1Lad_SelnCode20} between ('310' AND '320') OR {F1Lad_SelnCode20} between ('410' AND '420'));defnRowIdx=45"</definedName>
    <definedName name="zzXLOne.DDDTLS13.002" localSheetId="2">"({F1Lad_SelnCode10} ~eq~ '20') AND ({F1Lad_SelnCode20} between ('310' AND '320') OR {F1Lad_SelnCode20} between ('410' AND '420'));defnRowIdx=45"</definedName>
    <definedName name="zzXLOne.DDDTLS13.002" localSheetId="19">"({F1Lad_SelnCode10} ~eq~ '30') AND ({F1Lad_SelnCode20} between ('200' AND '230') AND {F1Lad_SelnCode9} one of (O));defnRowIdx=15"</definedName>
    <definedName name="zzXLOne.DDDTLS13.002" localSheetId="18">"({F1Lad_SelnCode10} ~eq~ '30') AND ({F1Lad_SelnCode20} between ('200' AND '230') AND {F1Lad_SelnCode9} one of (O));defnRowIdx=15"</definedName>
    <definedName name="zzXLOne.DDDTLS13.002" localSheetId="6">"({F1Lad_SelnCode10} ~eq~ '20') AND ({F1Lad_SelnCode20} between ('310' AND '320') OR {F1Lad_SelnCode20} between ('410' AND '420'));defnRowIdx=45"</definedName>
    <definedName name="zzXLOne.DDDTLS13.002" localSheetId="17">"({F1Lad_SelnCode10} ~eq~ '20') AND ({F1Lad_SelnCode20} between ('310' AND '320') OR {F1Lad_SelnCode20} between ('410' AND '420'));defnRowIdx=45"</definedName>
    <definedName name="zzXLOne.DDDTLS13.002" localSheetId="14">"({F1Lad_SelnCode10} ~eq~ '20') AND ({F1Lad_SelnCode20} between ('310' AND '320') OR {F1Lad_SelnCode20} between ('410' AND '420'));defnRowIdx=45"</definedName>
    <definedName name="zzXLOne.DDDTLS13.002" localSheetId="15">"({F1Lad_SelnCode10} ~eq~ '20') AND ({F1Lad_SelnCode20} between ('310' AND '320') OR {F1Lad_SelnCode20} between ('410' AND '420'));defnRowIdx=45"</definedName>
    <definedName name="zzXLOne.DDDTLS13.002" localSheetId="16">"({F1Lad_SelnCode10} ~eq~ '20') AND ({F1Lad_SelnCode20} between ('310' AND '320') OR {F1Lad_SelnCode20} between ('410' AND '420'));defnRowIdx=45"</definedName>
    <definedName name="zzXLOne.DDDTLS13.002" localSheetId="13">"({F1Lad_SelnCode10} ~eq~ '20') AND ({F1Lad_SelnCode20} between ('310' AND '320') OR {F1Lad_SelnCode20} between ('410' AND '420'));defnRowIdx=45"</definedName>
    <definedName name="zzXLOne.DDDTLS13.002" localSheetId="12">"({F1Lad_SelnCode10} ~eq~ '20') AND ({F1Lad_SelnCode20} between ('310' AND '320') OR {F1Lad_SelnCode20} between ('410' AND '420'));defnRowIdx=45"</definedName>
    <definedName name="zzXLOne.DDDTLS13.002" localSheetId="3">"({F1Lad_SelnCode10} ~eq~ '20') AND ({F1Lad_SelnCode20} between ('310' AND '320') OR {F1Lad_SelnCode20} between ('410' AND '420'));defnRowIdx=45"</definedName>
    <definedName name="zzXLOne.DDDTLS14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4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4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4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4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4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4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4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4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4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4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4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14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4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4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4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4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4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4.002" localSheetId="4">"({F1Lad_SelnCode10} ~eq~ '30') AND ({F1Lad_SelnCode20} between ('100' AND '120') OR {F1Lad_SelnCode20} one of (130));defnRowIdx=11"</definedName>
    <definedName name="zzXLOne.DDDTLS14.002" localSheetId="5">"({F1Lad_SelnCode10} ~eq~ '30') AND ({F1Lad_SelnCode20} between ('100' AND '120') OR {F1Lad_SelnCode20} one of (130));defnRowIdx=11"</definedName>
    <definedName name="zzXLOne.DDDTLS14.002" localSheetId="11">"({F1Lad_SelnCode10} ~eq~ '30') AND ({F1Lad_SelnCode20} between ('100' AND '120') OR {F1Lad_SelnCode20} one of (130));defnRowIdx=11"</definedName>
    <definedName name="zzXLOne.DDDTLS14.002" localSheetId="10">"({F1Lad_SelnCode10} ~eq~ '30') AND ({F1Lad_SelnCode20} between ('100' AND '120') OR {F1Lad_SelnCode20} one of (130));defnRowIdx=11"</definedName>
    <definedName name="zzXLOne.DDDTLS14.002" localSheetId="9">"({F1Lad_SelnCode10} ~eq~ '30') AND ({F1Lad_SelnCode20} between ('100' AND '120') OR {F1Lad_SelnCode20} one of (130));defnRowIdx=11"</definedName>
    <definedName name="zzXLOne.DDDTLS14.002" localSheetId="8">"({F1Lad_SelnCode10} ~eq~ '30') AND ({F1Lad_SelnCode20} between ('100' AND '120') OR {F1Lad_SelnCode20} one of (130));defnRowIdx=11"</definedName>
    <definedName name="zzXLOne.DDDTLS14.002" localSheetId="7">"({F1Lad_SelnCode10} ~eq~ '30') AND ({F1Lad_SelnCode20} between ('100' AND '120') OR {F1Lad_SelnCode20} one of (130));defnRowIdx=11"</definedName>
    <definedName name="zzXLOne.DDDTLS14.002" localSheetId="2">"({F1Lad_SelnCode10} ~eq~ '30') AND ({F1Lad_SelnCode20} between ('100' AND '120') OR {F1Lad_SelnCode20} one of (130));defnRowIdx=11"</definedName>
    <definedName name="zzXLOne.DDDTLS14.002" localSheetId="19">"({F1Lad_SelnCode10} ~eq~ '30') AND ({F1Lad_SelnCode20} between ('125' AND '125'));defnRowIdx=21"</definedName>
    <definedName name="zzXLOne.DDDTLS14.002" localSheetId="18">"({F1Lad_SelnCode10} ~eq~ '30') AND ({F1Lad_SelnCode20} between ('125' AND '125'));defnRowIdx=21"</definedName>
    <definedName name="zzXLOne.DDDTLS14.002" localSheetId="6">"({F1Lad_SelnCode10} ~eq~ '30') AND ({F1Lad_SelnCode20} between ('100' AND '120') OR {F1Lad_SelnCode20} one of (130));defnRowIdx=11"</definedName>
    <definedName name="zzXLOne.DDDTLS14.002" localSheetId="17">"({F1Lad_SelnCode10} ~eq~ '30') AND ({F1Lad_SelnCode20} between ('100' AND '120') OR {F1Lad_SelnCode20} one of (130));defnRowIdx=11"</definedName>
    <definedName name="zzXLOne.DDDTLS14.002" localSheetId="14">"({F1Lad_SelnCode10} ~eq~ '30') AND ({F1Lad_SelnCode20} between ('100' AND '120') OR {F1Lad_SelnCode20} one of (130));defnRowIdx=11"</definedName>
    <definedName name="zzXLOne.DDDTLS14.002" localSheetId="15">"({F1Lad_SelnCode10} ~eq~ '30') AND ({F1Lad_SelnCode20} between ('100' AND '120') OR {F1Lad_SelnCode20} one of (130));defnRowIdx=11"</definedName>
    <definedName name="zzXLOne.DDDTLS14.002" localSheetId="16">"({F1Lad_SelnCode10} ~eq~ '30') AND ({F1Lad_SelnCode20} between ('100' AND '120') OR {F1Lad_SelnCode20} one of (130));defnRowIdx=11"</definedName>
    <definedName name="zzXLOne.DDDTLS14.002" localSheetId="13">"({F1Lad_SelnCode10} ~eq~ '30') AND ({F1Lad_SelnCode20} between ('100' AND '120') OR {F1Lad_SelnCode20} one of (130));defnRowIdx=11"</definedName>
    <definedName name="zzXLOne.DDDTLS14.002" localSheetId="12">"({F1Lad_SelnCode10} ~eq~ '30') AND ({F1Lad_SelnCode20} between ('100' AND '120') OR {F1Lad_SelnCode20} one of (130));defnRowIdx=11"</definedName>
    <definedName name="zzXLOne.DDDTLS14.002" localSheetId="3">"({F1Lad_SelnCode10} ~eq~ '30') AND ({F1Lad_SelnCode20} between ('100' AND '120') OR {F1Lad_SelnCode20} one of (130));defnRowIdx=11"</definedName>
    <definedName name="zzXLOne.DDDTLS15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5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5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5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5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5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5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5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5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5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5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5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15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5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5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5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5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5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5.002" localSheetId="4">"({F1Lad_SelnCode10} ~eq~ '30') AND ({F1Lad_SelnCode20} between ('200' AND '230') AND {F1Lad_SelnCode9} one of (O));defnRowIdx=15"</definedName>
    <definedName name="zzXLOne.DDDTLS15.002" localSheetId="5">"({F1Lad_SelnCode10} ~eq~ '30') AND ({F1Lad_SelnCode20} between ('200' AND '230') AND {F1Lad_SelnCode9} one of (O));defnRowIdx=15"</definedName>
    <definedName name="zzXLOne.DDDTLS15.002" localSheetId="11">"({F1Lad_SelnCode10} ~eq~ '30') AND ({F1Lad_SelnCode20} between ('200' AND '230') AND {F1Lad_SelnCode9} one of (O));defnRowIdx=15"</definedName>
    <definedName name="zzXLOne.DDDTLS15.002" localSheetId="10">"({F1Lad_SelnCode10} ~eq~ '30') AND ({F1Lad_SelnCode20} between ('200' AND '230') AND {F1Lad_SelnCode9} one of (O));defnRowIdx=15"</definedName>
    <definedName name="zzXLOne.DDDTLS15.002" localSheetId="9">"({F1Lad_SelnCode10} ~eq~ '30') AND ({F1Lad_SelnCode20} between ('200' AND '230') AND {F1Lad_SelnCode9} one of (O));defnRowIdx=15"</definedName>
    <definedName name="zzXLOne.DDDTLS15.002" localSheetId="8">"({F1Lad_SelnCode10} ~eq~ '30') AND ({F1Lad_SelnCode20} between ('200' AND '230') AND {F1Lad_SelnCode9} one of (O));defnRowIdx=15"</definedName>
    <definedName name="zzXLOne.DDDTLS15.002" localSheetId="7">"({F1Lad_SelnCode10} ~eq~ '30') AND ({F1Lad_SelnCode20} between ('200' AND '230') AND {F1Lad_SelnCode9} one of (O));defnRowIdx=15"</definedName>
    <definedName name="zzXLOne.DDDTLS15.002" localSheetId="2">"({F1Lad_SelnCode10} ~eq~ '30') AND ({F1Lad_SelnCode20} between ('200' AND '230') AND {F1Lad_SelnCode9} one of (O));defnRowIdx=15"</definedName>
    <definedName name="zzXLOne.DDDTLS15.002" localSheetId="19">"({F1Lad_SelnCode10} ~eq~ '30') AND ({F1Lad_SelnCode20} one of (215, 500));defnRowIdx=27"</definedName>
    <definedName name="zzXLOne.DDDTLS15.002" localSheetId="18">"({F1Lad_SelnCode10} ~eq~ '30') AND ({F1Lad_SelnCode20} one of (215, 500));defnRowIdx=27"</definedName>
    <definedName name="zzXLOne.DDDTLS15.002" localSheetId="6">"({F1Lad_SelnCode10} ~eq~ '30') AND ({F1Lad_SelnCode20} between ('200' AND '230') AND {F1Lad_SelnCode9} one of (O));defnRowIdx=15"</definedName>
    <definedName name="zzXLOne.DDDTLS15.002" localSheetId="17">"({F1Lad_SelnCode10} ~eq~ '30') AND ({F1Lad_SelnCode20} between ('200' AND '230') AND {F1Lad_SelnCode9} one of (O));defnRowIdx=15"</definedName>
    <definedName name="zzXLOne.DDDTLS15.002" localSheetId="14">"({F1Lad_SelnCode10} ~eq~ '30') AND ({F1Lad_SelnCode20} between ('200' AND '230') AND {F1Lad_SelnCode9} one of (O));defnRowIdx=15"</definedName>
    <definedName name="zzXLOne.DDDTLS15.002" localSheetId="15">"({F1Lad_SelnCode10} ~eq~ '30') AND ({F1Lad_SelnCode20} between ('200' AND '230') AND {F1Lad_SelnCode9} one of (O));defnRowIdx=15"</definedName>
    <definedName name="zzXLOne.DDDTLS15.002" localSheetId="16">"({F1Lad_SelnCode10} ~eq~ '30') AND ({F1Lad_SelnCode20} between ('200' AND '230') AND {F1Lad_SelnCode9} one of (O));defnRowIdx=15"</definedName>
    <definedName name="zzXLOne.DDDTLS15.002" localSheetId="13">"({F1Lad_SelnCode10} ~eq~ '30') AND ({F1Lad_SelnCode20} between ('200' AND '230') AND {F1Lad_SelnCode9} one of (O));defnRowIdx=15"</definedName>
    <definedName name="zzXLOne.DDDTLS15.002" localSheetId="12">"({F1Lad_SelnCode10} ~eq~ '30') AND ({F1Lad_SelnCode20} between ('200' AND '230') AND {F1Lad_SelnCode9} one of (O));defnRowIdx=15"</definedName>
    <definedName name="zzXLOne.DDDTLS15.002" localSheetId="3">"({F1Lad_SelnCode10} ~eq~ '30') AND ({F1Lad_SelnCode20} between ('200' AND '230') AND {F1Lad_SelnCode9} one of (O));defnRowIdx=15"</definedName>
    <definedName name="zzXLOne.DDDTLS16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6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6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6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6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6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6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6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6" localSheetId="19">"columns=ColumnDefn1;ddPath={F1Lad_AccComp4},{F1Ldg_Accnbri},Rpt~eq~LdgTransactions~sc~Columns~eq~[NextBud]:[FY02]:[FY03]:[FY04]:[FY05]:[FY06]:[FY07]:[FY08]:[FY09]:[FY10];ddNext=1;crit=({F1Ldg_LdgName} one of (22PJBB,21PJOB)) AND ({F1Lad_SelnCode10} ~eq"</definedName>
    <definedName name="zzXLOne.DDDTLS16" localSheetId="18">"columns=ColumnDefn1;ddPath={F1Lad_AccComp4},{F1Ldg_Accnbri},Rpt~eq~LdgTransactions~sc~Columns~eq~[NextBud]:[FY02]:[FY03]:[FY04]:[FY05]:[FY06]:[FY07]:[FY08]:[FY09]:[FY10];ddNext=1;crit=({F1Ldg_LdgName} one of (22PJBB,21PJOB)) AND ({F1Lad_SelnCode10} ~eq"</definedName>
    <definedName name="zzXLOne.DDDTLS16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6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16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6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6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6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6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6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6.002" localSheetId="4">"({F1Lad_SelnCode10} ~eq~ '30') AND ({F1Lad_SelnCode20} between ('125' AND '125'));defnRowIdx=21"</definedName>
    <definedName name="zzXLOne.DDDTLS16.002" localSheetId="5">"({F1Lad_SelnCode10} ~eq~ '30') AND ({F1Lad_SelnCode20} between ('125' AND '125'));defnRowIdx=21"</definedName>
    <definedName name="zzXLOne.DDDTLS16.002" localSheetId="11">"({F1Lad_SelnCode10} ~eq~ '30') AND ({F1Lad_SelnCode20} between ('125' AND '125'));defnRowIdx=21"</definedName>
    <definedName name="zzXLOne.DDDTLS16.002" localSheetId="10">"({F1Lad_SelnCode10} ~eq~ '30') AND ({F1Lad_SelnCode20} between ('125' AND '125'));defnRowIdx=21"</definedName>
    <definedName name="zzXLOne.DDDTLS16.002" localSheetId="9">"({F1Lad_SelnCode10} ~eq~ '30') AND ({F1Lad_SelnCode20} between ('125' AND '125'));defnRowIdx=21"</definedName>
    <definedName name="zzXLOne.DDDTLS16.002" localSheetId="8">"({F1Lad_SelnCode10} ~eq~ '30') AND ({F1Lad_SelnCode20} between ('125' AND '125'));defnRowIdx=21"</definedName>
    <definedName name="zzXLOne.DDDTLS16.002" localSheetId="7">"({F1Lad_SelnCode10} ~eq~ '30') AND ({F1Lad_SelnCode20} between ('125' AND '125'));defnRowIdx=21"</definedName>
    <definedName name="zzXLOne.DDDTLS16.002" localSheetId="2">"({F1Lad_SelnCode10} ~eq~ '30') AND ({F1Lad_SelnCode20} between ('125' AND '125'));defnRowIdx=21"</definedName>
    <definedName name="zzXLOne.DDDTLS16.002" localSheetId="19">"~ '30') AND ({F1Lad_SelnCode9} one of (C) OR {F1Lad_SelnCode20} one of (400)) AND ({F1Lad_SelnCode9} ~eq~ 'C');defnRowIdx=32"</definedName>
    <definedName name="zzXLOne.DDDTLS16.002" localSheetId="18">"~ '30') AND ({F1Lad_SelnCode9} one of (C) OR {F1Lad_SelnCode20} one of (400)) AND ({F1Lad_SelnCode9} ~eq~ 'C');defnRowIdx=32"</definedName>
    <definedName name="zzXLOne.DDDTLS16.002" localSheetId="6">"({F1Lad_SelnCode10} ~eq~ '30') AND ({F1Lad_SelnCode20} between ('125' AND '125'));defnRowIdx=21"</definedName>
    <definedName name="zzXLOne.DDDTLS16.002" localSheetId="17">"({F1Lad_SelnCode10} ~eq~ '30') AND ({F1Lad_SelnCode20} between ('125' AND '125'));defnRowIdx=21"</definedName>
    <definedName name="zzXLOne.DDDTLS16.002" localSheetId="14">"({F1Lad_SelnCode10} ~eq~ '30') AND ({F1Lad_SelnCode20} between ('125' AND '125'));defnRowIdx=21"</definedName>
    <definedName name="zzXLOne.DDDTLS16.002" localSheetId="15">"({F1Lad_SelnCode10} ~eq~ '30') AND ({F1Lad_SelnCode20} between ('125' AND '125'));defnRowIdx=21"</definedName>
    <definedName name="zzXLOne.DDDTLS16.002" localSheetId="16">"({F1Lad_SelnCode10} ~eq~ '30') AND ({F1Lad_SelnCode20} between ('125' AND '125'));defnRowIdx=21"</definedName>
    <definedName name="zzXLOne.DDDTLS16.002" localSheetId="13">"({F1Lad_SelnCode10} ~eq~ '30') AND ({F1Lad_SelnCode20} between ('125' AND '125'));defnRowIdx=21"</definedName>
    <definedName name="zzXLOne.DDDTLS16.002" localSheetId="12">"({F1Lad_SelnCode10} ~eq~ '30') AND ({F1Lad_SelnCode20} between ('125' AND '125'));defnRowIdx=21"</definedName>
    <definedName name="zzXLOne.DDDTLS16.002" localSheetId="3">"({F1Lad_SelnCode10} ~eq~ '30') AND ({F1Lad_SelnCode20} between ('125' AND '125'));defnRowIdx=21"</definedName>
    <definedName name="zzXLOne.DDDTLS17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7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7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7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7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7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7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7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7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7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7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7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17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7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7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7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7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7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7.002" localSheetId="4">"({F1Lad_SelnCode10} ~eq~ '30') AND ({F1Lad_SelnCode20} one of (215, 500));defnRowIdx=27"</definedName>
    <definedName name="zzXLOne.DDDTLS17.002" localSheetId="5">"({F1Lad_SelnCode10} ~eq~ '30') AND ({F1Lad_SelnCode20} one of (215, 500));defnRowIdx=27"</definedName>
    <definedName name="zzXLOne.DDDTLS17.002" localSheetId="11">"({F1Lad_SelnCode10} ~eq~ '30') AND ({F1Lad_SelnCode20} one of (215, 500));defnRowIdx=27"</definedName>
    <definedName name="zzXLOne.DDDTLS17.002" localSheetId="10">"({F1Lad_SelnCode10} ~eq~ '30') AND ({F1Lad_SelnCode20} one of (215, 500));defnRowIdx=27"</definedName>
    <definedName name="zzXLOne.DDDTLS17.002" localSheetId="9">"({F1Lad_SelnCode10} ~eq~ '30') AND ({F1Lad_SelnCode20} one of (215, 500));defnRowIdx=27"</definedName>
    <definedName name="zzXLOne.DDDTLS17.002" localSheetId="8">"({F1Lad_SelnCode10} ~eq~ '30') AND ({F1Lad_SelnCode20} one of (215, 500));defnRowIdx=27"</definedName>
    <definedName name="zzXLOne.DDDTLS17.002" localSheetId="7">"({F1Lad_SelnCode10} ~eq~ '30') AND ({F1Lad_SelnCode20} one of (215, 500));defnRowIdx=27"</definedName>
    <definedName name="zzXLOne.DDDTLS17.002" localSheetId="2">"({F1Lad_SelnCode10} ~eq~ '30') AND ({F1Lad_SelnCode20} one of (215, 500));defnRowIdx=27"</definedName>
    <definedName name="zzXLOne.DDDTLS17.002" localSheetId="19">"({F1Lad_SelnCode10} ~eq~ '30') AND ({F1Lad_SelnCode20} one of (305, 405));defnRowIdx=38"</definedName>
    <definedName name="zzXLOne.DDDTLS17.002" localSheetId="18">"({F1Lad_SelnCode10} ~eq~ '30') AND ({F1Lad_SelnCode20} one of (305, 405));defnRowIdx=38"</definedName>
    <definedName name="zzXLOne.DDDTLS17.002" localSheetId="6">"({F1Lad_SelnCode10} ~eq~ '30') AND ({F1Lad_SelnCode20} one of (215, 500));defnRowIdx=27"</definedName>
    <definedName name="zzXLOne.DDDTLS17.002" localSheetId="17">"({F1Lad_SelnCode10} ~eq~ '30') AND ({F1Lad_SelnCode20} one of (215, 500));defnRowIdx=27"</definedName>
    <definedName name="zzXLOne.DDDTLS17.002" localSheetId="14">"({F1Lad_SelnCode10} ~eq~ '30') AND ({F1Lad_SelnCode20} one of (215, 500));defnRowIdx=27"</definedName>
    <definedName name="zzXLOne.DDDTLS17.002" localSheetId="15">"({F1Lad_SelnCode10} ~eq~ '30') AND ({F1Lad_SelnCode20} one of (215, 500));defnRowIdx=27"</definedName>
    <definedName name="zzXLOne.DDDTLS17.002" localSheetId="16">"({F1Lad_SelnCode10} ~eq~ '30') AND ({F1Lad_SelnCode20} one of (215, 500));defnRowIdx=27"</definedName>
    <definedName name="zzXLOne.DDDTLS17.002" localSheetId="13">"({F1Lad_SelnCode10} ~eq~ '30') AND ({F1Lad_SelnCode20} one of (215, 500));defnRowIdx=27"</definedName>
    <definedName name="zzXLOne.DDDTLS17.002" localSheetId="12">"({F1Lad_SelnCode10} ~eq~ '30') AND ({F1Lad_SelnCode20} one of (215, 500));defnRowIdx=27"</definedName>
    <definedName name="zzXLOne.DDDTLS17.002" localSheetId="3">"({F1Lad_SelnCode10} ~eq~ '30') AND ({F1Lad_SelnCode20} one of (215, 500));defnRowIdx=27"</definedName>
    <definedName name="zzXLOne.DDDTLS18" localSheetId="4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18" localSheetId="5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18" localSheetId="11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8" localSheetId="10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8" localSheetId="9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8" localSheetId="8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8" localSheetId="7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8" localSheetId="2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18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8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8" localSheetId="6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18" localSheetId="17">"columns=ColumnDefn1;ddPath={F1Lad_AccComp4},{F1Ldg_Accnbri},Rpt~eq~LdgTransactions~sc~Columns~eq~[NextBud]:[FY02]:[FY03]:[FY04]:[FY05]:[FY06]:[FY07]:[FY08]:[FY09]:[FY10];ddNext=1;crit=({F1Ldg_LdgName} one of (22PJIN,21PJQ1)) AND ({F1Lad_SelnCode10} ~eq"</definedName>
    <definedName name="zzXLOne.DDDTLS18" localSheetId="14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18" localSheetId="15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18" localSheetId="16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18" localSheetId="13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18" localSheetId="12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18" localSheetId="3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18.002" localSheetId="4">"~ '30') AND ({F1Lad_SelnCode9} one of (C) OR {F1Lad_SelnCode20} one of (400)) AND ({F1Lad_SelnCode9} ~eq~ 'C');defnRowIdx=32"</definedName>
    <definedName name="zzXLOne.DDDTLS18.002" localSheetId="5">"~ '30') AND ({F1Lad_SelnCode9} one of (C) OR {F1Lad_SelnCode20} one of (400)) AND ({F1Lad_SelnCode9} ~eq~ 'C');defnRowIdx=32"</definedName>
    <definedName name="zzXLOne.DDDTLS18.002" localSheetId="11">"~ '30') AND ({F1Lad_SelnCode9} one of (C) OR {F1Lad_SelnCode20} one of (400)) AND ({F1Lad_SelnCode9} ~eq~ 'C');defnRowIdx=32"</definedName>
    <definedName name="zzXLOne.DDDTLS18.002" localSheetId="10">"~ '30') AND ({F1Lad_SelnCode9} one of (C) OR {F1Lad_SelnCode20} one of (400)) AND ({F1Lad_SelnCode9} ~eq~ 'C');defnRowIdx=32"</definedName>
    <definedName name="zzXLOne.DDDTLS18.002" localSheetId="9">"~ '30') AND ({F1Lad_SelnCode9} one of (C) OR {F1Lad_SelnCode20} one of (400)) AND ({F1Lad_SelnCode9} ~eq~ 'C');defnRowIdx=32"</definedName>
    <definedName name="zzXLOne.DDDTLS18.002" localSheetId="8">"~ '30') AND ({F1Lad_SelnCode9} one of (C) OR {F1Lad_SelnCode20} one of (400)) AND ({F1Lad_SelnCode9} ~eq~ 'C');defnRowIdx=32"</definedName>
    <definedName name="zzXLOne.DDDTLS18.002" localSheetId="7">"~ '30') AND ({F1Lad_SelnCode9} one of (C) OR {F1Lad_SelnCode20} one of (400)) AND ({F1Lad_SelnCode9} ~eq~ 'C');defnRowIdx=32"</definedName>
    <definedName name="zzXLOne.DDDTLS18.002" localSheetId="2">"~ '30') AND ({F1Lad_SelnCode9} one of (C) OR {F1Lad_SelnCode20} one of (400)) AND ({F1Lad_SelnCode9} ~eq~ 'C');defnRowIdx=32"</definedName>
    <definedName name="zzXLOne.DDDTLS18.002" localSheetId="19">"({F1Lad_SelnCode10} ~eq~ '30') AND ({F1Lad_SelnCode20} between ('310' AND '320') OR {F1Lad_SelnCode20} between ('410' AND '420'));defnRowIdx=45"</definedName>
    <definedName name="zzXLOne.DDDTLS18.002" localSheetId="18">"({F1Lad_SelnCode10} ~eq~ '30') AND ({F1Lad_SelnCode20} between ('310' AND '320') OR {F1Lad_SelnCode20} between ('410' AND '420'));defnRowIdx=45"</definedName>
    <definedName name="zzXLOne.DDDTLS18.002" localSheetId="6">"~ '30') AND ({F1Lad_SelnCode9} one of (C) OR {F1Lad_SelnCode20} one of (400)) AND ({F1Lad_SelnCode9} ~eq~ 'C');defnRowIdx=32"</definedName>
    <definedName name="zzXLOne.DDDTLS18.002" localSheetId="17">"~ '30') AND ({F1Lad_SelnCode9} one of (C) OR {F1Lad_SelnCode20} one of (400)) AND ({F1Lad_SelnCode9} ~eq~ 'C');defnRowIdx=32"</definedName>
    <definedName name="zzXLOne.DDDTLS18.002" localSheetId="14">"~ '30') AND ({F1Lad_SelnCode9} one of (C) OR {F1Lad_SelnCode20} one of (400)) AND ({F1Lad_SelnCode9} ~eq~ 'C');defnRowIdx=32"</definedName>
    <definedName name="zzXLOne.DDDTLS18.002" localSheetId="15">"~ '30') AND ({F1Lad_SelnCode9} one of (C) OR {F1Lad_SelnCode20} one of (400)) AND ({F1Lad_SelnCode9} ~eq~ 'C');defnRowIdx=32"</definedName>
    <definedName name="zzXLOne.DDDTLS18.002" localSheetId="16">"~ '30') AND ({F1Lad_SelnCode9} one of (C) OR {F1Lad_SelnCode20} one of (400)) AND ({F1Lad_SelnCode9} ~eq~ 'C');defnRowIdx=32"</definedName>
    <definedName name="zzXLOne.DDDTLS18.002" localSheetId="13">"~ '30') AND ({F1Lad_SelnCode9} one of (C) OR {F1Lad_SelnCode20} one of (400)) AND ({F1Lad_SelnCode9} ~eq~ 'C');defnRowIdx=32"</definedName>
    <definedName name="zzXLOne.DDDTLS18.002" localSheetId="12">"~ '30') AND ({F1Lad_SelnCode9} one of (C) OR {F1Lad_SelnCode20} one of (400)) AND ({F1Lad_SelnCode9} ~eq~ 'C');defnRowIdx=32"</definedName>
    <definedName name="zzXLOne.DDDTLS18.002" localSheetId="3">"~ '30') AND ({F1Lad_SelnCode9} one of (C) OR {F1Lad_SelnCode20} one of (400)) AND ({F1Lad_SelnCode9} ~eq~ 'C');defnRowIdx=32"</definedName>
    <definedName name="zzXLOne.DDDTLS19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9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9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9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9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9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9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9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9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9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19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19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19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9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9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9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9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19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19.002" localSheetId="4">"({F1Lad_SelnCode10} ~eq~ '30') AND ({F1Lad_SelnCode20} one of (305, 405,308));defnRowIdx=38"</definedName>
    <definedName name="zzXLOne.DDDTLS19.002" localSheetId="5">"({F1Lad_SelnCode10} ~eq~ '30') AND ({F1Lad_SelnCode20} one of (305, 405,308));defnRowIdx=38"</definedName>
    <definedName name="zzXLOne.DDDTLS19.002" localSheetId="11">"({F1Lad_SelnCode10} ~eq~ '30') AND ({F1Lad_SelnCode20} one of (305, 405,308));defnRowIdx=38"</definedName>
    <definedName name="zzXLOne.DDDTLS19.002" localSheetId="10">"({F1Lad_SelnCode10} ~eq~ '30') AND ({F1Lad_SelnCode20} one of (305, 405,308));defnRowIdx=38"</definedName>
    <definedName name="zzXLOne.DDDTLS19.002" localSheetId="9">"({F1Lad_SelnCode10} ~eq~ '30') AND ({F1Lad_SelnCode20} one of (305, 405,308));defnRowIdx=38"</definedName>
    <definedName name="zzXLOne.DDDTLS19.002" localSheetId="8">"({F1Lad_SelnCode10} ~eq~ '30') AND ({F1Lad_SelnCode20} one of (305, 405,308));defnRowIdx=38"</definedName>
    <definedName name="zzXLOne.DDDTLS19.002" localSheetId="7">"({F1Lad_SelnCode10} ~eq~ '30') AND ({F1Lad_SelnCode20} one of (305, 405,308));defnRowIdx=38"</definedName>
    <definedName name="zzXLOne.DDDTLS19.002" localSheetId="2">"({F1Lad_SelnCode10} ~eq~ '30') AND ({F1Lad_SelnCode20} one of (305, 405,308));defnRowIdx=38"</definedName>
    <definedName name="zzXLOne.DDDTLS19.002" localSheetId="19">"({F1Lad_SelnCode10} ~eq~ '40') AND ({F1Lad_SelnCode20} between ('100' AND '120') OR {F1Lad_SelnCode20} one of (130));defnRowIdx=11"</definedName>
    <definedName name="zzXLOne.DDDTLS19.002" localSheetId="18">"({F1Lad_SelnCode10} ~eq~ '40') AND ({F1Lad_SelnCode20} between ('100' AND '120') OR {F1Lad_SelnCode20} one of (130));defnRowIdx=11"</definedName>
    <definedName name="zzXLOne.DDDTLS19.002" localSheetId="6">"({F1Lad_SelnCode10} ~eq~ '30') AND ({F1Lad_SelnCode20} one of (305, 405,308));defnRowIdx=38"</definedName>
    <definedName name="zzXLOne.DDDTLS19.002" localSheetId="17">"({F1Lad_SelnCode10} ~eq~ '30') AND ({F1Lad_SelnCode20} one of (305, 405));defnRowIdx=38"</definedName>
    <definedName name="zzXLOne.DDDTLS19.002" localSheetId="14">"({F1Lad_SelnCode10} ~eq~ '30') AND ({F1Lad_SelnCode20} one of (305, 405));defnRowIdx=38"</definedName>
    <definedName name="zzXLOne.DDDTLS19.002" localSheetId="15">"({F1Lad_SelnCode10} ~eq~ '30') AND ({F1Lad_SelnCode20} one of (305, 405));defnRowIdx=38"</definedName>
    <definedName name="zzXLOne.DDDTLS19.002" localSheetId="16">"({F1Lad_SelnCode10} ~eq~ '30') AND ({F1Lad_SelnCode20} one of (305, 405));defnRowIdx=38"</definedName>
    <definedName name="zzXLOne.DDDTLS19.002" localSheetId="13">"({F1Lad_SelnCode10} ~eq~ '30') AND ({F1Lad_SelnCode20} one of (305, 405));defnRowIdx=38"</definedName>
    <definedName name="zzXLOne.DDDTLS19.002" localSheetId="12">"({F1Lad_SelnCode10} ~eq~ '30') AND ({F1Lad_SelnCode20} one of (305, 405));defnRowIdx=38"</definedName>
    <definedName name="zzXLOne.DDDTLS19.002" localSheetId="3">"({F1Lad_SelnCode10} ~eq~ '30') AND ({F1Lad_SelnCode20} one of (305, 405,308));defnRowIdx=38"</definedName>
    <definedName name="zzXLOne.DDDTLS2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2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.002" localSheetId="4">"({F1Lad_SelnCode10} ~eq~ '10') AND ({F1Lad_SelnCode20} between ('200' AND '230') AND {F1Lad_SelnCode9} one of (O));defnRowIdx=15"</definedName>
    <definedName name="zzXLOne.DDDTLS2.002" localSheetId="5">"({F1Lad_SelnCode10} ~eq~ '10') AND ({F1Lad_SelnCode20} between ('200' AND '230') AND {F1Lad_SelnCode9} one of (O));defnRowIdx=15"</definedName>
    <definedName name="zzXLOne.DDDTLS2.002" localSheetId="11">"({F1Lad_SelnCode10} ~eq~ '10') AND ({F1Lad_SelnCode20} between ('200' AND '230') AND {F1Lad_SelnCode9} one of (O));defnRowIdx=15"</definedName>
    <definedName name="zzXLOne.DDDTLS2.002" localSheetId="10">"({F1Lad_SelnCode10} ~eq~ '10') AND ({F1Lad_SelnCode20} between ('200' AND '230') AND {F1Lad_SelnCode9} one of (O));defnRowIdx=15"</definedName>
    <definedName name="zzXLOne.DDDTLS2.002" localSheetId="9">"({F1Lad_SelnCode10} ~eq~ '10') AND ({F1Lad_SelnCode20} between ('200' AND '230') AND {F1Lad_SelnCode9} one of (O));defnRowIdx=15"</definedName>
    <definedName name="zzXLOne.DDDTLS2.002" localSheetId="8">"({F1Lad_SelnCode10} ~eq~ '10') AND ({F1Lad_SelnCode20} between ('200' AND '230') AND {F1Lad_SelnCode9} one of (O));defnRowIdx=15"</definedName>
    <definedName name="zzXLOne.DDDTLS2.002" localSheetId="7">"({F1Lad_SelnCode10} ~eq~ '10') AND ({F1Lad_SelnCode20} between ('200' AND '230') AND {F1Lad_SelnCode9} one of (O));defnRowIdx=15"</definedName>
    <definedName name="zzXLOne.DDDTLS2.002" localSheetId="2">"({F1Lad_SelnCode10} ~eq~ '10') AND ({F1Lad_SelnCode20} between ('200' AND '230') AND {F1Lad_SelnCode9} one of (O));defnRowIdx=15"</definedName>
    <definedName name="zzXLOne.DDDTLS2.002" localSheetId="19">"({F1Lad_SelnCode10} ~eq~ '10') AND ({F1Lad_SelnCode20} between ('200' AND '230') AND {F1Lad_SelnCode9} one of (O));defnRowIdx=15"</definedName>
    <definedName name="zzXLOne.DDDTLS2.002" localSheetId="18">"({F1Lad_SelnCode10} ~eq~ '10') AND ({F1Lad_SelnCode20} between ('200' AND '230') AND {F1Lad_SelnCode9} one of (O));defnRowIdx=15"</definedName>
    <definedName name="zzXLOne.DDDTLS2.002" localSheetId="6">"({F1Lad_SelnCode10} ~eq~ '10') AND ({F1Lad_SelnCode20} between ('200' AND '230') AND {F1Lad_SelnCode9} one of (O));defnRowIdx=15"</definedName>
    <definedName name="zzXLOne.DDDTLS2.002" localSheetId="17">"({F1Lad_SelnCode10} ~eq~ '10') AND ({F1Lad_SelnCode20} between ('200' AND '230') AND {F1Lad_SelnCode9} one of (O));defnRowIdx=15"</definedName>
    <definedName name="zzXLOne.DDDTLS2.002" localSheetId="14">"({F1Lad_SelnCode10} ~eq~ '10') AND ({F1Lad_SelnCode20} between ('200' AND '230') AND {F1Lad_SelnCode9} one of (O));defnRowIdx=15"</definedName>
    <definedName name="zzXLOne.DDDTLS2.002" localSheetId="15">"({F1Lad_SelnCode10} ~eq~ '10') AND ({F1Lad_SelnCode20} between ('200' AND '230') AND {F1Lad_SelnCode9} one of (O));defnRowIdx=15"</definedName>
    <definedName name="zzXLOne.DDDTLS2.002" localSheetId="16">"({F1Lad_SelnCode10} ~eq~ '10') AND ({F1Lad_SelnCode20} between ('200' AND '230') AND {F1Lad_SelnCode9} one of (O));defnRowIdx=15"</definedName>
    <definedName name="zzXLOne.DDDTLS2.002" localSheetId="13">"({F1Lad_SelnCode10} ~eq~ '10') AND ({F1Lad_SelnCode20} between ('200' AND '230') AND {F1Lad_SelnCode9} one of (O));defnRowIdx=15"</definedName>
    <definedName name="zzXLOne.DDDTLS2.002" localSheetId="12">"({F1Lad_SelnCode10} ~eq~ '10') AND ({F1Lad_SelnCode20} between ('200' AND '230') AND {F1Lad_SelnCode9} one of (O));defnRowIdx=15"</definedName>
    <definedName name="zzXLOne.DDDTLS2.002" localSheetId="3">"({F1Lad_SelnCode10} ~eq~ '10') AND ({F1Lad_SelnCode20} between ('200' AND '230') AND {F1Lad_SelnCode9} one of (O));defnRowIdx=15"</definedName>
    <definedName name="zzXLOne.DDDTLS20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0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0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0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0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0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0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0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0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0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0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0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20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0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0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0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0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0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0.002" localSheetId="4">"({F1Lad_SelnCode10} ~eq~ '30') AND ({F1Lad_SelnCode20} between ('310' AND '320') OR {F1Lad_SelnCode20} between ('410' AND '420'));defnRowIdx=45"</definedName>
    <definedName name="zzXLOne.DDDTLS20.002" localSheetId="5">"({F1Lad_SelnCode10} ~eq~ '30') AND ({F1Lad_SelnCode20} between ('310' AND '320') OR {F1Lad_SelnCode20} between ('410' AND '420'));defnRowIdx=45"</definedName>
    <definedName name="zzXLOne.DDDTLS20.002" localSheetId="11">"({F1Lad_SelnCode10} ~eq~ '30') AND ({F1Lad_SelnCode20} between ('310' AND '320') OR {F1Lad_SelnCode20} between ('410' AND '420'));defnRowIdx=45"</definedName>
    <definedName name="zzXLOne.DDDTLS20.002" localSheetId="10">"({F1Lad_SelnCode10} ~eq~ '30') AND ({F1Lad_SelnCode20} between ('310' AND '320') OR {F1Lad_SelnCode20} between ('410' AND '420'));defnRowIdx=45"</definedName>
    <definedName name="zzXLOne.DDDTLS20.002" localSheetId="9">"({F1Lad_SelnCode10} ~eq~ '30') AND ({F1Lad_SelnCode20} between ('310' AND '320') OR {F1Lad_SelnCode20} between ('410' AND '420'));defnRowIdx=45"</definedName>
    <definedName name="zzXLOne.DDDTLS20.002" localSheetId="8">"({F1Lad_SelnCode10} ~eq~ '30') AND ({F1Lad_SelnCode20} between ('310' AND '320') OR {F1Lad_SelnCode20} between ('410' AND '420'));defnRowIdx=45"</definedName>
    <definedName name="zzXLOne.DDDTLS20.002" localSheetId="7">"({F1Lad_SelnCode10} ~eq~ '30') AND ({F1Lad_SelnCode20} between ('310' AND '320') OR {F1Lad_SelnCode20} between ('410' AND '420'));defnRowIdx=45"</definedName>
    <definedName name="zzXLOne.DDDTLS20.002" localSheetId="2">"({F1Lad_SelnCode10} ~eq~ '30') AND ({F1Lad_SelnCode20} between ('310' AND '320') OR {F1Lad_SelnCode20} between ('410' AND '420'));defnRowIdx=45"</definedName>
    <definedName name="zzXLOne.DDDTLS20.002" localSheetId="19">"({F1Lad_SelnCode10} ~eq~ '40') AND ({F1Lad_SelnCode20} between ('200' AND '230') AND {F1Lad_SelnCode9} one of (O));defnRowIdx=15"</definedName>
    <definedName name="zzXLOne.DDDTLS20.002" localSheetId="18">"({F1Lad_SelnCode10} ~eq~ '40') AND ({F1Lad_SelnCode20} between ('200' AND '230') AND {F1Lad_SelnCode9} one of (O));defnRowIdx=15"</definedName>
    <definedName name="zzXLOne.DDDTLS20.002" localSheetId="6">"({F1Lad_SelnCode10} ~eq~ '30') AND ({F1Lad_SelnCode20} between ('310' AND '320') OR {F1Lad_SelnCode20} between ('410' AND '420'));defnRowIdx=45"</definedName>
    <definedName name="zzXLOne.DDDTLS20.002" localSheetId="17">"({F1Lad_SelnCode10} ~eq~ '30') AND ({F1Lad_SelnCode20} between ('310' AND '320') OR {F1Lad_SelnCode20} between ('410' AND '420'));defnRowIdx=45"</definedName>
    <definedName name="zzXLOne.DDDTLS20.002" localSheetId="14">"({F1Lad_SelnCode10} ~eq~ '30') AND ({F1Lad_SelnCode20} between ('310' AND '320') OR {F1Lad_SelnCode20} between ('410' AND '420'));defnRowIdx=45"</definedName>
    <definedName name="zzXLOne.DDDTLS20.002" localSheetId="15">"({F1Lad_SelnCode10} ~eq~ '30') AND ({F1Lad_SelnCode20} between ('310' AND '320') OR {F1Lad_SelnCode20} between ('410' AND '420'));defnRowIdx=45"</definedName>
    <definedName name="zzXLOne.DDDTLS20.002" localSheetId="16">"({F1Lad_SelnCode10} ~eq~ '30') AND ({F1Lad_SelnCode20} between ('310' AND '320') OR {F1Lad_SelnCode20} between ('410' AND '420'));defnRowIdx=45"</definedName>
    <definedName name="zzXLOne.DDDTLS20.002" localSheetId="13">"({F1Lad_SelnCode10} ~eq~ '30') AND ({F1Lad_SelnCode20} between ('310' AND '320') OR {F1Lad_SelnCode20} between ('410' AND '420'));defnRowIdx=45"</definedName>
    <definedName name="zzXLOne.DDDTLS20.002" localSheetId="12">"({F1Lad_SelnCode10} ~eq~ '30') AND ({F1Lad_SelnCode20} between ('310' AND '320') OR {F1Lad_SelnCode20} between ('410' AND '420'));defnRowIdx=45"</definedName>
    <definedName name="zzXLOne.DDDTLS20.002" localSheetId="3">"({F1Lad_SelnCode10} ~eq~ '30') AND ({F1Lad_SelnCode20} between ('310' AND '320') OR {F1Lad_SelnCode20} between ('410' AND '420'));defnRowIdx=45"</definedName>
    <definedName name="zzXLOne.DDDTLS21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1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1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1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1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1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1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1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1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1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1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1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21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1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1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1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1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1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1.002" localSheetId="4">"({F1Lad_SelnCode10} ~eq~ '40') AND ({F1Lad_SelnCode20} between ('100' AND '120') OR {F1Lad_SelnCode20} one of (130));defnRowIdx=11"</definedName>
    <definedName name="zzXLOne.DDDTLS21.002" localSheetId="5">"({F1Lad_SelnCode10} ~eq~ '40') AND ({F1Lad_SelnCode20} between ('100' AND '120') OR {F1Lad_SelnCode20} one of (130));defnRowIdx=11"</definedName>
    <definedName name="zzXLOne.DDDTLS21.002" localSheetId="11">"({F1Lad_SelnCode10} ~eq~ '40') AND ({F1Lad_SelnCode20} between ('100' AND '120') OR {F1Lad_SelnCode20} one of (130));defnRowIdx=11"</definedName>
    <definedName name="zzXLOne.DDDTLS21.002" localSheetId="10">"({F1Lad_SelnCode10} ~eq~ '40') AND ({F1Lad_SelnCode20} between ('100' AND '120') OR {F1Lad_SelnCode20} one of (130));defnRowIdx=11"</definedName>
    <definedName name="zzXLOne.DDDTLS21.002" localSheetId="9">"({F1Lad_SelnCode10} ~eq~ '40') AND ({F1Lad_SelnCode20} between ('100' AND '120') OR {F1Lad_SelnCode20} one of (130));defnRowIdx=11"</definedName>
    <definedName name="zzXLOne.DDDTLS21.002" localSheetId="8">"({F1Lad_SelnCode10} ~eq~ '40') AND ({F1Lad_SelnCode20} between ('100' AND '120') OR {F1Lad_SelnCode20} one of (130));defnRowIdx=11"</definedName>
    <definedName name="zzXLOne.DDDTLS21.002" localSheetId="7">"({F1Lad_SelnCode10} ~eq~ '40') AND ({F1Lad_SelnCode20} between ('100' AND '120') OR {F1Lad_SelnCode20} one of (130));defnRowIdx=11"</definedName>
    <definedName name="zzXLOne.DDDTLS21.002" localSheetId="2">"({F1Lad_SelnCode10} ~eq~ '40') AND ({F1Lad_SelnCode20} between ('100' AND '120') OR {F1Lad_SelnCode20} one of (130));defnRowIdx=11"</definedName>
    <definedName name="zzXLOne.DDDTLS21.002" localSheetId="19">"({F1Lad_SelnCode10} ~eq~ '40') AND ({F1Lad_SelnCode20} between ('125' AND '125'));defnRowIdx=21"</definedName>
    <definedName name="zzXLOne.DDDTLS21.002" localSheetId="18">"({F1Lad_SelnCode10} ~eq~ '40') AND ({F1Lad_SelnCode20} between ('125' AND '125'));defnRowIdx=21"</definedName>
    <definedName name="zzXLOne.DDDTLS21.002" localSheetId="6">"({F1Lad_SelnCode10} ~eq~ '40') AND ({F1Lad_SelnCode20} between ('100' AND '120') OR {F1Lad_SelnCode20} one of (130));defnRowIdx=11"</definedName>
    <definedName name="zzXLOne.DDDTLS21.002" localSheetId="17">"({F1Lad_SelnCode10} ~eq~ '40') AND ({F1Lad_SelnCode20} between ('100' AND '120') OR {F1Lad_SelnCode20} one of (130));defnRowIdx=11"</definedName>
    <definedName name="zzXLOne.DDDTLS21.002" localSheetId="14">"({F1Lad_SelnCode10} ~eq~ '40') AND ({F1Lad_SelnCode20} between ('100' AND '120') OR {F1Lad_SelnCode20} one of (130));defnRowIdx=11"</definedName>
    <definedName name="zzXLOne.DDDTLS21.002" localSheetId="15">"({F1Lad_SelnCode10} ~eq~ '40') AND ({F1Lad_SelnCode20} between ('100' AND '120') OR {F1Lad_SelnCode20} one of (130));defnRowIdx=11"</definedName>
    <definedName name="zzXLOne.DDDTLS21.002" localSheetId="16">"({F1Lad_SelnCode10} ~eq~ '40') AND ({F1Lad_SelnCode20} between ('100' AND '120') OR {F1Lad_SelnCode20} one of (130));defnRowIdx=11"</definedName>
    <definedName name="zzXLOne.DDDTLS21.002" localSheetId="13">"({F1Lad_SelnCode10} ~eq~ '40') AND ({F1Lad_SelnCode20} between ('100' AND '120') OR {F1Lad_SelnCode20} one of (130));defnRowIdx=11"</definedName>
    <definedName name="zzXLOne.DDDTLS21.002" localSheetId="12">"({F1Lad_SelnCode10} ~eq~ '40') AND ({F1Lad_SelnCode20} between ('100' AND '120') OR {F1Lad_SelnCode20} one of (130));defnRowIdx=11"</definedName>
    <definedName name="zzXLOne.DDDTLS21.002" localSheetId="3">"({F1Lad_SelnCode10} ~eq~ '40') AND ({F1Lad_SelnCode20} between ('100' AND '120') OR {F1Lad_SelnCode20} one of (130));defnRowIdx=11"</definedName>
    <definedName name="zzXLOne.DDDTLS22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2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2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2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2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2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2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2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2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2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2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2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22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2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2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2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2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2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2.002" localSheetId="4">"({F1Lad_SelnCode10} ~eq~ '40') AND ({F1Lad_SelnCode20} between ('200' AND '230') AND {F1Lad_SelnCode9} one of (O));defnRowIdx=15"</definedName>
    <definedName name="zzXLOne.DDDTLS22.002" localSheetId="5">"({F1Lad_SelnCode10} ~eq~ '40') AND ({F1Lad_SelnCode20} between ('200' AND '230') AND {F1Lad_SelnCode9} one of (O));defnRowIdx=15"</definedName>
    <definedName name="zzXLOne.DDDTLS22.002" localSheetId="11">"({F1Lad_SelnCode10} ~eq~ '40') AND ({F1Lad_SelnCode20} between ('200' AND '230') AND {F1Lad_SelnCode9} one of (O));defnRowIdx=15"</definedName>
    <definedName name="zzXLOne.DDDTLS22.002" localSheetId="10">"({F1Lad_SelnCode10} ~eq~ '40') AND ({F1Lad_SelnCode20} between ('200' AND '230') AND {F1Lad_SelnCode9} one of (O));defnRowIdx=15"</definedName>
    <definedName name="zzXLOne.DDDTLS22.002" localSheetId="9">"({F1Lad_SelnCode10} ~eq~ '40') AND ({F1Lad_SelnCode20} between ('200' AND '230') AND {F1Lad_SelnCode9} one of (O));defnRowIdx=15"</definedName>
    <definedName name="zzXLOne.DDDTLS22.002" localSheetId="8">"({F1Lad_SelnCode10} ~eq~ '40') AND ({F1Lad_SelnCode20} between ('200' AND '230') AND {F1Lad_SelnCode9} one of (O));defnRowIdx=15"</definedName>
    <definedName name="zzXLOne.DDDTLS22.002" localSheetId="7">"({F1Lad_SelnCode10} ~eq~ '40') AND ({F1Lad_SelnCode20} between ('200' AND '230') AND {F1Lad_SelnCode9} one of (O));defnRowIdx=15"</definedName>
    <definedName name="zzXLOne.DDDTLS22.002" localSheetId="2">"({F1Lad_SelnCode10} ~eq~ '40') AND ({F1Lad_SelnCode20} between ('200' AND '230') AND {F1Lad_SelnCode9} one of (O));defnRowIdx=15"</definedName>
    <definedName name="zzXLOne.DDDTLS22.002" localSheetId="19">"({F1Lad_SelnCode10} ~eq~ '40') AND ({F1Lad_SelnCode20} one of (215, 500));defnRowIdx=27"</definedName>
    <definedName name="zzXLOne.DDDTLS22.002" localSheetId="18">"({F1Lad_SelnCode10} ~eq~ '40') AND ({F1Lad_SelnCode20} one of (215, 500));defnRowIdx=27"</definedName>
    <definedName name="zzXLOne.DDDTLS22.002" localSheetId="6">"({F1Lad_SelnCode10} ~eq~ '40') AND ({F1Lad_SelnCode20} between ('200' AND '230') AND {F1Lad_SelnCode9} one of (O));defnRowIdx=15"</definedName>
    <definedName name="zzXLOne.DDDTLS22.002" localSheetId="17">"({F1Lad_SelnCode10} ~eq~ '40') AND ({F1Lad_SelnCode20} between ('200' AND '230') AND {F1Lad_SelnCode9} one of (O));defnRowIdx=15"</definedName>
    <definedName name="zzXLOne.DDDTLS22.002" localSheetId="14">"({F1Lad_SelnCode10} ~eq~ '40') AND ({F1Lad_SelnCode20} between ('200' AND '230') AND {F1Lad_SelnCode9} one of (O));defnRowIdx=15"</definedName>
    <definedName name="zzXLOne.DDDTLS22.002" localSheetId="15">"({F1Lad_SelnCode10} ~eq~ '40') AND ({F1Lad_SelnCode20} between ('200' AND '230') AND {F1Lad_SelnCode9} one of (O));defnRowIdx=15"</definedName>
    <definedName name="zzXLOne.DDDTLS22.002" localSheetId="16">"({F1Lad_SelnCode10} ~eq~ '40') AND ({F1Lad_SelnCode20} between ('200' AND '230') AND {F1Lad_SelnCode9} one of (O));defnRowIdx=15"</definedName>
    <definedName name="zzXLOne.DDDTLS22.002" localSheetId="13">"({F1Lad_SelnCode10} ~eq~ '40') AND ({F1Lad_SelnCode20} between ('200' AND '230') AND {F1Lad_SelnCode9} one of (O));defnRowIdx=15"</definedName>
    <definedName name="zzXLOne.DDDTLS22.002" localSheetId="12">"({F1Lad_SelnCode10} ~eq~ '40') AND ({F1Lad_SelnCode20} between ('200' AND '230') AND {F1Lad_SelnCode9} one of (O));defnRowIdx=15"</definedName>
    <definedName name="zzXLOne.DDDTLS22.002" localSheetId="3">"({F1Lad_SelnCode10} ~eq~ '40') AND ({F1Lad_SelnCode20} between ('200' AND '230') AND {F1Lad_SelnCode9} one of (O));defnRowIdx=15"</definedName>
    <definedName name="zzXLOne.DDDTLS23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3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3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3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3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3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3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3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3" localSheetId="19">"columns=ColumnDefn1;ddPath={F1Lad_AccComp4},{F1Ldg_Accnbri},Rpt~eq~LdgTransactions~sc~Columns~eq~[NextBud]:[FY02]:[FY03]:[FY04]:[FY05]:[FY06]:[FY07]:[FY08]:[FY09]:[FY10];ddNext=1;crit=({F1Ldg_LdgName} one of (22PJBB,21PJOB)) AND ({F1Lad_SelnCode10} ~eq"</definedName>
    <definedName name="zzXLOne.DDDTLS23" localSheetId="18">"columns=ColumnDefn1;ddPath={F1Lad_AccComp4},{F1Ldg_Accnbri},Rpt~eq~LdgTransactions~sc~Columns~eq~[NextBud]:[FY02]:[FY03]:[FY04]:[FY05]:[FY06]:[FY07]:[FY08]:[FY09]:[FY10];ddNext=1;crit=({F1Ldg_LdgName} one of (22PJBB,21PJOB)) AND ({F1Lad_SelnCode10} ~eq"</definedName>
    <definedName name="zzXLOne.DDDTLS23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3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23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3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3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3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3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3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3.002" localSheetId="4">"({F1Lad_SelnCode10} ~eq~ '40') AND ({F1Lad_SelnCode20} between ('125' AND '125'));defnRowIdx=21"</definedName>
    <definedName name="zzXLOne.DDDTLS23.002" localSheetId="5">"({F1Lad_SelnCode10} ~eq~ '40') AND ({F1Lad_SelnCode20} between ('125' AND '125'));defnRowIdx=21"</definedName>
    <definedName name="zzXLOne.DDDTLS23.002" localSheetId="11">"({F1Lad_SelnCode10} ~eq~ '40') AND ({F1Lad_SelnCode20} between ('125' AND '125'));defnRowIdx=21"</definedName>
    <definedName name="zzXLOne.DDDTLS23.002" localSheetId="10">"({F1Lad_SelnCode10} ~eq~ '40') AND ({F1Lad_SelnCode20} between ('125' AND '125'));defnRowIdx=21"</definedName>
    <definedName name="zzXLOne.DDDTLS23.002" localSheetId="9">"({F1Lad_SelnCode10} ~eq~ '40') AND ({F1Lad_SelnCode20} between ('125' AND '125'));defnRowIdx=21"</definedName>
    <definedName name="zzXLOne.DDDTLS23.002" localSheetId="8">"({F1Lad_SelnCode10} ~eq~ '40') AND ({F1Lad_SelnCode20} between ('125' AND '125'));defnRowIdx=21"</definedName>
    <definedName name="zzXLOne.DDDTLS23.002" localSheetId="7">"({F1Lad_SelnCode10} ~eq~ '40') AND ({F1Lad_SelnCode20} between ('125' AND '125'));defnRowIdx=21"</definedName>
    <definedName name="zzXLOne.DDDTLS23.002" localSheetId="2">"({F1Lad_SelnCode10} ~eq~ '40') AND ({F1Lad_SelnCode20} between ('125' AND '125'));defnRowIdx=21"</definedName>
    <definedName name="zzXLOne.DDDTLS23.002" localSheetId="19">"~ '40') AND ({F1Lad_SelnCode9} one of (C) OR {F1Lad_SelnCode20} one of (400)) AND ({F1Lad_SelnCode9} ~eq~ 'C');defnRowIdx=32"</definedName>
    <definedName name="zzXLOne.DDDTLS23.002" localSheetId="18">"~ '40') AND ({F1Lad_SelnCode9} one of (C) OR {F1Lad_SelnCode20} one of (400)) AND ({F1Lad_SelnCode9} ~eq~ 'C');defnRowIdx=32"</definedName>
    <definedName name="zzXLOne.DDDTLS23.002" localSheetId="6">"({F1Lad_SelnCode10} ~eq~ '40') AND ({F1Lad_SelnCode20} between ('125' AND '125'));defnRowIdx=21"</definedName>
    <definedName name="zzXLOne.DDDTLS23.002" localSheetId="17">"({F1Lad_SelnCode10} ~eq~ '40') AND ({F1Lad_SelnCode20} between ('125' AND '125'));defnRowIdx=21"</definedName>
    <definedName name="zzXLOne.DDDTLS23.002" localSheetId="14">"({F1Lad_SelnCode10} ~eq~ '40') AND ({F1Lad_SelnCode20} between ('125' AND '125'));defnRowIdx=21"</definedName>
    <definedName name="zzXLOne.DDDTLS23.002" localSheetId="15">"({F1Lad_SelnCode10} ~eq~ '40') AND ({F1Lad_SelnCode20} between ('125' AND '125'));defnRowIdx=21"</definedName>
    <definedName name="zzXLOne.DDDTLS23.002" localSheetId="16">"({F1Lad_SelnCode10} ~eq~ '40') AND ({F1Lad_SelnCode20} between ('125' AND '125'));defnRowIdx=21"</definedName>
    <definedName name="zzXLOne.DDDTLS23.002" localSheetId="13">"({F1Lad_SelnCode10} ~eq~ '40') AND ({F1Lad_SelnCode20} between ('125' AND '125'));defnRowIdx=21"</definedName>
    <definedName name="zzXLOne.DDDTLS23.002" localSheetId="12">"({F1Lad_SelnCode10} ~eq~ '40') AND ({F1Lad_SelnCode20} between ('125' AND '125'));defnRowIdx=21"</definedName>
    <definedName name="zzXLOne.DDDTLS23.002" localSheetId="3">"({F1Lad_SelnCode10} ~eq~ '40') AND ({F1Lad_SelnCode20} between ('125' AND '125'));defnRowIdx=21"</definedName>
    <definedName name="zzXLOne.DDDTLS24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4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4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4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4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4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4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4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4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4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4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4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24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4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4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4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4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4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4.002" localSheetId="4">"({F1Lad_SelnCode10} ~eq~ '40') AND ({F1Lad_SelnCode20} one of (215, 500));defnRowIdx=27"</definedName>
    <definedName name="zzXLOne.DDDTLS24.002" localSheetId="5">"({F1Lad_SelnCode10} ~eq~ '40') AND ({F1Lad_SelnCode20} one of (215, 500));defnRowIdx=27"</definedName>
    <definedName name="zzXLOne.DDDTLS24.002" localSheetId="11">"({F1Lad_SelnCode10} ~eq~ '40') AND ({F1Lad_SelnCode20} one of (215, 500));defnRowIdx=27"</definedName>
    <definedName name="zzXLOne.DDDTLS24.002" localSheetId="10">"({F1Lad_SelnCode10} ~eq~ '40') AND ({F1Lad_SelnCode20} one of (215, 500));defnRowIdx=27"</definedName>
    <definedName name="zzXLOne.DDDTLS24.002" localSheetId="9">"({F1Lad_SelnCode10} ~eq~ '40') AND ({F1Lad_SelnCode20} one of (215, 500));defnRowIdx=27"</definedName>
    <definedName name="zzXLOne.DDDTLS24.002" localSheetId="8">"({F1Lad_SelnCode10} ~eq~ '40') AND ({F1Lad_SelnCode20} one of (215, 500));defnRowIdx=27"</definedName>
    <definedName name="zzXLOne.DDDTLS24.002" localSheetId="7">"({F1Lad_SelnCode10} ~eq~ '40') AND ({F1Lad_SelnCode20} one of (215, 500));defnRowIdx=27"</definedName>
    <definedName name="zzXLOne.DDDTLS24.002" localSheetId="2">"({F1Lad_SelnCode10} ~eq~ '40') AND ({F1Lad_SelnCode20} one of (215, 500));defnRowIdx=27"</definedName>
    <definedName name="zzXLOne.DDDTLS24.002" localSheetId="19">"({F1Lad_SelnCode10} ~eq~ '40') AND ({F1Lad_SelnCode20} one of (305, 405));defnRowIdx=38"</definedName>
    <definedName name="zzXLOne.DDDTLS24.002" localSheetId="18">"({F1Lad_SelnCode10} ~eq~ '40') AND ({F1Lad_SelnCode20} one of (305, 405));defnRowIdx=38"</definedName>
    <definedName name="zzXLOne.DDDTLS24.002" localSheetId="6">"({F1Lad_SelnCode10} ~eq~ '40') AND ({F1Lad_SelnCode20} one of (215, 500));defnRowIdx=27"</definedName>
    <definedName name="zzXLOne.DDDTLS24.002" localSheetId="17">"({F1Lad_SelnCode10} ~eq~ '40') AND ({F1Lad_SelnCode20} one of (215, 500));defnRowIdx=27"</definedName>
    <definedName name="zzXLOne.DDDTLS24.002" localSheetId="14">"({F1Lad_SelnCode10} ~eq~ '40') AND ({F1Lad_SelnCode20} one of (215, 500));defnRowIdx=27"</definedName>
    <definedName name="zzXLOne.DDDTLS24.002" localSheetId="15">"({F1Lad_SelnCode10} ~eq~ '40') AND ({F1Lad_SelnCode20} one of (215, 500));defnRowIdx=27"</definedName>
    <definedName name="zzXLOne.DDDTLS24.002" localSheetId="16">"({F1Lad_SelnCode10} ~eq~ '40') AND ({F1Lad_SelnCode20} one of (215, 500));defnRowIdx=27"</definedName>
    <definedName name="zzXLOne.DDDTLS24.002" localSheetId="13">"({F1Lad_SelnCode10} ~eq~ '40') AND ({F1Lad_SelnCode20} one of (215, 500));defnRowIdx=27"</definedName>
    <definedName name="zzXLOne.DDDTLS24.002" localSheetId="12">"({F1Lad_SelnCode10} ~eq~ '40') AND ({F1Lad_SelnCode20} one of (215, 500));defnRowIdx=27"</definedName>
    <definedName name="zzXLOne.DDDTLS24.002" localSheetId="3">"({F1Lad_SelnCode10} ~eq~ '40') AND ({F1Lad_SelnCode20} one of (215, 500));defnRowIdx=27"</definedName>
    <definedName name="zzXLOne.DDDTLS25" localSheetId="4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25" localSheetId="5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25" localSheetId="11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25" localSheetId="10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25" localSheetId="9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25" localSheetId="8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25" localSheetId="7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25" localSheetId="2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25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5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5" localSheetId="6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25" localSheetId="17">"columns=ColumnDefn1;ddPath={F1Lad_AccComp4},{F1Ldg_Accnbri},Rpt~eq~LdgTransactions~sc~Columns~eq~[NextBud]:[FY02]:[FY03]:[FY04]:[FY05]:[FY06]:[FY07]:[FY08]:[FY09]:[FY10];ddNext=1;crit=({F1Ldg_LdgName} one of (22PJIN,21PJQ1)) AND ({F1Lad_SelnCode10} ~eq"</definedName>
    <definedName name="zzXLOne.DDDTLS25" localSheetId="14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25" localSheetId="15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25" localSheetId="16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25" localSheetId="13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25" localSheetId="12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25" localSheetId="3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25.002" localSheetId="4">"~ '40') AND ({F1Lad_SelnCode9} one of (C) OR {F1Lad_SelnCode20} one of (400)) AND ({F1Lad_SelnCode9} ~eq~ 'C');defnRowIdx=32"</definedName>
    <definedName name="zzXLOne.DDDTLS25.002" localSheetId="5">"~ '40') AND ({F1Lad_SelnCode9} one of (C) OR {F1Lad_SelnCode20} one of (400)) AND ({F1Lad_SelnCode9} ~eq~ 'C');defnRowIdx=32"</definedName>
    <definedName name="zzXLOne.DDDTLS25.002" localSheetId="11">"~ '40') AND ({F1Lad_SelnCode9} one of (C) OR {F1Lad_SelnCode20} one of (400)) AND ({F1Lad_SelnCode9} ~eq~ 'C');defnRowIdx=32"</definedName>
    <definedName name="zzXLOne.DDDTLS25.002" localSheetId="10">"~ '40') AND ({F1Lad_SelnCode9} one of (C) OR {F1Lad_SelnCode20} one of (400)) AND ({F1Lad_SelnCode9} ~eq~ 'C');defnRowIdx=32"</definedName>
    <definedName name="zzXLOne.DDDTLS25.002" localSheetId="9">"~ '40') AND ({F1Lad_SelnCode9} one of (C) OR {F1Lad_SelnCode20} one of (400)) AND ({F1Lad_SelnCode9} ~eq~ 'C');defnRowIdx=32"</definedName>
    <definedName name="zzXLOne.DDDTLS25.002" localSheetId="8">"~ '40') AND ({F1Lad_SelnCode9} one of (C) OR {F1Lad_SelnCode20} one of (400)) AND ({F1Lad_SelnCode9} ~eq~ 'C');defnRowIdx=32"</definedName>
    <definedName name="zzXLOne.DDDTLS25.002" localSheetId="7">"~ '40') AND ({F1Lad_SelnCode9} one of (C) OR {F1Lad_SelnCode20} one of (400)) AND ({F1Lad_SelnCode9} ~eq~ 'C');defnRowIdx=32"</definedName>
    <definedName name="zzXLOne.DDDTLS25.002" localSheetId="2">"~ '40') AND ({F1Lad_SelnCode9} one of (C) OR {F1Lad_SelnCode20} one of (400)) AND ({F1Lad_SelnCode9} ~eq~ 'C');defnRowIdx=32"</definedName>
    <definedName name="zzXLOne.DDDTLS25.002" localSheetId="19">"({F1Lad_SelnCode10} ~eq~ '40') AND ({F1Lad_SelnCode20} between ('310' AND '320') OR {F1Lad_SelnCode20} between ('410' AND '420'));defnRowIdx=45"</definedName>
    <definedName name="zzXLOne.DDDTLS25.002" localSheetId="18">"({F1Lad_SelnCode10} ~eq~ '40') AND ({F1Lad_SelnCode20} between ('310' AND '320') OR {F1Lad_SelnCode20} between ('410' AND '420'));defnRowIdx=45"</definedName>
    <definedName name="zzXLOne.DDDTLS25.002" localSheetId="6">"~ '40') AND ({F1Lad_SelnCode9} one of (C) OR {F1Lad_SelnCode20} one of (400)) AND ({F1Lad_SelnCode9} ~eq~ 'C');defnRowIdx=32"</definedName>
    <definedName name="zzXLOne.DDDTLS25.002" localSheetId="17">"~ '40') AND ({F1Lad_SelnCode9} one of (C) OR {F1Lad_SelnCode20} one of (400)) AND ({F1Lad_SelnCode9} ~eq~ 'C');defnRowIdx=32"</definedName>
    <definedName name="zzXLOne.DDDTLS25.002" localSheetId="14">"~ '40') AND ({F1Lad_SelnCode9} one of (C) OR {F1Lad_SelnCode20} one of (400)) AND ({F1Lad_SelnCode9} ~eq~ 'C');defnRowIdx=32"</definedName>
    <definedName name="zzXLOne.DDDTLS25.002" localSheetId="15">"~ '40') AND ({F1Lad_SelnCode9} one of (C) OR {F1Lad_SelnCode20} one of (400)) AND ({F1Lad_SelnCode9} ~eq~ 'C');defnRowIdx=32"</definedName>
    <definedName name="zzXLOne.DDDTLS25.002" localSheetId="16">"~ '40') AND ({F1Lad_SelnCode9} one of (C) OR {F1Lad_SelnCode20} one of (400)) AND ({F1Lad_SelnCode9} ~eq~ 'C');defnRowIdx=32"</definedName>
    <definedName name="zzXLOne.DDDTLS25.002" localSheetId="13">"~ '40') AND ({F1Lad_SelnCode9} one of (C) OR {F1Lad_SelnCode20} one of (400)) AND ({F1Lad_SelnCode9} ~eq~ 'C');defnRowIdx=32"</definedName>
    <definedName name="zzXLOne.DDDTLS25.002" localSheetId="12">"~ '40') AND ({F1Lad_SelnCode9} one of (C) OR {F1Lad_SelnCode20} one of (400)) AND ({F1Lad_SelnCode9} ~eq~ 'C');defnRowIdx=32"</definedName>
    <definedName name="zzXLOne.DDDTLS25.002" localSheetId="3">"~ '40') AND ({F1Lad_SelnCode9} one of (C) OR {F1Lad_SelnCode20} one of (400)) AND ({F1Lad_SelnCode9} ~eq~ 'C');defnRowIdx=32"</definedName>
    <definedName name="zzXLOne.DDDTLS26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6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6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6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6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6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6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6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6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6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6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6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26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6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6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6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6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6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6.002" localSheetId="4">"({F1Lad_SelnCode10} ~eq~ '40') AND ({F1Lad_SelnCode20} one of (305, 405,308));defnRowIdx=38"</definedName>
    <definedName name="zzXLOne.DDDTLS26.002" localSheetId="5">"({F1Lad_SelnCode10} ~eq~ '40') AND ({F1Lad_SelnCode20} one of (305, 405,308));defnRowIdx=38"</definedName>
    <definedName name="zzXLOne.DDDTLS26.002" localSheetId="11">"({F1Lad_SelnCode10} ~eq~ '40') AND ({F1Lad_SelnCode20} one of (305, 405,308));defnRowIdx=38"</definedName>
    <definedName name="zzXLOne.DDDTLS26.002" localSheetId="10">"({F1Lad_SelnCode10} ~eq~ '40') AND ({F1Lad_SelnCode20} one of (305, 405,308));defnRowIdx=38"</definedName>
    <definedName name="zzXLOne.DDDTLS26.002" localSheetId="9">"({F1Lad_SelnCode10} ~eq~ '40') AND ({F1Lad_SelnCode20} one of (305, 405,308));defnRowIdx=38"</definedName>
    <definedName name="zzXLOne.DDDTLS26.002" localSheetId="8">"({F1Lad_SelnCode10} ~eq~ '40') AND ({F1Lad_SelnCode20} one of (305, 405,308));defnRowIdx=38"</definedName>
    <definedName name="zzXLOne.DDDTLS26.002" localSheetId="7">"({F1Lad_SelnCode10} ~eq~ '40') AND ({F1Lad_SelnCode20} one of (305, 405,308));defnRowIdx=38"</definedName>
    <definedName name="zzXLOne.DDDTLS26.002" localSheetId="2">"({F1Lad_SelnCode10} ~eq~ '40') AND ({F1Lad_SelnCode20} one of (305, 405,308));defnRowIdx=38"</definedName>
    <definedName name="zzXLOne.DDDTLS26.002" localSheetId="19">"({F1Lad_SelnCode20} between ('100' AND '120') OR {F1Lad_SelnCode20} one of (130));defnRowIdx=58"</definedName>
    <definedName name="zzXLOne.DDDTLS26.002" localSheetId="18">"({F1Lad_SelnCode20} between ('100' AND '120') OR {F1Lad_SelnCode20} one of (130));defnRowIdx=58"</definedName>
    <definedName name="zzXLOne.DDDTLS26.002" localSheetId="6">"({F1Lad_SelnCode10} ~eq~ '40') AND ({F1Lad_SelnCode20} one of (305, 405,308));defnRowIdx=38"</definedName>
    <definedName name="zzXLOne.DDDTLS26.002" localSheetId="17">"({F1Lad_SelnCode10} ~eq~ '40') AND ({F1Lad_SelnCode20} one of (305, 405));defnRowIdx=38"</definedName>
    <definedName name="zzXLOne.DDDTLS26.002" localSheetId="14">"({F1Lad_SelnCode10} ~eq~ '40') AND ({F1Lad_SelnCode20} one of (305, 405));defnRowIdx=38"</definedName>
    <definedName name="zzXLOne.DDDTLS26.002" localSheetId="15">"({F1Lad_SelnCode10} ~eq~ '40') AND ({F1Lad_SelnCode20} one of (305, 405));defnRowIdx=38"</definedName>
    <definedName name="zzXLOne.DDDTLS26.002" localSheetId="16">"({F1Lad_SelnCode10} ~eq~ '40') AND ({F1Lad_SelnCode20} one of (305, 405));defnRowIdx=38"</definedName>
    <definedName name="zzXLOne.DDDTLS26.002" localSheetId="13">"({F1Lad_SelnCode10} ~eq~ '40') AND ({F1Lad_SelnCode20} one of (305, 405));defnRowIdx=38"</definedName>
    <definedName name="zzXLOne.DDDTLS26.002" localSheetId="12">"({F1Lad_SelnCode10} ~eq~ '40') AND ({F1Lad_SelnCode20} one of (305, 405));defnRowIdx=38"</definedName>
    <definedName name="zzXLOne.DDDTLS26.002" localSheetId="3">"({F1Lad_SelnCode10} ~eq~ '40') AND ({F1Lad_SelnCode20} one of (305, 405,308));defnRowIdx=38"</definedName>
    <definedName name="zzXLOne.DDDTLS27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7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7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7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7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7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7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7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7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7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7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7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27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7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7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7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7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7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7.002" localSheetId="4">"({F1Lad_SelnCode10} ~eq~ '40') AND ({F1Lad_SelnCode20} between ('310' AND '320') OR {F1Lad_SelnCode20} between ('410' AND '420'));defnRowIdx=45"</definedName>
    <definedName name="zzXLOne.DDDTLS27.002" localSheetId="5">"({F1Lad_SelnCode10} ~eq~ '40') AND ({F1Lad_SelnCode20} between ('310' AND '320') OR {F1Lad_SelnCode20} between ('410' AND '420'));defnRowIdx=45"</definedName>
    <definedName name="zzXLOne.DDDTLS27.002" localSheetId="11">"({F1Lad_SelnCode10} ~eq~ '40') AND ({F1Lad_SelnCode20} between ('310' AND '320') OR {F1Lad_SelnCode20} between ('410' AND '420'));defnRowIdx=45"</definedName>
    <definedName name="zzXLOne.DDDTLS27.002" localSheetId="10">"({F1Lad_SelnCode10} ~eq~ '40') AND ({F1Lad_SelnCode20} between ('310' AND '320') OR {F1Lad_SelnCode20} between ('410' AND '420'));defnRowIdx=45"</definedName>
    <definedName name="zzXLOne.DDDTLS27.002" localSheetId="9">"({F1Lad_SelnCode10} ~eq~ '40') AND ({F1Lad_SelnCode20} between ('310' AND '320') OR {F1Lad_SelnCode20} between ('410' AND '420'));defnRowIdx=45"</definedName>
    <definedName name="zzXLOne.DDDTLS27.002" localSheetId="8">"({F1Lad_SelnCode10} ~eq~ '40') AND ({F1Lad_SelnCode20} between ('310' AND '320') OR {F1Lad_SelnCode20} between ('410' AND '420'));defnRowIdx=45"</definedName>
    <definedName name="zzXLOne.DDDTLS27.002" localSheetId="7">"({F1Lad_SelnCode10} ~eq~ '40') AND ({F1Lad_SelnCode20} between ('310' AND '320') OR {F1Lad_SelnCode20} between ('410' AND '420'));defnRowIdx=45"</definedName>
    <definedName name="zzXLOne.DDDTLS27.002" localSheetId="2">"({F1Lad_SelnCode10} ~eq~ '40') AND ({F1Lad_SelnCode20} between ('310' AND '320') OR {F1Lad_SelnCode20} between ('410' AND '420'));defnRowIdx=45"</definedName>
    <definedName name="zzXLOne.DDDTLS27.002" localSheetId="19">"({F1Lad_SelnCode20} between ('200' AND '230') AND {F1Lad_SelnCode9} one of (O));defnRowIdx=62"</definedName>
    <definedName name="zzXLOne.DDDTLS27.002" localSheetId="18">"({F1Lad_SelnCode20} between ('200' AND '230') AND {F1Lad_SelnCode9} one of (O));defnRowIdx=62"</definedName>
    <definedName name="zzXLOne.DDDTLS27.002" localSheetId="6">"({F1Lad_SelnCode10} ~eq~ '40') AND ({F1Lad_SelnCode20} between ('310' AND '320') OR {F1Lad_SelnCode20} between ('410' AND '420'));defnRowIdx=45"</definedName>
    <definedName name="zzXLOne.DDDTLS27.002" localSheetId="17">"({F1Lad_SelnCode10} ~eq~ '40') AND ({F1Lad_SelnCode20} between ('310' AND '320') OR {F1Lad_SelnCode20} between ('410' AND '420'));defnRowIdx=45"</definedName>
    <definedName name="zzXLOne.DDDTLS27.002" localSheetId="14">"({F1Lad_SelnCode10} ~eq~ '40') AND ({F1Lad_SelnCode20} between ('310' AND '320') OR {F1Lad_SelnCode20} between ('410' AND '420'));defnRowIdx=45"</definedName>
    <definedName name="zzXLOne.DDDTLS27.002" localSheetId="15">"({F1Lad_SelnCode10} ~eq~ '40') AND ({F1Lad_SelnCode20} between ('310' AND '320') OR {F1Lad_SelnCode20} between ('410' AND '420'));defnRowIdx=45"</definedName>
    <definedName name="zzXLOne.DDDTLS27.002" localSheetId="16">"({F1Lad_SelnCode10} ~eq~ '40') AND ({F1Lad_SelnCode20} between ('310' AND '320') OR {F1Lad_SelnCode20} between ('410' AND '420'));defnRowIdx=45"</definedName>
    <definedName name="zzXLOne.DDDTLS27.002" localSheetId="13">"({F1Lad_SelnCode10} ~eq~ '40') AND ({F1Lad_SelnCode20} between ('310' AND '320') OR {F1Lad_SelnCode20} between ('410' AND '420'));defnRowIdx=45"</definedName>
    <definedName name="zzXLOne.DDDTLS27.002" localSheetId="12">"({F1Lad_SelnCode10} ~eq~ '40') AND ({F1Lad_SelnCode20} between ('310' AND '320') OR {F1Lad_SelnCode20} between ('410' AND '420'));defnRowIdx=45"</definedName>
    <definedName name="zzXLOne.DDDTLS27.002" localSheetId="3">"({F1Lad_SelnCode10} ~eq~ '40') AND ({F1Lad_SelnCode20} between ('310' AND '320') OR {F1Lad_SelnCode20} between ('410' AND '420'));defnRowIdx=45"</definedName>
    <definedName name="zzXLOne.DDDTLS28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8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8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8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8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8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8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8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8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8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8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8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28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8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8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8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8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8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8.002" localSheetId="4">"({F1Lad_SelnCode20} between ('100' AND '120') OR {F1Lad_SelnCode20} one of (130));defnRowIdx=58"</definedName>
    <definedName name="zzXLOne.DDDTLS28.002" localSheetId="5">"({F1Lad_SelnCode20} between ('100' AND '120') OR {F1Lad_SelnCode20} one of (130));defnRowIdx=58"</definedName>
    <definedName name="zzXLOne.DDDTLS28.002" localSheetId="11">"({F1Lad_SelnCode20} between ('100' AND '120') OR {F1Lad_SelnCode20} one of (130));defnRowIdx=58"</definedName>
    <definedName name="zzXLOne.DDDTLS28.002" localSheetId="10">"({F1Lad_SelnCode20} between ('100' AND '120') OR {F1Lad_SelnCode20} one of (130));defnRowIdx=58"</definedName>
    <definedName name="zzXLOne.DDDTLS28.002" localSheetId="9">"({F1Lad_SelnCode20} between ('100' AND '120') OR {F1Lad_SelnCode20} one of (130));defnRowIdx=58"</definedName>
    <definedName name="zzXLOne.DDDTLS28.002" localSheetId="8">"({F1Lad_SelnCode20} between ('100' AND '120') OR {F1Lad_SelnCode20} one of (130));defnRowIdx=58"</definedName>
    <definedName name="zzXLOne.DDDTLS28.002" localSheetId="7">"({F1Lad_SelnCode20} between ('100' AND '120') OR {F1Lad_SelnCode20} one of (130));defnRowIdx=58"</definedName>
    <definedName name="zzXLOne.DDDTLS28.002" localSheetId="2">"({F1Lad_SelnCode20} between ('100' AND '120') OR {F1Lad_SelnCode20} one of (130));defnRowIdx=58"</definedName>
    <definedName name="zzXLOne.DDDTLS28.002" localSheetId="19">"({F1Lad_SelnCode20} between ('125' AND '125'));defnRowIdx=68"</definedName>
    <definedName name="zzXLOne.DDDTLS28.002" localSheetId="18">"({F1Lad_SelnCode20} between ('125' AND '125'));defnRowIdx=68"</definedName>
    <definedName name="zzXLOne.DDDTLS28.002" localSheetId="6">"({F1Lad_SelnCode20} between ('100' AND '120') OR {F1Lad_SelnCode20} one of (130));defnRowIdx=58"</definedName>
    <definedName name="zzXLOne.DDDTLS28.002" localSheetId="17">"({F1Lad_SelnCode20} between ('100' AND '120') OR {F1Lad_SelnCode20} one of (130));defnRowIdx=58"</definedName>
    <definedName name="zzXLOne.DDDTLS28.002" localSheetId="14">"({F1Lad_SelnCode20} between ('100' AND '120') OR {F1Lad_SelnCode20} one of (130));defnRowIdx=58"</definedName>
    <definedName name="zzXLOne.DDDTLS28.002" localSheetId="15">"({F1Lad_SelnCode20} between ('100' AND '120') OR {F1Lad_SelnCode20} one of (130));defnRowIdx=58"</definedName>
    <definedName name="zzXLOne.DDDTLS28.002" localSheetId="16">"({F1Lad_SelnCode20} between ('100' AND '120') OR {F1Lad_SelnCode20} one of (130));defnRowIdx=58"</definedName>
    <definedName name="zzXLOne.DDDTLS28.002" localSheetId="13">"({F1Lad_SelnCode20} between ('100' AND '120') OR {F1Lad_SelnCode20} one of (130));defnRowIdx=58"</definedName>
    <definedName name="zzXLOne.DDDTLS28.002" localSheetId="12">"({F1Lad_SelnCode20} between ('100' AND '120') OR {F1Lad_SelnCode20} one of (130));defnRowIdx=58"</definedName>
    <definedName name="zzXLOne.DDDTLS28.002" localSheetId="3">"({F1Lad_SelnCode20} between ('100' AND '120') OR {F1Lad_SelnCode20} one of (130));defnRowIdx=58"</definedName>
    <definedName name="zzXLOne.DDDTLS29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9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9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9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9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9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9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9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9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9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29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29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29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9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9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9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9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29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29.002" localSheetId="4">"({F1Lad_SelnCode20} between ('200' AND '230') AND {F1Lad_SelnCode9} one of (O));defnRowIdx=62"</definedName>
    <definedName name="zzXLOne.DDDTLS29.002" localSheetId="5">"({F1Lad_SelnCode20} between ('200' AND '230') AND {F1Lad_SelnCode9} one of (O));defnRowIdx=62"</definedName>
    <definedName name="zzXLOne.DDDTLS29.002" localSheetId="11">"({F1Lad_SelnCode20} between ('200' AND '230') AND {F1Lad_SelnCode9} one of (O));defnRowIdx=62"</definedName>
    <definedName name="zzXLOne.DDDTLS29.002" localSheetId="10">"({F1Lad_SelnCode20} between ('200' AND '230') AND {F1Lad_SelnCode9} one of (O));defnRowIdx=62"</definedName>
    <definedName name="zzXLOne.DDDTLS29.002" localSheetId="9">"({F1Lad_SelnCode20} between ('200' AND '230') AND {F1Lad_SelnCode9} one of (O));defnRowIdx=62"</definedName>
    <definedName name="zzXLOne.DDDTLS29.002" localSheetId="8">"({F1Lad_SelnCode20} between ('200' AND '230') AND {F1Lad_SelnCode9} one of (O));defnRowIdx=62"</definedName>
    <definedName name="zzXLOne.DDDTLS29.002" localSheetId="7">"({F1Lad_SelnCode20} between ('200' AND '230') AND {F1Lad_SelnCode9} one of (O));defnRowIdx=62"</definedName>
    <definedName name="zzXLOne.DDDTLS29.002" localSheetId="2">"({F1Lad_SelnCode20} between ('200' AND '230') AND {F1Lad_SelnCode9} one of (O));defnRowIdx=62"</definedName>
    <definedName name="zzXLOne.DDDTLS29.002" localSheetId="19">"({F1Lad_SelnCode20} one of (215, 500));defnRowIdx=74"</definedName>
    <definedName name="zzXLOne.DDDTLS29.002" localSheetId="18">"({F1Lad_SelnCode20} one of (215, 500));defnRowIdx=74"</definedName>
    <definedName name="zzXLOne.DDDTLS29.002" localSheetId="6">"({F1Lad_SelnCode20} between ('200' AND '230') AND {F1Lad_SelnCode9} one of (O));defnRowIdx=62"</definedName>
    <definedName name="zzXLOne.DDDTLS29.002" localSheetId="17">"({F1Lad_SelnCode20} between ('200' AND '230') AND {F1Lad_SelnCode9} one of (O));defnRowIdx=62"</definedName>
    <definedName name="zzXLOne.DDDTLS29.002" localSheetId="14">"({F1Lad_SelnCode20} between ('200' AND '230') AND {F1Lad_SelnCode9} one of (O));defnRowIdx=62"</definedName>
    <definedName name="zzXLOne.DDDTLS29.002" localSheetId="15">"({F1Lad_SelnCode20} between ('200' AND '230') AND {F1Lad_SelnCode9} one of (O));defnRowIdx=62"</definedName>
    <definedName name="zzXLOne.DDDTLS29.002" localSheetId="16">"({F1Lad_SelnCode20} between ('200' AND '230') AND {F1Lad_SelnCode9} one of (O));defnRowIdx=62"</definedName>
    <definedName name="zzXLOne.DDDTLS29.002" localSheetId="13">"({F1Lad_SelnCode20} between ('200' AND '230') AND {F1Lad_SelnCode9} one of (O));defnRowIdx=62"</definedName>
    <definedName name="zzXLOne.DDDTLS29.002" localSheetId="12">"({F1Lad_SelnCode20} between ('200' AND '230') AND {F1Lad_SelnCode9} one of (O));defnRowIdx=62"</definedName>
    <definedName name="zzXLOne.DDDTLS29.002" localSheetId="3">"({F1Lad_SelnCode20} between ('200' AND '230') AND {F1Lad_SelnCode9} one of (O));defnRowIdx=62"</definedName>
    <definedName name="zzXLOne.DDDTLS3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3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3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3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.002" localSheetId="4">"({F1Lad_SelnCode10} ~eq~ '10') AND ({F1Lad_SelnCode20} between ('125' AND '125'));defnRowIdx=21"</definedName>
    <definedName name="zzXLOne.DDDTLS3.002" localSheetId="5">"({F1Lad_SelnCode10} ~eq~ '10') AND ({F1Lad_SelnCode20} between ('125' AND '125'));defnRowIdx=21"</definedName>
    <definedName name="zzXLOne.DDDTLS3.002" localSheetId="11">"({F1Lad_SelnCode10} ~eq~ '10') AND ({F1Lad_SelnCode20} between ('125' AND '125'));defnRowIdx=21"</definedName>
    <definedName name="zzXLOne.DDDTLS3.002" localSheetId="10">"({F1Lad_SelnCode10} ~eq~ '10') AND ({F1Lad_SelnCode20} between ('125' AND '125'));defnRowIdx=21"</definedName>
    <definedName name="zzXLOne.DDDTLS3.002" localSheetId="9">"({F1Lad_SelnCode10} ~eq~ '10') AND ({F1Lad_SelnCode20} between ('125' AND '125'));defnRowIdx=21"</definedName>
    <definedName name="zzXLOne.DDDTLS3.002" localSheetId="8">"({F1Lad_SelnCode10} ~eq~ '10') AND ({F1Lad_SelnCode20} between ('125' AND '125'));defnRowIdx=21"</definedName>
    <definedName name="zzXLOne.DDDTLS3.002" localSheetId="7">"({F1Lad_SelnCode10} ~eq~ '10') AND ({F1Lad_SelnCode20} between ('125' AND '125'));defnRowIdx=21"</definedName>
    <definedName name="zzXLOne.DDDTLS3.002" localSheetId="2">"({F1Lad_SelnCode10} ~eq~ '10') AND ({F1Lad_SelnCode20} between ('125' AND '125'));defnRowIdx=21"</definedName>
    <definedName name="zzXLOne.DDDTLS3.002" localSheetId="19">"({F1Lad_SelnCode10} ~eq~ '10') AND ({F1Lad_SelnCode20} between ('125' AND '125'));defnRowIdx=21"</definedName>
    <definedName name="zzXLOne.DDDTLS3.002" localSheetId="18">"({F1Lad_SelnCode10} ~eq~ '10') AND ({F1Lad_SelnCode20} between ('125' AND '125'));defnRowIdx=21"</definedName>
    <definedName name="zzXLOne.DDDTLS3.002" localSheetId="6">"({F1Lad_SelnCode10} ~eq~ '10') AND ({F1Lad_SelnCode20} between ('125' AND '125'));defnRowIdx=21"</definedName>
    <definedName name="zzXLOne.DDDTLS3.002" localSheetId="17">"({F1Lad_SelnCode10} ~eq~ '10') AND ({F1Lad_SelnCode20} between ('125' AND '125'));defnRowIdx=21"</definedName>
    <definedName name="zzXLOne.DDDTLS3.002" localSheetId="14">"({F1Lad_SelnCode10} ~eq~ '10') AND ({F1Lad_SelnCode20} between ('125' AND '125'));defnRowIdx=21"</definedName>
    <definedName name="zzXLOne.DDDTLS3.002" localSheetId="15">"({F1Lad_SelnCode10} ~eq~ '10') AND ({F1Lad_SelnCode20} between ('125' AND '125'));defnRowIdx=21"</definedName>
    <definedName name="zzXLOne.DDDTLS3.002" localSheetId="16">"({F1Lad_SelnCode10} ~eq~ '10') AND ({F1Lad_SelnCode20} between ('125' AND '125'));defnRowIdx=21"</definedName>
    <definedName name="zzXLOne.DDDTLS3.002" localSheetId="13">"({F1Lad_SelnCode10} ~eq~ '10') AND ({F1Lad_SelnCode20} between ('125' AND '125'));defnRowIdx=21"</definedName>
    <definedName name="zzXLOne.DDDTLS3.002" localSheetId="12">"({F1Lad_SelnCode10} ~eq~ '10') AND ({F1Lad_SelnCode20} between ('125' AND '125'));defnRowIdx=21"</definedName>
    <definedName name="zzXLOne.DDDTLS3.002" localSheetId="3">"({F1Lad_SelnCode10} ~eq~ '10') AND ({F1Lad_SelnCode20} between ('125' AND '125'));defnRowIdx=21"</definedName>
    <definedName name="zzXLOne.DDDTLS30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0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0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0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0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0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0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0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0" localSheetId="19">"columns=ColumnDefn1;ddPath={F1Lad_AccComp4},{F1Ldg_Accnbri},Rpt~eq~LdgTransactions~sc~Columns~eq~[NextBud]:[FY02]:[FY03]:[FY04]:[FY05]:[FY06]:[FY07]:[FY08]:[FY09]:[FY10];ddNext=1;crit=({F1Ldg_LdgName} one of (22PJBB,21PJOB)) AND ({F1Lad_SelnCode9} one "</definedName>
    <definedName name="zzXLOne.DDDTLS30" localSheetId="18">"columns=ColumnDefn1;ddPath={F1Lad_AccComp4},{F1Ldg_Accnbri},Rpt~eq~LdgTransactions~sc~Columns~eq~[NextBud]:[FY02]:[FY03]:[FY04]:[FY05]:[FY06]:[FY07]:[FY08]:[FY09]:[FY10];ddNext=1;crit=({F1Ldg_LdgName} one of (22PJBB,21PJOB)) AND ({F1Lad_SelnCode9} one "</definedName>
    <definedName name="zzXLOne.DDDTLS30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0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30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0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0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0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0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0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0.002" localSheetId="4">"({F1Lad_SelnCode20} between ('125' AND '125'));defnRowIdx=68"</definedName>
    <definedName name="zzXLOne.DDDTLS30.002" localSheetId="5">"({F1Lad_SelnCode20} between ('125' AND '125'));defnRowIdx=68"</definedName>
    <definedName name="zzXLOne.DDDTLS30.002" localSheetId="11">"({F1Lad_SelnCode20} between ('125' AND '125'));defnRowIdx=68"</definedName>
    <definedName name="zzXLOne.DDDTLS30.002" localSheetId="10">"({F1Lad_SelnCode20} between ('125' AND '125'));defnRowIdx=68"</definedName>
    <definedName name="zzXLOne.DDDTLS30.002" localSheetId="9">"({F1Lad_SelnCode20} between ('125' AND '125'));defnRowIdx=68"</definedName>
    <definedName name="zzXLOne.DDDTLS30.002" localSheetId="8">"({F1Lad_SelnCode20} between ('125' AND '125'));defnRowIdx=68"</definedName>
    <definedName name="zzXLOne.DDDTLS30.002" localSheetId="7">"({F1Lad_SelnCode20} between ('125' AND '125'));defnRowIdx=68"</definedName>
    <definedName name="zzXLOne.DDDTLS30.002" localSheetId="2">"({F1Lad_SelnCode20} between ('125' AND '125'));defnRowIdx=68"</definedName>
    <definedName name="zzXLOne.DDDTLS30.002" localSheetId="19">"of (C) OR {F1Lad_SelnCode20} one of (400)) AND ({F1Lad_SelnCode9} ~eq~ 'C');defnRowIdx=79"</definedName>
    <definedName name="zzXLOne.DDDTLS30.002" localSheetId="18">"of (C) OR {F1Lad_SelnCode20} one of (400)) AND ({F1Lad_SelnCode9} ~eq~ 'C');defnRowIdx=79"</definedName>
    <definedName name="zzXLOne.DDDTLS30.002" localSheetId="6">"({F1Lad_SelnCode20} between ('125' AND '125'));defnRowIdx=68"</definedName>
    <definedName name="zzXLOne.DDDTLS30.002" localSheetId="17">"({F1Lad_SelnCode20} between ('125' AND '125'));defnRowIdx=68"</definedName>
    <definedName name="zzXLOne.DDDTLS30.002" localSheetId="14">"({F1Lad_SelnCode20} between ('125' AND '125'));defnRowIdx=68"</definedName>
    <definedName name="zzXLOne.DDDTLS30.002" localSheetId="15">"({F1Lad_SelnCode20} between ('125' AND '125'));defnRowIdx=68"</definedName>
    <definedName name="zzXLOne.DDDTLS30.002" localSheetId="16">"({F1Lad_SelnCode20} between ('125' AND '125'));defnRowIdx=68"</definedName>
    <definedName name="zzXLOne.DDDTLS30.002" localSheetId="13">"({F1Lad_SelnCode20} between ('125' AND '125'));defnRowIdx=68"</definedName>
    <definedName name="zzXLOne.DDDTLS30.002" localSheetId="12">"({F1Lad_SelnCode20} between ('125' AND '125'));defnRowIdx=68"</definedName>
    <definedName name="zzXLOne.DDDTLS30.002" localSheetId="3">"({F1Lad_SelnCode20} between ('125' AND '125'));defnRowIdx=68"</definedName>
    <definedName name="zzXLOne.DDDTLS31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1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1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1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1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1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1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1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1" localSheetId="19">"columns=ColumnDefn1;ddPath={F1Lad_AccComp4},{F1Ldg_Accnbri},Rpt~eq~LdgTransactions~sc~Columns~eq~[NextBud]:[FY02]:[FY03]:[FY04]:[FY05]:[FY06]:[FY07]:[FY08]:[FY09]:[FY10];ddNext=1;crit=({F1Ldg_LdgName} one of (22PJBB,21PJOB)) AND ({F1Lad_SelnCode9} one "</definedName>
    <definedName name="zzXLOne.DDDTLS31" localSheetId="18">"columns=ColumnDefn1;ddPath={F1Lad_AccComp4},{F1Ldg_Accnbri},Rpt~eq~LdgTransactions~sc~Columns~eq~[NextBud]:[FY02]:[FY03]:[FY04]:[FY05]:[FY06]:[FY07]:[FY08]:[FY09]:[FY10];ddNext=1;crit=({F1Ldg_LdgName} one of (22PJBB,21PJOB)) AND ({F1Lad_SelnCode9} one "</definedName>
    <definedName name="zzXLOne.DDDTLS31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1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31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1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1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1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1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1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1.002" localSheetId="4">"({F1Lad_SelnCode20} one of (215, 500));defnRowIdx=74"</definedName>
    <definedName name="zzXLOne.DDDTLS31.002" localSheetId="5">"({F1Lad_SelnCode20} one of (215, 500));defnRowIdx=74"</definedName>
    <definedName name="zzXLOne.DDDTLS31.002" localSheetId="11">"({F1Lad_SelnCode20} one of (215, 500));defnRowIdx=74"</definedName>
    <definedName name="zzXLOne.DDDTLS31.002" localSheetId="10">"({F1Lad_SelnCode20} one of (215, 500));defnRowIdx=74"</definedName>
    <definedName name="zzXLOne.DDDTLS31.002" localSheetId="9">"({F1Lad_SelnCode20} one of (215, 500));defnRowIdx=74"</definedName>
    <definedName name="zzXLOne.DDDTLS31.002" localSheetId="8">"({F1Lad_SelnCode20} one of (215, 500));defnRowIdx=74"</definedName>
    <definedName name="zzXLOne.DDDTLS31.002" localSheetId="7">"({F1Lad_SelnCode20} one of (215, 500));defnRowIdx=74"</definedName>
    <definedName name="zzXLOne.DDDTLS31.002" localSheetId="2">"({F1Lad_SelnCode20} one of (215, 500));defnRowIdx=74"</definedName>
    <definedName name="zzXLOne.DDDTLS31.002" localSheetId="19">"of (C) OR {F1Lad_SelnCode20} one of (400)) AND ({F1Lad_SelnCode20} ~eq~ '400');defnRowIdx=80"</definedName>
    <definedName name="zzXLOne.DDDTLS31.002" localSheetId="18">"of (C) OR {F1Lad_SelnCode20} one of (400)) AND ({F1Lad_SelnCode20} ~eq~ '400');defnRowIdx=80"</definedName>
    <definedName name="zzXLOne.DDDTLS31.002" localSheetId="6">"({F1Lad_SelnCode20} one of (215, 500));defnRowIdx=74"</definedName>
    <definedName name="zzXLOne.DDDTLS31.002" localSheetId="17">"({F1Lad_SelnCode20} one of (215, 500));defnRowIdx=74"</definedName>
    <definedName name="zzXLOne.DDDTLS31.002" localSheetId="14">"({F1Lad_SelnCode20} one of (215, 500));defnRowIdx=74"</definedName>
    <definedName name="zzXLOne.DDDTLS31.002" localSheetId="15">"({F1Lad_SelnCode20} one of (215, 500));defnRowIdx=74"</definedName>
    <definedName name="zzXLOne.DDDTLS31.002" localSheetId="16">"({F1Lad_SelnCode20} one of (215, 500));defnRowIdx=74"</definedName>
    <definedName name="zzXLOne.DDDTLS31.002" localSheetId="13">"({F1Lad_SelnCode20} one of (215, 500));defnRowIdx=74"</definedName>
    <definedName name="zzXLOne.DDDTLS31.002" localSheetId="12">"({F1Lad_SelnCode20} one of (215, 500));defnRowIdx=74"</definedName>
    <definedName name="zzXLOne.DDDTLS31.002" localSheetId="3">"({F1Lad_SelnCode20} one of (215, 500));defnRowIdx=74"</definedName>
    <definedName name="zzXLOne.DDDTLS32" localSheetId="4">"columns=ColumnDefn1;ddPath={F1Lad_AccComp4},{F1Ldg_Accnbri},Rpt~eq~LdgTransactions~sc~Columns~eq~[NextBud]:[FY02]:[FY03]:[FY04]:[FY05]:[FY06]:[FY07]:[FY08]:[FY09]:[FY10];ddNext=1;crit=({F1Ldg_LdgName} one of (22PJOB,21PJQ3)) AND ({F1Lad_SelnCode9} one "</definedName>
    <definedName name="zzXLOne.DDDTLS32" localSheetId="5">"columns=ColumnDefn1;ddPath={F1Lad_AccComp4},{F1Ldg_Accnbri},Rpt~eq~LdgTransactions~sc~Columns~eq~[NextBud]:[FY02]:[FY03]:[FY04]:[FY05]:[FY06]:[FY07]:[FY08]:[FY09]:[FY10];ddNext=1;crit=({F1Ldg_LdgName} one of (22PJOB,21PJQ3)) AND ({F1Lad_SelnCode9} one "</definedName>
    <definedName name="zzXLOne.DDDTLS32" localSheetId="11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2" localSheetId="10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2" localSheetId="9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2" localSheetId="8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2" localSheetId="7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2" localSheetId="2">"columns=ColumnDefn1;ddPath={F1Lad_AccComp4},{F1Ldg_Accnbri},Rpt~eq~LdgTransactions~sc~Columns~eq~[NextBud]:[FY02]:[FY03]:[FY04]:[FY05]:[FY06]:[FY07]:[FY08]:[FY09]:[FY10];ddNext=1;crit=({F1Ldg_LdgName} one of (22PJOB,21PJQ3)) AND ({F1Lad_SelnCode9} one "</definedName>
    <definedName name="zzXLOne.DDDTLS32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32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32" localSheetId="6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2" localSheetId="17">"columns=ColumnDefn1;ddPath={F1Lad_AccComp4},{F1Ldg_Accnbri},Rpt~eq~LdgTransactions~sc~Columns~eq~[NextBud]:[FY02]:[FY03]:[FY04]:[FY05]:[FY06]:[FY07]:[FY08]:[FY09]:[FY10];ddNext=1;crit=({F1Ldg_LdgName} one of (22PJIN,21PJQ1)) AND ({F1Lad_SelnCode9} one "</definedName>
    <definedName name="zzXLOne.DDDTLS32" localSheetId="14">"columns=ColumnDefn1;ddPath={F1Lad_AccComp4},{F1Ldg_Accnbri},Rpt~eq~LdgTransactions~sc~Columns~eq~[NextBud]:[FY02]:[FY03]:[FY04]:[FY05]:[FY06]:[FY07]:[FY08]:[FY09]:[FY10];ddNext=1;crit=({F1Ldg_LdgName} one of (22PJIN,21PJQ2)) AND ({F1Lad_SelnCode9} one "</definedName>
    <definedName name="zzXLOne.DDDTLS32" localSheetId="15">"columns=ColumnDefn1;ddPath={F1Lad_AccComp4},{F1Ldg_Accnbri},Rpt~eq~LdgTransactions~sc~Columns~eq~[NextBud]:[FY02]:[FY03]:[FY04]:[FY05]:[FY06]:[FY07]:[FY08]:[FY09]:[FY10];ddNext=1;crit=({F1Ldg_LdgName} one of (22PJIN,21PJQ2)) AND ({F1Lad_SelnCode9} one "</definedName>
    <definedName name="zzXLOne.DDDTLS32" localSheetId="16">"columns=ColumnDefn1;ddPath={F1Lad_AccComp4},{F1Ldg_Accnbri},Rpt~eq~LdgTransactions~sc~Columns~eq~[NextBud]:[FY02]:[FY03]:[FY04]:[FY05]:[FY06]:[FY07]:[FY08]:[FY09]:[FY10];ddNext=1;crit=({F1Ldg_LdgName} one of (22PJIN,21PJQ2)) AND ({F1Lad_SelnCode9} one "</definedName>
    <definedName name="zzXLOne.DDDTLS32" localSheetId="13">"columns=ColumnDefn1;ddPath={F1Lad_AccComp4},{F1Ldg_Accnbri},Rpt~eq~LdgTransactions~sc~Columns~eq~[NextBud]:[FY02]:[FY03]:[FY04]:[FY05]:[FY06]:[FY07]:[FY08]:[FY09]:[FY10];ddNext=1;crit=({F1Ldg_LdgName} one of (22PJIN,21PJQ2)) AND ({F1Lad_SelnCode9} one "</definedName>
    <definedName name="zzXLOne.DDDTLS32" localSheetId="12">"columns=ColumnDefn1;ddPath={F1Lad_AccComp4},{F1Ldg_Accnbri},Rpt~eq~LdgTransactions~sc~Columns~eq~[NextBud]:[FY02]:[FY03]:[FY04]:[FY05]:[FY06]:[FY07]:[FY08]:[FY09]:[FY10];ddNext=1;crit=({F1Ldg_LdgName} one of (22PJIN,21PJQ2)) AND ({F1Lad_SelnCode9} one "</definedName>
    <definedName name="zzXLOne.DDDTLS32" localSheetId="3">"columns=ColumnDefn1;ddPath={F1Lad_AccComp4},{F1Ldg_Accnbri},Rpt~eq~LdgTransactions~sc~Columns~eq~[NextBud]:[FY02]:[FY03]:[FY04]:[FY05]:[FY06]:[FY07]:[FY08]:[FY09]:[FY10];ddNext=1;crit=({F1Ldg_LdgName} one of (22PJOB,21PJQ3)) AND ({F1Lad_SelnCode9} one "</definedName>
    <definedName name="zzXLOne.DDDTLS32.002" localSheetId="4">"of (C) OR {F1Lad_SelnCode20} one of (400)) AND ({F1Lad_SelnCode9} ~eq~ 'C');defnRowIdx=79"</definedName>
    <definedName name="zzXLOne.DDDTLS32.002" localSheetId="5">"of (C) OR {F1Lad_SelnCode20} one of (400)) AND ({F1Lad_SelnCode9} ~eq~ 'C');defnRowIdx=79"</definedName>
    <definedName name="zzXLOne.DDDTLS32.002" localSheetId="11">"of (C) OR {F1Lad_SelnCode20} one of (400)) AND ({F1Lad_SelnCode9} ~eq~ 'C');defnRowIdx=79"</definedName>
    <definedName name="zzXLOne.DDDTLS32.002" localSheetId="10">"of (C) OR {F1Lad_SelnCode20} one of (400)) AND ({F1Lad_SelnCode9} ~eq~ 'C');defnRowIdx=79"</definedName>
    <definedName name="zzXLOne.DDDTLS32.002" localSheetId="9">"of (C) OR {F1Lad_SelnCode20} one of (400)) AND ({F1Lad_SelnCode9} ~eq~ 'C');defnRowIdx=79"</definedName>
    <definedName name="zzXLOne.DDDTLS32.002" localSheetId="8">"of (C) OR {F1Lad_SelnCode20} one of (400)) AND ({F1Lad_SelnCode9} ~eq~ 'C');defnRowIdx=79"</definedName>
    <definedName name="zzXLOne.DDDTLS32.002" localSheetId="7">"of (C) OR {F1Lad_SelnCode20} one of (400)) AND ({F1Lad_SelnCode9} ~eq~ 'C');defnRowIdx=79"</definedName>
    <definedName name="zzXLOne.DDDTLS32.002" localSheetId="2">"of (C) OR {F1Lad_SelnCode20} one of (400)) AND ({F1Lad_SelnCode9} ~eq~ 'C');defnRowIdx=79"</definedName>
    <definedName name="zzXLOne.DDDTLS32.002" localSheetId="19">"({F1Lad_SelnCode20} one of (305, 405));defnRowIdx=85"</definedName>
    <definedName name="zzXLOne.DDDTLS32.002" localSheetId="18">"({F1Lad_SelnCode20} one of (305, 405));defnRowIdx=85"</definedName>
    <definedName name="zzXLOne.DDDTLS32.002" localSheetId="6">"of (C) OR {F1Lad_SelnCode20} one of (400)) AND ({F1Lad_SelnCode9} ~eq~ 'C');defnRowIdx=79"</definedName>
    <definedName name="zzXLOne.DDDTLS32.002" localSheetId="17">"of (C) OR {F1Lad_SelnCode20} one of (400)) AND ({F1Lad_SelnCode9} ~eq~ 'C');defnRowIdx=79"</definedName>
    <definedName name="zzXLOne.DDDTLS32.002" localSheetId="14">"of (C) OR {F1Lad_SelnCode20} one of (400)) AND ({F1Lad_SelnCode9} ~eq~ 'C');defnRowIdx=79"</definedName>
    <definedName name="zzXLOne.DDDTLS32.002" localSheetId="15">"of (C) OR {F1Lad_SelnCode20} one of (400)) AND ({F1Lad_SelnCode9} ~eq~ 'C');defnRowIdx=79"</definedName>
    <definedName name="zzXLOne.DDDTLS32.002" localSheetId="16">"of (C) OR {F1Lad_SelnCode20} one of (400)) AND ({F1Lad_SelnCode9} ~eq~ 'C');defnRowIdx=79"</definedName>
    <definedName name="zzXLOne.DDDTLS32.002" localSheetId="13">"of (C) OR {F1Lad_SelnCode20} one of (400)) AND ({F1Lad_SelnCode9} ~eq~ 'C');defnRowIdx=79"</definedName>
    <definedName name="zzXLOne.DDDTLS32.002" localSheetId="12">"of (C) OR {F1Lad_SelnCode20} one of (400)) AND ({F1Lad_SelnCode9} ~eq~ 'C');defnRowIdx=79"</definedName>
    <definedName name="zzXLOne.DDDTLS32.002" localSheetId="3">"of (C) OR {F1Lad_SelnCode20} one of (400)) AND ({F1Lad_SelnCode9} ~eq~ 'C');defnRowIdx=79"</definedName>
    <definedName name="zzXLOne.DDDTLS33" localSheetId="4">"columns=ColumnDefn1;ddPath={F1Lad_AccComp4},{F1Ldg_Accnbri},Rpt~eq~LdgTransactions~sc~Columns~eq~[NextBud]:[FY02]:[FY03]:[FY04]:[FY05]:[FY06]:[FY07]:[FY08]:[FY09]:[FY10];ddNext=1;crit=({F1Ldg_LdgName} one of (22PJOB,21PJQ3)) AND ({F1Lad_SelnCode9} one "</definedName>
    <definedName name="zzXLOne.DDDTLS33" localSheetId="5">"columns=ColumnDefn1;ddPath={F1Lad_AccComp4},{F1Ldg_Accnbri},Rpt~eq~LdgTransactions~sc~Columns~eq~[NextBud]:[FY02]:[FY03]:[FY04]:[FY05]:[FY06]:[FY07]:[FY08]:[FY09]:[FY10];ddNext=1;crit=({F1Ldg_LdgName} one of (22PJOB,21PJQ3)) AND ({F1Lad_SelnCode9} one "</definedName>
    <definedName name="zzXLOne.DDDTLS33" localSheetId="11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3" localSheetId="10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3" localSheetId="9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3" localSheetId="8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3" localSheetId="7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3" localSheetId="2">"columns=ColumnDefn1;ddPath={F1Lad_AccComp4},{F1Ldg_Accnbri},Rpt~eq~LdgTransactions~sc~Columns~eq~[NextBud]:[FY02]:[FY03]:[FY04]:[FY05]:[FY06]:[FY07]:[FY08]:[FY09]:[FY10];ddNext=1;crit=({F1Ldg_LdgName} one of (22PJOB,21PJQ3)) AND ({F1Lad_SelnCode9} one "</definedName>
    <definedName name="zzXLOne.DDDTLS33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33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33" localSheetId="6">"columns=ColumnDefn1;ddPath={F1Lad_AccComp4},{F1Ldg_Accnbri},Rpt~eq~LdgTransactions~sc~Columns~eq~[NextBud]:[FY02]:[FY03]:[FY04]:[FY05]:[FY06]:[FY07]:[FY08]:[FY09]:[FY10];ddNext=1;crit=({F1Ldg_LdgName} one of (22PJDR,21PJQ3)) AND ({F1Lad_SelnCode9} one "</definedName>
    <definedName name="zzXLOne.DDDTLS33" localSheetId="17">"columns=ColumnDefn1;ddPath={F1Lad_AccComp4},{F1Ldg_Accnbri},Rpt~eq~LdgTransactions~sc~Columns~eq~[NextBud]:[FY02]:[FY03]:[FY04]:[FY05]:[FY06]:[FY07]:[FY08]:[FY09]:[FY10];ddNext=1;crit=({F1Ldg_LdgName} one of (22PJIN,21PJQ1)) AND ({F1Lad_SelnCode9} one "</definedName>
    <definedName name="zzXLOne.DDDTLS33" localSheetId="14">"columns=ColumnDefn1;ddPath={F1Lad_AccComp4},{F1Ldg_Accnbri},Rpt~eq~LdgTransactions~sc~Columns~eq~[NextBud]:[FY02]:[FY03]:[FY04]:[FY05]:[FY06]:[FY07]:[FY08]:[FY09]:[FY10];ddNext=1;crit=({F1Ldg_LdgName} one of (22PJIN,21PJQ2)) AND ({F1Lad_SelnCode9} one "</definedName>
    <definedName name="zzXLOne.DDDTLS33" localSheetId="15">"columns=ColumnDefn1;ddPath={F1Lad_AccComp4},{F1Ldg_Accnbri},Rpt~eq~LdgTransactions~sc~Columns~eq~[NextBud]:[FY02]:[FY03]:[FY04]:[FY05]:[FY06]:[FY07]:[FY08]:[FY09]:[FY10];ddNext=1;crit=({F1Ldg_LdgName} one of (22PJIN,21PJQ2)) AND ({F1Lad_SelnCode9} one "</definedName>
    <definedName name="zzXLOne.DDDTLS33" localSheetId="16">"columns=ColumnDefn1;ddPath={F1Lad_AccComp4},{F1Ldg_Accnbri},Rpt~eq~LdgTransactions~sc~Columns~eq~[NextBud]:[FY02]:[FY03]:[FY04]:[FY05]:[FY06]:[FY07]:[FY08]:[FY09]:[FY10];ddNext=1;crit=({F1Ldg_LdgName} one of (22PJIN,21PJQ2)) AND ({F1Lad_SelnCode9} one "</definedName>
    <definedName name="zzXLOne.DDDTLS33" localSheetId="13">"columns=ColumnDefn1;ddPath={F1Lad_AccComp4},{F1Ldg_Accnbri},Rpt~eq~LdgTransactions~sc~Columns~eq~[NextBud]:[FY02]:[FY03]:[FY04]:[FY05]:[FY06]:[FY07]:[FY08]:[FY09]:[FY10];ddNext=1;crit=({F1Ldg_LdgName} one of (22PJIN,21PJQ2)) AND ({F1Lad_SelnCode9} one "</definedName>
    <definedName name="zzXLOne.DDDTLS33" localSheetId="12">"columns=ColumnDefn1;ddPath={F1Lad_AccComp4},{F1Ldg_Accnbri},Rpt~eq~LdgTransactions~sc~Columns~eq~[NextBud]:[FY02]:[FY03]:[FY04]:[FY05]:[FY06]:[FY07]:[FY08]:[FY09]:[FY10];ddNext=1;crit=({F1Ldg_LdgName} one of (22PJIN,21PJQ2)) AND ({F1Lad_SelnCode9} one "</definedName>
    <definedName name="zzXLOne.DDDTLS33" localSheetId="3">"columns=ColumnDefn1;ddPath={F1Lad_AccComp4},{F1Ldg_Accnbri},Rpt~eq~LdgTransactions~sc~Columns~eq~[NextBud]:[FY02]:[FY03]:[FY04]:[FY05]:[FY06]:[FY07]:[FY08]:[FY09]:[FY10];ddNext=1;crit=({F1Ldg_LdgName} one of (22PJOB,21PJQ3)) AND ({F1Lad_SelnCode9} one "</definedName>
    <definedName name="zzXLOne.DDDTLS33.002" localSheetId="4">"of (C) OR {F1Lad_SelnCode20} one of (400)) AND ({F1Lad_SelnCode20} ~eq~ '400');defnRowIdx=80"</definedName>
    <definedName name="zzXLOne.DDDTLS33.002" localSheetId="5">"of (C) OR {F1Lad_SelnCode20} one of (400)) AND ({F1Lad_SelnCode20} ~eq~ '400');defnRowIdx=80"</definedName>
    <definedName name="zzXLOne.DDDTLS33.002" localSheetId="11">"of (C) OR {F1Lad_SelnCode20} one of (400)) AND ({F1Lad_SelnCode20} ~eq~ '400');defnRowIdx=80"</definedName>
    <definedName name="zzXLOne.DDDTLS33.002" localSheetId="10">"of (C) OR {F1Lad_SelnCode20} one of (400)) AND ({F1Lad_SelnCode20} ~eq~ '400');defnRowIdx=80"</definedName>
    <definedName name="zzXLOne.DDDTLS33.002" localSheetId="9">"of (C) OR {F1Lad_SelnCode20} one of (400)) AND ({F1Lad_SelnCode20} ~eq~ '400');defnRowIdx=80"</definedName>
    <definedName name="zzXLOne.DDDTLS33.002" localSheetId="8">"of (C) OR {F1Lad_SelnCode20} one of (400)) AND ({F1Lad_SelnCode20} ~eq~ '400');defnRowIdx=80"</definedName>
    <definedName name="zzXLOne.DDDTLS33.002" localSheetId="7">"of (C) OR {F1Lad_SelnCode20} one of (400)) AND ({F1Lad_SelnCode20} ~eq~ '400');defnRowIdx=80"</definedName>
    <definedName name="zzXLOne.DDDTLS33.002" localSheetId="2">"of (C) OR {F1Lad_SelnCode20} one of (400)) AND ({F1Lad_SelnCode20} ~eq~ '400');defnRowIdx=80"</definedName>
    <definedName name="zzXLOne.DDDTLS33.002" localSheetId="19">"({F1Lad_SelnCode20} between ('310' AND '320') OR {F1Lad_SelnCode20} between ('410' AND '420'));defnRowIdx=92"</definedName>
    <definedName name="zzXLOne.DDDTLS33.002" localSheetId="18">"({F1Lad_SelnCode20} between ('310' AND '320') OR {F1Lad_SelnCode20} between ('410' AND '420'));defnRowIdx=92"</definedName>
    <definedName name="zzXLOne.DDDTLS33.002" localSheetId="6">"of (C) OR {F1Lad_SelnCode20} one of (400)) AND ({F1Lad_SelnCode20} ~eq~ '400');defnRowIdx=80"</definedName>
    <definedName name="zzXLOne.DDDTLS33.002" localSheetId="17">"of (C) OR {F1Lad_SelnCode20} one of (400)) AND ({F1Lad_SelnCode20} ~eq~ '400');defnRowIdx=80"</definedName>
    <definedName name="zzXLOne.DDDTLS33.002" localSheetId="14">"of (C) OR {F1Lad_SelnCode20} one of (400)) AND ({F1Lad_SelnCode20} ~eq~ '400');defnRowIdx=80"</definedName>
    <definedName name="zzXLOne.DDDTLS33.002" localSheetId="15">"of (C) OR {F1Lad_SelnCode20} one of (400)) AND ({F1Lad_SelnCode20} ~eq~ '400');defnRowIdx=80"</definedName>
    <definedName name="zzXLOne.DDDTLS33.002" localSheetId="16">"of (C) OR {F1Lad_SelnCode20} one of (400)) AND ({F1Lad_SelnCode20} ~eq~ '400');defnRowIdx=80"</definedName>
    <definedName name="zzXLOne.DDDTLS33.002" localSheetId="13">"of (C) OR {F1Lad_SelnCode20} one of (400)) AND ({F1Lad_SelnCode20} ~eq~ '400');defnRowIdx=80"</definedName>
    <definedName name="zzXLOne.DDDTLS33.002" localSheetId="12">"of (C) OR {F1Lad_SelnCode20} one of (400)) AND ({F1Lad_SelnCode20} ~eq~ '400');defnRowIdx=80"</definedName>
    <definedName name="zzXLOne.DDDTLS33.002" localSheetId="3">"of (C) OR {F1Lad_SelnCode20} one of (400)) AND ({F1Lad_SelnCode20} ~eq~ '400');defnRowIdx=80"</definedName>
    <definedName name="zzXLOne.DDDTLS34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4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4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4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4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4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4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4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4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4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34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4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4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4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4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4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4.002" localSheetId="4">"({F1Lad_SelnCode20} one of (305, 405,308));defnRowIdx=85"</definedName>
    <definedName name="zzXLOne.DDDTLS34.002" localSheetId="5">"({F1Lad_SelnCode20} one of (305, 405,308));defnRowIdx=85"</definedName>
    <definedName name="zzXLOne.DDDTLS34.002" localSheetId="11">"({F1Lad_SelnCode20} one of (305, 405,308));defnRowIdx=85"</definedName>
    <definedName name="zzXLOne.DDDTLS34.002" localSheetId="10">"({F1Lad_SelnCode20} one of (305, 405,308));defnRowIdx=85"</definedName>
    <definedName name="zzXLOne.DDDTLS34.002" localSheetId="9">"({F1Lad_SelnCode20} one of (305, 405,308));defnRowIdx=85"</definedName>
    <definedName name="zzXLOne.DDDTLS34.002" localSheetId="8">"({F1Lad_SelnCode20} one of (305, 405,308));defnRowIdx=85"</definedName>
    <definedName name="zzXLOne.DDDTLS34.002" localSheetId="7">"({F1Lad_SelnCode20} one of (305, 405,308));defnRowIdx=85"</definedName>
    <definedName name="zzXLOne.DDDTLS34.002" localSheetId="2">"({F1Lad_SelnCode20} one of (305, 405,308));defnRowIdx=85"</definedName>
    <definedName name="zzXLOne.DDDTLS34.002" localSheetId="6">"({F1Lad_SelnCode20} one of (305, 405,308));defnRowIdx=85"</definedName>
    <definedName name="zzXLOne.DDDTLS34.002" localSheetId="17">"({F1Lad_SelnCode20} one of (305, 405));defnRowIdx=85"</definedName>
    <definedName name="zzXLOne.DDDTLS34.002" localSheetId="14">"({F1Lad_SelnCode20} one of (305, 405));defnRowIdx=85"</definedName>
    <definedName name="zzXLOne.DDDTLS34.002" localSheetId="15">"({F1Lad_SelnCode20} one of (305, 405));defnRowIdx=85"</definedName>
    <definedName name="zzXLOne.DDDTLS34.002" localSheetId="16">"({F1Lad_SelnCode20} one of (305, 405));defnRowIdx=85"</definedName>
    <definedName name="zzXLOne.DDDTLS34.002" localSheetId="13">"({F1Lad_SelnCode20} one of (305, 405));defnRowIdx=85"</definedName>
    <definedName name="zzXLOne.DDDTLS34.002" localSheetId="12">"({F1Lad_SelnCode20} one of (305, 405));defnRowIdx=85"</definedName>
    <definedName name="zzXLOne.DDDTLS34.002" localSheetId="3">"({F1Lad_SelnCode20} one of (305, 405,308));defnRowIdx=85"</definedName>
    <definedName name="zzXLOne.DDDTLS35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5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5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5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5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5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5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5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5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35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35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5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5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5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5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35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35.002" localSheetId="4">"({F1Lad_SelnCode20} between ('310' AND '320') OR {F1Lad_SelnCode20} between ('410' AND '420'));defnRowIdx=92"</definedName>
    <definedName name="zzXLOne.DDDTLS35.002" localSheetId="5">"({F1Lad_SelnCode20} between ('310' AND '320') OR {F1Lad_SelnCode20} between ('410' AND '420'));defnRowIdx=92"</definedName>
    <definedName name="zzXLOne.DDDTLS35.002" localSheetId="11">"({F1Lad_SelnCode20} between ('310' AND '320') OR {F1Lad_SelnCode20} between ('410' AND '420'));defnRowIdx=92"</definedName>
    <definedName name="zzXLOne.DDDTLS35.002" localSheetId="10">"({F1Lad_SelnCode20} between ('310' AND '320') OR {F1Lad_SelnCode20} between ('410' AND '420'));defnRowIdx=92"</definedName>
    <definedName name="zzXLOne.DDDTLS35.002" localSheetId="9">"({F1Lad_SelnCode20} between ('310' AND '320') OR {F1Lad_SelnCode20} between ('410' AND '420'));defnRowIdx=92"</definedName>
    <definedName name="zzXLOne.DDDTLS35.002" localSheetId="8">"({F1Lad_SelnCode20} between ('310' AND '320') OR {F1Lad_SelnCode20} between ('410' AND '420'));defnRowIdx=92"</definedName>
    <definedName name="zzXLOne.DDDTLS35.002" localSheetId="7">"({F1Lad_SelnCode20} between ('310' AND '320') OR {F1Lad_SelnCode20} between ('410' AND '420'));defnRowIdx=92"</definedName>
    <definedName name="zzXLOne.DDDTLS35.002" localSheetId="2">"({F1Lad_SelnCode20} between ('310' AND '320') OR {F1Lad_SelnCode20} between ('410' AND '420'));defnRowIdx=92"</definedName>
    <definedName name="zzXLOne.DDDTLS35.002" localSheetId="6">"({F1Lad_SelnCode20} between ('310' AND '320') OR {F1Lad_SelnCode20} between ('410' AND '420'));defnRowIdx=92"</definedName>
    <definedName name="zzXLOne.DDDTLS35.002" localSheetId="17">"({F1Lad_SelnCode20} between ('310' AND '320') OR {F1Lad_SelnCode20} between ('410' AND '420'));defnRowIdx=92"</definedName>
    <definedName name="zzXLOne.DDDTLS35.002" localSheetId="14">"({F1Lad_SelnCode20} between ('310' AND '320') OR {F1Lad_SelnCode20} between ('410' AND '420'));defnRowIdx=92"</definedName>
    <definedName name="zzXLOne.DDDTLS35.002" localSheetId="15">"({F1Lad_SelnCode20} between ('310' AND '320') OR {F1Lad_SelnCode20} between ('410' AND '420'));defnRowIdx=92"</definedName>
    <definedName name="zzXLOne.DDDTLS35.002" localSheetId="16">"({F1Lad_SelnCode20} between ('310' AND '320') OR {F1Lad_SelnCode20} between ('410' AND '420'));defnRowIdx=92"</definedName>
    <definedName name="zzXLOne.DDDTLS35.002" localSheetId="13">"({F1Lad_SelnCode20} between ('310' AND '320') OR {F1Lad_SelnCode20} between ('410' AND '420'));defnRowIdx=92"</definedName>
    <definedName name="zzXLOne.DDDTLS35.002" localSheetId="12">"({F1Lad_SelnCode20} between ('310' AND '320') OR {F1Lad_SelnCode20} between ('410' AND '420'));defnRowIdx=92"</definedName>
    <definedName name="zzXLOne.DDDTLS35.002" localSheetId="3">"({F1Lad_SelnCode20} between ('310' AND '320') OR {F1Lad_SelnCode20} between ('410' AND '420'));defnRowIdx=92"</definedName>
    <definedName name="zzXLOne.DDDTLS4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4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4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4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4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4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4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4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4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4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4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4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4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4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4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4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4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4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4.002" localSheetId="4">"({F1Lad_SelnCode10} ~eq~ '10') AND ({F1Lad_SelnCode20} one of (215, 500));defnRowIdx=27"</definedName>
    <definedName name="zzXLOne.DDDTLS4.002" localSheetId="5">"({F1Lad_SelnCode10} ~eq~ '10') AND ({F1Lad_SelnCode20} one of (215, 500));defnRowIdx=27"</definedName>
    <definedName name="zzXLOne.DDDTLS4.002" localSheetId="11">"({F1Lad_SelnCode10} ~eq~ '10') AND ({F1Lad_SelnCode20} one of (215, 500));defnRowIdx=27"</definedName>
    <definedName name="zzXLOne.DDDTLS4.002" localSheetId="10">"({F1Lad_SelnCode10} ~eq~ '10') AND ({F1Lad_SelnCode20} one of (215, 500));defnRowIdx=27"</definedName>
    <definedName name="zzXLOne.DDDTLS4.002" localSheetId="9">"({F1Lad_SelnCode10} ~eq~ '10') AND ({F1Lad_SelnCode20} one of (215, 500));defnRowIdx=27"</definedName>
    <definedName name="zzXLOne.DDDTLS4.002" localSheetId="8">"({F1Lad_SelnCode10} ~eq~ '10') AND ({F1Lad_SelnCode20} one of (215, 500));defnRowIdx=27"</definedName>
    <definedName name="zzXLOne.DDDTLS4.002" localSheetId="7">"({F1Lad_SelnCode10} ~eq~ '10') AND ({F1Lad_SelnCode20} one of (215, 500));defnRowIdx=27"</definedName>
    <definedName name="zzXLOne.DDDTLS4.002" localSheetId="2">"({F1Lad_SelnCode10} ~eq~ '10') AND ({F1Lad_SelnCode20} one of (215, 500));defnRowIdx=27"</definedName>
    <definedName name="zzXLOne.DDDTLS4.002" localSheetId="19">"({F1Lad_SelnCode10} ~eq~ '10') AND ({F1Lad_SelnCode20} one of (215, 500));defnRowIdx=27"</definedName>
    <definedName name="zzXLOne.DDDTLS4.002" localSheetId="18">"({F1Lad_SelnCode10} ~eq~ '10') AND ({F1Lad_SelnCode20} one of (215, 500));defnRowIdx=27"</definedName>
    <definedName name="zzXLOne.DDDTLS4.002" localSheetId="6">"({F1Lad_SelnCode10} ~eq~ '10') AND ({F1Lad_SelnCode20} one of (215, 500));defnRowIdx=27"</definedName>
    <definedName name="zzXLOne.DDDTLS4.002" localSheetId="17">"({F1Lad_SelnCode10} ~eq~ '10') AND ({F1Lad_SelnCode20} one of (215, 500));defnRowIdx=27"</definedName>
    <definedName name="zzXLOne.DDDTLS4.002" localSheetId="14">"({F1Lad_SelnCode10} ~eq~ '10') AND ({F1Lad_SelnCode20} one of (215, 500));defnRowIdx=27"</definedName>
    <definedName name="zzXLOne.DDDTLS4.002" localSheetId="15">"({F1Lad_SelnCode10} ~eq~ '10') AND ({F1Lad_SelnCode20} one of (215, 500));defnRowIdx=27"</definedName>
    <definedName name="zzXLOne.DDDTLS4.002" localSheetId="16">"({F1Lad_SelnCode10} ~eq~ '10') AND ({F1Lad_SelnCode20} one of (215, 500));defnRowIdx=27"</definedName>
    <definedName name="zzXLOne.DDDTLS4.002" localSheetId="13">"({F1Lad_SelnCode10} ~eq~ '10') AND ({F1Lad_SelnCode20} one of (215, 500));defnRowIdx=27"</definedName>
    <definedName name="zzXLOne.DDDTLS4.002" localSheetId="12">"({F1Lad_SelnCode10} ~eq~ '10') AND ({F1Lad_SelnCode20} one of (215, 500));defnRowIdx=27"</definedName>
    <definedName name="zzXLOne.DDDTLS4.002" localSheetId="3">"({F1Lad_SelnCode10} ~eq~ '10') AND ({F1Lad_SelnCode20} one of (215, 500));defnRowIdx=27"</definedName>
    <definedName name="zzXLOne.DDDTLS5" localSheetId="4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5" localSheetId="5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5" localSheetId="11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5" localSheetId="10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5" localSheetId="9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5" localSheetId="8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5" localSheetId="7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5" localSheetId="2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5" localSheetId="19">"columns=ColumnDefn1;ddPath={F1Lad_AccComp4},{F1Ldg_Accnbri},Rpt~eq~LdgTransactions~sc~Columns~eq~[NextBud]:[FY02]:[FY03]:[FY04]:[FY05]:[FY06]:[FY07]:[FY08]:[FY09]:[FY10];ddNext=1;crit=({F1Ldg_LdgName} one of (22PJBB,21PJOB)) AND ({F1Lad_SelnCode10} ~eq"</definedName>
    <definedName name="zzXLOne.DDDTLS5" localSheetId="18">"columns=ColumnDefn1;ddPath={F1Lad_AccComp4},{F1Ldg_Accnbri},Rpt~eq~LdgTransactions~sc~Columns~eq~[NextBud]:[FY02]:[FY03]:[FY04]:[FY05]:[FY06]:[FY07]:[FY08]:[FY09]:[FY10];ddNext=1;crit=({F1Ldg_LdgName} one of (22PJBB,21PJOB)) AND ({F1Lad_SelnCode10} ~eq"</definedName>
    <definedName name="zzXLOne.DDDTLS5" localSheetId="6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5" localSheetId="17">"columns=ColumnDefn1;ddPath={F1Lad_AccComp4},{F1Ldg_Accnbri},Rpt~eq~LdgTransactions~sc~Columns~eq~[NextBud]:[FY02]:[FY03]:[FY04]:[FY05]:[FY06]:[FY07]:[FY08]:[FY09]:[FY10];ddNext=1;crit=({F1Ldg_LdgName} one of (22PJIN,21PJQ1)) AND ({F1Lad_SelnCode10} ~eq"</definedName>
    <definedName name="zzXLOne.DDDTLS5" localSheetId="14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5" localSheetId="15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5" localSheetId="16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5" localSheetId="13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5" localSheetId="12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5" localSheetId="3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5.002" localSheetId="4">"~ '10') AND ({F1Lad_SelnCode9} one of (C) OR {F1Lad_SelnCode20} one of (400)) AND ({F1Lad_SelnCode9} ~eq~ 'C');defnRowIdx=32"</definedName>
    <definedName name="zzXLOne.DDDTLS5.002" localSheetId="5">"~ '10') AND ({F1Lad_SelnCode9} one of (C) OR {F1Lad_SelnCode20} one of (400)) AND ({F1Lad_SelnCode9} ~eq~ 'C');defnRowIdx=32"</definedName>
    <definedName name="zzXLOne.DDDTLS5.002" localSheetId="11">"~ '10') AND ({F1Lad_SelnCode9} one of (C) OR {F1Lad_SelnCode20} one of (400)) AND ({F1Lad_SelnCode9} ~eq~ 'C');defnRowIdx=32"</definedName>
    <definedName name="zzXLOne.DDDTLS5.002" localSheetId="10">"~ '10') AND ({F1Lad_SelnCode9} one of (C) OR {F1Lad_SelnCode20} one of (400)) AND ({F1Lad_SelnCode9} ~eq~ 'C');defnRowIdx=32"</definedName>
    <definedName name="zzXLOne.DDDTLS5.002" localSheetId="9">"~ '10') AND ({F1Lad_SelnCode9} one of (C) OR {F1Lad_SelnCode20} one of (400)) AND ({F1Lad_SelnCode9} ~eq~ 'C');defnRowIdx=32"</definedName>
    <definedName name="zzXLOne.DDDTLS5.002" localSheetId="8">"~ '10') AND ({F1Lad_SelnCode9} one of (C) OR {F1Lad_SelnCode20} one of (400)) AND ({F1Lad_SelnCode9} ~eq~ 'C');defnRowIdx=32"</definedName>
    <definedName name="zzXLOne.DDDTLS5.002" localSheetId="7">"~ '10') AND ({F1Lad_SelnCode9} one of (C) OR {F1Lad_SelnCode20} one of (400)) AND ({F1Lad_SelnCode9} ~eq~ 'C');defnRowIdx=32"</definedName>
    <definedName name="zzXLOne.DDDTLS5.002" localSheetId="2">"~ '10') AND ({F1Lad_SelnCode9} one of (C) OR {F1Lad_SelnCode20} one of (400)) AND ({F1Lad_SelnCode9} ~eq~ 'C');defnRowIdx=32"</definedName>
    <definedName name="zzXLOne.DDDTLS5.002" localSheetId="19">"~ '10') AND ({F1Lad_SelnCode9} one of (C) OR {F1Lad_SelnCode20} one of (400)) AND ({F1Lad_SelnCode9} ~eq~ 'C');defnRowIdx=32"</definedName>
    <definedName name="zzXLOne.DDDTLS5.002" localSheetId="18">"~ '10') AND ({F1Lad_SelnCode9} one of (C) OR {F1Lad_SelnCode20} one of (400)) AND ({F1Lad_SelnCode9} ~eq~ 'C');defnRowIdx=32"</definedName>
    <definedName name="zzXLOne.DDDTLS5.002" localSheetId="6">"~ '10') AND ({F1Lad_SelnCode9} one of (C) OR {F1Lad_SelnCode20} one of (400)) AND ({F1Lad_SelnCode9} ~eq~ 'C');defnRowIdx=32"</definedName>
    <definedName name="zzXLOne.DDDTLS5.002" localSheetId="17">"~ '10') AND ({F1Lad_SelnCode9} one of (C) OR {F1Lad_SelnCode20} one of (400)) AND ({F1Lad_SelnCode9} ~eq~ 'C');defnRowIdx=32"</definedName>
    <definedName name="zzXLOne.DDDTLS5.002" localSheetId="14">"~ '10') AND ({F1Lad_SelnCode9} one of (C) OR {F1Lad_SelnCode20} one of (400)) AND ({F1Lad_SelnCode9} ~eq~ 'C');defnRowIdx=32"</definedName>
    <definedName name="zzXLOne.DDDTLS5.002" localSheetId="15">"~ '10') AND ({F1Lad_SelnCode9} one of (C) OR {F1Lad_SelnCode20} one of (400)) AND ({F1Lad_SelnCode9} ~eq~ 'C');defnRowIdx=32"</definedName>
    <definedName name="zzXLOne.DDDTLS5.002" localSheetId="16">"~ '10') AND ({F1Lad_SelnCode9} one of (C) OR {F1Lad_SelnCode20} one of (400)) AND ({F1Lad_SelnCode9} ~eq~ 'C');defnRowIdx=32"</definedName>
    <definedName name="zzXLOne.DDDTLS5.002" localSheetId="13">"~ '10') AND ({F1Lad_SelnCode9} one of (C) OR {F1Lad_SelnCode20} one of (400)) AND ({F1Lad_SelnCode9} ~eq~ 'C');defnRowIdx=32"</definedName>
    <definedName name="zzXLOne.DDDTLS5.002" localSheetId="12">"~ '10') AND ({F1Lad_SelnCode9} one of (C) OR {F1Lad_SelnCode20} one of (400)) AND ({F1Lad_SelnCode9} ~eq~ 'C');defnRowIdx=32"</definedName>
    <definedName name="zzXLOne.DDDTLS5.002" localSheetId="3">"~ '10') AND ({F1Lad_SelnCode9} one of (C) OR {F1Lad_SelnCode20} one of (400)) AND ({F1Lad_SelnCode9} ~eq~ 'C');defnRowIdx=32"</definedName>
    <definedName name="zzXLOne.DDDTLS6" localSheetId="4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6" localSheetId="5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6" localSheetId="11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6" localSheetId="10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6" localSheetId="9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6" localSheetId="8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6" localSheetId="7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6" localSheetId="2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6" localSheetId="19">"columns=ColumnDefn1;ddPath={F1Lad_AccComp4},{F1Ldg_Accnbri},Rpt~eq~LdgTransactions~sc~Columns~eq~[NextBud]:[FY02]:[FY03]:[FY04]:[FY05]:[FY06]:[FY07]:[FY08]:[FY09]:[FY10];ddNext=1;crit=({F1Ldg_LdgName} one of (22PJBB,21PJOB)) AND ({F1Lad_SelnCode10} ~eq"</definedName>
    <definedName name="zzXLOne.DDDTLS6" localSheetId="18">"columns=ColumnDefn1;ddPath={F1Lad_AccComp4},{F1Ldg_Accnbri},Rpt~eq~LdgTransactions~sc~Columns~eq~[NextBud]:[FY02]:[FY03]:[FY04]:[FY05]:[FY06]:[FY07]:[FY08]:[FY09]:[FY10];ddNext=1;crit=({F1Ldg_LdgName} one of (22PJBB,21PJOB)) AND ({F1Lad_SelnCode10} ~eq"</definedName>
    <definedName name="zzXLOne.DDDTLS6" localSheetId="6">"columns=ColumnDefn1;ddPath={F1Lad_AccComp4},{F1Ldg_Accnbri},Rpt~eq~LdgTransactions~sc~Columns~eq~[NextBud]:[FY02]:[FY03]:[FY04]:[FY05]:[FY06]:[FY07]:[FY08]:[FY09]:[FY10];ddNext=1;crit=({F1Ldg_LdgName} one of (22PJDR,21PJQ3)) AND ({F1Lad_SelnCode10} ~eq"</definedName>
    <definedName name="zzXLOne.DDDTLS6" localSheetId="17">"columns=ColumnDefn1;ddPath={F1Lad_AccComp4},{F1Ldg_Accnbri},Rpt~eq~LdgTransactions~sc~Columns~eq~[NextBud]:[FY02]:[FY03]:[FY04]:[FY05]:[FY06]:[FY07]:[FY08]:[FY09]:[FY10];ddNext=1;crit=({F1Ldg_LdgName} one of (22PJIN,21PJQ1)) AND ({F1Lad_SelnCode10} ~eq"</definedName>
    <definedName name="zzXLOne.DDDTLS6" localSheetId="14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6" localSheetId="15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6" localSheetId="16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6" localSheetId="13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6" localSheetId="12">"columns=ColumnDefn1;ddPath={F1Lad_AccComp4},{F1Ldg_Accnbri},Rpt~eq~LdgTransactions~sc~Columns~eq~[NextBud]:[FY02]:[FY03]:[FY04]:[FY05]:[FY06]:[FY07]:[FY08]:[FY09]:[FY10];ddNext=1;crit=({F1Ldg_LdgName} one of (22PJIN,21PJQ2)) AND ({F1Lad_SelnCode10} ~eq"</definedName>
    <definedName name="zzXLOne.DDDTLS6" localSheetId="3">"columns=ColumnDefn1;ddPath={F1Lad_AccComp4},{F1Ldg_Accnbri},Rpt~eq~LdgTransactions~sc~Columns~eq~[NextBud]:[FY02]:[FY03]:[FY04]:[FY05]:[FY06]:[FY07]:[FY08]:[FY09]:[FY10];ddNext=1;crit=({F1Ldg_LdgName} one of (22PJOB,21PJQ3)) AND ({F1Lad_SelnCode10} ~eq"</definedName>
    <definedName name="zzXLOne.DDDTLS6.002" localSheetId="4">"~ '10') AND ({F1Lad_SelnCode9} one of (C) OR {F1Lad_SelnCode20} one of (400)) AND ({F1Lad_SelnCode20} ~eq~ '400');defnRowIdx=33"</definedName>
    <definedName name="zzXLOne.DDDTLS6.002" localSheetId="5">"~ '10') AND ({F1Lad_SelnCode9} one of (C) OR {F1Lad_SelnCode20} one of (400)) AND ({F1Lad_SelnCode20} ~eq~ '400');defnRowIdx=33"</definedName>
    <definedName name="zzXLOne.DDDTLS6.002" localSheetId="11">"~ '10') AND ({F1Lad_SelnCode9} one of (C) OR {F1Lad_SelnCode20} one of (400)) AND ({F1Lad_SelnCode20} ~eq~ '400');defnRowIdx=33"</definedName>
    <definedName name="zzXLOne.DDDTLS6.002" localSheetId="10">"~ '10') AND ({F1Lad_SelnCode9} one of (C) OR {F1Lad_SelnCode20} one of (400)) AND ({F1Lad_SelnCode20} ~eq~ '400');defnRowIdx=33"</definedName>
    <definedName name="zzXLOne.DDDTLS6.002" localSheetId="9">"~ '10') AND ({F1Lad_SelnCode9} one of (C) OR {F1Lad_SelnCode20} one of (400)) AND ({F1Lad_SelnCode20} ~eq~ '400');defnRowIdx=33"</definedName>
    <definedName name="zzXLOne.DDDTLS6.002" localSheetId="8">"~ '10') AND ({F1Lad_SelnCode9} one of (C) OR {F1Lad_SelnCode20} one of (400)) AND ({F1Lad_SelnCode20} ~eq~ '400');defnRowIdx=33"</definedName>
    <definedName name="zzXLOne.DDDTLS6.002" localSheetId="7">"~ '10') AND ({F1Lad_SelnCode9} one of (C) OR {F1Lad_SelnCode20} one of (400)) AND ({F1Lad_SelnCode20} ~eq~ '400');defnRowIdx=33"</definedName>
    <definedName name="zzXLOne.DDDTLS6.002" localSheetId="2">"~ '10') AND ({F1Lad_SelnCode9} one of (C) OR {F1Lad_SelnCode20} one of (400)) AND ({F1Lad_SelnCode20} ~eq~ '400');defnRowIdx=33"</definedName>
    <definedName name="zzXLOne.DDDTLS6.002" localSheetId="19">"~ '10') AND ({F1Lad_SelnCode9} one of (C) OR {F1Lad_SelnCode20} one of (400)) AND ({F1Lad_SelnCode20} ~eq~ '400');defnRowIdx=33"</definedName>
    <definedName name="zzXLOne.DDDTLS6.002" localSheetId="18">"~ '10') AND ({F1Lad_SelnCode9} one of (C) OR {F1Lad_SelnCode20} one of (400)) AND ({F1Lad_SelnCode20} ~eq~ '400');defnRowIdx=33"</definedName>
    <definedName name="zzXLOne.DDDTLS6.002" localSheetId="6">"~ '10') AND ({F1Lad_SelnCode9} one of (C) OR {F1Lad_SelnCode20} one of (400)) AND ({F1Lad_SelnCode20} ~eq~ '400');defnRowIdx=33"</definedName>
    <definedName name="zzXLOne.DDDTLS6.002" localSheetId="17">"~ '10') AND ({F1Lad_SelnCode9} one of (C) OR {F1Lad_SelnCode20} one of (400)) AND ({F1Lad_SelnCode20} ~eq~ '400');defnRowIdx=33"</definedName>
    <definedName name="zzXLOne.DDDTLS6.002" localSheetId="14">"~ '10') AND ({F1Lad_SelnCode9} one of (C) OR {F1Lad_SelnCode20} one of (400)) AND ({F1Lad_SelnCode20} ~eq~ '400');defnRowIdx=33"</definedName>
    <definedName name="zzXLOne.DDDTLS6.002" localSheetId="15">"~ '10') AND ({F1Lad_SelnCode9} one of (C) OR {F1Lad_SelnCode20} one of (400)) AND ({F1Lad_SelnCode20} ~eq~ '400');defnRowIdx=33"</definedName>
    <definedName name="zzXLOne.DDDTLS6.002" localSheetId="16">"~ '10') AND ({F1Lad_SelnCode9} one of (C) OR {F1Lad_SelnCode20} one of (400)) AND ({F1Lad_SelnCode20} ~eq~ '400');defnRowIdx=33"</definedName>
    <definedName name="zzXLOne.DDDTLS6.002" localSheetId="13">"~ '10') AND ({F1Lad_SelnCode9} one of (C) OR {F1Lad_SelnCode20} one of (400)) AND ({F1Lad_SelnCode20} ~eq~ '400');defnRowIdx=33"</definedName>
    <definedName name="zzXLOne.DDDTLS6.002" localSheetId="12">"~ '10') AND ({F1Lad_SelnCode9} one of (C) OR {F1Lad_SelnCode20} one of (400)) AND ({F1Lad_SelnCode20} ~eq~ '400');defnRowIdx=33"</definedName>
    <definedName name="zzXLOne.DDDTLS6.002" localSheetId="3">"~ '10') AND ({F1Lad_SelnCode9} one of (C) OR {F1Lad_SelnCode20} one of (400)) AND ({F1Lad_SelnCode20} ~eq~ '400');defnRowIdx=33"</definedName>
    <definedName name="zzXLOne.DDDTLS7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7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7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7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7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7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7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7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7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7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7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7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7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7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7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7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7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7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7.002" localSheetId="4">"({F1Lad_SelnCode10} ~eq~ '10') AND ({F1Lad_SelnCode20} one of (305, 405,308));defnRowIdx=38"</definedName>
    <definedName name="zzXLOne.DDDTLS7.002" localSheetId="5">"({F1Lad_SelnCode10} ~eq~ '10') AND ({F1Lad_SelnCode20} one of (305, 405,308));defnRowIdx=38"</definedName>
    <definedName name="zzXLOne.DDDTLS7.002" localSheetId="11">"({F1Lad_SelnCode10} ~eq~ '10') AND ({F1Lad_SelnCode20} one of (305, 405,308));defnRowIdx=38"</definedName>
    <definedName name="zzXLOne.DDDTLS7.002" localSheetId="10">"({F1Lad_SelnCode10} ~eq~ '10') AND ({F1Lad_SelnCode20} one of (305, 405,308));defnRowIdx=38"</definedName>
    <definedName name="zzXLOne.DDDTLS7.002" localSheetId="9">"({F1Lad_SelnCode10} ~eq~ '10') AND ({F1Lad_SelnCode20} one of (305, 405,308));defnRowIdx=38"</definedName>
    <definedName name="zzXLOne.DDDTLS7.002" localSheetId="8">"({F1Lad_SelnCode10} ~eq~ '10') AND ({F1Lad_SelnCode20} one of (305, 405,308));defnRowIdx=38"</definedName>
    <definedName name="zzXLOne.DDDTLS7.002" localSheetId="7">"({F1Lad_SelnCode10} ~eq~ '10') AND ({F1Lad_SelnCode20} one of (305, 405,308));defnRowIdx=38"</definedName>
    <definedName name="zzXLOne.DDDTLS7.002" localSheetId="2">"({F1Lad_SelnCode10} ~eq~ '10') AND ({F1Lad_SelnCode20} one of (305, 405,308));defnRowIdx=38"</definedName>
    <definedName name="zzXLOne.DDDTLS7.002" localSheetId="19">"({F1Lad_SelnCode10} ~eq~ '10') AND ({F1Lad_SelnCode20} one of (305, 405));defnRowIdx=38"</definedName>
    <definedName name="zzXLOne.DDDTLS7.002" localSheetId="18">"({F1Lad_SelnCode10} ~eq~ '10') AND ({F1Lad_SelnCode20} one of (305, 405));defnRowIdx=38"</definedName>
    <definedName name="zzXLOne.DDDTLS7.002" localSheetId="6">"({F1Lad_SelnCode10} ~eq~ '10') AND ({F1Lad_SelnCode20} one of (305, 405,308));defnRowIdx=38"</definedName>
    <definedName name="zzXLOne.DDDTLS7.002" localSheetId="17">"({F1Lad_SelnCode10} ~eq~ '10') AND ({F1Lad_SelnCode20} one of (305, 405));defnRowIdx=38"</definedName>
    <definedName name="zzXLOne.DDDTLS7.002" localSheetId="14">"({F1Lad_SelnCode10} ~eq~ '10') AND ({F1Lad_SelnCode20} one of (305, 405));defnRowIdx=38"</definedName>
    <definedName name="zzXLOne.DDDTLS7.002" localSheetId="15">"({F1Lad_SelnCode10} ~eq~ '10') AND ({F1Lad_SelnCode20} one of (305, 405));defnRowIdx=38"</definedName>
    <definedName name="zzXLOne.DDDTLS7.002" localSheetId="16">"({F1Lad_SelnCode10} ~eq~ '10') AND ({F1Lad_SelnCode20} one of (305, 405));defnRowIdx=38"</definedName>
    <definedName name="zzXLOne.DDDTLS7.002" localSheetId="13">"({F1Lad_SelnCode10} ~eq~ '10') AND ({F1Lad_SelnCode20} one of (305, 405));defnRowIdx=38"</definedName>
    <definedName name="zzXLOne.DDDTLS7.002" localSheetId="12">"({F1Lad_SelnCode10} ~eq~ '10') AND ({F1Lad_SelnCode20} one of (305, 405));defnRowIdx=38"</definedName>
    <definedName name="zzXLOne.DDDTLS7.002" localSheetId="3">"({F1Lad_SelnCode10} ~eq~ '10') AND ({F1Lad_SelnCode20} one of (305, 405,308));defnRowIdx=38"</definedName>
    <definedName name="zzXLOne.DDDTLS8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8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8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8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8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8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8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8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8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8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8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8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8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8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8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8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8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8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8.002" localSheetId="4">"({F1Lad_SelnCode10} ~eq~ '10') AND ({F1Lad_SelnCode20} between ('310' AND '320') OR {F1Lad_SelnCode20} between ('410' AND '420'));defnRowIdx=45"</definedName>
    <definedName name="zzXLOne.DDDTLS8.002" localSheetId="5">"({F1Lad_SelnCode10} ~eq~ '10') AND ({F1Lad_SelnCode20} between ('310' AND '320') OR {F1Lad_SelnCode20} between ('410' AND '420'));defnRowIdx=45"</definedName>
    <definedName name="zzXLOne.DDDTLS8.002" localSheetId="11">"({F1Lad_SelnCode10} ~eq~ '10') AND ({F1Lad_SelnCode20} between ('310' AND '320') OR {F1Lad_SelnCode20} between ('410' AND '420'));defnRowIdx=45"</definedName>
    <definedName name="zzXLOne.DDDTLS8.002" localSheetId="10">"({F1Lad_SelnCode10} ~eq~ '10') AND ({F1Lad_SelnCode20} between ('310' AND '320') OR {F1Lad_SelnCode20} between ('410' AND '420'));defnRowIdx=45"</definedName>
    <definedName name="zzXLOne.DDDTLS8.002" localSheetId="9">"({F1Lad_SelnCode10} ~eq~ '10') AND ({F1Lad_SelnCode20} between ('310' AND '320') OR {F1Lad_SelnCode20} between ('410' AND '420'));defnRowIdx=45"</definedName>
    <definedName name="zzXLOne.DDDTLS8.002" localSheetId="8">"({F1Lad_SelnCode10} ~eq~ '10') AND ({F1Lad_SelnCode20} between ('310' AND '320') OR {F1Lad_SelnCode20} between ('410' AND '420'));defnRowIdx=45"</definedName>
    <definedName name="zzXLOne.DDDTLS8.002" localSheetId="7">"({F1Lad_SelnCode10} ~eq~ '10') AND ({F1Lad_SelnCode20} between ('310' AND '320') OR {F1Lad_SelnCode20} between ('410' AND '420'));defnRowIdx=45"</definedName>
    <definedName name="zzXLOne.DDDTLS8.002" localSheetId="2">"({F1Lad_SelnCode10} ~eq~ '10') AND ({F1Lad_SelnCode20} between ('310' AND '320') OR {F1Lad_SelnCode20} between ('410' AND '420'));defnRowIdx=45"</definedName>
    <definedName name="zzXLOne.DDDTLS8.002" localSheetId="19">"({F1Lad_SelnCode10} ~eq~ '10') AND ({F1Lad_SelnCode20} between ('310' AND '320') OR {F1Lad_SelnCode20} between ('410' AND '420'));defnRowIdx=45"</definedName>
    <definedName name="zzXLOne.DDDTLS8.002" localSheetId="18">"({F1Lad_SelnCode10} ~eq~ '10') AND ({F1Lad_SelnCode20} between ('310' AND '320') OR {F1Lad_SelnCode20} between ('410' AND '420'));defnRowIdx=45"</definedName>
    <definedName name="zzXLOne.DDDTLS8.002" localSheetId="6">"({F1Lad_SelnCode10} ~eq~ '10') AND ({F1Lad_SelnCode20} between ('310' AND '320') OR {F1Lad_SelnCode20} between ('410' AND '420'));defnRowIdx=45"</definedName>
    <definedName name="zzXLOne.DDDTLS8.002" localSheetId="17">"({F1Lad_SelnCode10} ~eq~ '10') AND ({F1Lad_SelnCode20} between ('310' AND '320') OR {F1Lad_SelnCode20} between ('410' AND '420'));defnRowIdx=45"</definedName>
    <definedName name="zzXLOne.DDDTLS8.002" localSheetId="14">"({F1Lad_SelnCode10} ~eq~ '10') AND ({F1Lad_SelnCode20} between ('310' AND '320') OR {F1Lad_SelnCode20} between ('410' AND '420'));defnRowIdx=45"</definedName>
    <definedName name="zzXLOne.DDDTLS8.002" localSheetId="15">"({F1Lad_SelnCode10} ~eq~ '10') AND ({F1Lad_SelnCode20} between ('310' AND '320') OR {F1Lad_SelnCode20} between ('410' AND '420'));defnRowIdx=45"</definedName>
    <definedName name="zzXLOne.DDDTLS8.002" localSheetId="16">"({F1Lad_SelnCode10} ~eq~ '10') AND ({F1Lad_SelnCode20} between ('310' AND '320') OR {F1Lad_SelnCode20} between ('410' AND '420'));defnRowIdx=45"</definedName>
    <definedName name="zzXLOne.DDDTLS8.002" localSheetId="13">"({F1Lad_SelnCode10} ~eq~ '10') AND ({F1Lad_SelnCode20} between ('310' AND '320') OR {F1Lad_SelnCode20} between ('410' AND '420'));defnRowIdx=45"</definedName>
    <definedName name="zzXLOne.DDDTLS8.002" localSheetId="12">"({F1Lad_SelnCode10} ~eq~ '10') AND ({F1Lad_SelnCode20} between ('310' AND '320') OR {F1Lad_SelnCode20} between ('410' AND '420'));defnRowIdx=45"</definedName>
    <definedName name="zzXLOne.DDDTLS8.002" localSheetId="3">"({F1Lad_SelnCode10} ~eq~ '10') AND ({F1Lad_SelnCode20} between ('310' AND '320') OR {F1Lad_SelnCode20} between ('410' AND '420'));defnRowIdx=45"</definedName>
    <definedName name="zzXLOne.DDDTLS9" localSheetId="4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9" localSheetId="5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9" localSheetId="11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9" localSheetId="10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9" localSheetId="9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9" localSheetId="8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9" localSheetId="7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9" localSheetId="2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9" localSheetId="19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9" localSheetId="18">"columns=ColumnDefn1;field=F1Lad_SelnCode20;ddPath={F1Lad_AccComp4},{F1Ldg_Accnbri},Rpt~eq~LdgTransactions~sc~Columns~eq~[NextBud]:[FY02]:[FY03]:[FY04]:[FY05]:[FY06]:[FY07]:[FY08]:[FY09]:[FY10];ddNext=1;crit=({F1Ldg_LdgName} one of (22PJBB,21PJOB)) AND "</definedName>
    <definedName name="zzXLOne.DDDTLS9" localSheetId="6">"columns=ColumnDefn1;field=F1Lad_SelnCode20;ddPath={F1Lad_AccComp4},{F1Ldg_Accnbri},Rpt~eq~LdgTransactions~sc~Columns~eq~[NextBud]:[FY02]:[FY03]:[FY04]:[FY05]:[FY06]:[FY07]:[FY08]:[FY09]:[FY10];ddNext=1;crit=({F1Ldg_LdgName} one of (22PJDR,21PJQ3)) AND "</definedName>
    <definedName name="zzXLOne.DDDTLS9" localSheetId="17">"columns=ColumnDefn1;field=F1Lad_SelnCode20;ddPath={F1Lad_AccComp4},{F1Ldg_Accnbri},Rpt~eq~LdgTransactions~sc~Columns~eq~[NextBud]:[FY02]:[FY03]:[FY04]:[FY05]:[FY06]:[FY07]:[FY08]:[FY09]:[FY10];ddNext=1;crit=({F1Ldg_LdgName} one of (22PJIN,21PJQ1)) AND "</definedName>
    <definedName name="zzXLOne.DDDTLS9" localSheetId="14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9" localSheetId="15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9" localSheetId="16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9" localSheetId="13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9" localSheetId="12">"columns=ColumnDefn1;field=F1Lad_SelnCode20;ddPath={F1Lad_AccComp4},{F1Ldg_Accnbri},Rpt~eq~LdgTransactions~sc~Columns~eq~[NextBud]:[FY02]:[FY03]:[FY04]:[FY05]:[FY06]:[FY07]:[FY08]:[FY09]:[FY10];ddNext=1;crit=({F1Ldg_LdgName} one of (22PJIN,21PJQ2)) AND "</definedName>
    <definedName name="zzXLOne.DDDTLS9" localSheetId="3">"columns=ColumnDefn1;field=F1Lad_SelnCode20;ddPath={F1Lad_AccComp4},{F1Ldg_Accnbri},Rpt~eq~LdgTransactions~sc~Columns~eq~[NextBud]:[FY02]:[FY03]:[FY04]:[FY05]:[FY06]:[FY07]:[FY08]:[FY09]:[FY10];ddNext=1;crit=({F1Ldg_LdgName} one of (22PJOB,21PJQ3)) AND "</definedName>
    <definedName name="zzXLOne.DDDTLS9.002" localSheetId="4">"({F1Lad_SelnCode10} ~eq~ '20') AND ({F1Lad_SelnCode20} between ('100' AND '120') OR {F1Lad_SelnCode20} one of (130));defnRowIdx=11"</definedName>
    <definedName name="zzXLOne.DDDTLS9.002" localSheetId="5">"({F1Lad_SelnCode10} ~eq~ '20') AND ({F1Lad_SelnCode20} between ('100' AND '120') OR {F1Lad_SelnCode20} one of (130));defnRowIdx=11"</definedName>
    <definedName name="zzXLOne.DDDTLS9.002" localSheetId="11">"({F1Lad_SelnCode10} ~eq~ '20') AND ({F1Lad_SelnCode20} between ('100' AND '120') OR {F1Lad_SelnCode20} one of (130));defnRowIdx=11"</definedName>
    <definedName name="zzXLOne.DDDTLS9.002" localSheetId="10">"({F1Lad_SelnCode10} ~eq~ '20') AND ({F1Lad_SelnCode20} between ('100' AND '120') OR {F1Lad_SelnCode20} one of (130));defnRowIdx=11"</definedName>
    <definedName name="zzXLOne.DDDTLS9.002" localSheetId="9">"({F1Lad_SelnCode10} ~eq~ '20') AND ({F1Lad_SelnCode20} between ('100' AND '120') OR {F1Lad_SelnCode20} one of (130));defnRowIdx=11"</definedName>
    <definedName name="zzXLOne.DDDTLS9.002" localSheetId="8">"({F1Lad_SelnCode10} ~eq~ '20') AND ({F1Lad_SelnCode20} between ('100' AND '120') OR {F1Lad_SelnCode20} one of (130));defnRowIdx=11"</definedName>
    <definedName name="zzXLOne.DDDTLS9.002" localSheetId="7">"({F1Lad_SelnCode10} ~eq~ '20') AND ({F1Lad_SelnCode20} between ('100' AND '120') OR {F1Lad_SelnCode20} one of (130));defnRowIdx=11"</definedName>
    <definedName name="zzXLOne.DDDTLS9.002" localSheetId="2">"({F1Lad_SelnCode10} ~eq~ '20') AND ({F1Lad_SelnCode20} between ('100' AND '120') OR {F1Lad_SelnCode20} one of (130));defnRowIdx=11"</definedName>
    <definedName name="zzXLOne.DDDTLS9.002" localSheetId="19">"({F1Lad_SelnCode10} ~eq~ '20') AND ({F1Lad_SelnCode20} between ('100' AND '120') OR {F1Lad_SelnCode20} one of (130));defnRowIdx=11"</definedName>
    <definedName name="zzXLOne.DDDTLS9.002" localSheetId="18">"({F1Lad_SelnCode10} ~eq~ '20') AND ({F1Lad_SelnCode20} between ('100' AND '120') OR {F1Lad_SelnCode20} one of (130));defnRowIdx=11"</definedName>
    <definedName name="zzXLOne.DDDTLS9.002" localSheetId="6">"({F1Lad_SelnCode10} ~eq~ '20') AND ({F1Lad_SelnCode20} between ('100' AND '120') OR {F1Lad_SelnCode20} one of (130));defnRowIdx=11"</definedName>
    <definedName name="zzXLOne.DDDTLS9.002" localSheetId="17">"({F1Lad_SelnCode10} ~eq~ '20') AND ({F1Lad_SelnCode20} between ('100' AND '120') OR {F1Lad_SelnCode20} one of (130));defnRowIdx=11"</definedName>
    <definedName name="zzXLOne.DDDTLS9.002" localSheetId="14">"({F1Lad_SelnCode10} ~eq~ '20') AND ({F1Lad_SelnCode20} between ('100' AND '120') OR {F1Lad_SelnCode20} one of (130));defnRowIdx=11"</definedName>
    <definedName name="zzXLOne.DDDTLS9.002" localSheetId="15">"({F1Lad_SelnCode10} ~eq~ '20') AND ({F1Lad_SelnCode20} between ('100' AND '120') OR {F1Lad_SelnCode20} one of (130));defnRowIdx=11"</definedName>
    <definedName name="zzXLOne.DDDTLS9.002" localSheetId="16">"({F1Lad_SelnCode10} ~eq~ '20') AND ({F1Lad_SelnCode20} between ('100' AND '120') OR {F1Lad_SelnCode20} one of (130));defnRowIdx=11"</definedName>
    <definedName name="zzXLOne.DDDTLS9.002" localSheetId="13">"({F1Lad_SelnCode10} ~eq~ '20') AND ({F1Lad_SelnCode20} between ('100' AND '120') OR {F1Lad_SelnCode20} one of (130));defnRowIdx=11"</definedName>
    <definedName name="zzXLOne.DDDTLS9.002" localSheetId="12">"({F1Lad_SelnCode10} ~eq~ '20') AND ({F1Lad_SelnCode20} between ('100' AND '120') OR {F1Lad_SelnCode20} one of (130));defnRowIdx=11"</definedName>
    <definedName name="zzXLOne.DDDTLS9.002" localSheetId="3">"({F1Lad_SelnCode10} ~eq~ '20') AND ({F1Lad_SelnCode20} between ('100' AND '120') OR {F1Lad_SelnCode20} one of (130));defnRowIdx=11"</definedName>
    <definedName name="zzXLOne.DDSUMMARY" localSheetId="4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5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11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10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9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8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7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2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19">"&lt;?xml version=""1.0""?&gt;&lt;root Count=""33""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18">"&lt;?xml version=""1.0""?&gt;&lt;root Count=""33""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6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17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14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15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16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13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12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" localSheetId="3">"&lt;?xml version=""1.0""?&gt;&lt;root Count=""35"" ddItem1.FromRow=""12"" ddItem1.ToRow=""17"" ddItem1.NextDDField=""F1Lad_AccComp4"" ddItem1.DtlDrilldownsDescr=""All Transactions"" ddItem1.DataSource=""F1LDG.PeriodBalances"" ddItem2.FromRow=""21"" ddItem2.ToRo"</definedName>
    <definedName name="zzXLOne.DDSUMMARY.002" localSheetId="4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5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11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10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9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8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7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2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19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18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6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17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14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15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16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13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12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2" localSheetId="3">"w=""26"" ddItem2.NextDDField=""F1Lad_AccComp4"" ddItem2.DtlDrilldownsDescr=""All Transactions"" ddItem2.DataSource=""F1LDG.PeriodBalances"" ddItem3.FromRow=""31"" ddItem3.ToRow=""31"" ddItem3.NextDDField=""F1Lad_AccComp4"" ddItem3.DtlDrilldownsDescr="""</definedName>
    <definedName name="zzXLOne.DDSUMMARY.003" localSheetId="4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5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11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10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9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8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7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2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19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18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6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17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14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15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16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13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12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3" localSheetId="3">"All Transactions"" ddItem3.DataSource=""F1LDG.PeriodBalances"" ddItem4.FromRow=""37"" ddItem4.ToRow=""37"" ddItem4.NextDDField=""F1Lad_AccComp4"" ddItem4.DtlDrilldownsDescr=""All Transactions"" ddItem4.DataSource=""F1LDG.PeriodBalances"" ddItem5.FromRo"</definedName>
    <definedName name="zzXLOne.DDSUMMARY.004" localSheetId="4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5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11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10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9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8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7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2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19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18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6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17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14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15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16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13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12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4" localSheetId="3">"w=""41"" ddItem5.ToRow=""41"" ddItem5.NextDDField=""F1Lad_AccComp4"" ddItem5.DtlDrilldownsDescr=""All Transactions"" ddItem5.DataSource=""F1LDG.PeriodBalances"" ddItem6.FromRow=""42"" ddItem6.ToRow=""42"" ddItem6.NextDDField=""F1Lad_AccComp4"" ddItem6."</definedName>
    <definedName name="zzXLOne.DDSUMMARY.005" localSheetId="4">"DtlDrilldownsDescr=""All Transactions"" ddItem6.DataSource=""F1LDG.PeriodBalances"" ddItem7.FromRow=""46"" ddItem7.ToRow=""48"" ddItem7.NextDDField=""F1Lad_AccComp4"" ddItem7.DtlDrilldownsDescr=""All Transactions"" ddItem7.DataSource=""F1LDG.PeriodBala"</definedName>
    <definedName name="zzXLOne.DDSUMMARY.005" localSheetId="5">"DtlDrilldownsDescr=""All Transactions"" ddItem6.DataSource=""F1LDG.PeriodBalances"" ddItem7.FromRow=""46"" ddItem7.ToRow=""48"" ddItem7.NextDDField=""F1Lad_AccComp4"" ddItem7.DtlDrilldownsDescr=""All Transactions"" ddItem7.DataSource=""F1LDG.PeriodBala"</definedName>
    <definedName name="zzXLOne.DDSUMMARY.005" localSheetId="11">"DtlDrilldownsDescr=""All Transactions"" ddItem6.DataSource=""F1LDG.PeriodBalances"" ddItem7.FromRow=""46"" ddItem7.ToRow=""48"" ddItem7.NextDDField=""F1Lad_AccComp4"" ddItem7.DtlDrilldownsDescr=""All Transactions"" ddItem7.DataSource=""F1LDG.PeriodBala"</definedName>
    <definedName name="zzXLOne.DDSUMMARY.005" localSheetId="10">"DtlDrilldownsDescr=""All Transactions"" ddItem6.DataSource=""F1LDG.PeriodBalances"" ddItem7.FromRow=""46"" ddItem7.ToRow=""48"" ddItem7.NextDDField=""F1Lad_AccComp4"" ddItem7.DtlDrilldownsDescr=""All Transactions"" ddItem7.DataSource=""F1LDG.PeriodBala"</definedName>
    <definedName name="zzXLOne.DDSUMMARY.005" localSheetId="9">"DtlDrilldownsDescr=""All Transactions"" ddItem6.DataSource=""F1LDG.PeriodBalances"" ddItem7.FromRow=""46"" ddItem7.ToRow=""48"" ddItem7.NextDDField=""F1Lad_AccComp4"" ddItem7.DtlDrilldownsDescr=""All Transactions"" ddItem7.DataSource=""F1LDG.PeriodBala"</definedName>
    <definedName name="zzXLOne.DDSUMMARY.005" localSheetId="8">"DtlDrilldownsDescr=""All Transactions"" ddItem6.DataSource=""F1LDG.PeriodBalances"" ddItem7.FromRow=""46"" ddItem7.ToRow=""48"" ddItem7.NextDDField=""F1Lad_AccComp4"" ddItem7.DtlDrilldownsDescr=""All Transactions"" ddItem7.DataSource=""F1LDG.PeriodBala"</definedName>
    <definedName name="zzXLOne.DDSUMMARY.005" localSheetId="7">"DtlDrilldownsDescr=""All Transactions"" ddItem6.DataSource=""F1LDG.PeriodBalances"" ddItem7.FromRow=""46"" ddItem7.ToRow=""48"" ddItem7.NextDDField=""F1Lad_AccComp4"" ddItem7.DtlDrilldownsDescr=""All Transactions"" ddItem7.DataSource=""F1LDG.PeriodBala"</definedName>
    <definedName name="zzXLOne.DDSUMMARY.005" localSheetId="2">"DtlDrilldownsDescr=""All Transactions"" ddItem6.DataSource=""F1LDG.PeriodBalances"" ddItem7.FromRow=""46"" ddItem7.ToRow=""48"" ddItem7.NextDDField=""F1Lad_AccComp4"" ddItem7.DtlDrilldownsDescr=""All Transactions"" ddItem7.DataSource=""F1LDG.PeriodBala"</definedName>
    <definedName name="zzXLOne.DDSUMMARY.005" localSheetId="19">"DtlDrilldownsDescr=""All Transactions"" ddItem6.DataSource=""F1LDG.PeriodBalances"" ddItem7.FromRow=""46"" ddItem7.ToRow=""47"" ddItem7.NextDDField=""F1Lad_AccComp4"" ddItem7.DtlDrilldownsDescr=""All Transactions"" ddItem7.DataSource=""F1LDG.PeriodBala"</definedName>
    <definedName name="zzXLOne.DDSUMMARY.005" localSheetId="18">"DtlDrilldownsDescr=""All Transactions"" ddItem6.DataSource=""F1LDG.PeriodBalances"" ddItem7.FromRow=""46"" ddItem7.ToRow=""47"" ddItem7.NextDDField=""F1Lad_AccComp4"" ddItem7.DtlDrilldownsDescr=""All Transactions"" ddItem7.DataSource=""F1LDG.PeriodBala"</definedName>
    <definedName name="zzXLOne.DDSUMMARY.005" localSheetId="6">"DtlDrilldownsDescr=""All Transactions"" ddItem6.DataSource=""F1LDG.PeriodBalances"" ddItem7.FromRow=""46"" ddItem7.ToRow=""48"" ddItem7.NextDDField=""F1Lad_AccComp4"" ddItem7.DtlDrilldownsDescr=""All Transactions"" ddItem7.DataSource=""F1LDG.PeriodBala"</definedName>
    <definedName name="zzXLOne.DDSUMMARY.005" localSheetId="17">"DtlDrilldownsDescr=""All Transactions"" ddItem6.DataSource=""F1LDG.PeriodBalances"" ddItem7.FromRow=""46"" ddItem7.ToRow=""47"" ddItem7.NextDDField=""F1Lad_AccComp4"" ddItem7.DtlDrilldownsDescr=""All Transactions"" ddItem7.DataSource=""F1LDG.PeriodBala"</definedName>
    <definedName name="zzXLOne.DDSUMMARY.005" localSheetId="14">"DtlDrilldownsDescr=""All Transactions"" ddItem6.DataSource=""F1LDG.PeriodBalances"" ddItem7.FromRow=""46"" ddItem7.ToRow=""47"" ddItem7.NextDDField=""F1Lad_AccComp4"" ddItem7.DtlDrilldownsDescr=""All Transactions"" ddItem7.DataSource=""F1LDG.PeriodBala"</definedName>
    <definedName name="zzXLOne.DDSUMMARY.005" localSheetId="15">"DtlDrilldownsDescr=""All Transactions"" ddItem6.DataSource=""F1LDG.PeriodBalances"" ddItem7.FromRow=""46"" ddItem7.ToRow=""47"" ddItem7.NextDDField=""F1Lad_AccComp4"" ddItem7.DtlDrilldownsDescr=""All Transactions"" ddItem7.DataSource=""F1LDG.PeriodBala"</definedName>
    <definedName name="zzXLOne.DDSUMMARY.005" localSheetId="16">"DtlDrilldownsDescr=""All Transactions"" ddItem6.DataSource=""F1LDG.PeriodBalances"" ddItem7.FromRow=""46"" ddItem7.ToRow=""47"" ddItem7.NextDDField=""F1Lad_AccComp4"" ddItem7.DtlDrilldownsDescr=""All Transactions"" ddItem7.DataSource=""F1LDG.PeriodBala"</definedName>
    <definedName name="zzXLOne.DDSUMMARY.005" localSheetId="13">"DtlDrilldownsDescr=""All Transactions"" ddItem6.DataSource=""F1LDG.PeriodBalances"" ddItem7.FromRow=""46"" ddItem7.ToRow=""47"" ddItem7.NextDDField=""F1Lad_AccComp4"" ddItem7.DtlDrilldownsDescr=""All Transactions"" ddItem7.DataSource=""F1LDG.PeriodBala"</definedName>
    <definedName name="zzXLOne.DDSUMMARY.005" localSheetId="12">"DtlDrilldownsDescr=""All Transactions"" ddItem6.DataSource=""F1LDG.PeriodBalances"" ddItem7.FromRow=""46"" ddItem7.ToRow=""47"" ddItem7.NextDDField=""F1Lad_AccComp4"" ddItem7.DtlDrilldownsDescr=""All Transactions"" ddItem7.DataSource=""F1LDG.PeriodBala"</definedName>
    <definedName name="zzXLOne.DDSUMMARY.005" localSheetId="3">"DtlDrilldownsDescr=""All Transactions"" ddItem6.DataSource=""F1LDG.PeriodBalances"" ddItem7.FromRow=""46"" ddItem7.ToRow=""48"" ddItem7.NextDDField=""F1Lad_AccComp4"" ddItem7.DtlDrilldownsDescr=""All Transactions"" ddItem7.DataSource=""F1LDG.PeriodBala"</definedName>
    <definedName name="zzXLOne.DDSUMMARY.006" localSheetId="4">"nces"" ddItem8.FromRow=""53"" ddItem8.ToRow=""58"" ddItem8.NextDDField=""F1Lad_AccComp4"" ddItem8.DtlDrilldownsDescr=""All Transactions"" ddItem8.DataSource=""F1LDG.PeriodBalances"" ddItem9.FromRow=""70"" ddItem9.ToRow=""74"" ddItem9.NextDDField=""F1La"</definedName>
    <definedName name="zzXLOne.DDSUMMARY.006" localSheetId="5">"nces"" ddItem8.FromRow=""53"" ddItem8.ToRow=""58"" ddItem8.NextDDField=""F1Lad_AccComp4"" ddItem8.DtlDrilldownsDescr=""All Transactions"" ddItem8.DataSource=""F1LDG.PeriodBalances"" ddItem9.FromRow=""70"" ddItem9.ToRow=""74"" ddItem9.NextDDField=""F1La"</definedName>
    <definedName name="zzXLOne.DDSUMMARY.006" localSheetId="11">"nces"" ddItem8.FromRow=""53"" ddItem8.ToRow=""58"" ddItem8.NextDDField=""F1Lad_AccComp4"" ddItem8.DtlDrilldownsDescr=""All Transactions"" ddItem8.DataSource=""F1LDG.PeriodBalances"" ddItem9.FromRow=""70"" ddItem9.ToRow=""74"" ddItem9.NextDDField=""F1La"</definedName>
    <definedName name="zzXLOne.DDSUMMARY.006" localSheetId="10">"nces"" ddItem8.FromRow=""53"" ddItem8.ToRow=""58"" ddItem8.NextDDField=""F1Lad_AccComp4"" ddItem8.DtlDrilldownsDescr=""All Transactions"" ddItem8.DataSource=""F1LDG.PeriodBalances"" ddItem9.FromRow=""70"" ddItem9.ToRow=""74"" ddItem9.NextDDField=""F1La"</definedName>
    <definedName name="zzXLOne.DDSUMMARY.006" localSheetId="9">"nces"" ddItem8.FromRow=""53"" ddItem8.ToRow=""58"" ddItem8.NextDDField=""F1Lad_AccComp4"" ddItem8.DtlDrilldownsDescr=""All Transactions"" ddItem8.DataSource=""F1LDG.PeriodBalances"" ddItem9.FromRow=""70"" ddItem9.ToRow=""74"" ddItem9.NextDDField=""F1La"</definedName>
    <definedName name="zzXLOne.DDSUMMARY.006" localSheetId="8">"nces"" ddItem8.FromRow=""53"" ddItem8.ToRow=""58"" ddItem8.NextDDField=""F1Lad_AccComp4"" ddItem8.DtlDrilldownsDescr=""All Transactions"" ddItem8.DataSource=""F1LDG.PeriodBalances"" ddItem9.FromRow=""70"" ddItem9.ToRow=""74"" ddItem9.NextDDField=""F1La"</definedName>
    <definedName name="zzXLOne.DDSUMMARY.006" localSheetId="7">"nces"" ddItem8.FromRow=""53"" ddItem8.ToRow=""58"" ddItem8.NextDDField=""F1Lad_AccComp4"" ddItem8.DtlDrilldownsDescr=""All Transactions"" ddItem8.DataSource=""F1LDG.PeriodBalances"" ddItem9.FromRow=""70"" ddItem9.ToRow=""74"" ddItem9.NextDDField=""F1La"</definedName>
    <definedName name="zzXLOne.DDSUMMARY.006" localSheetId="2">"nces"" ddItem8.FromRow=""53"" ddItem8.ToRow=""58"" ddItem8.NextDDField=""F1Lad_AccComp4"" ddItem8.DtlDrilldownsDescr=""All Transactions"" ddItem8.DataSource=""F1LDG.PeriodBalances"" ddItem9.FromRow=""70"" ddItem9.ToRow=""74"" ddItem9.NextDDField=""F1La"</definedName>
    <definedName name="zzXLOne.DDSUMMARY.006" localSheetId="19">"nces"" ddItem8.FromRow=""52"" ddItem8.ToRow=""57"" ddItem8.NextDDField=""F1Lad_AccComp4"" ddItem8.DtlDrilldownsDescr=""All Transactions"" ddItem8.DataSource=""F1LDG.PeriodBalances"" ddItem9.FromRow=""69"" ddItem9.ToRow=""73"" ddItem9.NextDDField=""F1La"</definedName>
    <definedName name="zzXLOne.DDSUMMARY.006" localSheetId="18">"nces"" ddItem8.FromRow=""52"" ddItem8.ToRow=""57"" ddItem8.NextDDField=""F1Lad_AccComp4"" ddItem8.DtlDrilldownsDescr=""All Transactions"" ddItem8.DataSource=""F1LDG.PeriodBalances"" ddItem9.FromRow=""69"" ddItem9.ToRow=""73"" ddItem9.NextDDField=""F1La"</definedName>
    <definedName name="zzXLOne.DDSUMMARY.006" localSheetId="6">"nces"" ddItem8.FromRow=""53"" ddItem8.ToRow=""58"" ddItem8.NextDDField=""F1Lad_AccComp4"" ddItem8.DtlDrilldownsDescr=""All Transactions"" ddItem8.DataSource=""F1LDG.PeriodBalances"" ddItem9.FromRow=""70"" ddItem9.ToRow=""74"" ddItem9.NextDDField=""F1La"</definedName>
    <definedName name="zzXLOne.DDSUMMARY.006" localSheetId="17">"nces"" ddItem8.FromRow=""52"" ddItem8.ToRow=""57"" ddItem8.NextDDField=""F1Lad_AccComp4"" ddItem8.DtlDrilldownsDescr=""All Transactions"" ddItem8.DataSource=""F1LDG.PeriodBalances"" ddItem9.FromRow=""69"" ddItem9.ToRow=""73"" ddItem9.NextDDField=""F1La"</definedName>
    <definedName name="zzXLOne.DDSUMMARY.006" localSheetId="14">"nces"" ddItem8.FromRow=""52"" ddItem8.ToRow=""57"" ddItem8.NextDDField=""F1Lad_AccComp4"" ddItem8.DtlDrilldownsDescr=""All Transactions"" ddItem8.DataSource=""F1LDG.PeriodBalances"" ddItem9.FromRow=""69"" ddItem9.ToRow=""73"" ddItem9.NextDDField=""F1La"</definedName>
    <definedName name="zzXLOne.DDSUMMARY.006" localSheetId="15">"nces"" ddItem8.FromRow=""52"" ddItem8.ToRow=""57"" ddItem8.NextDDField=""F1Lad_AccComp4"" ddItem8.DtlDrilldownsDescr=""All Transactions"" ddItem8.DataSource=""F1LDG.PeriodBalances"" ddItem9.FromRow=""69"" ddItem9.ToRow=""73"" ddItem9.NextDDField=""F1La"</definedName>
    <definedName name="zzXLOne.DDSUMMARY.006" localSheetId="16">"nces"" ddItem8.FromRow=""52"" ddItem8.ToRow=""57"" ddItem8.NextDDField=""F1Lad_AccComp4"" ddItem8.DtlDrilldownsDescr=""All Transactions"" ddItem8.DataSource=""F1LDG.PeriodBalances"" ddItem9.FromRow=""69"" ddItem9.ToRow=""73"" ddItem9.NextDDField=""F1La"</definedName>
    <definedName name="zzXLOne.DDSUMMARY.006" localSheetId="13">"nces"" ddItem8.FromRow=""52"" ddItem8.ToRow=""57"" ddItem8.NextDDField=""F1Lad_AccComp4"" ddItem8.DtlDrilldownsDescr=""All Transactions"" ddItem8.DataSource=""F1LDG.PeriodBalances"" ddItem9.FromRow=""69"" ddItem9.ToRow=""73"" ddItem9.NextDDField=""F1La"</definedName>
    <definedName name="zzXLOne.DDSUMMARY.006" localSheetId="12">"nces"" ddItem8.FromRow=""52"" ddItem8.ToRow=""57"" ddItem8.NextDDField=""F1Lad_AccComp4"" ddItem8.DtlDrilldownsDescr=""All Transactions"" ddItem8.DataSource=""F1LDG.PeriodBalances"" ddItem9.FromRow=""69"" ddItem9.ToRow=""73"" ddItem9.NextDDField=""F1La"</definedName>
    <definedName name="zzXLOne.DDSUMMARY.006" localSheetId="3">"nces"" ddItem8.FromRow=""53"" ddItem8.ToRow=""58"" ddItem8.NextDDField=""F1Lad_AccComp4"" ddItem8.DtlDrilldownsDescr=""All Transactions"" ddItem8.DataSource=""F1LDG.PeriodBalances"" ddItem9.FromRow=""70"" ddItem9.ToRow=""74"" ddItem9.NextDDField=""F1La"</definedName>
    <definedName name="zzXLOne.DDSUMMARY.007" localSheetId="4">"d_AccComp4"" ddItem9.DtlDrilldownsDescr=""All Transactions"" ddItem9.DataSource=""F1LDG.PeriodBalances"" ddItem10.FromRow=""78"" ddItem10.ToRow=""82"" ddItem10.NextDDField=""F1Lad_AccComp4"" ddItem10.DtlDrilldownsDescr=""All Transactions"" ddItem10.Dat"</definedName>
    <definedName name="zzXLOne.DDSUMMARY.007" localSheetId="5">"d_AccComp4"" ddItem9.DtlDrilldownsDescr=""All Transactions"" ddItem9.DataSource=""F1LDG.PeriodBalances"" ddItem10.FromRow=""78"" ddItem10.ToRow=""82"" ddItem10.NextDDField=""F1Lad_AccComp4"" ddItem10.DtlDrilldownsDescr=""All Transactions"" ddItem10.Dat"</definedName>
    <definedName name="zzXLOne.DDSUMMARY.007" localSheetId="11">"d_AccComp4"" ddItem9.DtlDrilldownsDescr=""All Transactions"" ddItem9.DataSource=""F1LDG.PeriodBalances"" ddItem10.FromRow=""78"" ddItem10.ToRow=""82"" ddItem10.NextDDField=""F1Lad_AccComp4"" ddItem10.DtlDrilldownsDescr=""All Transactions"" ddItem10.Dat"</definedName>
    <definedName name="zzXLOne.DDSUMMARY.007" localSheetId="10">"d_AccComp4"" ddItem9.DtlDrilldownsDescr=""All Transactions"" ddItem9.DataSource=""F1LDG.PeriodBalances"" ddItem10.FromRow=""78"" ddItem10.ToRow=""82"" ddItem10.NextDDField=""F1Lad_AccComp4"" ddItem10.DtlDrilldownsDescr=""All Transactions"" ddItem10.Dat"</definedName>
    <definedName name="zzXLOne.DDSUMMARY.007" localSheetId="9">"d_AccComp4"" ddItem9.DtlDrilldownsDescr=""All Transactions"" ddItem9.DataSource=""F1LDG.PeriodBalances"" ddItem10.FromRow=""78"" ddItem10.ToRow=""82"" ddItem10.NextDDField=""F1Lad_AccComp4"" ddItem10.DtlDrilldownsDescr=""All Transactions"" ddItem10.Dat"</definedName>
    <definedName name="zzXLOne.DDSUMMARY.007" localSheetId="8">"d_AccComp4"" ddItem9.DtlDrilldownsDescr=""All Transactions"" ddItem9.DataSource=""F1LDG.PeriodBalances"" ddItem10.FromRow=""78"" ddItem10.ToRow=""82"" ddItem10.NextDDField=""F1Lad_AccComp4"" ddItem10.DtlDrilldownsDescr=""All Transactions"" ddItem10.Dat"</definedName>
    <definedName name="zzXLOne.DDSUMMARY.007" localSheetId="7">"d_AccComp4"" ddItem9.DtlDrilldownsDescr=""All Transactions"" ddItem9.DataSource=""F1LDG.PeriodBalances"" ddItem10.FromRow=""78"" ddItem10.ToRow=""82"" ddItem10.NextDDField=""F1Lad_AccComp4"" ddItem10.DtlDrilldownsDescr=""All Transactions"" ddItem10.Dat"</definedName>
    <definedName name="zzXLOne.DDSUMMARY.007" localSheetId="2">"d_AccComp4"" ddItem9.DtlDrilldownsDescr=""All Transactions"" ddItem9.DataSource=""F1LDG.PeriodBalances"" ddItem10.FromRow=""78"" ddItem10.ToRow=""82"" ddItem10.NextDDField=""F1Lad_AccComp4"" ddItem10.DtlDrilldownsDescr=""All Transactions"" ddItem10.Dat"</definedName>
    <definedName name="zzXLOne.DDSUMMARY.007" localSheetId="19">"d_AccComp4"" ddItem9.DtlDrilldownsDescr=""All Transactions"" ddItem9.DataSource=""F1LDG.PeriodBalances"" ddItem10.FromRow=""77"" ddItem10.ToRow=""81"" ddItem10.NextDDField=""F1Lad_AccComp4"" ddItem10.DtlDrilldownsDescr=""All Transactions"" ddItem10.Dat"</definedName>
    <definedName name="zzXLOne.DDSUMMARY.007" localSheetId="18">"d_AccComp4"" ddItem9.DtlDrilldownsDescr=""All Transactions"" ddItem9.DataSource=""F1LDG.PeriodBalances"" ddItem10.FromRow=""77"" ddItem10.ToRow=""81"" ddItem10.NextDDField=""F1Lad_AccComp4"" ddItem10.DtlDrilldownsDescr=""All Transactions"" ddItem10.Dat"</definedName>
    <definedName name="zzXLOne.DDSUMMARY.007" localSheetId="6">"d_AccComp4"" ddItem9.DtlDrilldownsDescr=""All Transactions"" ddItem9.DataSource=""F1LDG.PeriodBalances"" ddItem10.FromRow=""78"" ddItem10.ToRow=""82"" ddItem10.NextDDField=""F1Lad_AccComp4"" ddItem10.DtlDrilldownsDescr=""All Transactions"" ddItem10.Dat"</definedName>
    <definedName name="zzXLOne.DDSUMMARY.007" localSheetId="17">"d_AccComp4"" ddItem9.DtlDrilldownsDescr=""All Transactions"" ddItem9.DataSource=""F1LDG.PeriodBalances"" ddItem10.FromRow=""77"" ddItem10.ToRow=""81"" ddItem10.NextDDField=""F1Lad_AccComp4"" ddItem10.DtlDrilldownsDescr=""All Transactions"" ddItem10.Dat"</definedName>
    <definedName name="zzXLOne.DDSUMMARY.007" localSheetId="14">"d_AccComp4"" ddItem9.DtlDrilldownsDescr=""All Transactions"" ddItem9.DataSource=""F1LDG.PeriodBalances"" ddItem10.FromRow=""77"" ddItem10.ToRow=""81"" ddItem10.NextDDField=""F1Lad_AccComp4"" ddItem10.DtlDrilldownsDescr=""All Transactions"" ddItem10.Dat"</definedName>
    <definedName name="zzXLOne.DDSUMMARY.007" localSheetId="15">"d_AccComp4"" ddItem9.DtlDrilldownsDescr=""All Transactions"" ddItem9.DataSource=""F1LDG.PeriodBalances"" ddItem10.FromRow=""77"" ddItem10.ToRow=""81"" ddItem10.NextDDField=""F1Lad_AccComp4"" ddItem10.DtlDrilldownsDescr=""All Transactions"" ddItem10.Dat"</definedName>
    <definedName name="zzXLOne.DDSUMMARY.007" localSheetId="16">"d_AccComp4"" ddItem9.DtlDrilldownsDescr=""All Transactions"" ddItem9.DataSource=""F1LDG.PeriodBalances"" ddItem10.FromRow=""77"" ddItem10.ToRow=""81"" ddItem10.NextDDField=""F1Lad_AccComp4"" ddItem10.DtlDrilldownsDescr=""All Transactions"" ddItem10.Dat"</definedName>
    <definedName name="zzXLOne.DDSUMMARY.007" localSheetId="13">"d_AccComp4"" ddItem9.DtlDrilldownsDescr=""All Transactions"" ddItem9.DataSource=""F1LDG.PeriodBalances"" ddItem10.FromRow=""77"" ddItem10.ToRow=""81"" ddItem10.NextDDField=""F1Lad_AccComp4"" ddItem10.DtlDrilldownsDescr=""All Transactions"" ddItem10.Dat"</definedName>
    <definedName name="zzXLOne.DDSUMMARY.007" localSheetId="12">"d_AccComp4"" ddItem9.DtlDrilldownsDescr=""All Transactions"" ddItem9.DataSource=""F1LDG.PeriodBalances"" ddItem10.FromRow=""77"" ddItem10.ToRow=""81"" ddItem10.NextDDField=""F1Lad_AccComp4"" ddItem10.DtlDrilldownsDescr=""All Transactions"" ddItem10.Dat"</definedName>
    <definedName name="zzXLOne.DDSUMMARY.007" localSheetId="3">"d_AccComp4"" ddItem9.DtlDrilldownsDescr=""All Transactions"" ddItem9.DataSource=""F1LDG.PeriodBalances"" ddItem10.FromRow=""78"" ddItem10.ToRow=""82"" ddItem10.NextDDField=""F1Lad_AccComp4"" ddItem10.DtlDrilldownsDescr=""All Transactions"" ddItem10.Dat"</definedName>
    <definedName name="zzXLOne.DDSUMMARY.008" localSheetId="4">"aSource=""F1LDG.PeriodBalances"" ddItem11.FromRow=""92"" ddItem11.ToRow=""92"" ddItem11.NextDDField=""F1Lad_AccComp4"" ddItem11.DtlDrilldownsDescr=""All Transactions"" ddItem11.DataSource=""F1LDG.PeriodBalances"" ddItem12.FromRow=""96"" ddItem12.ToRow="</definedName>
    <definedName name="zzXLOne.DDSUMMARY.008" localSheetId="5">"aSource=""F1LDG.PeriodBalances"" ddItem11.FromRow=""92"" ddItem11.ToRow=""92"" ddItem11.NextDDField=""F1Lad_AccComp4"" ddItem11.DtlDrilldownsDescr=""All Transactions"" ddItem11.DataSource=""F1LDG.PeriodBalances"" ddItem12.FromRow=""96"" ddItem12.ToRow="</definedName>
    <definedName name="zzXLOne.DDSUMMARY.008" localSheetId="11">"aSource=""F1LDG.PeriodBalances"" ddItem11.FromRow=""92"" ddItem11.ToRow=""92"" ddItem11.NextDDField=""F1Lad_AccComp4"" ddItem11.DtlDrilldownsDescr=""All Transactions"" ddItem11.DataSource=""F1LDG.PeriodBalances"" ddItem12.FromRow=""96"" ddItem12.ToRow="</definedName>
    <definedName name="zzXLOne.DDSUMMARY.008" localSheetId="10">"aSource=""F1LDG.PeriodBalances"" ddItem11.FromRow=""92"" ddItem11.ToRow=""92"" ddItem11.NextDDField=""F1Lad_AccComp4"" ddItem11.DtlDrilldownsDescr=""All Transactions"" ddItem11.DataSource=""F1LDG.PeriodBalances"" ddItem12.FromRow=""96"" ddItem12.ToRow="</definedName>
    <definedName name="zzXLOne.DDSUMMARY.008" localSheetId="9">"aSource=""F1LDG.PeriodBalances"" ddItem11.FromRow=""92"" ddItem11.ToRow=""92"" ddItem11.NextDDField=""F1Lad_AccComp4"" ddItem11.DtlDrilldownsDescr=""All Transactions"" ddItem11.DataSource=""F1LDG.PeriodBalances"" ddItem12.FromRow=""96"" ddItem12.ToRow="</definedName>
    <definedName name="zzXLOne.DDSUMMARY.008" localSheetId="8">"aSource=""F1LDG.PeriodBalances"" ddItem11.FromRow=""92"" ddItem11.ToRow=""92"" ddItem11.NextDDField=""F1Lad_AccComp4"" ddItem11.DtlDrilldownsDescr=""All Transactions"" ddItem11.DataSource=""F1LDG.PeriodBalances"" ddItem12.FromRow=""96"" ddItem12.ToRow="</definedName>
    <definedName name="zzXLOne.DDSUMMARY.008" localSheetId="7">"aSource=""F1LDG.PeriodBalances"" ddItem11.FromRow=""92"" ddItem11.ToRow=""92"" ddItem11.NextDDField=""F1Lad_AccComp4"" ddItem11.DtlDrilldownsDescr=""All Transactions"" ddItem11.DataSource=""F1LDG.PeriodBalances"" ddItem12.FromRow=""96"" ddItem12.ToRow="</definedName>
    <definedName name="zzXLOne.DDSUMMARY.008" localSheetId="2">"aSource=""F1LDG.PeriodBalances"" ddItem11.FromRow=""92"" ddItem11.ToRow=""92"" ddItem11.NextDDField=""F1Lad_AccComp4"" ddItem11.DtlDrilldownsDescr=""All Transactions"" ddItem11.DataSource=""F1LDG.PeriodBalances"" ddItem12.FromRow=""96"" ddItem12.ToRow="</definedName>
    <definedName name="zzXLOne.DDSUMMARY.008" localSheetId="19">"aSource=""F1LDG.PeriodBalances"" ddItem11.FromRow=""91"" ddItem11.ToRow=""91"" ddItem11.NextDDField=""F1Lad_AccComp4"" ddItem11.DtlDrilldownsDescr=""All Transactions"" ddItem11.DataSource=""F1LDG.PeriodBalances"" ddItem12.FromRow=""115"" ddItem12.ToRow"</definedName>
    <definedName name="zzXLOne.DDSUMMARY.008" localSheetId="18">"aSource=""F1LDG.PeriodBalances"" ddItem11.FromRow=""91"" ddItem11.ToRow=""91"" ddItem11.NextDDField=""F1Lad_AccComp4"" ddItem11.DtlDrilldownsDescr=""All Transactions"" ddItem11.DataSource=""F1LDG.PeriodBalances"" ddItem12.FromRow=""115"" ddItem12.ToRow"</definedName>
    <definedName name="zzXLOne.DDSUMMARY.008" localSheetId="6">"aSource=""F1LDG.PeriodBalances"" ddItem11.FromRow=""92"" ddItem11.ToRow=""92"" ddItem11.NextDDField=""F1Lad_AccComp4"" ddItem11.DtlDrilldownsDescr=""All Transactions"" ddItem11.DataSource=""F1LDG.PeriodBalances"" ddItem12.FromRow=""96"" ddItem12.ToRow="</definedName>
    <definedName name="zzXLOne.DDSUMMARY.008" localSheetId="17">"aSource=""F1LDG.PeriodBalances"" ddItem11.FromRow=""91"" ddItem11.ToRow=""91"" ddItem11.NextDDField=""F1Lad_AccComp4"" ddItem11.DtlDrilldownsDescr=""All Transactions"" ddItem11.DataSource=""F1LDG.PeriodBalances"" ddItem12.FromRow=""95"" ddItem12.ToRow="</definedName>
    <definedName name="zzXLOne.DDSUMMARY.008" localSheetId="14">"aSource=""F1LDG.PeriodBalances"" ddItem11.FromRow=""91"" ddItem11.ToRow=""91"" ddItem11.NextDDField=""F1Lad_AccComp4"" ddItem11.DtlDrilldownsDescr=""All Transactions"" ddItem11.DataSource=""F1LDG.PeriodBalances"" ddItem12.FromRow=""95"" ddItem12.ToRow="</definedName>
    <definedName name="zzXLOne.DDSUMMARY.008" localSheetId="15">"aSource=""F1LDG.PeriodBalances"" ddItem11.FromRow=""91"" ddItem11.ToRow=""91"" ddItem11.NextDDField=""F1Lad_AccComp4"" ddItem11.DtlDrilldownsDescr=""All Transactions"" ddItem11.DataSource=""F1LDG.PeriodBalances"" ddItem12.FromRow=""95"" ddItem12.ToRow="</definedName>
    <definedName name="zzXLOne.DDSUMMARY.008" localSheetId="16">"aSource=""F1LDG.PeriodBalances"" ddItem11.FromRow=""91"" ddItem11.ToRow=""91"" ddItem11.NextDDField=""F1Lad_AccComp4"" ddItem11.DtlDrilldownsDescr=""All Transactions"" ddItem11.DataSource=""F1LDG.PeriodBalances"" ddItem12.FromRow=""95"" ddItem12.ToRow="</definedName>
    <definedName name="zzXLOne.DDSUMMARY.008" localSheetId="13">"aSource=""F1LDG.PeriodBalances"" ddItem11.FromRow=""91"" ddItem11.ToRow=""91"" ddItem11.NextDDField=""F1Lad_AccComp4"" ddItem11.DtlDrilldownsDescr=""All Transactions"" ddItem11.DataSource=""F1LDG.PeriodBalances"" ddItem12.FromRow=""95"" ddItem12.ToRow="</definedName>
    <definedName name="zzXLOne.DDSUMMARY.008" localSheetId="12">"aSource=""F1LDG.PeriodBalances"" ddItem11.FromRow=""91"" ddItem11.ToRow=""91"" ddItem11.NextDDField=""F1Lad_AccComp4"" ddItem11.DtlDrilldownsDescr=""All Transactions"" ddItem11.DataSource=""F1LDG.PeriodBalances"" ddItem12.FromRow=""95"" ddItem12.ToRow="</definedName>
    <definedName name="zzXLOne.DDSUMMARY.008" localSheetId="3">"aSource=""F1LDG.PeriodBalances"" ddItem11.FromRow=""92"" ddItem11.ToRow=""92"" ddItem11.NextDDField=""F1Lad_AccComp4"" ddItem11.DtlDrilldownsDescr=""All Transactions"" ddItem11.DataSource=""F1LDG.PeriodBalances"" ddItem12.FromRow=""96"" ddItem12.ToRow="</definedName>
    <definedName name="zzXLOne.DDSUMMARY.009" localSheetId="4">"""96"" ddItem12.NextDDField=""F1Lad_AccComp4"" ddItem12.DtlDrilldownsDescr=""All Transactions"" ddItem12.DataSource=""F1LDG.PeriodBalances"" ddItem13.FromRow=""105"" ddItem13.ToRow=""105"" ddItem13.NextDDField=""F1Lad_AccComp4"" ddItem13.DtlDrilldownsD"</definedName>
    <definedName name="zzXLOne.DDSUMMARY.009" localSheetId="5">"""96"" ddItem12.NextDDField=""F1Lad_AccComp4"" ddItem12.DtlDrilldownsDescr=""All Transactions"" ddItem12.DataSource=""F1LDG.PeriodBalances"" ddItem13.FromRow=""105"" ddItem13.ToRow=""105"" ddItem13.NextDDField=""F1Lad_AccComp4"" ddItem13.DtlDrilldownsD"</definedName>
    <definedName name="zzXLOne.DDSUMMARY.009" localSheetId="11">"""96"" ddItem12.NextDDField=""F1Lad_AccComp4"" ddItem12.DtlDrilldownsDescr=""All Transactions"" ddItem12.DataSource=""F1LDG.PeriodBalances"" ddItem13.FromRow=""105"" ddItem13.ToRow=""105"" ddItem13.NextDDField=""F1Lad_AccComp4"" ddItem13.DtlDrilldownsD"</definedName>
    <definedName name="zzXLOne.DDSUMMARY.009" localSheetId="10">"""96"" ddItem12.NextDDField=""F1Lad_AccComp4"" ddItem12.DtlDrilldownsDescr=""All Transactions"" ddItem12.DataSource=""F1LDG.PeriodBalances"" ddItem13.FromRow=""105"" ddItem13.ToRow=""105"" ddItem13.NextDDField=""F1Lad_AccComp4"" ddItem13.DtlDrilldownsD"</definedName>
    <definedName name="zzXLOne.DDSUMMARY.009" localSheetId="9">"""96"" ddItem12.NextDDField=""F1Lad_AccComp4"" ddItem12.DtlDrilldownsDescr=""All Transactions"" ddItem12.DataSource=""F1LDG.PeriodBalances"" ddItem13.FromRow=""105"" ddItem13.ToRow=""105"" ddItem13.NextDDField=""F1Lad_AccComp4"" ddItem13.DtlDrilldownsD"</definedName>
    <definedName name="zzXLOne.DDSUMMARY.009" localSheetId="8">"""96"" ddItem12.NextDDField=""F1Lad_AccComp4"" ddItem12.DtlDrilldownsDescr=""All Transactions"" ddItem12.DataSource=""F1LDG.PeriodBalances"" ddItem13.FromRow=""105"" ddItem13.ToRow=""105"" ddItem13.NextDDField=""F1Lad_AccComp4"" ddItem13.DtlDrilldownsD"</definedName>
    <definedName name="zzXLOne.DDSUMMARY.009" localSheetId="7">"""96"" ddItem12.NextDDField=""F1Lad_AccComp4"" ddItem12.DtlDrilldownsDescr=""All Transactions"" ddItem12.DataSource=""F1LDG.PeriodBalances"" ddItem13.FromRow=""105"" ddItem13.ToRow=""105"" ddItem13.NextDDField=""F1Lad_AccComp4"" ddItem13.DtlDrilldownsD"</definedName>
    <definedName name="zzXLOne.DDSUMMARY.009" localSheetId="2">"""96"" ddItem12.NextDDField=""F1Lad_AccComp4"" ddItem12.DtlDrilldownsDescr=""All Transactions"" ddItem12.DataSource=""F1LDG.PeriodBalances"" ddItem13.FromRow=""105"" ddItem13.ToRow=""105"" ddItem13.NextDDField=""F1Lad_AccComp4"" ddItem13.DtlDrilldownsD"</definedName>
    <definedName name="zzXLOne.DDSUMMARY.009" localSheetId="19">"=""120"" ddItem12.NextDDField=""F1Lad_AccComp4"" ddItem12.DtlDrilldownsDescr=""All Transactions"" ddItem12.DataSource=""F1LDG.PeriodBalances"" ddItem13.FromRow=""124"" ddItem13.ToRow=""129"" ddItem13.NextDDField=""F1Lad_AccComp4"" ddItem13.DtlDrilldown"</definedName>
    <definedName name="zzXLOne.DDSUMMARY.009" localSheetId="18">"=""120"" ddItem12.NextDDField=""F1Lad_AccComp4"" ddItem12.DtlDrilldownsDescr=""All Transactions"" ddItem12.DataSource=""F1LDG.PeriodBalances"" ddItem13.FromRow=""124"" ddItem13.ToRow=""129"" ddItem13.NextDDField=""F1Lad_AccComp4"" ddItem13.DtlDrilldown"</definedName>
    <definedName name="zzXLOne.DDSUMMARY.009" localSheetId="6">"""96"" ddItem12.NextDDField=""F1Lad_AccComp4"" ddItem12.DtlDrilldownsDescr=""All Transactions"" ddItem12.DataSource=""F1LDG.PeriodBalances"" ddItem13.FromRow=""105"" ddItem13.ToRow=""105"" ddItem13.NextDDField=""F1Lad_AccComp4"" ddItem13.DtlDrilldownsD"</definedName>
    <definedName name="zzXLOne.DDSUMMARY.009" localSheetId="17">"""95"" ddItem12.NextDDField=""F1Lad_AccComp4"" ddItem12.DtlDrilldownsDescr=""All Transactions"" ddItem12.DataSource=""F1LDG.PeriodBalances"" ddItem13.FromRow=""104"" ddItem13.ToRow=""104"" ddItem13.NextDDField=""F1Lad_AccComp4"" ddItem13.DtlDrilldownsD"</definedName>
    <definedName name="zzXLOne.DDSUMMARY.009" localSheetId="14">"""95"" ddItem12.NextDDField=""F1Lad_AccComp4"" ddItem12.DtlDrilldownsDescr=""All Transactions"" ddItem12.DataSource=""F1LDG.PeriodBalances"" ddItem13.FromRow=""104"" ddItem13.ToRow=""104"" ddItem13.NextDDField=""F1Lad_AccComp4"" ddItem13.DtlDrilldownsD"</definedName>
    <definedName name="zzXLOne.DDSUMMARY.009" localSheetId="15">"""95"" ddItem12.NextDDField=""F1Lad_AccComp4"" ddItem12.DtlDrilldownsDescr=""All Transactions"" ddItem12.DataSource=""F1LDG.PeriodBalances"" ddItem13.FromRow=""104"" ddItem13.ToRow=""104"" ddItem13.NextDDField=""F1Lad_AccComp4"" ddItem13.DtlDrilldownsD"</definedName>
    <definedName name="zzXLOne.DDSUMMARY.009" localSheetId="16">"""95"" ddItem12.NextDDField=""F1Lad_AccComp4"" ddItem12.DtlDrilldownsDescr=""All Transactions"" ddItem12.DataSource=""F1LDG.PeriodBalances"" ddItem13.FromRow=""104"" ddItem13.ToRow=""104"" ddItem13.NextDDField=""F1Lad_AccComp4"" ddItem13.DtlDrilldownsD"</definedName>
    <definedName name="zzXLOne.DDSUMMARY.009" localSheetId="13">"""95"" ddItem12.NextDDField=""F1Lad_AccComp4"" ddItem12.DtlDrilldownsDescr=""All Transactions"" ddItem12.DataSource=""F1LDG.PeriodBalances"" ddItem13.FromRow=""104"" ddItem13.ToRow=""104"" ddItem13.NextDDField=""F1Lad_AccComp4"" ddItem13.DtlDrilldownsD"</definedName>
    <definedName name="zzXLOne.DDSUMMARY.009" localSheetId="12">"""95"" ddItem12.NextDDField=""F1Lad_AccComp4"" ddItem12.DtlDrilldownsDescr=""All Transactions"" ddItem12.DataSource=""F1LDG.PeriodBalances"" ddItem13.FromRow=""104"" ddItem13.ToRow=""104"" ddItem13.NextDDField=""F1Lad_AccComp4"" ddItem13.DtlDrilldownsD"</definedName>
    <definedName name="zzXLOne.DDSUMMARY.009" localSheetId="3">"""96"" ddItem12.NextDDField=""F1Lad_AccComp4"" ddItem12.DtlDrilldownsDescr=""All Transactions"" ddItem12.DataSource=""F1LDG.PeriodBalances"" ddItem13.FromRow=""105"" ddItem13.ToRow=""105"" ddItem13.NextDDField=""F1Lad_AccComp4"" ddItem13.DtlDrilldownsD"</definedName>
    <definedName name="zzXLOne.DDSUMMARY.010" localSheetId="4">"escr=""All Transactions"" ddItem13.DataSource=""F1LDG.PeriodBalances"" ddItem14.FromRow=""117"" ddItem14.ToRow=""122"" ddItem14.NextDDField=""F1Lad_AccComp4"" ddItem14.DtlDrilldownsDescr=""All Transactions"" ddItem14.DataSource=""F1LDG.PeriodBalances"""</definedName>
    <definedName name="zzXLOne.DDSUMMARY.010" localSheetId="5">"escr=""All Transactions"" ddItem13.DataSource=""F1LDG.PeriodBalances"" ddItem14.FromRow=""117"" ddItem14.ToRow=""122"" ddItem14.NextDDField=""F1Lad_AccComp4"" ddItem14.DtlDrilldownsDescr=""All Transactions"" ddItem14.DataSource=""F1LDG.PeriodBalances"""</definedName>
    <definedName name="zzXLOne.DDSUMMARY.010" localSheetId="11">"escr=""All Transactions"" ddItem13.DataSource=""F1LDG.PeriodBalances"" ddItem14.FromRow=""117"" ddItem14.ToRow=""122"" ddItem14.NextDDField=""F1Lad_AccComp4"" ddItem14.DtlDrilldownsDescr=""All Transactions"" ddItem14.DataSource=""F1LDG.PeriodBalances"""</definedName>
    <definedName name="zzXLOne.DDSUMMARY.010" localSheetId="10">"escr=""All Transactions"" ddItem13.DataSource=""F1LDG.PeriodBalances"" ddItem14.FromRow=""117"" ddItem14.ToRow=""122"" ddItem14.NextDDField=""F1Lad_AccComp4"" ddItem14.DtlDrilldownsDescr=""All Transactions"" ddItem14.DataSource=""F1LDG.PeriodBalances"""</definedName>
    <definedName name="zzXLOne.DDSUMMARY.010" localSheetId="9">"escr=""All Transactions"" ddItem13.DataSource=""F1LDG.PeriodBalances"" ddItem14.FromRow=""117"" ddItem14.ToRow=""122"" ddItem14.NextDDField=""F1Lad_AccComp4"" ddItem14.DtlDrilldownsDescr=""All Transactions"" ddItem14.DataSource=""F1LDG.PeriodBalances"""</definedName>
    <definedName name="zzXLOne.DDSUMMARY.010" localSheetId="8">"escr=""All Transactions"" ddItem13.DataSource=""F1LDG.PeriodBalances"" ddItem14.FromRow=""117"" ddItem14.ToRow=""122"" ddItem14.NextDDField=""F1Lad_AccComp4"" ddItem14.DtlDrilldownsDescr=""All Transactions"" ddItem14.DataSource=""F1LDG.PeriodBalances"""</definedName>
    <definedName name="zzXLOne.DDSUMMARY.010" localSheetId="7">"escr=""All Transactions"" ddItem13.DataSource=""F1LDG.PeriodBalances"" ddItem14.FromRow=""117"" ddItem14.ToRow=""122"" ddItem14.NextDDField=""F1Lad_AccComp4"" ddItem14.DtlDrilldownsDescr=""All Transactions"" ddItem14.DataSource=""F1LDG.PeriodBalances"""</definedName>
    <definedName name="zzXLOne.DDSUMMARY.010" localSheetId="2">"escr=""All Transactions"" ddItem13.DataSource=""F1LDG.PeriodBalances"" ddItem14.FromRow=""117"" ddItem14.ToRow=""122"" ddItem14.NextDDField=""F1Lad_AccComp4"" ddItem14.DtlDrilldownsDescr=""All Transactions"" ddItem14.DataSource=""F1LDG.PeriodBalances"""</definedName>
    <definedName name="zzXLOne.DDSUMMARY.010" localSheetId="19">"sDescr=""All Transactions"" ddItem13.DataSource=""F1LDG.PeriodBalances"" ddItem14.FromRow=""134"" ddItem14.ToRow=""134"" ddItem14.NextDDField=""F1Lad_AccComp4"" ddItem14.DtlDrilldownsDescr=""All Transactions"" ddItem14.DataSource=""F1LDG.PeriodBalances"</definedName>
    <definedName name="zzXLOne.DDSUMMARY.010" localSheetId="18">"sDescr=""All Transactions"" ddItem13.DataSource=""F1LDG.PeriodBalances"" ddItem14.FromRow=""134"" ddItem14.ToRow=""134"" ddItem14.NextDDField=""F1Lad_AccComp4"" ddItem14.DtlDrilldownsDescr=""All Transactions"" ddItem14.DataSource=""F1LDG.PeriodBalances"</definedName>
    <definedName name="zzXLOne.DDSUMMARY.010" localSheetId="6">"escr=""All Transactions"" ddItem13.DataSource=""F1LDG.PeriodBalances"" ddItem14.FromRow=""117"" ddItem14.ToRow=""122"" ddItem14.NextDDField=""F1Lad_AccComp4"" ddItem14.DtlDrilldownsDescr=""All Transactions"" ddItem14.DataSource=""F1LDG.PeriodBalances"""</definedName>
    <definedName name="zzXLOne.DDSUMMARY.010" localSheetId="17">"escr=""All Transactions"" ddItem13.DataSource=""F1LDG.PeriodBalances"" ddItem14.FromRow=""116"" ddItem14.ToRow=""121"" ddItem14.NextDDField=""F1Lad_AccComp4"" ddItem14.DtlDrilldownsDescr=""All Transactions"" ddItem14.DataSource=""F1LDG.PeriodBalances"""</definedName>
    <definedName name="zzXLOne.DDSUMMARY.010" localSheetId="14">"escr=""All Transactions"" ddItem13.DataSource=""F1LDG.PeriodBalances"" ddItem14.FromRow=""116"" ddItem14.ToRow=""121"" ddItem14.NextDDField=""F1Lad_AccComp4"" ddItem14.DtlDrilldownsDescr=""All Transactions"" ddItem14.DataSource=""F1LDG.PeriodBalances"""</definedName>
    <definedName name="zzXLOne.DDSUMMARY.010" localSheetId="15">"escr=""All Transactions"" ddItem13.DataSource=""F1LDG.PeriodBalances"" ddItem14.FromRow=""116"" ddItem14.ToRow=""121"" ddItem14.NextDDField=""F1Lad_AccComp4"" ddItem14.DtlDrilldownsDescr=""All Transactions"" ddItem14.DataSource=""F1LDG.PeriodBalances"""</definedName>
    <definedName name="zzXLOne.DDSUMMARY.010" localSheetId="16">"escr=""All Transactions"" ddItem13.DataSource=""F1LDG.PeriodBalances"" ddItem14.FromRow=""116"" ddItem14.ToRow=""121"" ddItem14.NextDDField=""F1Lad_AccComp4"" ddItem14.DtlDrilldownsDescr=""All Transactions"" ddItem14.DataSource=""F1LDG.PeriodBalances"""</definedName>
    <definedName name="zzXLOne.DDSUMMARY.010" localSheetId="13">"escr=""All Transactions"" ddItem13.DataSource=""F1LDG.PeriodBalances"" ddItem14.FromRow=""116"" ddItem14.ToRow=""121"" ddItem14.NextDDField=""F1Lad_AccComp4"" ddItem14.DtlDrilldownsDescr=""All Transactions"" ddItem14.DataSource=""F1LDG.PeriodBalances"""</definedName>
    <definedName name="zzXLOne.DDSUMMARY.010" localSheetId="12">"escr=""All Transactions"" ddItem13.DataSource=""F1LDG.PeriodBalances"" ddItem14.FromRow=""116"" ddItem14.ToRow=""121"" ddItem14.NextDDField=""F1Lad_AccComp4"" ddItem14.DtlDrilldownsDescr=""All Transactions"" ddItem14.DataSource=""F1LDG.PeriodBalances"""</definedName>
    <definedName name="zzXLOne.DDSUMMARY.010" localSheetId="3">"escr=""All Transactions"" ddItem13.DataSource=""F1LDG.PeriodBalances"" ddItem14.FromRow=""117"" ddItem14.ToRow=""122"" ddItem14.NextDDField=""F1Lad_AccComp4"" ddItem14.DtlDrilldownsDescr=""All Transactions"" ddItem14.DataSource=""F1LDG.PeriodBalances"""</definedName>
    <definedName name="zzXLOne.DDSUMMARY.011" localSheetId="4">" ddItem15.FromRow=""126"" ddItem15.ToRow=""131"" ddItem15.NextDDField=""F1Lad_AccComp4"" ddItem15.DtlDrilldownsDescr=""All Transactions"" ddItem15.DataSource=""F1LDG.PeriodBalances"" ddItem16.FromRow=""136"" ddItem16.ToRow=""136"" ddItem16.NextDDField="</definedName>
    <definedName name="zzXLOne.DDSUMMARY.011" localSheetId="5">" ddItem15.FromRow=""126"" ddItem15.ToRow=""131"" ddItem15.NextDDField=""F1Lad_AccComp4"" ddItem15.DtlDrilldownsDescr=""All Transactions"" ddItem15.DataSource=""F1LDG.PeriodBalances"" ddItem16.FromRow=""136"" ddItem16.ToRow=""136"" ddItem16.NextDDField="</definedName>
    <definedName name="zzXLOne.DDSUMMARY.011" localSheetId="11">" ddItem15.FromRow=""126"" ddItem15.ToRow=""131"" ddItem15.NextDDField=""F1Lad_AccComp4"" ddItem15.DtlDrilldownsDescr=""All Transactions"" ddItem15.DataSource=""F1LDG.PeriodBalances"" ddItem16.FromRow=""136"" ddItem16.ToRow=""136"" ddItem16.NextDDField="</definedName>
    <definedName name="zzXLOne.DDSUMMARY.011" localSheetId="10">" ddItem15.FromRow=""126"" ddItem15.ToRow=""131"" ddItem15.NextDDField=""F1Lad_AccComp4"" ddItem15.DtlDrilldownsDescr=""All Transactions"" ddItem15.DataSource=""F1LDG.PeriodBalances"" ddItem16.FromRow=""136"" ddItem16.ToRow=""136"" ddItem16.NextDDField="</definedName>
    <definedName name="zzXLOne.DDSUMMARY.011" localSheetId="9">" ddItem15.FromRow=""126"" ddItem15.ToRow=""131"" ddItem15.NextDDField=""F1Lad_AccComp4"" ddItem15.DtlDrilldownsDescr=""All Transactions"" ddItem15.DataSource=""F1LDG.PeriodBalances"" ddItem16.FromRow=""136"" ddItem16.ToRow=""136"" ddItem16.NextDDField="</definedName>
    <definedName name="zzXLOne.DDSUMMARY.011" localSheetId="8">" ddItem15.FromRow=""126"" ddItem15.ToRow=""131"" ddItem15.NextDDField=""F1Lad_AccComp4"" ddItem15.DtlDrilldownsDescr=""All Transactions"" ddItem15.DataSource=""F1LDG.PeriodBalances"" ddItem16.FromRow=""136"" ddItem16.ToRow=""136"" ddItem16.NextDDField="</definedName>
    <definedName name="zzXLOne.DDSUMMARY.011" localSheetId="7">" ddItem15.FromRow=""126"" ddItem15.ToRow=""131"" ddItem15.NextDDField=""F1Lad_AccComp4"" ddItem15.DtlDrilldownsDescr=""All Transactions"" ddItem15.DataSource=""F1LDG.PeriodBalances"" ddItem16.FromRow=""136"" ddItem16.ToRow=""136"" ddItem16.NextDDField="</definedName>
    <definedName name="zzXLOne.DDSUMMARY.011" localSheetId="2">" ddItem15.FromRow=""126"" ddItem15.ToRow=""131"" ddItem15.NextDDField=""F1Lad_AccComp4"" ddItem15.DtlDrilldownsDescr=""All Transactions"" ddItem15.DataSource=""F1LDG.PeriodBalances"" ddItem16.FromRow=""136"" ddItem16.ToRow=""136"" ddItem16.NextDDField="</definedName>
    <definedName name="zzXLOne.DDSUMMARY.011" localSheetId="19">""" ddItem15.FromRow=""140"" ddItem15.ToRow=""140"" ddItem15.NextDDField=""F1Lad_AccComp4"" ddItem15.DtlDrilldownsDescr=""All Transactions"" ddItem15.DataSource=""F1LDG.PeriodBalances"" ddItem16.FromRow=""144"" ddItem16.ToRow=""144"" ddItem16.NextDDFiel"</definedName>
    <definedName name="zzXLOne.DDSUMMARY.011" localSheetId="18">""" ddItem15.FromRow=""140"" ddItem15.ToRow=""140"" ddItem15.NextDDField=""F1Lad_AccComp4"" ddItem15.DtlDrilldownsDescr=""All Transactions"" ddItem15.DataSource=""F1LDG.PeriodBalances"" ddItem16.FromRow=""144"" ddItem16.ToRow=""144"" ddItem16.NextDDFiel"</definedName>
    <definedName name="zzXLOne.DDSUMMARY.011" localSheetId="6">" ddItem15.FromRow=""126"" ddItem15.ToRow=""131"" ddItem15.NextDDField=""F1Lad_AccComp4"" ddItem15.DtlDrilldownsDescr=""All Transactions"" ddItem15.DataSource=""F1LDG.PeriodBalances"" ddItem16.FromRow=""136"" ddItem16.ToRow=""136"" ddItem16.NextDDField="</definedName>
    <definedName name="zzXLOne.DDSUMMARY.011" localSheetId="17">" ddItem15.FromRow=""125"" ddItem15.ToRow=""130"" ddItem15.NextDDField=""F1Lad_AccComp4"" ddItem15.DtlDrilldownsDescr=""All Transactions"" ddItem15.DataSource=""F1LDG.PeriodBalances"" ddItem16.FromRow=""135"" ddItem16.ToRow=""135"" ddItem16.NextDDField="</definedName>
    <definedName name="zzXLOne.DDSUMMARY.011" localSheetId="14">" ddItem15.FromRow=""125"" ddItem15.ToRow=""130"" ddItem15.NextDDField=""F1Lad_AccComp4"" ddItem15.DtlDrilldownsDescr=""All Transactions"" ddItem15.DataSource=""F1LDG.PeriodBalances"" ddItem16.FromRow=""135"" ddItem16.ToRow=""135"" ddItem16.NextDDField="</definedName>
    <definedName name="zzXLOne.DDSUMMARY.011" localSheetId="15">" ddItem15.FromRow=""125"" ddItem15.ToRow=""130"" ddItem15.NextDDField=""F1Lad_AccComp4"" ddItem15.DtlDrilldownsDescr=""All Transactions"" ddItem15.DataSource=""F1LDG.PeriodBalances"" ddItem16.FromRow=""135"" ddItem16.ToRow=""135"" ddItem16.NextDDField="</definedName>
    <definedName name="zzXLOne.DDSUMMARY.011" localSheetId="16">" ddItem15.FromRow=""125"" ddItem15.ToRow=""130"" ddItem15.NextDDField=""F1Lad_AccComp4"" ddItem15.DtlDrilldownsDescr=""All Transactions"" ddItem15.DataSource=""F1LDG.PeriodBalances"" ddItem16.FromRow=""135"" ddItem16.ToRow=""135"" ddItem16.NextDDField="</definedName>
    <definedName name="zzXLOne.DDSUMMARY.011" localSheetId="13">" ddItem15.FromRow=""125"" ddItem15.ToRow=""130"" ddItem15.NextDDField=""F1Lad_AccComp4"" ddItem15.DtlDrilldownsDescr=""All Transactions"" ddItem15.DataSource=""F1LDG.PeriodBalances"" ddItem16.FromRow=""135"" ddItem16.ToRow=""135"" ddItem16.NextDDField="</definedName>
    <definedName name="zzXLOne.DDSUMMARY.011" localSheetId="12">" ddItem15.FromRow=""125"" ddItem15.ToRow=""130"" ddItem15.NextDDField=""F1Lad_AccComp4"" ddItem15.DtlDrilldownsDescr=""All Transactions"" ddItem15.DataSource=""F1LDG.PeriodBalances"" ddItem16.FromRow=""135"" ddItem16.ToRow=""135"" ddItem16.NextDDField="</definedName>
    <definedName name="zzXLOne.DDSUMMARY.011" localSheetId="3">" ddItem15.FromRow=""126"" ddItem15.ToRow=""131"" ddItem15.NextDDField=""F1Lad_AccComp4"" ddItem15.DtlDrilldownsDescr=""All Transactions"" ddItem15.DataSource=""F1LDG.PeriodBalances"" ddItem16.FromRow=""136"" ddItem16.ToRow=""136"" ddItem16.NextDDField="</definedName>
    <definedName name="zzXLOne.DDSUMMARY.012" localSheetId="4">"""F1Lad_AccComp4"" ddItem16.DtlDrilldownsDescr=""All Transactions"" ddItem16.DataSource=""F1LDG.PeriodBalances"" ddItem17.FromRow=""142"" ddItem17.ToRow=""142"" ddItem17.NextDDField=""F1Lad_AccComp4"" ddItem17.DtlDrilldownsDescr=""All Transactions"" dd"</definedName>
    <definedName name="zzXLOne.DDSUMMARY.012" localSheetId="5">"""F1Lad_AccComp4"" ddItem16.DtlDrilldownsDescr=""All Transactions"" ddItem16.DataSource=""F1LDG.PeriodBalances"" ddItem17.FromRow=""142"" ddItem17.ToRow=""142"" ddItem17.NextDDField=""F1Lad_AccComp4"" ddItem17.DtlDrilldownsDescr=""All Transactions"" dd"</definedName>
    <definedName name="zzXLOne.DDSUMMARY.012" localSheetId="11">"""F1Lad_AccComp4"" ddItem16.DtlDrilldownsDescr=""All Transactions"" ddItem16.DataSource=""F1LDG.PeriodBalances"" ddItem17.FromRow=""142"" ddItem17.ToRow=""142"" ddItem17.NextDDField=""F1Lad_AccComp4"" ddItem17.DtlDrilldownsDescr=""All Transactions"" dd"</definedName>
    <definedName name="zzXLOne.DDSUMMARY.012" localSheetId="10">"""F1Lad_AccComp4"" ddItem16.DtlDrilldownsDescr=""All Transactions"" ddItem16.DataSource=""F1LDG.PeriodBalances"" ddItem17.FromRow=""142"" ddItem17.ToRow=""142"" ddItem17.NextDDField=""F1Lad_AccComp4"" ddItem17.DtlDrilldownsDescr=""All Transactions"" dd"</definedName>
    <definedName name="zzXLOne.DDSUMMARY.012" localSheetId="9">"""F1Lad_AccComp4"" ddItem16.DtlDrilldownsDescr=""All Transactions"" ddItem16.DataSource=""F1LDG.PeriodBalances"" ddItem17.FromRow=""142"" ddItem17.ToRow=""142"" ddItem17.NextDDField=""F1Lad_AccComp4"" ddItem17.DtlDrilldownsDescr=""All Transactions"" dd"</definedName>
    <definedName name="zzXLOne.DDSUMMARY.012" localSheetId="8">"""F1Lad_AccComp4"" ddItem16.DtlDrilldownsDescr=""All Transactions"" ddItem16.DataSource=""F1LDG.PeriodBalances"" ddItem17.FromRow=""142"" ddItem17.ToRow=""142"" ddItem17.NextDDField=""F1Lad_AccComp4"" ddItem17.DtlDrilldownsDescr=""All Transactions"" dd"</definedName>
    <definedName name="zzXLOne.DDSUMMARY.012" localSheetId="7">"""F1Lad_AccComp4"" ddItem16.DtlDrilldownsDescr=""All Transactions"" ddItem16.DataSource=""F1LDG.PeriodBalances"" ddItem17.FromRow=""142"" ddItem17.ToRow=""142"" ddItem17.NextDDField=""F1Lad_AccComp4"" ddItem17.DtlDrilldownsDescr=""All Transactions"" dd"</definedName>
    <definedName name="zzXLOne.DDSUMMARY.012" localSheetId="2">"""F1Lad_AccComp4"" ddItem16.DtlDrilldownsDescr=""All Transactions"" ddItem16.DataSource=""F1LDG.PeriodBalances"" ddItem17.FromRow=""142"" ddItem17.ToRow=""142"" ddItem17.NextDDField=""F1Lad_AccComp4"" ddItem17.DtlDrilldownsDescr=""All Transactions"" dd"</definedName>
    <definedName name="zzXLOne.DDSUMMARY.012" localSheetId="19">"d=""F1Lad_AccComp4"" ddItem16.DtlDrilldownsDescr=""All Transactions"" ddItem16.DataSource=""F1LDG.PeriodBalances"" ddItem17.FromRow=""149"" ddItem17.ToRow=""149"" ddItem17.NextDDField=""F1Lad_AccComp4"" ddItem17.DtlDrilldownsDescr=""All Transactions"" "</definedName>
    <definedName name="zzXLOne.DDSUMMARY.012" localSheetId="18">"d=""F1Lad_AccComp4"" ddItem16.DtlDrilldownsDescr=""All Transactions"" ddItem16.DataSource=""F1LDG.PeriodBalances"" ddItem17.FromRow=""149"" ddItem17.ToRow=""149"" ddItem17.NextDDField=""F1Lad_AccComp4"" ddItem17.DtlDrilldownsDescr=""All Transactions"" "</definedName>
    <definedName name="zzXLOne.DDSUMMARY.012" localSheetId="6">"""F1Lad_AccComp4"" ddItem16.DtlDrilldownsDescr=""All Transactions"" ddItem16.DataSource=""F1LDG.PeriodBalances"" ddItem17.FromRow=""142"" ddItem17.ToRow=""142"" ddItem17.NextDDField=""F1Lad_AccComp4"" ddItem17.DtlDrilldownsDescr=""All Transactions"" dd"</definedName>
    <definedName name="zzXLOne.DDSUMMARY.012" localSheetId="17">"""F1Lad_AccComp4"" ddItem16.DtlDrilldownsDescr=""All Transactions"" ddItem16.DataSource=""F1LDG.PeriodBalances"" ddItem17.FromRow=""141"" ddItem17.ToRow=""141"" ddItem17.NextDDField=""F1Lad_AccComp4"" ddItem17.DtlDrilldownsDescr=""All Transactions"" dd"</definedName>
    <definedName name="zzXLOne.DDSUMMARY.012" localSheetId="14">"""F1Lad_AccComp4"" ddItem16.DtlDrilldownsDescr=""All Transactions"" ddItem16.DataSource=""F1LDG.PeriodBalances"" ddItem17.FromRow=""141"" ddItem17.ToRow=""141"" ddItem17.NextDDField=""F1Lad_AccComp4"" ddItem17.DtlDrilldownsDescr=""All Transactions"" dd"</definedName>
    <definedName name="zzXLOne.DDSUMMARY.012" localSheetId="15">"""F1Lad_AccComp4"" ddItem16.DtlDrilldownsDescr=""All Transactions"" ddItem16.DataSource=""F1LDG.PeriodBalances"" ddItem17.FromRow=""141"" ddItem17.ToRow=""141"" ddItem17.NextDDField=""F1Lad_AccComp4"" ddItem17.DtlDrilldownsDescr=""All Transactions"" dd"</definedName>
    <definedName name="zzXLOne.DDSUMMARY.012" localSheetId="16">"""F1Lad_AccComp4"" ddItem16.DtlDrilldownsDescr=""All Transactions"" ddItem16.DataSource=""F1LDG.PeriodBalances"" ddItem17.FromRow=""141"" ddItem17.ToRow=""141"" ddItem17.NextDDField=""F1Lad_AccComp4"" ddItem17.DtlDrilldownsDescr=""All Transactions"" dd"</definedName>
    <definedName name="zzXLOne.DDSUMMARY.012" localSheetId="13">"""F1Lad_AccComp4"" ddItem16.DtlDrilldownsDescr=""All Transactions"" ddItem16.DataSource=""F1LDG.PeriodBalances"" ddItem17.FromRow=""141"" ddItem17.ToRow=""141"" ddItem17.NextDDField=""F1Lad_AccComp4"" ddItem17.DtlDrilldownsDescr=""All Transactions"" dd"</definedName>
    <definedName name="zzXLOne.DDSUMMARY.012" localSheetId="12">"""F1Lad_AccComp4"" ddItem16.DtlDrilldownsDescr=""All Transactions"" ddItem16.DataSource=""F1LDG.PeriodBalances"" ddItem17.FromRow=""141"" ddItem17.ToRow=""141"" ddItem17.NextDDField=""F1Lad_AccComp4"" ddItem17.DtlDrilldownsDescr=""All Transactions"" dd"</definedName>
    <definedName name="zzXLOne.DDSUMMARY.012" localSheetId="3">"""F1Lad_AccComp4"" ddItem16.DtlDrilldownsDescr=""All Transactions"" ddItem16.DataSource=""F1LDG.PeriodBalances"" ddItem17.FromRow=""142"" ddItem17.ToRow=""142"" ddItem17.NextDDField=""F1Lad_AccComp4"" ddItem17.DtlDrilldownsDescr=""All Transactions"" dd"</definedName>
    <definedName name="zzXLOne.DDSUMMARY.013" localSheetId="4">"Item17.DataSource=""F1LDG.PeriodBalances"" ddItem18.FromRow=""146"" ddItem18.ToRow=""146"" ddItem18.NextDDField=""F1Lad_AccComp4"" ddItem18.DtlDrilldownsDescr=""All Transactions"" ddItem18.DataSource=""F1LDG.PeriodBalances"" ddItem19.FromRow=""151"" dd"</definedName>
    <definedName name="zzXLOne.DDSUMMARY.013" localSheetId="5">"Item17.DataSource=""F1LDG.PeriodBalances"" ddItem18.FromRow=""146"" ddItem18.ToRow=""146"" ddItem18.NextDDField=""F1Lad_AccComp4"" ddItem18.DtlDrilldownsDescr=""All Transactions"" ddItem18.DataSource=""F1LDG.PeriodBalances"" ddItem19.FromRow=""151"" dd"</definedName>
    <definedName name="zzXLOne.DDSUMMARY.013" localSheetId="11">"Item17.DataSource=""F1LDG.PeriodBalances"" ddItem18.FromRow=""146"" ddItem18.ToRow=""146"" ddItem18.NextDDField=""F1Lad_AccComp4"" ddItem18.DtlDrilldownsDescr=""All Transactions"" ddItem18.DataSource=""F1LDG.PeriodBalances"" ddItem19.FromRow=""151"" dd"</definedName>
    <definedName name="zzXLOne.DDSUMMARY.013" localSheetId="10">"Item17.DataSource=""F1LDG.PeriodBalances"" ddItem18.FromRow=""146"" ddItem18.ToRow=""146"" ddItem18.NextDDField=""F1Lad_AccComp4"" ddItem18.DtlDrilldownsDescr=""All Transactions"" ddItem18.DataSource=""F1LDG.PeriodBalances"" ddItem19.FromRow=""151"" dd"</definedName>
    <definedName name="zzXLOne.DDSUMMARY.013" localSheetId="9">"Item17.DataSource=""F1LDG.PeriodBalances"" ddItem18.FromRow=""146"" ddItem18.ToRow=""146"" ddItem18.NextDDField=""F1Lad_AccComp4"" ddItem18.DtlDrilldownsDescr=""All Transactions"" ddItem18.DataSource=""F1LDG.PeriodBalances"" ddItem19.FromRow=""151"" dd"</definedName>
    <definedName name="zzXLOne.DDSUMMARY.013" localSheetId="8">"Item17.DataSource=""F1LDG.PeriodBalances"" ddItem18.FromRow=""146"" ddItem18.ToRow=""146"" ddItem18.NextDDField=""F1Lad_AccComp4"" ddItem18.DtlDrilldownsDescr=""All Transactions"" ddItem18.DataSource=""F1LDG.PeriodBalances"" ddItem19.FromRow=""151"" dd"</definedName>
    <definedName name="zzXLOne.DDSUMMARY.013" localSheetId="7">"Item17.DataSource=""F1LDG.PeriodBalances"" ddItem18.FromRow=""146"" ddItem18.ToRow=""146"" ddItem18.NextDDField=""F1Lad_AccComp4"" ddItem18.DtlDrilldownsDescr=""All Transactions"" ddItem18.DataSource=""F1LDG.PeriodBalances"" ddItem19.FromRow=""151"" dd"</definedName>
    <definedName name="zzXLOne.DDSUMMARY.013" localSheetId="2">"Item17.DataSource=""F1LDG.PeriodBalances"" ddItem18.FromRow=""146"" ddItem18.ToRow=""146"" ddItem18.NextDDField=""F1Lad_AccComp4"" ddItem18.DtlDrilldownsDescr=""All Transactions"" ddItem18.DataSource=""F1LDG.PeriodBalances"" ddItem19.FromRow=""151"" dd"</definedName>
    <definedName name="zzXLOne.DDSUMMARY.013" localSheetId="19">"ddItem17.DataSource=""F1LDG.PeriodBalances"" ddItem18.FromRow=""154"" ddItem18.ToRow=""156"" ddItem18.NextDDField=""F1Lad_AccComp4"" ddItem18.DtlDrilldownsDescr=""All Transactions"" ddItem18.DataSource=""F1LDG.PeriodBalances"" ddItem19.FromRow=""168"" "</definedName>
    <definedName name="zzXLOne.DDSUMMARY.013" localSheetId="18">"ddItem17.DataSource=""F1LDG.PeriodBalances"" ddItem18.FromRow=""154"" ddItem18.ToRow=""156"" ddItem18.NextDDField=""F1Lad_AccComp4"" ddItem18.DtlDrilldownsDescr=""All Transactions"" ddItem18.DataSource=""F1LDG.PeriodBalances"" ddItem19.FromRow=""168"" "</definedName>
    <definedName name="zzXLOne.DDSUMMARY.013" localSheetId="6">"Item17.DataSource=""F1LDG.PeriodBalances"" ddItem18.FromRow=""146"" ddItem18.ToRow=""146"" ddItem18.NextDDField=""F1Lad_AccComp4"" ddItem18.DtlDrilldownsDescr=""All Transactions"" ddItem18.DataSource=""F1LDG.PeriodBalances"" ddItem19.FromRow=""151"" dd"</definedName>
    <definedName name="zzXLOne.DDSUMMARY.013" localSheetId="17">"Item17.DataSource=""F1LDG.PeriodBalances"" ddItem18.FromRow=""145"" ddItem18.ToRow=""145"" ddItem18.NextDDField=""F1Lad_AccComp4"" ddItem18.DtlDrilldownsDescr=""All Transactions"" ddItem18.DataSource=""F1LDG.PeriodBalances"" ddItem19.FromRow=""150"" dd"</definedName>
    <definedName name="zzXLOne.DDSUMMARY.013" localSheetId="14">"Item17.DataSource=""F1LDG.PeriodBalances"" ddItem18.FromRow=""145"" ddItem18.ToRow=""145"" ddItem18.NextDDField=""F1Lad_AccComp4"" ddItem18.DtlDrilldownsDescr=""All Transactions"" ddItem18.DataSource=""F1LDG.PeriodBalances"" ddItem19.FromRow=""150"" dd"</definedName>
    <definedName name="zzXLOne.DDSUMMARY.013" localSheetId="15">"Item17.DataSource=""F1LDG.PeriodBalances"" ddItem18.FromRow=""145"" ddItem18.ToRow=""145"" ddItem18.NextDDField=""F1Lad_AccComp4"" ddItem18.DtlDrilldownsDescr=""All Transactions"" ddItem18.DataSource=""F1LDG.PeriodBalances"" ddItem19.FromRow=""150"" dd"</definedName>
    <definedName name="zzXLOne.DDSUMMARY.013" localSheetId="16">"Item17.DataSource=""F1LDG.PeriodBalances"" ddItem18.FromRow=""145"" ddItem18.ToRow=""145"" ddItem18.NextDDField=""F1Lad_AccComp4"" ddItem18.DtlDrilldownsDescr=""All Transactions"" ddItem18.DataSource=""F1LDG.PeriodBalances"" ddItem19.FromRow=""150"" dd"</definedName>
    <definedName name="zzXLOne.DDSUMMARY.013" localSheetId="13">"Item17.DataSource=""F1LDG.PeriodBalances"" ddItem18.FromRow=""145"" ddItem18.ToRow=""145"" ddItem18.NextDDField=""F1Lad_AccComp4"" ddItem18.DtlDrilldownsDescr=""All Transactions"" ddItem18.DataSource=""F1LDG.PeriodBalances"" ddItem19.FromRow=""150"" dd"</definedName>
    <definedName name="zzXLOne.DDSUMMARY.013" localSheetId="12">"Item17.DataSource=""F1LDG.PeriodBalances"" ddItem18.FromRow=""145"" ddItem18.ToRow=""145"" ddItem18.NextDDField=""F1Lad_AccComp4"" ddItem18.DtlDrilldownsDescr=""All Transactions"" ddItem18.DataSource=""F1LDG.PeriodBalances"" ddItem19.FromRow=""150"" dd"</definedName>
    <definedName name="zzXLOne.DDSUMMARY.013" localSheetId="3">"Item17.DataSource=""F1LDG.PeriodBalances"" ddItem18.FromRow=""146"" ddItem18.ToRow=""146"" ddItem18.NextDDField=""F1Lad_AccComp4"" ddItem18.DtlDrilldownsDescr=""All Transactions"" ddItem18.DataSource=""F1LDG.PeriodBalances"" ddItem19.FromRow=""151"" dd"</definedName>
    <definedName name="zzXLOne.DDSUMMARY.014" localSheetId="4">"Item19.ToRow=""151"" ddItem19.NextDDField=""F1Lad_AccComp4"" ddItem19.DtlDrilldownsDescr=""All Transactions"" ddItem19.DataSource=""F1LDG.PeriodBalances"" ddItem20.FromRow=""156"" ddItem20.ToRow=""159"" ddItem20.NextDDField=""F1Lad_AccComp4"" ddItem20."</definedName>
    <definedName name="zzXLOne.DDSUMMARY.014" localSheetId="5">"Item19.ToRow=""151"" ddItem19.NextDDField=""F1Lad_AccComp4"" ddItem19.DtlDrilldownsDescr=""All Transactions"" ddItem19.DataSource=""F1LDG.PeriodBalances"" ddItem20.FromRow=""156"" ddItem20.ToRow=""158"" ddItem20.NextDDField=""F1Lad_AccComp4"" ddItem20."</definedName>
    <definedName name="zzXLOne.DDSUMMARY.014" localSheetId="11">"Item19.ToRow=""151"" ddItem19.NextDDField=""F1Lad_AccComp4"" ddItem19.DtlDrilldownsDescr=""All Transactions"" ddItem19.DataSource=""F1LDG.PeriodBalances"" ddItem20.FromRow=""156"" ddItem20.ToRow=""158"" ddItem20.NextDDField=""F1Lad_AccComp4"" ddItem20."</definedName>
    <definedName name="zzXLOne.DDSUMMARY.014" localSheetId="10">"Item19.ToRow=""151"" ddItem19.NextDDField=""F1Lad_AccComp4"" ddItem19.DtlDrilldownsDescr=""All Transactions"" ddItem19.DataSource=""F1LDG.PeriodBalances"" ddItem20.FromRow=""156"" ddItem20.ToRow=""158"" ddItem20.NextDDField=""F1Lad_AccComp4"" ddItem20."</definedName>
    <definedName name="zzXLOne.DDSUMMARY.014" localSheetId="9">"Item19.ToRow=""151"" ddItem19.NextDDField=""F1Lad_AccComp4"" ddItem19.DtlDrilldownsDescr=""All Transactions"" ddItem19.DataSource=""F1LDG.PeriodBalances"" ddItem20.FromRow=""156"" ddItem20.ToRow=""158"" ddItem20.NextDDField=""F1Lad_AccComp4"" ddItem20."</definedName>
    <definedName name="zzXLOne.DDSUMMARY.014" localSheetId="8">"Item19.ToRow=""151"" ddItem19.NextDDField=""F1Lad_AccComp4"" ddItem19.DtlDrilldownsDescr=""All Transactions"" ddItem19.DataSource=""F1LDG.PeriodBalances"" ddItem20.FromRow=""156"" ddItem20.ToRow=""158"" ddItem20.NextDDField=""F1Lad_AccComp4"" ddItem20."</definedName>
    <definedName name="zzXLOne.DDSUMMARY.014" localSheetId="7">"Item19.ToRow=""151"" ddItem19.NextDDField=""F1Lad_AccComp4"" ddItem19.DtlDrilldownsDescr=""All Transactions"" ddItem19.DataSource=""F1LDG.PeriodBalances"" ddItem20.FromRow=""156"" ddItem20.ToRow=""158"" ddItem20.NextDDField=""F1Lad_AccComp4"" ddItem20."</definedName>
    <definedName name="zzXLOne.DDSUMMARY.014" localSheetId="2">"Item19.ToRow=""152"" ddItem19.NextDDField=""F1Lad_AccComp4"" ddItem19.DtlDrilldownsDescr=""All Transactions"" ddItem19.DataSource=""F1LDG.PeriodBalances"" ddItem20.FromRow=""157"" ddItem20.ToRow=""160"" ddItem20.NextDDField=""F1Lad_AccComp4"" ddItem20."</definedName>
    <definedName name="zzXLOne.DDSUMMARY.014" localSheetId="19">"ddItem19.ToRow=""173"" ddItem19.NextDDField=""F1Lad_AccComp4"" ddItem19.DtlDrilldownsDescr=""All Transactions"" ddItem19.DataSource=""F1LDG.PeriodBalances"" ddItem20.FromRow=""177"" ddItem20.ToRow=""182"" ddItem20.NextDDField=""F1Lad_AccComp4"" ddItem2"</definedName>
    <definedName name="zzXLOne.DDSUMMARY.014" localSheetId="18">"ddItem19.ToRow=""173"" ddItem19.NextDDField=""F1Lad_AccComp4"" ddItem19.DtlDrilldownsDescr=""All Transactions"" ddItem19.DataSource=""F1LDG.PeriodBalances"" ddItem20.FromRow=""177"" ddItem20.ToRow=""182"" ddItem20.NextDDField=""F1Lad_AccComp4"" ddItem2"</definedName>
    <definedName name="zzXLOne.DDSUMMARY.014" localSheetId="6">"Item19.ToRow=""151"" ddItem19.NextDDField=""F1Lad_AccComp4"" ddItem19.DtlDrilldownsDescr=""All Transactions"" ddItem19.DataSource=""F1LDG.PeriodBalances"" ddItem20.FromRow=""156"" ddItem20.ToRow=""158"" ddItem20.NextDDField=""F1Lad_AccComp4"" ddItem20."</definedName>
    <definedName name="zzXLOne.DDSUMMARY.014" localSheetId="17">"Item19.ToRow=""150"" ddItem19.NextDDField=""F1Lad_AccComp4"" ddItem19.DtlDrilldownsDescr=""All Transactions"" ddItem19.DataSource=""F1LDG.PeriodBalances"" ddItem20.FromRow=""155"" ddItem20.ToRow=""157"" ddItem20.NextDDField=""F1Lad_AccComp4"" ddItem20."</definedName>
    <definedName name="zzXLOne.DDSUMMARY.014" localSheetId="14">"Item19.ToRow=""150"" ddItem19.NextDDField=""F1Lad_AccComp4"" ddItem19.DtlDrilldownsDescr=""All Transactions"" ddItem19.DataSource=""F1LDG.PeriodBalances"" ddItem20.FromRow=""155"" ddItem20.ToRow=""157"" ddItem20.NextDDField=""F1Lad_AccComp4"" ddItem20."</definedName>
    <definedName name="zzXLOne.DDSUMMARY.014" localSheetId="15">"Item19.ToRow=""150"" ddItem19.NextDDField=""F1Lad_AccComp4"" ddItem19.DtlDrilldownsDescr=""All Transactions"" ddItem19.DataSource=""F1LDG.PeriodBalances"" ddItem20.FromRow=""155"" ddItem20.ToRow=""157"" ddItem20.NextDDField=""F1Lad_AccComp4"" ddItem20."</definedName>
    <definedName name="zzXLOne.DDSUMMARY.014" localSheetId="16">"Item19.ToRow=""150"" ddItem19.NextDDField=""F1Lad_AccComp4"" ddItem19.DtlDrilldownsDescr=""All Transactions"" ddItem19.DataSource=""F1LDG.PeriodBalances"" ddItem20.FromRow=""155"" ddItem20.ToRow=""157"" ddItem20.NextDDField=""F1Lad_AccComp4"" ddItem20."</definedName>
    <definedName name="zzXLOne.DDSUMMARY.014" localSheetId="13">"Item19.ToRow=""150"" ddItem19.NextDDField=""F1Lad_AccComp4"" ddItem19.DtlDrilldownsDescr=""All Transactions"" ddItem19.DataSource=""F1LDG.PeriodBalances"" ddItem20.FromRow=""155"" ddItem20.ToRow=""157"" ddItem20.NextDDField=""F1Lad_AccComp4"" ddItem20."</definedName>
    <definedName name="zzXLOne.DDSUMMARY.014" localSheetId="12">"Item19.ToRow=""150"" ddItem19.NextDDField=""F1Lad_AccComp4"" ddItem19.DtlDrilldownsDescr=""All Transactions"" ddItem19.DataSource=""F1LDG.PeriodBalances"" ddItem20.FromRow=""155"" ddItem20.ToRow=""157"" ddItem20.NextDDField=""F1Lad_AccComp4"" ddItem20."</definedName>
    <definedName name="zzXLOne.DDSUMMARY.014" localSheetId="3">"Item19.ToRow=""152"" ddItem19.NextDDField=""F1Lad_AccComp4"" ddItem19.DtlDrilldownsDescr=""All Transactions"" ddItem19.DataSource=""F1LDG.PeriodBalances"" ddItem20.FromRow=""157"" ddItem20.ToRow=""160"" ddItem20.NextDDField=""F1Lad_AccComp4"" ddItem20."</definedName>
    <definedName name="zzXLOne.DDSUMMARY.015" localSheetId="4">"DtlDrilldownsDescr=""All Transactions"" ddItem20.DataSource=""F1LDG.PeriodBalances"" ddItem21.FromRow=""171"" ddItem21.ToRow=""176"" ddItem21.NextDDField=""F1Lad_AccComp4"" ddItem21.DtlDrilldownsDescr=""All Transactions"" ddItem21.DataSource=""F1LDG.Pe"</definedName>
    <definedName name="zzXLOne.DDSUMMARY.015" localSheetId="5">"DtlDrilldownsDescr=""All Transactions"" ddItem20.DataSource=""F1LDG.PeriodBalances"" ddItem21.FromRow=""170"" ddItem21.ToRow=""175"" ddItem21.NextDDField=""F1Lad_AccComp4"" ddItem21.DtlDrilldownsDescr=""All Transactions"" ddItem21.DataSource=""F1LDG.Pe"</definedName>
    <definedName name="zzXLOne.DDSUMMARY.015" localSheetId="11">"DtlDrilldownsDescr=""All Transactions"" ddItem20.DataSource=""F1LDG.PeriodBalances"" ddItem21.FromRow=""170"" ddItem21.ToRow=""175"" ddItem21.NextDDField=""F1Lad_AccComp4"" ddItem21.DtlDrilldownsDescr=""All Transactions"" ddItem21.DataSource=""F1LDG.Pe"</definedName>
    <definedName name="zzXLOne.DDSUMMARY.015" localSheetId="10">"DtlDrilldownsDescr=""All Transactions"" ddItem20.DataSource=""F1LDG.PeriodBalances"" ddItem21.FromRow=""170"" ddItem21.ToRow=""175"" ddItem21.NextDDField=""F1Lad_AccComp4"" ddItem21.DtlDrilldownsDescr=""All Transactions"" ddItem21.DataSource=""F1LDG.Pe"</definedName>
    <definedName name="zzXLOne.DDSUMMARY.015" localSheetId="9">"DtlDrilldownsDescr=""All Transactions"" ddItem20.DataSource=""F1LDG.PeriodBalances"" ddItem21.FromRow=""170"" ddItem21.ToRow=""175"" ddItem21.NextDDField=""F1Lad_AccComp4"" ddItem21.DtlDrilldownsDescr=""All Transactions"" ddItem21.DataSource=""F1LDG.Pe"</definedName>
    <definedName name="zzXLOne.DDSUMMARY.015" localSheetId="8">"DtlDrilldownsDescr=""All Transactions"" ddItem20.DataSource=""F1LDG.PeriodBalances"" ddItem21.FromRow=""170"" ddItem21.ToRow=""175"" ddItem21.NextDDField=""F1Lad_AccComp4"" ddItem21.DtlDrilldownsDescr=""All Transactions"" ddItem21.DataSource=""F1LDG.Pe"</definedName>
    <definedName name="zzXLOne.DDSUMMARY.015" localSheetId="7">"DtlDrilldownsDescr=""All Transactions"" ddItem20.DataSource=""F1LDG.PeriodBalances"" ddItem21.FromRow=""170"" ddItem21.ToRow=""175"" ddItem21.NextDDField=""F1Lad_AccComp4"" ddItem21.DtlDrilldownsDescr=""All Transactions"" ddItem21.DataSource=""F1LDG.Pe"</definedName>
    <definedName name="zzXLOne.DDSUMMARY.015" localSheetId="2">"DtlDrilldownsDescr=""All Transactions"" ddItem20.DataSource=""F1LDG.PeriodBalances"" ddItem21.FromRow=""172"" ddItem21.ToRow=""177"" ddItem21.NextDDField=""F1Lad_AccComp4"" ddItem21.DtlDrilldownsDescr=""All Transactions"" ddItem21.DataSource=""F1LDG.Pe"</definedName>
    <definedName name="zzXLOne.DDSUMMARY.015" localSheetId="19">"0.DtlDrilldownsDescr=""All Transactions"" ddItem20.DataSource=""F1LDG.PeriodBalances"" ddItem21.FromRow=""187"" ddItem21.ToRow=""187"" ddItem21.NextDDField=""F1Lad_AccComp4"" ddItem21.DtlDrilldownsDescr=""All Transactions"" ddItem21.DataSource=""F1LDG."</definedName>
    <definedName name="zzXLOne.DDSUMMARY.015" localSheetId="18">"0.DtlDrilldownsDescr=""All Transactions"" ddItem20.DataSource=""F1LDG.PeriodBalances"" ddItem21.FromRow=""187"" ddItem21.ToRow=""187"" ddItem21.NextDDField=""F1Lad_AccComp4"" ddItem21.DtlDrilldownsDescr=""All Transactions"" ddItem21.DataSource=""F1LDG."</definedName>
    <definedName name="zzXLOne.DDSUMMARY.015" localSheetId="6">"DtlDrilldownsDescr=""All Transactions"" ddItem20.DataSource=""F1LDG.PeriodBalances"" ddItem21.FromRow=""170"" ddItem21.ToRow=""175"" ddItem21.NextDDField=""F1Lad_AccComp4"" ddItem21.DtlDrilldownsDescr=""All Transactions"" ddItem21.DataSource=""F1LDG.Pe"</definedName>
    <definedName name="zzXLOne.DDSUMMARY.015" localSheetId="17">"DtlDrilldownsDescr=""All Transactions"" ddItem20.DataSource=""F1LDG.PeriodBalances"" ddItem21.FromRow=""169"" ddItem21.ToRow=""174"" ddItem21.NextDDField=""F1Lad_AccComp4"" ddItem21.DtlDrilldownsDescr=""All Transactions"" ddItem21.DataSource=""F1LDG.Pe"</definedName>
    <definedName name="zzXLOne.DDSUMMARY.015" localSheetId="14">"DtlDrilldownsDescr=""All Transactions"" ddItem20.DataSource=""F1LDG.PeriodBalances"" ddItem21.FromRow=""169"" ddItem21.ToRow=""174"" ddItem21.NextDDField=""F1Lad_AccComp4"" ddItem21.DtlDrilldownsDescr=""All Transactions"" ddItem21.DataSource=""F1LDG.Pe"</definedName>
    <definedName name="zzXLOne.DDSUMMARY.015" localSheetId="15">"DtlDrilldownsDescr=""All Transactions"" ddItem20.DataSource=""F1LDG.PeriodBalances"" ddItem21.FromRow=""169"" ddItem21.ToRow=""174"" ddItem21.NextDDField=""F1Lad_AccComp4"" ddItem21.DtlDrilldownsDescr=""All Transactions"" ddItem21.DataSource=""F1LDG.Pe"</definedName>
    <definedName name="zzXLOne.DDSUMMARY.015" localSheetId="16">"DtlDrilldownsDescr=""All Transactions"" ddItem20.DataSource=""F1LDG.PeriodBalances"" ddItem21.FromRow=""169"" ddItem21.ToRow=""174"" ddItem21.NextDDField=""F1Lad_AccComp4"" ddItem21.DtlDrilldownsDescr=""All Transactions"" ddItem21.DataSource=""F1LDG.Pe"</definedName>
    <definedName name="zzXLOne.DDSUMMARY.015" localSheetId="13">"DtlDrilldownsDescr=""All Transactions"" ddItem20.DataSource=""F1LDG.PeriodBalances"" ddItem21.FromRow=""169"" ddItem21.ToRow=""174"" ddItem21.NextDDField=""F1Lad_AccComp4"" ddItem21.DtlDrilldownsDescr=""All Transactions"" ddItem21.DataSource=""F1LDG.Pe"</definedName>
    <definedName name="zzXLOne.DDSUMMARY.015" localSheetId="12">"DtlDrilldownsDescr=""All Transactions"" ddItem20.DataSource=""F1LDG.PeriodBalances"" ddItem21.FromRow=""169"" ddItem21.ToRow=""174"" ddItem21.NextDDField=""F1Lad_AccComp4"" ddItem21.DtlDrilldownsDescr=""All Transactions"" ddItem21.DataSource=""F1LDG.Pe"</definedName>
    <definedName name="zzXLOne.DDSUMMARY.015" localSheetId="3">"DtlDrilldownsDescr=""All Transactions"" ddItem20.DataSource=""F1LDG.PeriodBalances"" ddItem21.FromRow=""172"" ddItem21.ToRow=""177"" ddItem21.NextDDField=""F1Lad_AccComp4"" ddItem21.DtlDrilldownsDescr=""All Transactions"" ddItem21.DataSource=""F1LDG.Pe"</definedName>
    <definedName name="zzXLOne.DDSUMMARY.016" localSheetId="4">"riodBalances"" ddItem22.FromRow=""180"" ddItem22.ToRow=""185"" ddItem22.NextDDField=""F1Lad_AccComp4"" ddItem22.DtlDrilldownsDescr=""All Transactions"" ddItem22.DataSource=""F1LDG.PeriodBalances"" ddItem23.FromRow=""190"" ddItem23.ToRow=""190"" ddItem2"</definedName>
    <definedName name="zzXLOne.DDSUMMARY.016" localSheetId="5">"riodBalances"" ddItem22.FromRow=""179"" ddItem22.ToRow=""184"" ddItem22.NextDDField=""F1Lad_AccComp4"" ddItem22.DtlDrilldownsDescr=""All Transactions"" ddItem22.DataSource=""F1LDG.PeriodBalances"" ddItem23.FromRow=""189"" ddItem23.ToRow=""189"" ddItem2"</definedName>
    <definedName name="zzXLOne.DDSUMMARY.016" localSheetId="11">"riodBalances"" ddItem22.FromRow=""179"" ddItem22.ToRow=""184"" ddItem22.NextDDField=""F1Lad_AccComp4"" ddItem22.DtlDrilldownsDescr=""All Transactions"" ddItem22.DataSource=""F1LDG.PeriodBalances"" ddItem23.FromRow=""189"" ddItem23.ToRow=""189"" ddItem2"</definedName>
    <definedName name="zzXLOne.DDSUMMARY.016" localSheetId="10">"riodBalances"" ddItem22.FromRow=""179"" ddItem22.ToRow=""184"" ddItem22.NextDDField=""F1Lad_AccComp4"" ddItem22.DtlDrilldownsDescr=""All Transactions"" ddItem22.DataSource=""F1LDG.PeriodBalances"" ddItem23.FromRow=""189"" ddItem23.ToRow=""189"" ddItem2"</definedName>
    <definedName name="zzXLOne.DDSUMMARY.016" localSheetId="9">"riodBalances"" ddItem22.FromRow=""179"" ddItem22.ToRow=""184"" ddItem22.NextDDField=""F1Lad_AccComp4"" ddItem22.DtlDrilldownsDescr=""All Transactions"" ddItem22.DataSource=""F1LDG.PeriodBalances"" ddItem23.FromRow=""189"" ddItem23.ToRow=""189"" ddItem2"</definedName>
    <definedName name="zzXLOne.DDSUMMARY.016" localSheetId="8">"riodBalances"" ddItem22.FromRow=""179"" ddItem22.ToRow=""184"" ddItem22.NextDDField=""F1Lad_AccComp4"" ddItem22.DtlDrilldownsDescr=""All Transactions"" ddItem22.DataSource=""F1LDG.PeriodBalances"" ddItem23.FromRow=""189"" ddItem23.ToRow=""189"" ddItem2"</definedName>
    <definedName name="zzXLOne.DDSUMMARY.016" localSheetId="7">"riodBalances"" ddItem22.FromRow=""179"" ddItem22.ToRow=""184"" ddItem22.NextDDField=""F1Lad_AccComp4"" ddItem22.DtlDrilldownsDescr=""All Transactions"" ddItem22.DataSource=""F1LDG.PeriodBalances"" ddItem23.FromRow=""189"" ddItem23.ToRow=""189"" ddItem2"</definedName>
    <definedName name="zzXLOne.DDSUMMARY.016" localSheetId="2">"riodBalances"" ddItem22.FromRow=""181"" ddItem22.ToRow=""186"" ddItem22.NextDDField=""F1Lad_AccComp4"" ddItem22.DtlDrilldownsDescr=""All Transactions"" ddItem22.DataSource=""F1LDG.PeriodBalances"" ddItem23.FromRow=""191"" ddItem23.ToRow=""191"" ddItem2"</definedName>
    <definedName name="zzXLOne.DDSUMMARY.016" localSheetId="19">"PeriodBalances"" ddItem22.FromRow=""193"" ddItem22.ToRow=""193"" ddItem22.NextDDField=""F1Lad_AccComp4"" ddItem22.DtlDrilldownsDescr=""All Transactions"" ddItem22.DataSource=""F1LDG.PeriodBalances"" ddItem23.FromRow=""197"" ddItem23.ToRow=""197"" ddIte"</definedName>
    <definedName name="zzXLOne.DDSUMMARY.016" localSheetId="18">"PeriodBalances"" ddItem22.FromRow=""193"" ddItem22.ToRow=""193"" ddItem22.NextDDField=""F1Lad_AccComp4"" ddItem22.DtlDrilldownsDescr=""All Transactions"" ddItem22.DataSource=""F1LDG.PeriodBalances"" ddItem23.FromRow=""197"" ddItem23.ToRow=""197"" ddIte"</definedName>
    <definedName name="zzXLOne.DDSUMMARY.016" localSheetId="6">"riodBalances"" ddItem22.FromRow=""179"" ddItem22.ToRow=""184"" ddItem22.NextDDField=""F1Lad_AccComp4"" ddItem22.DtlDrilldownsDescr=""All Transactions"" ddItem22.DataSource=""F1LDG.PeriodBalances"" ddItem23.FromRow=""189"" ddItem23.ToRow=""189"" ddItem2"</definedName>
    <definedName name="zzXLOne.DDSUMMARY.016" localSheetId="17">"riodBalances"" ddItem22.FromRow=""178"" ddItem22.ToRow=""183"" ddItem22.NextDDField=""F1Lad_AccComp4"" ddItem22.DtlDrilldownsDescr=""All Transactions"" ddItem22.DataSource=""F1LDG.PeriodBalances"" ddItem23.FromRow=""188"" ddItem23.ToRow=""188"" ddItem2"</definedName>
    <definedName name="zzXLOne.DDSUMMARY.016" localSheetId="14">"riodBalances"" ddItem22.FromRow=""178"" ddItem22.ToRow=""183"" ddItem22.NextDDField=""F1Lad_AccComp4"" ddItem22.DtlDrilldownsDescr=""All Transactions"" ddItem22.DataSource=""F1LDG.PeriodBalances"" ddItem23.FromRow=""188"" ddItem23.ToRow=""188"" ddItem2"</definedName>
    <definedName name="zzXLOne.DDSUMMARY.016" localSheetId="15">"riodBalances"" ddItem22.FromRow=""178"" ddItem22.ToRow=""183"" ddItem22.NextDDField=""F1Lad_AccComp4"" ddItem22.DtlDrilldownsDescr=""All Transactions"" ddItem22.DataSource=""F1LDG.PeriodBalances"" ddItem23.FromRow=""188"" ddItem23.ToRow=""188"" ddItem2"</definedName>
    <definedName name="zzXLOne.DDSUMMARY.016" localSheetId="16">"riodBalances"" ddItem22.FromRow=""178"" ddItem22.ToRow=""183"" ddItem22.NextDDField=""F1Lad_AccComp4"" ddItem22.DtlDrilldownsDescr=""All Transactions"" ddItem22.DataSource=""F1LDG.PeriodBalances"" ddItem23.FromRow=""188"" ddItem23.ToRow=""188"" ddItem2"</definedName>
    <definedName name="zzXLOne.DDSUMMARY.016" localSheetId="13">"riodBalances"" ddItem22.FromRow=""178"" ddItem22.ToRow=""183"" ddItem22.NextDDField=""F1Lad_AccComp4"" ddItem22.DtlDrilldownsDescr=""All Transactions"" ddItem22.DataSource=""F1LDG.PeriodBalances"" ddItem23.FromRow=""188"" ddItem23.ToRow=""188"" ddItem2"</definedName>
    <definedName name="zzXLOne.DDSUMMARY.016" localSheetId="12">"riodBalances"" ddItem22.FromRow=""178"" ddItem22.ToRow=""183"" ddItem22.NextDDField=""F1Lad_AccComp4"" ddItem22.DtlDrilldownsDescr=""All Transactions"" ddItem22.DataSource=""F1LDG.PeriodBalances"" ddItem23.FromRow=""188"" ddItem23.ToRow=""188"" ddItem2"</definedName>
    <definedName name="zzXLOne.DDSUMMARY.016" localSheetId="3">"riodBalances"" ddItem22.FromRow=""181"" ddItem22.ToRow=""186"" ddItem22.NextDDField=""F1Lad_AccComp4"" ddItem22.DtlDrilldownsDescr=""All Transactions"" ddItem22.DataSource=""F1LDG.PeriodBalances"" ddItem23.FromRow=""191"" ddItem23.ToRow=""191"" ddItem2"</definedName>
    <definedName name="zzXLOne.DDSUMMARY.017" localSheetId="4">"3.NextDDField=""F1Lad_AccComp4"" ddItem23.DtlDrilldownsDescr=""All Transactions"" ddItem23.DataSource=""F1LDG.PeriodBalances"" ddItem24.FromRow=""196"" ddItem24.ToRow=""196"" ddItem24.NextDDField=""F1Lad_AccComp4"" ddItem24.DtlDrilldownsDescr=""All Tra"</definedName>
    <definedName name="zzXLOne.DDSUMMARY.017" localSheetId="5">"3.NextDDField=""F1Lad_AccComp4"" ddItem23.DtlDrilldownsDescr=""All Transactions"" ddItem23.DataSource=""F1LDG.PeriodBalances"" ddItem24.FromRow=""195"" ddItem24.ToRow=""195"" ddItem24.NextDDField=""F1Lad_AccComp4"" ddItem24.DtlDrilldownsDescr=""All Tra"</definedName>
    <definedName name="zzXLOne.DDSUMMARY.017" localSheetId="11">"3.NextDDField=""F1Lad_AccComp4"" ddItem23.DtlDrilldownsDescr=""All Transactions"" ddItem23.DataSource=""F1LDG.PeriodBalances"" ddItem24.FromRow=""195"" ddItem24.ToRow=""195"" ddItem24.NextDDField=""F1Lad_AccComp4"" ddItem24.DtlDrilldownsDescr=""All Tra"</definedName>
    <definedName name="zzXLOne.DDSUMMARY.017" localSheetId="10">"3.NextDDField=""F1Lad_AccComp4"" ddItem23.DtlDrilldownsDescr=""All Transactions"" ddItem23.DataSource=""F1LDG.PeriodBalances"" ddItem24.FromRow=""195"" ddItem24.ToRow=""195"" ddItem24.NextDDField=""F1Lad_AccComp4"" ddItem24.DtlDrilldownsDescr=""All Tra"</definedName>
    <definedName name="zzXLOne.DDSUMMARY.017" localSheetId="9">"3.NextDDField=""F1Lad_AccComp4"" ddItem23.DtlDrilldownsDescr=""All Transactions"" ddItem23.DataSource=""F1LDG.PeriodBalances"" ddItem24.FromRow=""195"" ddItem24.ToRow=""195"" ddItem24.NextDDField=""F1Lad_AccComp4"" ddItem24.DtlDrilldownsDescr=""All Tra"</definedName>
    <definedName name="zzXLOne.DDSUMMARY.017" localSheetId="8">"3.NextDDField=""F1Lad_AccComp4"" ddItem23.DtlDrilldownsDescr=""All Transactions"" ddItem23.DataSource=""F1LDG.PeriodBalances"" ddItem24.FromRow=""195"" ddItem24.ToRow=""195"" ddItem24.NextDDField=""F1Lad_AccComp4"" ddItem24.DtlDrilldownsDescr=""All Tra"</definedName>
    <definedName name="zzXLOne.DDSUMMARY.017" localSheetId="7">"3.NextDDField=""F1Lad_AccComp4"" ddItem23.DtlDrilldownsDescr=""All Transactions"" ddItem23.DataSource=""F1LDG.PeriodBalances"" ddItem24.FromRow=""195"" ddItem24.ToRow=""195"" ddItem24.NextDDField=""F1Lad_AccComp4"" ddItem24.DtlDrilldownsDescr=""All Tra"</definedName>
    <definedName name="zzXLOne.DDSUMMARY.017" localSheetId="2">"3.NextDDField=""F1Lad_AccComp4"" ddItem23.DtlDrilldownsDescr=""All Transactions"" ddItem23.DataSource=""F1LDG.PeriodBalances"" ddItem24.FromRow=""197"" ddItem24.ToRow=""197"" ddItem24.NextDDField=""F1Lad_AccComp4"" ddItem24.DtlDrilldownsDescr=""All Tra"</definedName>
    <definedName name="zzXLOne.DDSUMMARY.017" localSheetId="19">"m23.NextDDField=""F1Lad_AccComp4"" ddItem23.DtlDrilldownsDescr=""All Transactions"" ddItem23.DataSource=""F1LDG.PeriodBalances"" ddItem24.FromRow=""202"" ddItem24.ToRow=""202"" ddItem24.NextDDField=""F1Lad_AccComp4"" ddItem24.DtlDrilldownsDescr=""All T"</definedName>
    <definedName name="zzXLOne.DDSUMMARY.017" localSheetId="18">"m23.NextDDField=""F1Lad_AccComp4"" ddItem23.DtlDrilldownsDescr=""All Transactions"" ddItem23.DataSource=""F1LDG.PeriodBalances"" ddItem24.FromRow=""202"" ddItem24.ToRow=""202"" ddItem24.NextDDField=""F1Lad_AccComp4"" ddItem24.DtlDrilldownsDescr=""All T"</definedName>
    <definedName name="zzXLOne.DDSUMMARY.017" localSheetId="6">"3.NextDDField=""F1Lad_AccComp4"" ddItem23.DtlDrilldownsDescr=""All Transactions"" ddItem23.DataSource=""F1LDG.PeriodBalances"" ddItem24.FromRow=""195"" ddItem24.ToRow=""195"" ddItem24.NextDDField=""F1Lad_AccComp4"" ddItem24.DtlDrilldownsDescr=""All Tra"</definedName>
    <definedName name="zzXLOne.DDSUMMARY.017" localSheetId="17">"3.NextDDField=""F1Lad_AccComp4"" ddItem23.DtlDrilldownsDescr=""All Transactions"" ddItem23.DataSource=""F1LDG.PeriodBalances"" ddItem24.FromRow=""194"" ddItem24.ToRow=""194"" ddItem24.NextDDField=""F1Lad_AccComp4"" ddItem24.DtlDrilldownsDescr=""All Tra"</definedName>
    <definedName name="zzXLOne.DDSUMMARY.017" localSheetId="14">"3.NextDDField=""F1Lad_AccComp4"" ddItem23.DtlDrilldownsDescr=""All Transactions"" ddItem23.DataSource=""F1LDG.PeriodBalances"" ddItem24.FromRow=""194"" ddItem24.ToRow=""194"" ddItem24.NextDDField=""F1Lad_AccComp4"" ddItem24.DtlDrilldownsDescr=""All Tra"</definedName>
    <definedName name="zzXLOne.DDSUMMARY.017" localSheetId="15">"3.NextDDField=""F1Lad_AccComp4"" ddItem23.DtlDrilldownsDescr=""All Transactions"" ddItem23.DataSource=""F1LDG.PeriodBalances"" ddItem24.FromRow=""194"" ddItem24.ToRow=""194"" ddItem24.NextDDField=""F1Lad_AccComp4"" ddItem24.DtlDrilldownsDescr=""All Tra"</definedName>
    <definedName name="zzXLOne.DDSUMMARY.017" localSheetId="16">"3.NextDDField=""F1Lad_AccComp4"" ddItem23.DtlDrilldownsDescr=""All Transactions"" ddItem23.DataSource=""F1LDG.PeriodBalances"" ddItem24.FromRow=""194"" ddItem24.ToRow=""194"" ddItem24.NextDDField=""F1Lad_AccComp4"" ddItem24.DtlDrilldownsDescr=""All Tra"</definedName>
    <definedName name="zzXLOne.DDSUMMARY.017" localSheetId="13">"3.NextDDField=""F1Lad_AccComp4"" ddItem23.DtlDrilldownsDescr=""All Transactions"" ddItem23.DataSource=""F1LDG.PeriodBalances"" ddItem24.FromRow=""194"" ddItem24.ToRow=""194"" ddItem24.NextDDField=""F1Lad_AccComp4"" ddItem24.DtlDrilldownsDescr=""All Tra"</definedName>
    <definedName name="zzXLOne.DDSUMMARY.017" localSheetId="12">"3.NextDDField=""F1Lad_AccComp4"" ddItem23.DtlDrilldownsDescr=""All Transactions"" ddItem23.DataSource=""F1LDG.PeriodBalances"" ddItem24.FromRow=""194"" ddItem24.ToRow=""194"" ddItem24.NextDDField=""F1Lad_AccComp4"" ddItem24.DtlDrilldownsDescr=""All Tra"</definedName>
    <definedName name="zzXLOne.DDSUMMARY.017" localSheetId="3">"3.NextDDField=""F1Lad_AccComp4"" ddItem23.DtlDrilldownsDescr=""All Transactions"" ddItem23.DataSource=""F1LDG.PeriodBalances"" ddItem24.FromRow=""197"" ddItem24.ToRow=""197"" ddItem24.NextDDField=""F1Lad_AccComp4"" ddItem24.DtlDrilldownsDescr=""All Tra"</definedName>
    <definedName name="zzXLOne.DDSUMMARY.018" localSheetId="4">"nsactions"" ddItem24.DataSource=""F1LDG.PeriodBalances"" ddItem25.FromRow=""200"" ddItem25.ToRow=""200"" ddItem25.NextDDField=""F1Lad_AccComp4"" ddItem25.DtlDrilldownsDescr=""All Transactions"" ddItem25.DataSource=""F1LDG.PeriodBalances"" ddItem26.From"</definedName>
    <definedName name="zzXLOne.DDSUMMARY.018" localSheetId="5">"nsactions"" ddItem24.DataSource=""F1LDG.PeriodBalances"" ddItem25.FromRow=""199"" ddItem25.ToRow=""199"" ddItem25.NextDDField=""F1Lad_AccComp4"" ddItem25.DtlDrilldownsDescr=""All Transactions"" ddItem25.DataSource=""F1LDG.PeriodBalances"" ddItem26.From"</definedName>
    <definedName name="zzXLOne.DDSUMMARY.018" localSheetId="11">"nsactions"" ddItem24.DataSource=""F1LDG.PeriodBalances"" ddItem25.FromRow=""199"" ddItem25.ToRow=""199"" ddItem25.NextDDField=""F1Lad_AccComp4"" ddItem25.DtlDrilldownsDescr=""All Transactions"" ddItem25.DataSource=""F1LDG.PeriodBalances"" ddItem26.From"</definedName>
    <definedName name="zzXLOne.DDSUMMARY.018" localSheetId="10">"nsactions"" ddItem24.DataSource=""F1LDG.PeriodBalances"" ddItem25.FromRow=""199"" ddItem25.ToRow=""199"" ddItem25.NextDDField=""F1Lad_AccComp4"" ddItem25.DtlDrilldownsDescr=""All Transactions"" ddItem25.DataSource=""F1LDG.PeriodBalances"" ddItem26.From"</definedName>
    <definedName name="zzXLOne.DDSUMMARY.018" localSheetId="9">"nsactions"" ddItem24.DataSource=""F1LDG.PeriodBalances"" ddItem25.FromRow=""199"" ddItem25.ToRow=""199"" ddItem25.NextDDField=""F1Lad_AccComp4"" ddItem25.DtlDrilldownsDescr=""All Transactions"" ddItem25.DataSource=""F1LDG.PeriodBalances"" ddItem26.From"</definedName>
    <definedName name="zzXLOne.DDSUMMARY.018" localSheetId="8">"nsactions"" ddItem24.DataSource=""F1LDG.PeriodBalances"" ddItem25.FromRow=""199"" ddItem25.ToRow=""199"" ddItem25.NextDDField=""F1Lad_AccComp4"" ddItem25.DtlDrilldownsDescr=""All Transactions"" ddItem25.DataSource=""F1LDG.PeriodBalances"" ddItem26.From"</definedName>
    <definedName name="zzXLOne.DDSUMMARY.018" localSheetId="7">"nsactions"" ddItem24.DataSource=""F1LDG.PeriodBalances"" ddItem25.FromRow=""199"" ddItem25.ToRow=""199"" ddItem25.NextDDField=""F1Lad_AccComp4"" ddItem25.DtlDrilldownsDescr=""All Transactions"" ddItem25.DataSource=""F1LDG.PeriodBalances"" ddItem26.From"</definedName>
    <definedName name="zzXLOne.DDSUMMARY.018" localSheetId="2">"nsactions"" ddItem24.DataSource=""F1LDG.PeriodBalances"" ddItem25.FromRow=""201"" ddItem25.ToRow=""201"" ddItem25.NextDDField=""F1Lad_AccComp4"" ddItem25.DtlDrilldownsDescr=""All Transactions"" ddItem25.DataSource=""F1LDG.PeriodBalances"" ddItem26.From"</definedName>
    <definedName name="zzXLOne.DDSUMMARY.018" localSheetId="19">"ransactions"" ddItem24.DataSource=""F1LDG.PeriodBalances"" ddItem25.FromRow=""207"" ddItem25.ToRow=""209"" ddItem25.NextDDField=""F1Lad_AccComp4"" ddItem25.DtlDrilldownsDescr=""All Transactions"" ddItem25.DataSource=""F1LDG.PeriodBalances"" ddItem26.Fr"</definedName>
    <definedName name="zzXLOne.DDSUMMARY.018" localSheetId="18">"ransactions"" ddItem24.DataSource=""F1LDG.PeriodBalances"" ddItem25.FromRow=""207"" ddItem25.ToRow=""209"" ddItem25.NextDDField=""F1Lad_AccComp4"" ddItem25.DtlDrilldownsDescr=""All Transactions"" ddItem25.DataSource=""F1LDG.PeriodBalances"" ddItem26.Fr"</definedName>
    <definedName name="zzXLOne.DDSUMMARY.018" localSheetId="6">"nsactions"" ddItem24.DataSource=""F1LDG.PeriodBalances"" ddItem25.FromRow=""199"" ddItem25.ToRow=""199"" ddItem25.NextDDField=""F1Lad_AccComp4"" ddItem25.DtlDrilldownsDescr=""All Transactions"" ddItem25.DataSource=""F1LDG.PeriodBalances"" ddItem26.From"</definedName>
    <definedName name="zzXLOne.DDSUMMARY.018" localSheetId="17">"nsactions"" ddItem24.DataSource=""F1LDG.PeriodBalances"" ddItem25.FromRow=""198"" ddItem25.ToRow=""198"" ddItem25.NextDDField=""F1Lad_AccComp4"" ddItem25.DtlDrilldownsDescr=""All Transactions"" ddItem25.DataSource=""F1LDG.PeriodBalances"" ddItem26.From"</definedName>
    <definedName name="zzXLOne.DDSUMMARY.018" localSheetId="14">"nsactions"" ddItem24.DataSource=""F1LDG.PeriodBalances"" ddItem25.FromRow=""198"" ddItem25.ToRow=""198"" ddItem25.NextDDField=""F1Lad_AccComp4"" ddItem25.DtlDrilldownsDescr=""All Transactions"" ddItem25.DataSource=""F1LDG.PeriodBalances"" ddItem26.From"</definedName>
    <definedName name="zzXLOne.DDSUMMARY.018" localSheetId="15">"nsactions"" ddItem24.DataSource=""F1LDG.PeriodBalances"" ddItem25.FromRow=""198"" ddItem25.ToRow=""198"" ddItem25.NextDDField=""F1Lad_AccComp4"" ddItem25.DtlDrilldownsDescr=""All Transactions"" ddItem25.DataSource=""F1LDG.PeriodBalances"" ddItem26.From"</definedName>
    <definedName name="zzXLOne.DDSUMMARY.018" localSheetId="16">"nsactions"" ddItem24.DataSource=""F1LDG.PeriodBalances"" ddItem25.FromRow=""198"" ddItem25.ToRow=""198"" ddItem25.NextDDField=""F1Lad_AccComp4"" ddItem25.DtlDrilldownsDescr=""All Transactions"" ddItem25.DataSource=""F1LDG.PeriodBalances"" ddItem26.From"</definedName>
    <definedName name="zzXLOne.DDSUMMARY.018" localSheetId="13">"nsactions"" ddItem24.DataSource=""F1LDG.PeriodBalances"" ddItem25.FromRow=""198"" ddItem25.ToRow=""198"" ddItem25.NextDDField=""F1Lad_AccComp4"" ddItem25.DtlDrilldownsDescr=""All Transactions"" ddItem25.DataSource=""F1LDG.PeriodBalances"" ddItem26.From"</definedName>
    <definedName name="zzXLOne.DDSUMMARY.018" localSheetId="12">"nsactions"" ddItem24.DataSource=""F1LDG.PeriodBalances"" ddItem25.FromRow=""198"" ddItem25.ToRow=""198"" ddItem25.NextDDField=""F1Lad_AccComp4"" ddItem25.DtlDrilldownsDescr=""All Transactions"" ddItem25.DataSource=""F1LDG.PeriodBalances"" ddItem26.From"</definedName>
    <definedName name="zzXLOne.DDSUMMARY.018" localSheetId="3">"nsactions"" ddItem24.DataSource=""F1LDG.PeriodBalances"" ddItem25.FromRow=""201"" ddItem25.ToRow=""201"" ddItem25.NextDDField=""F1Lad_AccComp4"" ddItem25.DtlDrilldownsDescr=""All Transactions"" ddItem25.DataSource=""F1LDG.PeriodBalances"" ddItem26.From"</definedName>
    <definedName name="zzXLOne.DDSUMMARY.019" localSheetId="4">"Row=""205"" ddItem26.ToRow=""205"" ddItem26.NextDDField=""F1Lad_AccComp4"" ddItem26.DtlDrilldownsDescr=""All Transactions"" ddItem26.DataSource=""F1LDG.PeriodBalances"" ddItem27.FromRow=""210"" ddItem27.ToRow=""213"" ddItem27.NextDDField=""F1Lad_AccCom"</definedName>
    <definedName name="zzXLOne.DDSUMMARY.019" localSheetId="5">"Row=""204"" ddItem26.ToRow=""204"" ddItem26.NextDDField=""F1Lad_AccComp4"" ddItem26.DtlDrilldownsDescr=""All Transactions"" ddItem26.DataSource=""F1LDG.PeriodBalances"" ddItem27.FromRow=""209"" ddItem27.ToRow=""211"" ddItem27.NextDDField=""F1Lad_AccCom"</definedName>
    <definedName name="zzXLOne.DDSUMMARY.019" localSheetId="11">"Row=""204"" ddItem26.ToRow=""204"" ddItem26.NextDDField=""F1Lad_AccComp4"" ddItem26.DtlDrilldownsDescr=""All Transactions"" ddItem26.DataSource=""F1LDG.PeriodBalances"" ddItem27.FromRow=""209"" ddItem27.ToRow=""211"" ddItem27.NextDDField=""F1Lad_AccCom"</definedName>
    <definedName name="zzXLOne.DDSUMMARY.019" localSheetId="10">"Row=""204"" ddItem26.ToRow=""204"" ddItem26.NextDDField=""F1Lad_AccComp4"" ddItem26.DtlDrilldownsDescr=""All Transactions"" ddItem26.DataSource=""F1LDG.PeriodBalances"" ddItem27.FromRow=""209"" ddItem27.ToRow=""211"" ddItem27.NextDDField=""F1Lad_AccCom"</definedName>
    <definedName name="zzXLOne.DDSUMMARY.019" localSheetId="9">"Row=""204"" ddItem26.ToRow=""204"" ddItem26.NextDDField=""F1Lad_AccComp4"" ddItem26.DtlDrilldownsDescr=""All Transactions"" ddItem26.DataSource=""F1LDG.PeriodBalances"" ddItem27.FromRow=""209"" ddItem27.ToRow=""211"" ddItem27.NextDDField=""F1Lad_AccCom"</definedName>
    <definedName name="zzXLOne.DDSUMMARY.019" localSheetId="8">"Row=""204"" ddItem26.ToRow=""204"" ddItem26.NextDDField=""F1Lad_AccComp4"" ddItem26.DtlDrilldownsDescr=""All Transactions"" ddItem26.DataSource=""F1LDG.PeriodBalances"" ddItem27.FromRow=""209"" ddItem27.ToRow=""211"" ddItem27.NextDDField=""F1Lad_AccCom"</definedName>
    <definedName name="zzXLOne.DDSUMMARY.019" localSheetId="7">"Row=""204"" ddItem26.ToRow=""204"" ddItem26.NextDDField=""F1Lad_AccComp4"" ddItem26.DtlDrilldownsDescr=""All Transactions"" ddItem26.DataSource=""F1LDG.PeriodBalances"" ddItem27.FromRow=""209"" ddItem27.ToRow=""211"" ddItem27.NextDDField=""F1Lad_AccCom"</definedName>
    <definedName name="zzXLOne.DDSUMMARY.019" localSheetId="2">"Row=""206"" ddItem26.ToRow=""207"" ddItem26.NextDDField=""F1Lad_AccComp4"" ddItem26.DtlDrilldownsDescr=""All Transactions"" ddItem26.DataSource=""F1LDG.PeriodBalances"" ddItem27.FromRow=""212"" ddItem27.ToRow=""215"" ddItem27.NextDDField=""F1Lad_AccCom"</definedName>
    <definedName name="zzXLOne.DDSUMMARY.019" localSheetId="19">"omRow=""221"" ddItem26.ToRow=""226"" ddItem26.NextDDField=""F1Lad_AccComp4"" ddItem26.DtlDrilldownsDescr=""All Transactions"" ddItem26.DataSource=""F1LDG.PeriodBalances"" ddItem27.FromRow=""230"" ddItem27.ToRow=""235"" ddItem27.NextDDField=""F1Lad_AccC"</definedName>
    <definedName name="zzXLOne.DDSUMMARY.019" localSheetId="18">"omRow=""221"" ddItem26.ToRow=""226"" ddItem26.NextDDField=""F1Lad_AccComp4"" ddItem26.DtlDrilldownsDescr=""All Transactions"" ddItem26.DataSource=""F1LDG.PeriodBalances"" ddItem27.FromRow=""230"" ddItem27.ToRow=""235"" ddItem27.NextDDField=""F1Lad_AccC"</definedName>
    <definedName name="zzXLOne.DDSUMMARY.019" localSheetId="6">"Row=""204"" ddItem26.ToRow=""204"" ddItem26.NextDDField=""F1Lad_AccComp4"" ddItem26.DtlDrilldownsDescr=""All Transactions"" ddItem26.DataSource=""F1LDG.PeriodBalances"" ddItem27.FromRow=""209"" ddItem27.ToRow=""211"" ddItem27.NextDDField=""F1Lad_AccCom"</definedName>
    <definedName name="zzXLOne.DDSUMMARY.019" localSheetId="17">"Row=""203"" ddItem26.ToRow=""203"" ddItem26.NextDDField=""F1Lad_AccComp4"" ddItem26.DtlDrilldownsDescr=""All Transactions"" ddItem26.DataSource=""F1LDG.PeriodBalances"" ddItem27.FromRow=""208"" ddItem27.ToRow=""210"" ddItem27.NextDDField=""F1Lad_AccCom"</definedName>
    <definedName name="zzXLOne.DDSUMMARY.019" localSheetId="14">"Row=""203"" ddItem26.ToRow=""203"" ddItem26.NextDDField=""F1Lad_AccComp4"" ddItem26.DtlDrilldownsDescr=""All Transactions"" ddItem26.DataSource=""F1LDG.PeriodBalances"" ddItem27.FromRow=""208"" ddItem27.ToRow=""210"" ddItem27.NextDDField=""F1Lad_AccCom"</definedName>
    <definedName name="zzXLOne.DDSUMMARY.019" localSheetId="15">"Row=""203"" ddItem26.ToRow=""203"" ddItem26.NextDDField=""F1Lad_AccComp4"" ddItem26.DtlDrilldownsDescr=""All Transactions"" ddItem26.DataSource=""F1LDG.PeriodBalances"" ddItem27.FromRow=""208"" ddItem27.ToRow=""210"" ddItem27.NextDDField=""F1Lad_AccCom"</definedName>
    <definedName name="zzXLOne.DDSUMMARY.019" localSheetId="16">"Row=""203"" ddItem26.ToRow=""203"" ddItem26.NextDDField=""F1Lad_AccComp4"" ddItem26.DtlDrilldownsDescr=""All Transactions"" ddItem26.DataSource=""F1LDG.PeriodBalances"" ddItem27.FromRow=""208"" ddItem27.ToRow=""210"" ddItem27.NextDDField=""F1Lad_AccCom"</definedName>
    <definedName name="zzXLOne.DDSUMMARY.019" localSheetId="13">"Row=""203"" ddItem26.ToRow=""203"" ddItem26.NextDDField=""F1Lad_AccComp4"" ddItem26.DtlDrilldownsDescr=""All Transactions"" ddItem26.DataSource=""F1LDG.PeriodBalances"" ddItem27.FromRow=""208"" ddItem27.ToRow=""210"" ddItem27.NextDDField=""F1Lad_AccCom"</definedName>
    <definedName name="zzXLOne.DDSUMMARY.019" localSheetId="12">"Row=""203"" ddItem26.ToRow=""203"" ddItem26.NextDDField=""F1Lad_AccComp4"" ddItem26.DtlDrilldownsDescr=""All Transactions"" ddItem26.DataSource=""F1LDG.PeriodBalances"" ddItem27.FromRow=""208"" ddItem27.ToRow=""210"" ddItem27.NextDDField=""F1Lad_AccCom"</definedName>
    <definedName name="zzXLOne.DDSUMMARY.019" localSheetId="3">"Row=""206"" ddItem26.ToRow=""207"" ddItem26.NextDDField=""F1Lad_AccComp4"" ddItem26.DtlDrilldownsDescr=""All Transactions"" ddItem26.DataSource=""F1LDG.PeriodBalances"" ddItem27.FromRow=""212"" ddItem27.ToRow=""215"" ddItem27.NextDDField=""F1Lad_AccCom"</definedName>
    <definedName name="zzXLOne.DDSUMMARY.020" localSheetId="4">"p4"" ddItem27.DtlDrilldownsDescr=""All Transactions"" ddItem27.DataSource=""F1LDG.PeriodBalances"" ddItem28.FromRow=""225"" ddItem28.ToRow=""230"" ddItem28.NextDDField=""F1Lad_AccComp4"" ddItem28.DtlDrilldownsDescr=""All Transactions"" ddItem28.DataSou"</definedName>
    <definedName name="zzXLOne.DDSUMMARY.020" localSheetId="5">"p4"" ddItem27.DtlDrilldownsDescr=""All Transactions"" ddItem27.DataSource=""F1LDG.PeriodBalances"" ddItem28.FromRow=""223"" ddItem28.ToRow=""228"" ddItem28.NextDDField=""F1Lad_AccComp4"" ddItem28.DtlDrilldownsDescr=""All Transactions"" ddItem28.DataSou"</definedName>
    <definedName name="zzXLOne.DDSUMMARY.020" localSheetId="11">"p4"" ddItem27.DtlDrilldownsDescr=""All Transactions"" ddItem27.DataSource=""F1LDG.PeriodBalances"" ddItem28.FromRow=""223"" ddItem28.ToRow=""228"" ddItem28.NextDDField=""F1Lad_AccComp4"" ddItem28.DtlDrilldownsDescr=""All Transactions"" ddItem28.DataSou"</definedName>
    <definedName name="zzXLOne.DDSUMMARY.020" localSheetId="10">"p4"" ddItem27.DtlDrilldownsDescr=""All Transactions"" ddItem27.DataSource=""F1LDG.PeriodBalances"" ddItem28.FromRow=""223"" ddItem28.ToRow=""228"" ddItem28.NextDDField=""F1Lad_AccComp4"" ddItem28.DtlDrilldownsDescr=""All Transactions"" ddItem28.DataSou"</definedName>
    <definedName name="zzXLOne.DDSUMMARY.020" localSheetId="9">"p4"" ddItem27.DtlDrilldownsDescr=""All Transactions"" ddItem27.DataSource=""F1LDG.PeriodBalances"" ddItem28.FromRow=""223"" ddItem28.ToRow=""228"" ddItem28.NextDDField=""F1Lad_AccComp4"" ddItem28.DtlDrilldownsDescr=""All Transactions"" ddItem28.DataSou"</definedName>
    <definedName name="zzXLOne.DDSUMMARY.020" localSheetId="8">"p4"" ddItem27.DtlDrilldownsDescr=""All Transactions"" ddItem27.DataSource=""F1LDG.PeriodBalances"" ddItem28.FromRow=""223"" ddItem28.ToRow=""228"" ddItem28.NextDDField=""F1Lad_AccComp4"" ddItem28.DtlDrilldownsDescr=""All Transactions"" ddItem28.DataSou"</definedName>
    <definedName name="zzXLOne.DDSUMMARY.020" localSheetId="7">"p4"" ddItem27.DtlDrilldownsDescr=""All Transactions"" ddItem27.DataSource=""F1LDG.PeriodBalances"" ddItem28.FromRow=""223"" ddItem28.ToRow=""228"" ddItem28.NextDDField=""F1Lad_AccComp4"" ddItem28.DtlDrilldownsDescr=""All Transactions"" ddItem28.DataSou"</definedName>
    <definedName name="zzXLOne.DDSUMMARY.020" localSheetId="2">"p4"" ddItem27.DtlDrilldownsDescr=""All Transactions"" ddItem27.DataSource=""F1LDG.PeriodBalances"" ddItem28.FromRow=""227"" ddItem28.ToRow=""232"" ddItem28.NextDDField=""F1Lad_AccComp4"" ddItem28.DtlDrilldownsDescr=""All Transactions"" ddItem28.DataSou"</definedName>
    <definedName name="zzXLOne.DDSUMMARY.020" localSheetId="19">"omp4"" ddItem27.DtlDrilldownsDescr=""All Transactions"" ddItem27.DataSource=""F1LDG.PeriodBalances"" ddItem28.FromRow=""240"" ddItem28.ToRow=""240"" ddItem28.NextDDField=""F1Lad_AccComp4"" ddItem28.DtlDrilldownsDescr=""All Transactions"" ddItem28.DataS"</definedName>
    <definedName name="zzXLOne.DDSUMMARY.020" localSheetId="18">"omp4"" ddItem27.DtlDrilldownsDescr=""All Transactions"" ddItem27.DataSource=""F1LDG.PeriodBalances"" ddItem28.FromRow=""240"" ddItem28.ToRow=""240"" ddItem28.NextDDField=""F1Lad_AccComp4"" ddItem28.DtlDrilldownsDescr=""All Transactions"" ddItem28.DataS"</definedName>
    <definedName name="zzXLOne.DDSUMMARY.020" localSheetId="6">"p4"" ddItem27.DtlDrilldownsDescr=""All Transactions"" ddItem27.DataSource=""F1LDG.PeriodBalances"" ddItem28.FromRow=""223"" ddItem28.ToRow=""228"" ddItem28.NextDDField=""F1Lad_AccComp4"" ddItem28.DtlDrilldownsDescr=""All Transactions"" ddItem28.DataSou"</definedName>
    <definedName name="zzXLOne.DDSUMMARY.020" localSheetId="17">"p4"" ddItem27.DtlDrilldownsDescr=""All Transactions"" ddItem27.DataSource=""F1LDG.PeriodBalances"" ddItem28.FromRow=""222"" ddItem28.ToRow=""227"" ddItem28.NextDDField=""F1Lad_AccComp4"" ddItem28.DtlDrilldownsDescr=""All Transactions"" ddItem28.DataSou"</definedName>
    <definedName name="zzXLOne.DDSUMMARY.020" localSheetId="14">"p4"" ddItem27.DtlDrilldownsDescr=""All Transactions"" ddItem27.DataSource=""F1LDG.PeriodBalances"" ddItem28.FromRow=""222"" ddItem28.ToRow=""227"" ddItem28.NextDDField=""F1Lad_AccComp4"" ddItem28.DtlDrilldownsDescr=""All Transactions"" ddItem28.DataSou"</definedName>
    <definedName name="zzXLOne.DDSUMMARY.020" localSheetId="15">"p4"" ddItem27.DtlDrilldownsDescr=""All Transactions"" ddItem27.DataSource=""F1LDG.PeriodBalances"" ddItem28.FromRow=""222"" ddItem28.ToRow=""227"" ddItem28.NextDDField=""F1Lad_AccComp4"" ddItem28.DtlDrilldownsDescr=""All Transactions"" ddItem28.DataSou"</definedName>
    <definedName name="zzXLOne.DDSUMMARY.020" localSheetId="16">"p4"" ddItem27.DtlDrilldownsDescr=""All Transactions"" ddItem27.DataSource=""F1LDG.PeriodBalances"" ddItem28.FromRow=""222"" ddItem28.ToRow=""227"" ddItem28.NextDDField=""F1Lad_AccComp4"" ddItem28.DtlDrilldownsDescr=""All Transactions"" ddItem28.DataSou"</definedName>
    <definedName name="zzXLOne.DDSUMMARY.020" localSheetId="13">"p4"" ddItem27.DtlDrilldownsDescr=""All Transactions"" ddItem27.DataSource=""F1LDG.PeriodBalances"" ddItem28.FromRow=""222"" ddItem28.ToRow=""227"" ddItem28.NextDDField=""F1Lad_AccComp4"" ddItem28.DtlDrilldownsDescr=""All Transactions"" ddItem28.DataSou"</definedName>
    <definedName name="zzXLOne.DDSUMMARY.020" localSheetId="12">"p4"" ddItem27.DtlDrilldownsDescr=""All Transactions"" ddItem27.DataSource=""F1LDG.PeriodBalances"" ddItem28.FromRow=""222"" ddItem28.ToRow=""227"" ddItem28.NextDDField=""F1Lad_AccComp4"" ddItem28.DtlDrilldownsDescr=""All Transactions"" ddItem28.DataSou"</definedName>
    <definedName name="zzXLOne.DDSUMMARY.020" localSheetId="3">"p4"" ddItem27.DtlDrilldownsDescr=""All Transactions"" ddItem27.DataSource=""F1LDG.PeriodBalances"" ddItem28.FromRow=""227"" ddItem28.ToRow=""232"" ddItem28.NextDDField=""F1Lad_AccComp4"" ddItem28.DtlDrilldownsDescr=""All Transactions"" ddItem28.DataSou"</definedName>
    <definedName name="zzXLOne.DDSUMMARY.021" localSheetId="4">"rce=""F1LDG.PeriodBalances"" ddItem29.FromRow=""234"" ddItem29.ToRow=""239"" ddItem29.NextDDField=""F1Lad_AccComp4"" ddItem29.DtlDrilldownsDescr=""All Transactions"" ddItem29.DataSource=""F1LDG.PeriodBalances"" ddItem30.FromRow=""244"" ddItem30.ToRow="</definedName>
    <definedName name="zzXLOne.DDSUMMARY.021" localSheetId="5">"rce=""F1LDG.PeriodBalances"" ddItem29.FromRow=""232"" ddItem29.ToRow=""237"" ddItem29.NextDDField=""F1Lad_AccComp4"" ddItem29.DtlDrilldownsDescr=""All Transactions"" ddItem29.DataSource=""F1LDG.PeriodBalances"" ddItem30.FromRow=""242"" ddItem30.ToRow="</definedName>
    <definedName name="zzXLOne.DDSUMMARY.021" localSheetId="11">"rce=""F1LDG.PeriodBalances"" ddItem29.FromRow=""232"" ddItem29.ToRow=""237"" ddItem29.NextDDField=""F1Lad_AccComp4"" ddItem29.DtlDrilldownsDescr=""All Transactions"" ddItem29.DataSource=""F1LDG.PeriodBalances"" ddItem30.FromRow=""242"" ddItem30.ToRow="</definedName>
    <definedName name="zzXLOne.DDSUMMARY.021" localSheetId="10">"rce=""F1LDG.PeriodBalances"" ddItem29.FromRow=""232"" ddItem29.ToRow=""237"" ddItem29.NextDDField=""F1Lad_AccComp4"" ddItem29.DtlDrilldownsDescr=""All Transactions"" ddItem29.DataSource=""F1LDG.PeriodBalances"" ddItem30.FromRow=""242"" ddItem30.ToRow="</definedName>
    <definedName name="zzXLOne.DDSUMMARY.021" localSheetId="9">"rce=""F1LDG.PeriodBalances"" ddItem29.FromRow=""232"" ddItem29.ToRow=""237"" ddItem29.NextDDField=""F1Lad_AccComp4"" ddItem29.DtlDrilldownsDescr=""All Transactions"" ddItem29.DataSource=""F1LDG.PeriodBalances"" ddItem30.FromRow=""242"" ddItem30.ToRow="</definedName>
    <definedName name="zzXLOne.DDSUMMARY.021" localSheetId="8">"rce=""F1LDG.PeriodBalances"" ddItem29.FromRow=""232"" ddItem29.ToRow=""237"" ddItem29.NextDDField=""F1Lad_AccComp4"" ddItem29.DtlDrilldownsDescr=""All Transactions"" ddItem29.DataSource=""F1LDG.PeriodBalances"" ddItem30.FromRow=""242"" ddItem30.ToRow="</definedName>
    <definedName name="zzXLOne.DDSUMMARY.021" localSheetId="7">"rce=""F1LDG.PeriodBalances"" ddItem29.FromRow=""232"" ddItem29.ToRow=""237"" ddItem29.NextDDField=""F1Lad_AccComp4"" ddItem29.DtlDrilldownsDescr=""All Transactions"" ddItem29.DataSource=""F1LDG.PeriodBalances"" ddItem30.FromRow=""242"" ddItem30.ToRow="</definedName>
    <definedName name="zzXLOne.DDSUMMARY.021" localSheetId="2">"rce=""F1LDG.PeriodBalances"" ddItem29.FromRow=""236"" ddItem29.ToRow=""241"" ddItem29.NextDDField=""F1Lad_AccComp4"" ddItem29.DtlDrilldownsDescr=""All Transactions"" ddItem29.DataSource=""F1LDG.PeriodBalances"" ddItem30.FromRow=""246"" ddItem30.ToRow="</definedName>
    <definedName name="zzXLOne.DDSUMMARY.021" localSheetId="19">"ource=""F1LDG.PeriodBalances"" ddItem29.FromRow=""246"" ddItem29.ToRow=""246"" ddItem29.NextDDField=""F1Lad_AccComp4"" ddItem29.DtlDrilldownsDescr=""All Transactions"" ddItem29.DataSource=""F1LDG.PeriodBalances"" ddItem30.FromRow=""250"" ddItem30.ToRow"</definedName>
    <definedName name="zzXLOne.DDSUMMARY.021" localSheetId="18">"ource=""F1LDG.PeriodBalances"" ddItem29.FromRow=""246"" ddItem29.ToRow=""246"" ddItem29.NextDDField=""F1Lad_AccComp4"" ddItem29.DtlDrilldownsDescr=""All Transactions"" ddItem29.DataSource=""F1LDG.PeriodBalances"" ddItem30.FromRow=""250"" ddItem30.ToRow"</definedName>
    <definedName name="zzXLOne.DDSUMMARY.021" localSheetId="6">"rce=""F1LDG.PeriodBalances"" ddItem29.FromRow=""232"" ddItem29.ToRow=""237"" ddItem29.NextDDField=""F1Lad_AccComp4"" ddItem29.DtlDrilldownsDescr=""All Transactions"" ddItem29.DataSource=""F1LDG.PeriodBalances"" ddItem30.FromRow=""242"" ddItem30.ToRow="</definedName>
    <definedName name="zzXLOne.DDSUMMARY.021" localSheetId="17">"rce=""F1LDG.PeriodBalances"" ddItem29.FromRow=""231"" ddItem29.ToRow=""236"" ddItem29.NextDDField=""F1Lad_AccComp4"" ddItem29.DtlDrilldownsDescr=""All Transactions"" ddItem29.DataSource=""F1LDG.PeriodBalances"" ddItem30.FromRow=""241"" ddItem30.ToRow="</definedName>
    <definedName name="zzXLOne.DDSUMMARY.021" localSheetId="14">"rce=""F1LDG.PeriodBalances"" ddItem29.FromRow=""231"" ddItem29.ToRow=""236"" ddItem29.NextDDField=""F1Lad_AccComp4"" ddItem29.DtlDrilldownsDescr=""All Transactions"" ddItem29.DataSource=""F1LDG.PeriodBalances"" ddItem30.FromRow=""241"" ddItem30.ToRow="</definedName>
    <definedName name="zzXLOne.DDSUMMARY.021" localSheetId="15">"rce=""F1LDG.PeriodBalances"" ddItem29.FromRow=""231"" ddItem29.ToRow=""236"" ddItem29.NextDDField=""F1Lad_AccComp4"" ddItem29.DtlDrilldownsDescr=""All Transactions"" ddItem29.DataSource=""F1LDG.PeriodBalances"" ddItem30.FromRow=""241"" ddItem30.ToRow="</definedName>
    <definedName name="zzXLOne.DDSUMMARY.021" localSheetId="16">"rce=""F1LDG.PeriodBalances"" ddItem29.FromRow=""231"" ddItem29.ToRow=""236"" ddItem29.NextDDField=""F1Lad_AccComp4"" ddItem29.DtlDrilldownsDescr=""All Transactions"" ddItem29.DataSource=""F1LDG.PeriodBalances"" ddItem30.FromRow=""241"" ddItem30.ToRow="</definedName>
    <definedName name="zzXLOne.DDSUMMARY.021" localSheetId="13">"rce=""F1LDG.PeriodBalances"" ddItem29.FromRow=""231"" ddItem29.ToRow=""236"" ddItem29.NextDDField=""F1Lad_AccComp4"" ddItem29.DtlDrilldownsDescr=""All Transactions"" ddItem29.DataSource=""F1LDG.PeriodBalances"" ddItem30.FromRow=""241"" ddItem30.ToRow="</definedName>
    <definedName name="zzXLOne.DDSUMMARY.021" localSheetId="12">"rce=""F1LDG.PeriodBalances"" ddItem29.FromRow=""231"" ddItem29.ToRow=""236"" ddItem29.NextDDField=""F1Lad_AccComp4"" ddItem29.DtlDrilldownsDescr=""All Transactions"" ddItem29.DataSource=""F1LDG.PeriodBalances"" ddItem30.FromRow=""241"" ddItem30.ToRow="</definedName>
    <definedName name="zzXLOne.DDSUMMARY.021" localSheetId="3">"rce=""F1LDG.PeriodBalances"" ddItem29.FromRow=""236"" ddItem29.ToRow=""241"" ddItem29.NextDDField=""F1Lad_AccComp4"" ddItem29.DtlDrilldownsDescr=""All Transactions"" ddItem29.DataSource=""F1LDG.PeriodBalances"" ddItem30.FromRow=""246"" ddItem30.ToRow="</definedName>
    <definedName name="zzXLOne.DDSUMMARY.022" localSheetId="4">"""244"" ddItem30.NextDDField=""F1Lad_AccComp4"" ddItem30.DtlDrilldownsDescr=""All Transactions"" ddItem30.DataSource=""F1LDG.PeriodBalances"" ddItem31.FromRow=""250"" ddItem31.ToRow=""250"" ddItem31.NextDDField=""F1Lad_AccComp4"" ddItem31.DtlDrilldowns"</definedName>
    <definedName name="zzXLOne.DDSUMMARY.022" localSheetId="5">"""242"" ddItem30.NextDDField=""F1Lad_AccComp4"" ddItem30.DtlDrilldownsDescr=""All Transactions"" ddItem30.DataSource=""F1LDG.PeriodBalances"" ddItem31.FromRow=""248"" ddItem31.ToRow=""248"" ddItem31.NextDDField=""F1Lad_AccComp4"" ddItem31.DtlDrilldowns"</definedName>
    <definedName name="zzXLOne.DDSUMMARY.022" localSheetId="11">"""242"" ddItem30.NextDDField=""F1Lad_AccComp4"" ddItem30.DtlDrilldownsDescr=""All Transactions"" ddItem30.DataSource=""F1LDG.PeriodBalances"" ddItem31.FromRow=""248"" ddItem31.ToRow=""248"" ddItem31.NextDDField=""F1Lad_AccComp4"" ddItem31.DtlDrilldowns"</definedName>
    <definedName name="zzXLOne.DDSUMMARY.022" localSheetId="10">"""242"" ddItem30.NextDDField=""F1Lad_AccComp4"" ddItem30.DtlDrilldownsDescr=""All Transactions"" ddItem30.DataSource=""F1LDG.PeriodBalances"" ddItem31.FromRow=""248"" ddItem31.ToRow=""248"" ddItem31.NextDDField=""F1Lad_AccComp4"" ddItem31.DtlDrilldowns"</definedName>
    <definedName name="zzXLOne.DDSUMMARY.022" localSheetId="9">"""242"" ddItem30.NextDDField=""F1Lad_AccComp4"" ddItem30.DtlDrilldownsDescr=""All Transactions"" ddItem30.DataSource=""F1LDG.PeriodBalances"" ddItem31.FromRow=""248"" ddItem31.ToRow=""248"" ddItem31.NextDDField=""F1Lad_AccComp4"" ddItem31.DtlDrilldowns"</definedName>
    <definedName name="zzXLOne.DDSUMMARY.022" localSheetId="8">"""242"" ddItem30.NextDDField=""F1Lad_AccComp4"" ddItem30.DtlDrilldownsDescr=""All Transactions"" ddItem30.DataSource=""F1LDG.PeriodBalances"" ddItem31.FromRow=""248"" ddItem31.ToRow=""248"" ddItem31.NextDDField=""F1Lad_AccComp4"" ddItem31.DtlDrilldowns"</definedName>
    <definedName name="zzXLOne.DDSUMMARY.022" localSheetId="7">"""242"" ddItem30.NextDDField=""F1Lad_AccComp4"" ddItem30.DtlDrilldownsDescr=""All Transactions"" ddItem30.DataSource=""F1LDG.PeriodBalances"" ddItem31.FromRow=""248"" ddItem31.ToRow=""248"" ddItem31.NextDDField=""F1Lad_AccComp4"" ddItem31.DtlDrilldowns"</definedName>
    <definedName name="zzXLOne.DDSUMMARY.022" localSheetId="2">"""246"" ddItem30.NextDDField=""F1Lad_AccComp4"" ddItem30.DtlDrilldownsDescr=""All Transactions"" ddItem30.DataSource=""F1LDG.PeriodBalances"" ddItem31.FromRow=""252"" ddItem31.ToRow=""252"" ddItem31.NextDDField=""F1Lad_AccComp4"" ddItem31.DtlDrilldowns"</definedName>
    <definedName name="zzXLOne.DDSUMMARY.022" localSheetId="19">"=""250"" ddItem30.NextDDField=""F1Lad_AccComp4"" ddItem30.DtlDrilldownsDescr=""All Transactions"" ddItem30.DataSource=""F1LDG.PeriodBalances"" ddItem31.FromRow=""251"" ddItem31.ToRow=""251"" ddItem31.NextDDField=""F1Lad_AccComp4"" ddItem31.DtlDrilldown"</definedName>
    <definedName name="zzXLOne.DDSUMMARY.022" localSheetId="18">"=""250"" ddItem30.NextDDField=""F1Lad_AccComp4"" ddItem30.DtlDrilldownsDescr=""All Transactions"" ddItem30.DataSource=""F1LDG.PeriodBalances"" ddItem31.FromRow=""251"" ddItem31.ToRow=""251"" ddItem31.NextDDField=""F1Lad_AccComp4"" ddItem31.DtlDrilldown"</definedName>
    <definedName name="zzXLOne.DDSUMMARY.022" localSheetId="6">"""242"" ddItem30.NextDDField=""F1Lad_AccComp4"" ddItem30.DtlDrilldownsDescr=""All Transactions"" ddItem30.DataSource=""F1LDG.PeriodBalances"" ddItem31.FromRow=""248"" ddItem31.ToRow=""248"" ddItem31.NextDDField=""F1Lad_AccComp4"" ddItem31.DtlDrilldowns"</definedName>
    <definedName name="zzXLOne.DDSUMMARY.022" localSheetId="17">"""241"" ddItem30.NextDDField=""F1Lad_AccComp4"" ddItem30.DtlDrilldownsDescr=""All Transactions"" ddItem30.DataSource=""F1LDG.PeriodBalances"" ddItem31.FromRow=""247"" ddItem31.ToRow=""247"" ddItem31.NextDDField=""F1Lad_AccComp4"" ddItem31.DtlDrilldowns"</definedName>
    <definedName name="zzXLOne.DDSUMMARY.022" localSheetId="14">"""241"" ddItem30.NextDDField=""F1Lad_AccComp4"" ddItem30.DtlDrilldownsDescr=""All Transactions"" ddItem30.DataSource=""F1LDG.PeriodBalances"" ddItem31.FromRow=""247"" ddItem31.ToRow=""247"" ddItem31.NextDDField=""F1Lad_AccComp4"" ddItem31.DtlDrilldowns"</definedName>
    <definedName name="zzXLOne.DDSUMMARY.022" localSheetId="15">"""241"" ddItem30.NextDDField=""F1Lad_AccComp4"" ddItem30.DtlDrilldownsDescr=""All Transactions"" ddItem30.DataSource=""F1LDG.PeriodBalances"" ddItem31.FromRow=""247"" ddItem31.ToRow=""247"" ddItem31.NextDDField=""F1Lad_AccComp4"" ddItem31.DtlDrilldowns"</definedName>
    <definedName name="zzXLOne.DDSUMMARY.022" localSheetId="16">"""241"" ddItem30.NextDDField=""F1Lad_AccComp4"" ddItem30.DtlDrilldownsDescr=""All Transactions"" ddItem30.DataSource=""F1LDG.PeriodBalances"" ddItem31.FromRow=""247"" ddItem31.ToRow=""247"" ddItem31.NextDDField=""F1Lad_AccComp4"" ddItem31.DtlDrilldowns"</definedName>
    <definedName name="zzXLOne.DDSUMMARY.022" localSheetId="13">"""241"" ddItem30.NextDDField=""F1Lad_AccComp4"" ddItem30.DtlDrilldownsDescr=""All Transactions"" ddItem30.DataSource=""F1LDG.PeriodBalances"" ddItem31.FromRow=""247"" ddItem31.ToRow=""247"" ddItem31.NextDDField=""F1Lad_AccComp4"" ddItem31.DtlDrilldowns"</definedName>
    <definedName name="zzXLOne.DDSUMMARY.022" localSheetId="12">"""241"" ddItem30.NextDDField=""F1Lad_AccComp4"" ddItem30.DtlDrilldownsDescr=""All Transactions"" ddItem30.DataSource=""F1LDG.PeriodBalances"" ddItem31.FromRow=""247"" ddItem31.ToRow=""247"" ddItem31.NextDDField=""F1Lad_AccComp4"" ddItem31.DtlDrilldowns"</definedName>
    <definedName name="zzXLOne.DDSUMMARY.022" localSheetId="3">"""246"" ddItem30.NextDDField=""F1Lad_AccComp4"" ddItem30.DtlDrilldownsDescr=""All Transactions"" ddItem30.DataSource=""F1LDG.PeriodBalances"" ddItem31.FromRow=""252"" ddItem31.ToRow=""252"" ddItem31.NextDDField=""F1Lad_AccComp4"" ddItem31.DtlDrilldowns"</definedName>
    <definedName name="zzXLOne.DDSUMMARY.023" localSheetId="4">"Descr=""All Transactions"" ddItem31.DataSource=""F1LDG.PeriodBalances"" ddItem32.FromRow=""254"" ddItem32.ToRow=""254"" ddItem32.NextDDField=""F1Lad_AccComp4"" ddItem32.DtlDrilldownsDescr=""All Transactions"" ddItem32.DataSource=""F1LDG.PeriodBalances"</definedName>
    <definedName name="zzXLOne.DDSUMMARY.023" localSheetId="5">"Descr=""All Transactions"" ddItem31.DataSource=""F1LDG.PeriodBalances"" ddItem32.FromRow=""252"" ddItem32.ToRow=""252"" ddItem32.NextDDField=""F1Lad_AccComp4"" ddItem32.DtlDrilldownsDescr=""All Transactions"" ddItem32.DataSource=""F1LDG.PeriodBalances"</definedName>
    <definedName name="zzXLOne.DDSUMMARY.023" localSheetId="11">"Descr=""All Transactions"" ddItem31.DataSource=""F1LDG.PeriodBalances"" ddItem32.FromRow=""252"" ddItem32.ToRow=""252"" ddItem32.NextDDField=""F1Lad_AccComp4"" ddItem32.DtlDrilldownsDescr=""All Transactions"" ddItem32.DataSource=""F1LDG.PeriodBalances"</definedName>
    <definedName name="zzXLOne.DDSUMMARY.023" localSheetId="10">"Descr=""All Transactions"" ddItem31.DataSource=""F1LDG.PeriodBalances"" ddItem32.FromRow=""252"" ddItem32.ToRow=""252"" ddItem32.NextDDField=""F1Lad_AccComp4"" ddItem32.DtlDrilldownsDescr=""All Transactions"" ddItem32.DataSource=""F1LDG.PeriodBalances"</definedName>
    <definedName name="zzXLOne.DDSUMMARY.023" localSheetId="9">"Descr=""All Transactions"" ddItem31.DataSource=""F1LDG.PeriodBalances"" ddItem32.FromRow=""252"" ddItem32.ToRow=""252"" ddItem32.NextDDField=""F1Lad_AccComp4"" ddItem32.DtlDrilldownsDescr=""All Transactions"" ddItem32.DataSource=""F1LDG.PeriodBalances"</definedName>
    <definedName name="zzXLOne.DDSUMMARY.023" localSheetId="8">"Descr=""All Transactions"" ddItem31.DataSource=""F1LDG.PeriodBalances"" ddItem32.FromRow=""252"" ddItem32.ToRow=""252"" ddItem32.NextDDField=""F1Lad_AccComp4"" ddItem32.DtlDrilldownsDescr=""All Transactions"" ddItem32.DataSource=""F1LDG.PeriodBalances"</definedName>
    <definedName name="zzXLOne.DDSUMMARY.023" localSheetId="7">"Descr=""All Transactions"" ddItem31.DataSource=""F1LDG.PeriodBalances"" ddItem32.FromRow=""252"" ddItem32.ToRow=""252"" ddItem32.NextDDField=""F1Lad_AccComp4"" ddItem32.DtlDrilldownsDescr=""All Transactions"" ddItem32.DataSource=""F1LDG.PeriodBalances"</definedName>
    <definedName name="zzXLOne.DDSUMMARY.023" localSheetId="2">"Descr=""All Transactions"" ddItem31.DataSource=""F1LDG.PeriodBalances"" ddItem32.FromRow=""256"" ddItem32.ToRow=""256"" ddItem32.NextDDField=""F1Lad_AccComp4"" ddItem32.DtlDrilldownsDescr=""All Transactions"" ddItem32.DataSource=""F1LDG.PeriodBalances"</definedName>
    <definedName name="zzXLOne.DDSUMMARY.023" localSheetId="19">"sDescr=""All Transactions"" ddItem31.DataSource=""F1LDG.PeriodBalances"" ddItem32.FromRow=""255"" ddItem32.ToRow=""256"" ddItem32.NextDDField=""F1Lad_AccComp4"" ddItem32.DtlDrilldownsDescr=""All Transactions"" ddItem32.DataSource=""F1LDG.PeriodBalances"</definedName>
    <definedName name="zzXLOne.DDSUMMARY.023" localSheetId="18">"sDescr=""All Transactions"" ddItem31.DataSource=""F1LDG.PeriodBalances"" ddItem32.FromRow=""255"" ddItem32.ToRow=""256"" ddItem32.NextDDField=""F1Lad_AccComp4"" ddItem32.DtlDrilldownsDescr=""All Transactions"" ddItem32.DataSource=""F1LDG.PeriodBalances"</definedName>
    <definedName name="zzXLOne.DDSUMMARY.023" localSheetId="6">"Descr=""All Transactions"" ddItem31.DataSource=""F1LDG.PeriodBalances"" ddItem32.FromRow=""252"" ddItem32.ToRow=""252"" ddItem32.NextDDField=""F1Lad_AccComp4"" ddItem32.DtlDrilldownsDescr=""All Transactions"" ddItem32.DataSource=""F1LDG.PeriodBalances"</definedName>
    <definedName name="zzXLOne.DDSUMMARY.023" localSheetId="17">"Descr=""All Transactions"" ddItem31.DataSource=""F1LDG.PeriodBalances"" ddItem32.FromRow=""251"" ddItem32.ToRow=""251"" ddItem32.NextDDField=""F1Lad_AccComp4"" ddItem32.DtlDrilldownsDescr=""All Transactions"" ddItem32.DataSource=""F1LDG.PeriodBalances"</definedName>
    <definedName name="zzXLOne.DDSUMMARY.023" localSheetId="14">"Descr=""All Transactions"" ddItem31.DataSource=""F1LDG.PeriodBalances"" ddItem32.FromRow=""251"" ddItem32.ToRow=""251"" ddItem32.NextDDField=""F1Lad_AccComp4"" ddItem32.DtlDrilldownsDescr=""All Transactions"" ddItem32.DataSource=""F1LDG.PeriodBalances"</definedName>
    <definedName name="zzXLOne.DDSUMMARY.023" localSheetId="15">"Descr=""All Transactions"" ddItem31.DataSource=""F1LDG.PeriodBalances"" ddItem32.FromRow=""251"" ddItem32.ToRow=""251"" ddItem32.NextDDField=""F1Lad_AccComp4"" ddItem32.DtlDrilldownsDescr=""All Transactions"" ddItem32.DataSource=""F1LDG.PeriodBalances"</definedName>
    <definedName name="zzXLOne.DDSUMMARY.023" localSheetId="16">"Descr=""All Transactions"" ddItem31.DataSource=""F1LDG.PeriodBalances"" ddItem32.FromRow=""251"" ddItem32.ToRow=""251"" ddItem32.NextDDField=""F1Lad_AccComp4"" ddItem32.DtlDrilldownsDescr=""All Transactions"" ddItem32.DataSource=""F1LDG.PeriodBalances"</definedName>
    <definedName name="zzXLOne.DDSUMMARY.023" localSheetId="13">"Descr=""All Transactions"" ddItem31.DataSource=""F1LDG.PeriodBalances"" ddItem32.FromRow=""251"" ddItem32.ToRow=""251"" ddItem32.NextDDField=""F1Lad_AccComp4"" ddItem32.DtlDrilldownsDescr=""All Transactions"" ddItem32.DataSource=""F1LDG.PeriodBalances"</definedName>
    <definedName name="zzXLOne.DDSUMMARY.023" localSheetId="12">"Descr=""All Transactions"" ddItem31.DataSource=""F1LDG.PeriodBalances"" ddItem32.FromRow=""251"" ddItem32.ToRow=""251"" ddItem32.NextDDField=""F1Lad_AccComp4"" ddItem32.DtlDrilldownsDescr=""All Transactions"" ddItem32.DataSource=""F1LDG.PeriodBalances"</definedName>
    <definedName name="zzXLOne.DDSUMMARY.023" localSheetId="3">"Descr=""All Transactions"" ddItem31.DataSource=""F1LDG.PeriodBalances"" ddItem32.FromRow=""256"" ddItem32.ToRow=""256"" ddItem32.NextDDField=""F1Lad_AccComp4"" ddItem32.DtlDrilldownsDescr=""All Transactions"" ddItem32.DataSource=""F1LDG.PeriodBalances"</definedName>
    <definedName name="zzXLOne.DDSUMMARY.024" localSheetId="4">""" ddItem33.FromRow=""255"" ddItem33.ToRow=""255"" ddItem33.NextDDField=""F1Lad_AccComp4"" ddItem33.DtlDrilldownsDescr=""All Transactions"" ddItem33.DataSource=""F1LDG.PeriodBalances"" ddItem34.FromRow=""259"" ddItem34.ToRow=""261"" ddItem34.NextDDFiel"</definedName>
    <definedName name="zzXLOne.DDSUMMARY.024" localSheetId="5">""" ddItem33.FromRow=""253"" ddItem33.ToRow=""253"" ddItem33.NextDDField=""F1Lad_AccComp4"" ddItem33.DtlDrilldownsDescr=""All Transactions"" ddItem33.DataSource=""F1LDG.PeriodBalances"" ddItem34.FromRow=""257"" ddItem34.ToRow=""259"" ddItem34.NextDDFiel"</definedName>
    <definedName name="zzXLOne.DDSUMMARY.024" localSheetId="11">""" ddItem33.FromRow=""253"" ddItem33.ToRow=""253"" ddItem33.NextDDField=""F1Lad_AccComp4"" ddItem33.DtlDrilldownsDescr=""All Transactions"" ddItem33.DataSource=""F1LDG.PeriodBalances"" ddItem34.FromRow=""257"" ddItem34.ToRow=""259"" ddItem34.NextDDFiel"</definedName>
    <definedName name="zzXLOne.DDSUMMARY.024" localSheetId="10">""" ddItem33.FromRow=""253"" ddItem33.ToRow=""253"" ddItem33.NextDDField=""F1Lad_AccComp4"" ddItem33.DtlDrilldownsDescr=""All Transactions"" ddItem33.DataSource=""F1LDG.PeriodBalances"" ddItem34.FromRow=""257"" ddItem34.ToRow=""259"" ddItem34.NextDDFiel"</definedName>
    <definedName name="zzXLOne.DDSUMMARY.024" localSheetId="9">""" ddItem33.FromRow=""253"" ddItem33.ToRow=""253"" ddItem33.NextDDField=""F1Lad_AccComp4"" ddItem33.DtlDrilldownsDescr=""All Transactions"" ddItem33.DataSource=""F1LDG.PeriodBalances"" ddItem34.FromRow=""257"" ddItem34.ToRow=""259"" ddItem34.NextDDFiel"</definedName>
    <definedName name="zzXLOne.DDSUMMARY.024" localSheetId="8">""" ddItem33.FromRow=""253"" ddItem33.ToRow=""253"" ddItem33.NextDDField=""F1Lad_AccComp4"" ddItem33.DtlDrilldownsDescr=""All Transactions"" ddItem33.DataSource=""F1LDG.PeriodBalances"" ddItem34.FromRow=""257"" ddItem34.ToRow=""259"" ddItem34.NextDDFiel"</definedName>
    <definedName name="zzXLOne.DDSUMMARY.024" localSheetId="7">""" ddItem33.FromRow=""253"" ddItem33.ToRow=""253"" ddItem33.NextDDField=""F1Lad_AccComp4"" ddItem33.DtlDrilldownsDescr=""All Transactions"" ddItem33.DataSource=""F1LDG.PeriodBalances"" ddItem34.FromRow=""257"" ddItem34.ToRow=""259"" ddItem34.NextDDFiel"</definedName>
    <definedName name="zzXLOne.DDSUMMARY.024" localSheetId="2">""" ddItem33.FromRow=""257"" ddItem33.ToRow=""257"" ddItem33.NextDDField=""F1Lad_AccComp4"" ddItem33.DtlDrilldownsDescr=""All Transactions"" ddItem33.DataSource=""F1LDG.PeriodBalances"" ddItem34.FromRow=""261"" ddItem34.ToRow=""263"" ddItem34.NextDDFiel"</definedName>
    <definedName name="zzXLOne.DDSUMMARY.024" localSheetId="19">""" ddItem33.FromRow=""261"" ddItem33.ToRow=""266"" ddItem33.NextDDField=""F1Lad_AccComp4"" ddItem33.DtlDrilldownsDescr=""All Transactions"" ddItem33.DataSource=""F1LDG.PeriodBalances""&gt;&lt;ddItem1.DataSourceParams classname=""T1.E1.XLG.XL1Utilities+Parame"</definedName>
    <definedName name="zzXLOne.DDSUMMARY.024" localSheetId="18">""" ddItem33.FromRow=""261"" ddItem33.ToRow=""266"" ddItem33.NextDDField=""F1Lad_AccComp4"" ddItem33.DtlDrilldownsDescr=""All Transactions"" ddItem33.DataSource=""F1LDG.PeriodBalances""&gt;&lt;ddItem1.DataSourceParams classname=""T1.E1.XLG.XL1Utilities+Parame"</definedName>
    <definedName name="zzXLOne.DDSUMMARY.024" localSheetId="6">""" ddItem33.FromRow=""253"" ddItem33.ToRow=""253"" ddItem33.NextDDField=""F1Lad_AccComp4"" ddItem33.DtlDrilldownsDescr=""All Transactions"" ddItem33.DataSource=""F1LDG.PeriodBalances"" ddItem34.FromRow=""257"" ddItem34.ToRow=""259"" ddItem34.NextDDFiel"</definedName>
    <definedName name="zzXLOne.DDSUMMARY.024" localSheetId="17">""" ddItem33.FromRow=""252"" ddItem33.ToRow=""252"" ddItem33.NextDDField=""F1Lad_AccComp4"" ddItem33.DtlDrilldownsDescr=""All Transactions"" ddItem33.DataSource=""F1LDG.PeriodBalances"" ddItem34.FromRow=""256"" ddItem34.ToRow=""257"" ddItem34.NextDDFiel"</definedName>
    <definedName name="zzXLOne.DDSUMMARY.024" localSheetId="14">""" ddItem33.FromRow=""252"" ddItem33.ToRow=""252"" ddItem33.NextDDField=""F1Lad_AccComp4"" ddItem33.DtlDrilldownsDescr=""All Transactions"" ddItem33.DataSource=""F1LDG.PeriodBalances"" ddItem34.FromRow=""256"" ddItem34.ToRow=""257"" ddItem34.NextDDFiel"</definedName>
    <definedName name="zzXLOne.DDSUMMARY.024" localSheetId="15">""" ddItem33.FromRow=""252"" ddItem33.ToRow=""252"" ddItem33.NextDDField=""F1Lad_AccComp4"" ddItem33.DtlDrilldownsDescr=""All Transactions"" ddItem33.DataSource=""F1LDG.PeriodBalances"" ddItem34.FromRow=""256"" ddItem34.ToRow=""257"" ddItem34.NextDDFiel"</definedName>
    <definedName name="zzXLOne.DDSUMMARY.024" localSheetId="16">""" ddItem33.FromRow=""252"" ddItem33.ToRow=""252"" ddItem33.NextDDField=""F1Lad_AccComp4"" ddItem33.DtlDrilldownsDescr=""All Transactions"" ddItem33.DataSource=""F1LDG.PeriodBalances"" ddItem34.FromRow=""256"" ddItem34.ToRow=""257"" ddItem34.NextDDFiel"</definedName>
    <definedName name="zzXLOne.DDSUMMARY.024" localSheetId="13">""" ddItem33.FromRow=""252"" ddItem33.ToRow=""252"" ddItem33.NextDDField=""F1Lad_AccComp4"" ddItem33.DtlDrilldownsDescr=""All Transactions"" ddItem33.DataSource=""F1LDG.PeriodBalances"" ddItem34.FromRow=""256"" ddItem34.ToRow=""257"" ddItem34.NextDDFiel"</definedName>
    <definedName name="zzXLOne.DDSUMMARY.024" localSheetId="12">""" ddItem33.FromRow=""252"" ddItem33.ToRow=""252"" ddItem33.NextDDField=""F1Lad_AccComp4"" ddItem33.DtlDrilldownsDescr=""All Transactions"" ddItem33.DataSource=""F1LDG.PeriodBalances"" ddItem34.FromRow=""256"" ddItem34.ToRow=""257"" ddItem34.NextDDFiel"</definedName>
    <definedName name="zzXLOne.DDSUMMARY.024" localSheetId="3">""" ddItem33.FromRow=""257"" ddItem33.ToRow=""257"" ddItem33.NextDDField=""F1Lad_AccComp4"" ddItem33.DtlDrilldownsDescr=""All Transactions"" ddItem33.DataSource=""F1LDG.PeriodBalances"" ddItem34.FromRow=""261"" ddItem34.ToRow=""263"" ddItem34.NextDDFiel"</definedName>
    <definedName name="zzXLOne.DDSUMMARY.025" localSheetId="4">"d=""F1Lad_AccComp4"" ddItem34.DtlDrilldownsDescr=""All Transactions"" ddItem34.DataSource=""F1LDG.PeriodBalances"" ddItem35.FromRow=""266"" ddItem35.ToRow=""271"" ddItem35.NextDDField=""F1Lad_AccComp4"" ddItem35.DtlDrilldownsDescr=""All Transactions"" "</definedName>
    <definedName name="zzXLOne.DDSUMMARY.025" localSheetId="5">"d=""F1Lad_AccComp4"" ddItem34.DtlDrilldownsDescr=""All Transactions"" ddItem34.DataSource=""F1LDG.PeriodBalances"" ddItem35.FromRow=""264"" ddItem35.ToRow=""269"" ddItem35.NextDDField=""F1Lad_AccComp4"" ddItem35.DtlDrilldownsDescr=""All Transactions"" "</definedName>
    <definedName name="zzXLOne.DDSUMMARY.025" localSheetId="11">"d=""F1Lad_AccComp4"" ddItem34.DtlDrilldownsDescr=""All Transactions"" ddItem34.DataSource=""F1LDG.PeriodBalances"" ddItem35.FromRow=""264"" ddItem35.ToRow=""269"" ddItem35.NextDDField=""F1Lad_AccComp4"" ddItem35.DtlDrilldownsDescr=""All Transactions"" "</definedName>
    <definedName name="zzXLOne.DDSUMMARY.025" localSheetId="10">"d=""F1Lad_AccComp4"" ddItem34.DtlDrilldownsDescr=""All Transactions"" ddItem34.DataSource=""F1LDG.PeriodBalances"" ddItem35.FromRow=""264"" ddItem35.ToRow=""269"" ddItem35.NextDDField=""F1Lad_AccComp4"" ddItem35.DtlDrilldownsDescr=""All Transactions"" "</definedName>
    <definedName name="zzXLOne.DDSUMMARY.025" localSheetId="9">"d=""F1Lad_AccComp4"" ddItem34.DtlDrilldownsDescr=""All Transactions"" ddItem34.DataSource=""F1LDG.PeriodBalances"" ddItem35.FromRow=""264"" ddItem35.ToRow=""269"" ddItem35.NextDDField=""F1Lad_AccComp4"" ddItem35.DtlDrilldownsDescr=""All Transactions"" "</definedName>
    <definedName name="zzXLOne.DDSUMMARY.025" localSheetId="8">"d=""F1Lad_AccComp4"" ddItem34.DtlDrilldownsDescr=""All Transactions"" ddItem34.DataSource=""F1LDG.PeriodBalances"" ddItem35.FromRow=""264"" ddItem35.ToRow=""269"" ddItem35.NextDDField=""F1Lad_AccComp4"" ddItem35.DtlDrilldownsDescr=""All Transactions"" "</definedName>
    <definedName name="zzXLOne.DDSUMMARY.025" localSheetId="7">"d=""F1Lad_AccComp4"" ddItem34.DtlDrilldownsDescr=""All Transactions"" ddItem34.DataSource=""F1LDG.PeriodBalances"" ddItem35.FromRow=""264"" ddItem35.ToRow=""269"" ddItem35.NextDDField=""F1Lad_AccComp4"" ddItem35.DtlDrilldownsDescr=""All Transactions"" "</definedName>
    <definedName name="zzXLOne.DDSUMMARY.025" localSheetId="2">"d=""F1Lad_AccComp4"" ddItem34.DtlDrilldownsDescr=""All Transactions"" ddItem34.DataSource=""F1LDG.PeriodBalances"" ddItem35.FromRow=""268"" ddItem35.ToRow=""273"" ddItem35.NextDDField=""F1Lad_AccComp4"" ddItem35.DtlDrilldownsDescr=""All Transactions"" "</definedName>
    <definedName name="zzXLOne.DDSUMMARY.025" localSheetId="19">"terSet"" assembly=""T1.E1.XLG""&gt;&lt;Params classname=""T1.Tb.BasicCollection"" assembly=""T1.Tb"" CollectionName=""Items"" CollectionCount=""1"" ItemClassName=""T1.E1.XLG.XL1Utilities+ParameterSet+Parameter"" ItemAssemblyName=""T1.E1.XLG""&gt;&lt;items&gt;&lt;item Ke"</definedName>
    <definedName name="zzXLOne.DDSUMMARY.025" localSheetId="18">"terSet"" assembly=""T1.E1.XLG""&gt;&lt;Params classname=""T1.Tb.BasicCollection"" assembly=""T1.Tb"" CollectionName=""Items"" CollectionCount=""1"" ItemClassName=""T1.E1.XLG.XL1Utilities+ParameterSet+Parameter"" ItemAssemblyName=""T1.E1.XLG""&gt;&lt;items&gt;&lt;item Ke"</definedName>
    <definedName name="zzXLOne.DDSUMMARY.025" localSheetId="6">"d=""F1Lad_AccComp4"" ddItem34.DtlDrilldownsDescr=""All Transactions"" ddItem34.DataSource=""F1LDG.PeriodBalances"" ddItem35.FromRow=""264"" ddItem35.ToRow=""269"" ddItem35.NextDDField=""F1Lad_AccComp4"" ddItem35.DtlDrilldownsDescr=""All Transactions"" "</definedName>
    <definedName name="zzXLOne.DDSUMMARY.025" localSheetId="17">"d=""F1Lad_AccComp4"" ddItem34.DtlDrilldownsDescr=""All Transactions"" ddItem34.DataSource=""F1LDG.PeriodBalances"" ddItem35.FromRow=""262"" ddItem35.ToRow=""267"" ddItem35.NextDDField=""F1Lad_AccComp4"" ddItem35.DtlDrilldownsDescr=""All Transactions"" "</definedName>
    <definedName name="zzXLOne.DDSUMMARY.025" localSheetId="14">"d=""F1Lad_AccComp4"" ddItem34.DtlDrilldownsDescr=""All Transactions"" ddItem34.DataSource=""F1LDG.PeriodBalances"" ddItem35.FromRow=""262"" ddItem35.ToRow=""267"" ddItem35.NextDDField=""F1Lad_AccComp4"" ddItem35.DtlDrilldownsDescr=""All Transactions"" "</definedName>
    <definedName name="zzXLOne.DDSUMMARY.025" localSheetId="15">"d=""F1Lad_AccComp4"" ddItem34.DtlDrilldownsDescr=""All Transactions"" ddItem34.DataSource=""F1LDG.PeriodBalances"" ddItem35.FromRow=""262"" ddItem35.ToRow=""267"" ddItem35.NextDDField=""F1Lad_AccComp4"" ddItem35.DtlDrilldownsDescr=""All Transactions"" "</definedName>
    <definedName name="zzXLOne.DDSUMMARY.025" localSheetId="16">"d=""F1Lad_AccComp4"" ddItem34.DtlDrilldownsDescr=""All Transactions"" ddItem34.DataSource=""F1LDG.PeriodBalances"" ddItem35.FromRow=""262"" ddItem35.ToRow=""267"" ddItem35.NextDDField=""F1Lad_AccComp4"" ddItem35.DtlDrilldownsDescr=""All Transactions"" "</definedName>
    <definedName name="zzXLOne.DDSUMMARY.025" localSheetId="13">"d=""F1Lad_AccComp4"" ddItem34.DtlDrilldownsDescr=""All Transactions"" ddItem34.DataSource=""F1LDG.PeriodBalances"" ddItem35.FromRow=""262"" ddItem35.ToRow=""267"" ddItem35.NextDDField=""F1Lad_AccComp4"" ddItem35.DtlDrilldownsDescr=""All Transactions"" "</definedName>
    <definedName name="zzXLOne.DDSUMMARY.025" localSheetId="12">"d=""F1Lad_AccComp4"" ddItem34.DtlDrilldownsDescr=""All Transactions"" ddItem34.DataSource=""F1LDG.PeriodBalances"" ddItem35.FromRow=""262"" ddItem35.ToRow=""267"" ddItem35.NextDDField=""F1Lad_AccComp4"" ddItem35.DtlDrilldownsDescr=""All Transactions"" "</definedName>
    <definedName name="zzXLOne.DDSUMMARY.025" localSheetId="3">"d=""F1Lad_AccComp4"" ddItem34.DtlDrilldownsDescr=""All Transactions"" ddItem34.DataSource=""F1LDG.PeriodBalances"" ddItem35.FromRow=""268"" ddItem35.ToRow=""273"" ddItem35.NextDDField=""F1Lad_AccComp4"" ddItem35.DtlDrilldownsDescr=""All Transactions"" "</definedName>
    <definedName name="zzXLOne.DDSUMMARY.026" localSheetId="4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5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11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10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9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8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7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2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19">"y=""chartname""&gt;&lt;Items Name=""ChartName"" Value=""PJCHT"" /&gt;&lt;/item&gt;&lt;/items&gt;&lt;/Params&gt;&lt;/ddItem1.DataSourceParams&gt;&lt;ddItem2.DataSourceParams classname=""T1.E1.XLG.XL1Utilities+ParameterSet"" assembly=""T1.E1.XLG""&gt;&lt;Params classname=""T1.Tb.BasicCollection"</definedName>
    <definedName name="zzXLOne.DDSUMMARY.026" localSheetId="18">"y=""chartname""&gt;&lt;Items Name=""ChartName"" Value=""PJCHT"" /&gt;&lt;/item&gt;&lt;/items&gt;&lt;/Params&gt;&lt;/ddItem1.DataSourceParams&gt;&lt;ddItem2.DataSourceParams classname=""T1.E1.XLG.XL1Utilities+ParameterSet"" assembly=""T1.E1.XLG""&gt;&lt;Params classname=""T1.Tb.BasicCollection"</definedName>
    <definedName name="zzXLOne.DDSUMMARY.026" localSheetId="6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17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14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15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16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13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12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6" localSheetId="3">"ddItem35.DataSource=""F1LDG.PeriodBalances""&gt;&lt;ddItem1.DataSourceParams classname=""T1.E1.XLG.XL1Utilities+ParameterSet"" assembly=""T1.E1.XLG""&gt;&lt;Params classname=""T1.Tb.BasicCollection"" assembly=""T1.Tb"" CollectionName=""Items"" CollectionCount=""1"</definedName>
    <definedName name="zzXLOne.DDSUMMARY.027" localSheetId="4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5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11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10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9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8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7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2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19">""" assembly=""T1.Tb"" CollectionName=""Items"" CollectionCount=""1"" ItemClassName=""T1.E1.XLG.XL1Utilities+ParameterSet+Parameter"" ItemAssemblyName=""T1.E1.XLG""&gt;&lt;items&gt;&lt;item Key=""chartname""&gt;&lt;Items Name=""ChartName"" Value=""PJCHT"" /&gt;&lt;/item&gt;&lt;/item"</definedName>
    <definedName name="zzXLOne.DDSUMMARY.027" localSheetId="18">""" assembly=""T1.Tb"" CollectionName=""Items"" CollectionCount=""1"" ItemClassName=""T1.E1.XLG.XL1Utilities+ParameterSet+Parameter"" ItemAssemblyName=""T1.E1.XLG""&gt;&lt;items&gt;&lt;item Key=""chartname""&gt;&lt;Items Name=""ChartName"" Value=""PJCHT"" /&gt;&lt;/item&gt;&lt;/item"</definedName>
    <definedName name="zzXLOne.DDSUMMARY.027" localSheetId="6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17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14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15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16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13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12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7" localSheetId="3">""" ItemClassName=""T1.E1.XLG.XL1Utilities+ParameterSet+Parameter"" ItemAssemblyName=""T1.E1.XLG""&gt;&lt;items&gt;&lt;item Key=""chartname""&gt;&lt;Items Name=""ChartName"" Value=""PJCHT"" /&gt;&lt;/item&gt;&lt;/items&gt;&lt;/Params&gt;&lt;/ddItem1.DataSourceParams&gt;&lt;ddItem2.DataSourceParams cl"</definedName>
    <definedName name="zzXLOne.DDSUMMARY.028" localSheetId="4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5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11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10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9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8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7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2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19">"s&gt;&lt;/Params&gt;&lt;/ddItem2.DataSourceParams&gt;&lt;ddItem3.DataSourceParams classname=""T1.E1.XLG.XL1Utilities+ParameterSet"" assembly=""T1.E1.XLG""&gt;&lt;Params classname=""T1.Tb.BasicCollection"" assembly=""T1.Tb"" CollectionName=""Items"" CollectionCount=""1"" ItemC"</definedName>
    <definedName name="zzXLOne.DDSUMMARY.028" localSheetId="18">"s&gt;&lt;/Params&gt;&lt;/ddItem2.DataSourceParams&gt;&lt;ddItem3.DataSourceParams classname=""T1.E1.XLG.XL1Utilities+ParameterSet"" assembly=""T1.E1.XLG""&gt;&lt;Params classname=""T1.Tb.BasicCollection"" assembly=""T1.Tb"" CollectionName=""Items"" CollectionCount=""1"" ItemC"</definedName>
    <definedName name="zzXLOne.DDSUMMARY.028" localSheetId="6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17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14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15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16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13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12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8" localSheetId="3">"assname=""T1.E1.XLG.XL1Utilities+ParameterSet"" assembly=""T1.E1.XLG""&gt;&lt;Params classname=""T1.Tb.BasicCollection"" assembly=""T1.Tb"" CollectionName=""Items"" CollectionCount=""1"" ItemClassName=""T1.E1.XLG.XL1Utilities+ParameterSet+Parameter"" ItemAss"</definedName>
    <definedName name="zzXLOne.DDSUMMARY.029" localSheetId="4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5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11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10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9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8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7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2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19">"lassName=""T1.E1.XLG.XL1Utilities+ParameterSet+Parameter"" ItemAssemblyName=""T1.E1.XLG""&gt;&lt;items&gt;&lt;item Key=""chartname""&gt;&lt;Items Name=""ChartName"" Value=""PJCHT"" /&gt;&lt;/item&gt;&lt;/items&gt;&lt;/Params&gt;&lt;/ddItem3.DataSourceParams&gt;&lt;ddItem4.DataSourceParams classname="</definedName>
    <definedName name="zzXLOne.DDSUMMARY.029" localSheetId="18">"lassName=""T1.E1.XLG.XL1Utilities+ParameterSet+Parameter"" ItemAssemblyName=""T1.E1.XLG""&gt;&lt;items&gt;&lt;item Key=""chartname""&gt;&lt;Items Name=""ChartName"" Value=""PJCHT"" /&gt;&lt;/item&gt;&lt;/items&gt;&lt;/Params&gt;&lt;/ddItem3.DataSourceParams&gt;&lt;ddItem4.DataSourceParams classname="</definedName>
    <definedName name="zzXLOne.DDSUMMARY.029" localSheetId="6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17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14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15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16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13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12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29" localSheetId="3">"emblyName=""T1.E1.XLG""&gt;&lt;items&gt;&lt;item Key=""chartname""&gt;&lt;Items Name=""ChartName"" Value=""PJCHT"" /&gt;&lt;/item&gt;&lt;/items&gt;&lt;/Params&gt;&lt;/ddItem2.DataSourceParams&gt;&lt;ddItem3.DataSourceParams classname=""T1.E1.XLG.XL1Utilities+ParameterSet"" assembly=""T1.E1.XLG""&gt;&lt;Pa"</definedName>
    <definedName name="zzXLOne.DDSUMMARY.030" localSheetId="4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5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11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10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9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8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7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2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19">"""T1.E1.XLG.XL1Utilities+ParameterSet"" assembly=""T1.E1.XLG""&gt;&lt;Params classname=""T1.Tb.BasicCollection"" assembly=""T1.Tb"" CollectionName=""Items"" CollectionCount=""1"" ItemClassName=""T1.E1.XLG.XL1Utilities+ParameterSet+Parameter"" ItemAssemblyNam"</definedName>
    <definedName name="zzXLOne.DDSUMMARY.030" localSheetId="18">"""T1.E1.XLG.XL1Utilities+ParameterSet"" assembly=""T1.E1.XLG""&gt;&lt;Params classname=""T1.Tb.BasicCollection"" assembly=""T1.Tb"" CollectionName=""Items"" CollectionCount=""1"" ItemClassName=""T1.E1.XLG.XL1Utilities+ParameterSet+Parameter"" ItemAssemblyNam"</definedName>
    <definedName name="zzXLOne.DDSUMMARY.030" localSheetId="6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17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14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15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16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13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12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0" localSheetId="3">"rams classname=""T1.Tb.BasicCollection"" assembly=""T1.Tb"" CollectionName=""Items"" CollectionCount=""1"" ItemClassName=""T1.E1.XLG.XL1Utilities+ParameterSet+Parameter"" ItemAssemblyName=""T1.E1.XLG""&gt;&lt;items&gt;&lt;item Key=""chartname""&gt;&lt;Items Name=""Chart"</definedName>
    <definedName name="zzXLOne.DDSUMMARY.031" localSheetId="4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5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11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10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9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8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7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2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19">"e=""T1.E1.XLG""&gt;&lt;items&gt;&lt;item Key=""chartname""&gt;&lt;Items Name=""ChartName"" Value=""PJCHT"" /&gt;&lt;/item&gt;&lt;/items&gt;&lt;/Params&gt;&lt;/ddItem4.DataSourceParams&gt;&lt;ddItem5.DataSourceParams classname=""T1.E1.XLG.XL1Utilities+ParameterSet"" assembly=""T1.E1.XLG""&gt;&lt;Params cla"</definedName>
    <definedName name="zzXLOne.DDSUMMARY.031" localSheetId="18">"e=""T1.E1.XLG""&gt;&lt;items&gt;&lt;item Key=""chartname""&gt;&lt;Items Name=""ChartName"" Value=""PJCHT"" /&gt;&lt;/item&gt;&lt;/items&gt;&lt;/Params&gt;&lt;/ddItem4.DataSourceParams&gt;&lt;ddItem5.DataSourceParams classname=""T1.E1.XLG.XL1Utilities+ParameterSet"" assembly=""T1.E1.XLG""&gt;&lt;Params cla"</definedName>
    <definedName name="zzXLOne.DDSUMMARY.031" localSheetId="6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17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14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15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16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13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12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1" localSheetId="3">"Name"" Value=""PJCHT"" /&gt;&lt;/item&gt;&lt;/items&gt;&lt;/Params&gt;&lt;/ddItem3.DataSourceParams&gt;&lt;ddItem4.DataSourceParams classname=""T1.E1.XLG.XL1Utilities+ParameterSet"" assembly=""T1.E1.XLG""&gt;&lt;Params classname=""T1.Tb.BasicCollection"" assembly=""T1.Tb"" CollectionName"</definedName>
    <definedName name="zzXLOne.DDSUMMARY.032" localSheetId="4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5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11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10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9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8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7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2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19">"ssname=""T1.Tb.BasicCollection"" assembly=""T1.Tb"" CollectionName=""Items"" CollectionCount=""1"" ItemClassName=""T1.E1.XLG.XL1Utilities+ParameterSet+Parameter"" ItemAssemblyName=""T1.E1.XLG""&gt;&lt;items&gt;&lt;item Key=""chartname""&gt;&lt;Items Name=""ChartName"" V"</definedName>
    <definedName name="zzXLOne.DDSUMMARY.032" localSheetId="18">"ssname=""T1.Tb.BasicCollection"" assembly=""T1.Tb"" CollectionName=""Items"" CollectionCount=""1"" ItemClassName=""T1.E1.XLG.XL1Utilities+ParameterSet+Parameter"" ItemAssemblyName=""T1.E1.XLG""&gt;&lt;items&gt;&lt;item Key=""chartname""&gt;&lt;Items Name=""ChartName"" V"</definedName>
    <definedName name="zzXLOne.DDSUMMARY.032" localSheetId="6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17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14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15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16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13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12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2" localSheetId="3">"=""Items"" CollectionCount=""1"" ItemClassName=""T1.E1.XLG.XL1Utilities+ParameterSet+Parameter"" ItemAssemblyName=""T1.E1.XLG""&gt;&lt;items&gt;&lt;item Key=""chartname""&gt;&lt;Items Name=""ChartName"" Value=""PJCHT"" /&gt;&lt;/item&gt;&lt;/items&gt;&lt;/Params&gt;&lt;/ddItem4.DataSourceParam"</definedName>
    <definedName name="zzXLOne.DDSUMMARY.033" localSheetId="4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5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11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10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9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8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7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2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19">"alue=""PJCHT"" /&gt;&lt;/item&gt;&lt;/items&gt;&lt;/Params&gt;&lt;/ddItem5.DataSourceParams&gt;&lt;ddItem6.DataSourceParams classname=""T1.E1.XLG.XL1Utilities+ParameterSet"" assembly=""T1.E1.XLG""&gt;&lt;Params classname=""T1.Tb.BasicCollection"" assembly=""T1.Tb"" CollectionName=""Items"</definedName>
    <definedName name="zzXLOne.DDSUMMARY.033" localSheetId="18">"alue=""PJCHT"" /&gt;&lt;/item&gt;&lt;/items&gt;&lt;/Params&gt;&lt;/ddItem5.DataSourceParams&gt;&lt;ddItem6.DataSourceParams classname=""T1.E1.XLG.XL1Utilities+ParameterSet"" assembly=""T1.E1.XLG""&gt;&lt;Params classname=""T1.Tb.BasicCollection"" assembly=""T1.Tb"" CollectionName=""Items"</definedName>
    <definedName name="zzXLOne.DDSUMMARY.033" localSheetId="6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17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14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15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16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13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12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3" localSheetId="3">"s&gt;&lt;ddItem5.DataSourceParams classname=""T1.E1.XLG.XL1Utilities+ParameterSet"" assembly=""T1.E1.XLG""&gt;&lt;Params classname=""T1.Tb.BasicCollection"" assembly=""T1.Tb"" CollectionName=""Items"" CollectionCount=""1"" ItemClassName=""T1.E1.XLG.XL1Utilities+Pa"</definedName>
    <definedName name="zzXLOne.DDSUMMARY.034" localSheetId="4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5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11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10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9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8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7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2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19">""" CollectionCount=""1"" ItemClassName=""T1.E1.XLG.XL1Utilities+ParameterSet+Parameter"" ItemAssemblyName=""T1.E1.XLG""&gt;&lt;items&gt;&lt;item Key=""chartname""&gt;&lt;Items Name=""ChartName"" Value=""PJCHT"" /&gt;&lt;/item&gt;&lt;/items&gt;&lt;/Params&gt;&lt;/ddItem6.DataSourceParams&gt;&lt;ddIte"</definedName>
    <definedName name="zzXLOne.DDSUMMARY.034" localSheetId="18">""" CollectionCount=""1"" ItemClassName=""T1.E1.XLG.XL1Utilities+ParameterSet+Parameter"" ItemAssemblyName=""T1.E1.XLG""&gt;&lt;items&gt;&lt;item Key=""chartname""&gt;&lt;Items Name=""ChartName"" Value=""PJCHT"" /&gt;&lt;/item&gt;&lt;/items&gt;&lt;/Params&gt;&lt;/ddItem6.DataSourceParams&gt;&lt;ddIte"</definedName>
    <definedName name="zzXLOne.DDSUMMARY.034" localSheetId="6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17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14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15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16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13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12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4" localSheetId="3">"rameterSet+Parameter"" ItemAssemblyName=""T1.E1.XLG""&gt;&lt;items&gt;&lt;item Key=""chartname""&gt;&lt;Items Name=""ChartName"" Value=""PJCHT"" /&gt;&lt;/item&gt;&lt;/items&gt;&lt;/Params&gt;&lt;/ddItem5.DataSourceParams&gt;&lt;ddItem6.DataSourceParams classname=""T1.E1.XLG.XL1Utilities+ParameterSe"</definedName>
    <definedName name="zzXLOne.DDSUMMARY.035" localSheetId="4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5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11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10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9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8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7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2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19">"m7.DataSourceParams classname=""T1.E1.XLG.XL1Utilities+ParameterSet"" assembly=""T1.E1.XLG""&gt;&lt;Params classname=""T1.Tb.BasicCollection"" assembly=""T1.Tb"" CollectionName=""Items"" CollectionCount=""1"" ItemClassName=""T1.E1.XLG.XL1Utilities+ParameterS"</definedName>
    <definedName name="zzXLOne.DDSUMMARY.035" localSheetId="18">"m7.DataSourceParams classname=""T1.E1.XLG.XL1Utilities+ParameterSet"" assembly=""T1.E1.XLG""&gt;&lt;Params classname=""T1.Tb.BasicCollection"" assembly=""T1.Tb"" CollectionName=""Items"" CollectionCount=""1"" ItemClassName=""T1.E1.XLG.XL1Utilities+ParameterS"</definedName>
    <definedName name="zzXLOne.DDSUMMARY.035" localSheetId="6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17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14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15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16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13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12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5" localSheetId="3">"t"" assembly=""T1.E1.XLG""&gt;&lt;Params classname=""T1.Tb.BasicCollection"" assembly=""T1.Tb"" CollectionName=""Items"" CollectionCount=""1"" ItemClassName=""T1.E1.XLG.XL1Utilities+ParameterSet+Parameter"" ItemAssemblyName=""T1.E1.XLG""&gt;&lt;items&gt;&lt;item Key=""c"</definedName>
    <definedName name="zzXLOne.DDSUMMARY.036" localSheetId="4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5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11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10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9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8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7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2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19">"et+Parameter"" ItemAssemblyName=""T1.E1.XLG""&gt;&lt;items&gt;&lt;item Key=""chartname""&gt;&lt;Items Name=""ChartName"" Value=""PJCHT"" /&gt;&lt;/item&gt;&lt;/items&gt;&lt;/Params&gt;&lt;/ddItem7.DataSourceParams&gt;&lt;ddItem8.DataSourceParams classname=""T1.E1.XLG.XL1Utilities+ParameterSet"" asse"</definedName>
    <definedName name="zzXLOne.DDSUMMARY.036" localSheetId="18">"et+Parameter"" ItemAssemblyName=""T1.E1.XLG""&gt;&lt;items&gt;&lt;item Key=""chartname""&gt;&lt;Items Name=""ChartName"" Value=""PJCHT"" /&gt;&lt;/item&gt;&lt;/items&gt;&lt;/Params&gt;&lt;/ddItem7.DataSourceParams&gt;&lt;ddItem8.DataSourceParams classname=""T1.E1.XLG.XL1Utilities+ParameterSet"" asse"</definedName>
    <definedName name="zzXLOne.DDSUMMARY.036" localSheetId="6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17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14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15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16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13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12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6" localSheetId="3">"hartname""&gt;&lt;Items Name=""ChartName"" Value=""PJCHT"" /&gt;&lt;/item&gt;&lt;/items&gt;&lt;/Params&gt;&lt;/ddItem6.DataSourceParams&gt;&lt;ddItem7.DataSourceParams classname=""T1.E1.XLG.XL1Utilities+ParameterSet"" assembly=""T1.E1.XLG""&gt;&lt;Params classname=""T1.Tb.BasicCollection"" ass"</definedName>
    <definedName name="zzXLOne.DDSUMMARY.037" localSheetId="4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5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11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10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9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8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7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2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19">"mbly=""T1.E1.XLG""&gt;&lt;Params classname=""T1.Tb.BasicCollection"" assembly=""T1.Tb"" CollectionName=""Items"" CollectionCount=""1"" ItemClassName=""T1.E1.XLG.XL1Utilities+ParameterSet+Parameter"" ItemAssemblyName=""T1.E1.XLG""&gt;&lt;items&gt;&lt;item Key=""chartname"</definedName>
    <definedName name="zzXLOne.DDSUMMARY.037" localSheetId="18">"mbly=""T1.E1.XLG""&gt;&lt;Params classname=""T1.Tb.BasicCollection"" assembly=""T1.Tb"" CollectionName=""Items"" CollectionCount=""1"" ItemClassName=""T1.E1.XLG.XL1Utilities+ParameterSet+Parameter"" ItemAssemblyName=""T1.E1.XLG""&gt;&lt;items&gt;&lt;item Key=""chartname"</definedName>
    <definedName name="zzXLOne.DDSUMMARY.037" localSheetId="6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17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14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15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16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13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12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7" localSheetId="3">"embly=""T1.Tb""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/&gt;&lt;/item&gt;&lt;/items&gt;&lt;/Pa"</definedName>
    <definedName name="zzXLOne.DDSUMMARY.038" localSheetId="4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5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11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10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9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8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7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2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19">"""&gt;&lt;Items Name=""ChartName"" Value=""PJCHT"" /&gt;&lt;/item&gt;&lt;/items&gt;&lt;/Params&gt;&lt;/ddItem8.DataSourceParams&gt;&lt;ddItem9.DataSourceParams classname=""T1.E1.XLG.XL1Utilities+ParameterSet"" assembly=""T1.E1.XLG""&gt;&lt;Params classname=""T1.Tb.BasicCollection"" assembly="""</definedName>
    <definedName name="zzXLOne.DDSUMMARY.038" localSheetId="18">"""&gt;&lt;Items Name=""ChartName"" Value=""PJCHT"" /&gt;&lt;/item&gt;&lt;/items&gt;&lt;/Params&gt;&lt;/ddItem8.DataSourceParams&gt;&lt;ddItem9.DataSourceParams classname=""T1.E1.XLG.XL1Utilities+ParameterSet"" assembly=""T1.E1.XLG""&gt;&lt;Params classname=""T1.Tb.BasicCollection"" assembly="""</definedName>
    <definedName name="zzXLOne.DDSUMMARY.038" localSheetId="6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17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14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15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16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13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12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8" localSheetId="3">"rams&gt;&lt;/ddItem7.DataSourceParams&gt;&lt;ddItem8.DataSourceParams classname=""T1.E1.XLG.XL1Utilities+ParameterSet"" assembly=""T1.E1.XLG""&gt;&lt;Params classname=""T1.Tb.BasicCollection"" assembly=""T1.Tb"" CollectionName=""Items"" CollectionCount=""1"" ItemClassNa"</definedName>
    <definedName name="zzXLOne.DDSUMMARY.039" localSheetId="4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5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11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10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9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8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7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2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19">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/&gt;&lt;/item&gt;&lt;/items&gt;&lt;/Params&gt;&lt;/d"</definedName>
    <definedName name="zzXLOne.DDSUMMARY.039" localSheetId="18">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/&gt;&lt;/item&gt;&lt;/items&gt;&lt;/Params&gt;&lt;/d"</definedName>
    <definedName name="zzXLOne.DDSUMMARY.039" localSheetId="6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17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14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15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16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13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12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39" localSheetId="3">"me=""T1.E1.XLG.XL1Utilities+ParameterSet+Parameter"" ItemAssemblyName=""T1.E1.XLG""&gt;&lt;items&gt;&lt;item Key=""chartname""&gt;&lt;Items Name=""ChartName"" Value=""PJCHT"" /&gt;&lt;/item&gt;&lt;/items&gt;&lt;/Params&gt;&lt;/ddItem8.DataSourceParams&gt;&lt;ddItem9.DataSourceParams classname=""T1.E"</definedName>
    <definedName name="zzXLOne.DDSUMMARY.040" localSheetId="4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5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11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10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9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8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7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2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19">"dItem9.DataSourceParams&gt;&lt;ddItem10.DataSourceParams classname=""T1.E1.XLG.XL1Utilities+ParameterSet"" assembly=""T1.E1.XLG""&gt;&lt;Params classname=""T1.Tb.BasicCollection"" assembly=""T1.Tb"" CollectionName=""Items"" CollectionCount=""1"" ItemClassName=""T1"</definedName>
    <definedName name="zzXLOne.DDSUMMARY.040" localSheetId="18">"dItem9.DataSourceParams&gt;&lt;ddItem10.DataSourceParams classname=""T1.E1.XLG.XL1Utilities+ParameterSet"" assembly=""T1.E1.XLG""&gt;&lt;Params classname=""T1.Tb.BasicCollection"" assembly=""T1.Tb"" CollectionName=""Items"" CollectionCount=""1"" ItemClassName=""T1"</definedName>
    <definedName name="zzXLOne.DDSUMMARY.040" localSheetId="6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17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14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15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16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13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12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0" localSheetId="3">"1.XLG.XL1Utilities+ParameterSet"" assembly=""T1.E1.XLG""&gt;&lt;Params classname=""T1.Tb.BasicCollection"" assembly=""T1.Tb"" CollectionName=""Items"" CollectionCount=""1"" ItemClassName=""T1.E1.XLG.XL1Utilities+ParameterSet+Parameter"" ItemAssemblyName=""T1"</definedName>
    <definedName name="zzXLOne.DDSUMMARY.041" localSheetId="4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5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11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10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9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8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7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2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19">".E1.XLG.XL1Utilities+ParameterSet+Parameter"" ItemAssemblyName=""T1.E1.XLG""&gt;&lt;items&gt;&lt;item Key=""chartname""&gt;&lt;Items Name=""ChartName"" Value=""PJCHT"" /&gt;&lt;/item&gt;&lt;/items&gt;&lt;/Params&gt;&lt;/ddItem10.DataSourceParams&gt;&lt;ddItem11.DataSourceParams classname=""T1.E1.XLG"</definedName>
    <definedName name="zzXLOne.DDSUMMARY.041" localSheetId="18">".E1.XLG.XL1Utilities+ParameterSet+Parameter"" ItemAssemblyName=""T1.E1.XLG""&gt;&lt;items&gt;&lt;item Key=""chartname""&gt;&lt;Items Name=""ChartName"" Value=""PJCHT"" /&gt;&lt;/item&gt;&lt;/items&gt;&lt;/Params&gt;&lt;/ddItem10.DataSourceParams&gt;&lt;ddItem11.DataSourceParams classname=""T1.E1.XLG"</definedName>
    <definedName name="zzXLOne.DDSUMMARY.041" localSheetId="6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17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14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15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16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13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12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1" localSheetId="3">".E1.XLG""&gt;&lt;items&gt;&lt;item Key=""chartname""&gt;&lt;Items Name=""ChartName"" Value=""PJCHT"" /&gt;&lt;/item&gt;&lt;/items&gt;&lt;/Params&gt;&lt;/ddItem9.DataSourceParams&gt;&lt;ddItem10.DataSourceParams classname=""T1.E1.XLG.XL1Utilities+ParameterSet"" assembly=""T1.E1.XLG""&gt;&lt;Params classnam"</definedName>
    <definedName name="zzXLOne.DDSUMMARY.042" localSheetId="4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5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11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10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9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8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7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2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19">".XL1Utilities+ParameterSet"" assembly=""T1.E1.XLG""&gt;&lt;Params classname=""T1.Tb.BasicCollection"" assembly=""T1.Tb"" CollectionName=""Items"" CollectionCount=""1"" ItemClassName=""T1.E1.XLG.XL1Utilities+ParameterSet+Parameter"" ItemAssemblyName=""T1.E1.X"</definedName>
    <definedName name="zzXLOne.DDSUMMARY.042" localSheetId="18">".XL1Utilities+ParameterSet"" assembly=""T1.E1.XLG""&gt;&lt;Params classname=""T1.Tb.BasicCollection"" assembly=""T1.Tb"" CollectionName=""Items"" CollectionCount=""1"" ItemClassName=""T1.E1.XLG.XL1Utilities+ParameterSet+Parameter"" ItemAssemblyName=""T1.E1.X"</definedName>
    <definedName name="zzXLOne.DDSUMMARY.042" localSheetId="6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17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14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15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16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13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12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2" localSheetId="3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43" localSheetId="4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5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11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10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9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8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7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2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19">"LG""&gt;&lt;items&gt;&lt;item Key=""chartname""&gt;&lt;Items Name=""ChartName"" Value=""PJCHT"" /&gt;&lt;/item&gt;&lt;/items&gt;&lt;/Params&gt;&lt;/ddItem11.DataSourceParams&gt;&lt;ddItem12.DataSourceParams classname=""T1.E1.XLG.XL1Utilities+ParameterSet"" assembly=""T1.E1.XLG""&gt;&lt;Params classname="""</definedName>
    <definedName name="zzXLOne.DDSUMMARY.043" localSheetId="18">"LG""&gt;&lt;items&gt;&lt;item Key=""chartname""&gt;&lt;Items Name=""ChartName"" Value=""PJCHT"" /&gt;&lt;/item&gt;&lt;/items&gt;&lt;/Params&gt;&lt;/ddItem11.DataSourceParams&gt;&lt;ddItem12.DataSourceParams classname=""T1.E1.XLG.XL1Utilities+ParameterSet"" assembly=""T1.E1.XLG""&gt;&lt;Params classname="""</definedName>
    <definedName name="zzXLOne.DDSUMMARY.043" localSheetId="6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17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14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15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16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13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12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3" localSheetId="3">"""PJCHT"" /&gt;&lt;/item&gt;&lt;/items&gt;&lt;/Params&gt;&lt;/ddItem10.DataSourceParams&gt;&lt;ddItem11.DataSourceParams classname=""T1.E1.XLG.XL1Utilities+ParameterSet"" assembly=""T1.E1.XLG""&gt;&lt;Params classname=""T1.Tb.BasicCollection"" assembly=""T1.Tb"" CollectionName=""Items"" "</definedName>
    <definedName name="zzXLOne.DDSUMMARY.044" localSheetId="4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5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11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10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9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8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7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2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19">"T1.Tb.BasicCollection"" assembly=""T1.Tb"" CollectionName=""Items"" CollectionCount=""1"" ItemClassName=""T1.E1.XLG.XL1Utilities+ParameterSet+Parameter"" ItemAssemblyName=""T1.E1.XLG""&gt;&lt;items&gt;&lt;item Key=""chartname""&gt;&lt;Items Name=""ChartName"" Value=""PJ"</definedName>
    <definedName name="zzXLOne.DDSUMMARY.044" localSheetId="18">"T1.Tb.BasicCollection"" assembly=""T1.Tb"" CollectionName=""Items"" CollectionCount=""1"" ItemClassName=""T1.E1.XLG.XL1Utilities+ParameterSet+Parameter"" ItemAssemblyName=""T1.E1.XLG""&gt;&lt;items&gt;&lt;item Key=""chartname""&gt;&lt;Items Name=""ChartName"" Value=""PJ"</definedName>
    <definedName name="zzXLOne.DDSUMMARY.044" localSheetId="6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17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14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15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16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13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12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4" localSheetId="3">"CollectionCount=""1"" ItemClassName=""T1.E1.XLG.XL1Utilities+ParameterSet+Parameter"" ItemAssemblyName=""T1.E1.XLG""&gt;&lt;items&gt;&lt;item Key=""chartname""&gt;&lt;Items Name=""ChartName"" Value=""PJCHT"" /&gt;&lt;/item&gt;&lt;/items&gt;&lt;/Params&gt;&lt;/ddItem11.DataSourceParams&gt;&lt;ddItem1"</definedName>
    <definedName name="zzXLOne.DDSUMMARY.045" localSheetId="4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5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11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10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9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8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7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2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19">"CHT"" /&gt;&lt;/item&gt;&lt;/items&gt;&lt;/Params&gt;&lt;/ddItem12.DataSourceParams&gt;&lt;ddItem13.DataSourceParams classname=""T1.E1.XLG.XL1Utilities+ParameterSet"" assembly=""T1.E1.XLG""&gt;&lt;Params classname=""T1.Tb.BasicCollection"" assembly=""T1.Tb"" CollectionName=""Items"" Coll"</definedName>
    <definedName name="zzXLOne.DDSUMMARY.045" localSheetId="18">"CHT"" /&gt;&lt;/item&gt;&lt;/items&gt;&lt;/Params&gt;&lt;/ddItem12.DataSourceParams&gt;&lt;ddItem13.DataSourceParams classname=""T1.E1.XLG.XL1Utilities+ParameterSet"" assembly=""T1.E1.XLG""&gt;&lt;Params classname=""T1.Tb.BasicCollection"" assembly=""T1.Tb"" CollectionName=""Items"" Coll"</definedName>
    <definedName name="zzXLOne.DDSUMMARY.045" localSheetId="6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17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14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15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16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13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12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5" localSheetId="3">"2.DataSourceParams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46" localSheetId="4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5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11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10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9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8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7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2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19">"ectionCount=""1"" ItemClassName=""T1.E1.XLG.XL1Utilities+ParameterSet+Parameter"" ItemAssemblyName=""T1.E1.XLG""&gt;&lt;items&gt;&lt;item Key=""chartname""&gt;&lt;Items Name=""ChartName"" Value=""PJCHT"" /&gt;&lt;/item&gt;&lt;/items&gt;&lt;/Params&gt;&lt;/ddItem13.DataSourceParams&gt;&lt;ddItem14.Da"</definedName>
    <definedName name="zzXLOne.DDSUMMARY.046" localSheetId="18">"ectionCount=""1"" ItemClassName=""T1.E1.XLG.XL1Utilities+ParameterSet+Parameter"" ItemAssemblyName=""T1.E1.XLG""&gt;&lt;items&gt;&lt;item Key=""chartname""&gt;&lt;Items Name=""ChartName"" Value=""PJCHT"" /&gt;&lt;/item&gt;&lt;/items&gt;&lt;/Params&gt;&lt;/ddItem13.DataSourceParams&gt;&lt;ddItem14.Da"</definedName>
    <definedName name="zzXLOne.DDSUMMARY.046" localSheetId="6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17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14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15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16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13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12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6" localSheetId="3">"t+Parameter"" ItemAssemblyName=""T1.E1.XLG""&gt;&lt;items&gt;&lt;item Key=""chartname""&gt;&lt;Items Name=""ChartName"" Value=""PJCHT"" /&gt;&lt;/item&gt;&lt;/items&gt;&lt;/Params&gt;&lt;/ddItem12.DataSourceParams&gt;&lt;ddItem13.DataSourceParams classname=""T1.E1.XLG.XL1Utilities+ParameterSet"" ass"</definedName>
    <definedName name="zzXLOne.DDSUMMARY.047" localSheetId="4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5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11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10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9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8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7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2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19">"taSourceParams classname=""T1.E1.XLG.XL1Utilities+ParameterSet"" assembly=""T1.E1.XLG""&gt;&lt;Params classname=""T1.Tb.BasicCollection"" assembly=""T1.Tb"" CollectionName=""Items"" CollectionCount=""1"" ItemClassName=""T1.E1.XLG.XL1Utilities+ParameterSet+Pa"</definedName>
    <definedName name="zzXLOne.DDSUMMARY.047" localSheetId="18">"taSourceParams classname=""T1.E1.XLG.XL1Utilities+ParameterSet"" assembly=""T1.E1.XLG""&gt;&lt;Params classname=""T1.Tb.BasicCollection"" assembly=""T1.Tb"" CollectionName=""Items"" CollectionCount=""1"" ItemClassName=""T1.E1.XLG.XL1Utilities+ParameterSet+Pa"</definedName>
    <definedName name="zzXLOne.DDSUMMARY.047" localSheetId="6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17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14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15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16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13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12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7" localSheetId="3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48" localSheetId="4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5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11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10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9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8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7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2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19">"rameter"" ItemAssemblyName=""T1.E1.XLG""&gt;&lt;items&gt;&lt;item Key=""chartname""&gt;&lt;Items Name=""ChartName"" Value=""PJCHT"" /&gt;&lt;/item&gt;&lt;/items&gt;&lt;/Params&gt;&lt;/ddItem14.DataSourceParams&gt;&lt;ddItem15.DataSourceParams classname=""T1.E1.XLG.XL1Utilities+ParameterSet"" assembl"</definedName>
    <definedName name="zzXLOne.DDSUMMARY.048" localSheetId="18">"rameter"" ItemAssemblyName=""T1.E1.XLG""&gt;&lt;items&gt;&lt;item Key=""chartname""&gt;&lt;Items Name=""ChartName"" Value=""PJCHT"" /&gt;&lt;/item&gt;&lt;/items&gt;&lt;/Params&gt;&lt;/ddItem14.DataSourceParams&gt;&lt;ddItem15.DataSourceParams classname=""T1.E1.XLG.XL1Utilities+ParameterSet"" assembl"</definedName>
    <definedName name="zzXLOne.DDSUMMARY.048" localSheetId="6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17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14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15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16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13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12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8" localSheetId="3">"e""&gt;&lt;Items Name=""ChartName"" Value=""PJCHT"" /&gt;&lt;/item&gt;&lt;/items&gt;&lt;/Params&gt;&lt;/ddItem13.DataSourceParams&gt;&lt;ddItem14.DataSourceParams classname=""T1.E1.XLG.XL1Utilities+ParameterSet"" assembly=""T1.E1.XLG""&gt;&lt;Params classname=""T1.Tb.BasicCollection"" assembly"</definedName>
    <definedName name="zzXLOne.DDSUMMARY.049" localSheetId="4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5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11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10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9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8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7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2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19">"y=""T1.E1.XLG""&gt;&lt;Params classname=""T1.Tb.BasicCollection"" assembly=""T1.Tb"" CollectionName=""Items"" CollectionCount=""1"" ItemClassName=""T1.E1.XLG.XL1Utilities+ParameterSet+Parameter"" ItemAssemblyName=""T1.E1.XLG""&gt;&lt;items&gt;&lt;item Key=""chartname""&gt;"</definedName>
    <definedName name="zzXLOne.DDSUMMARY.049" localSheetId="18">"y=""T1.E1.XLG""&gt;&lt;Params classname=""T1.Tb.BasicCollection"" assembly=""T1.Tb"" CollectionName=""Items"" CollectionCount=""1"" ItemClassName=""T1.E1.XLG.XL1Utilities+ParameterSet+Parameter"" ItemAssemblyName=""T1.E1.XLG""&gt;&lt;items&gt;&lt;item Key=""chartname""&gt;"</definedName>
    <definedName name="zzXLOne.DDSUMMARY.049" localSheetId="6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17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14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15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16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13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12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49" localSheetId="3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50" localSheetId="4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5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11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10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9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8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7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2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19">"&lt;Items Name=""ChartName"" Value=""PJCHT"" /&gt;&lt;/item&gt;&lt;/items&gt;&lt;/Params&gt;&lt;/ddItem15.DataSourceParams&gt;&lt;ddItem16.DataSourceParams classname=""T1.E1.XLG.XL1Utilities+ParameterSet"" assembly=""T1.E1.XLG""&gt;&lt;Params classname=""T1.Tb.BasicCollection"" assembly=""T"</definedName>
    <definedName name="zzXLOne.DDSUMMARY.050" localSheetId="18">"&lt;Items Name=""ChartName"" Value=""PJCHT"" /&gt;&lt;/item&gt;&lt;/items&gt;&lt;/Params&gt;&lt;/ddItem15.DataSourceParams&gt;&lt;ddItem16.DataSourceParams classname=""T1.E1.XLG.XL1Utilities+ParameterSet"" assembly=""T1.E1.XLG""&gt;&lt;Params classname=""T1.Tb.BasicCollection"" assembly=""T"</definedName>
    <definedName name="zzXLOne.DDSUMMARY.050" localSheetId="6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17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14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15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16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13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12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0" localSheetId="3">"&lt;/ddItem14.DataSourceParams&gt;&lt;ddItem15.DataSourceParams classname=""T1.E1.XLG.XL1Utilities+ParameterSet"" assembly=""T1.E1.XLG""&gt;&lt;Params classname=""T1.Tb.BasicCollection"" assembly=""T1.Tb"" CollectionName=""Items"" CollectionCount=""1"" ItemClassName="</definedName>
    <definedName name="zzXLOne.DDSUMMARY.051" localSheetId="4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5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11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10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9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8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7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2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19">"1.Tb""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/&gt;&lt;/item&gt;&lt;/items&gt;&lt;/Params&gt;&lt;/dd"</definedName>
    <definedName name="zzXLOne.DDSUMMARY.051" localSheetId="18">"1.Tb""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/&gt;&lt;/item&gt;&lt;/items&gt;&lt;/Params&gt;&lt;/dd"</definedName>
    <definedName name="zzXLOne.DDSUMMARY.051" localSheetId="6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17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14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15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16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13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12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1" localSheetId="3">"""T1.E1.XLG.XL1Utilities+ParameterSet+Parameter"" ItemAssemblyName=""T1.E1.XLG""&gt;&lt;items&gt;&lt;item Key=""chartname""&gt;&lt;Items Name=""ChartName"" Value=""PJCHT"" /&gt;&lt;/item&gt;&lt;/items&gt;&lt;/Params&gt;&lt;/ddItem15.DataSourceParams&gt;&lt;ddItem16.DataSourceParams classname=""T1.E1"</definedName>
    <definedName name="zzXLOne.DDSUMMARY.052" localSheetId="4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5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11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10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9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8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7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2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19">"Item16.DataSourceParams&gt;&lt;ddItem17.DataSourceParams classname=""T1.E1.XLG.XL1Utilities+ParameterSet"" assembly=""T1.E1.XLG""&gt;&lt;Params classname=""T1.Tb.BasicCollection"" assembly=""T1.Tb"" CollectionName=""Items"" CollectionCount=""1"" ItemClassName=""T1"</definedName>
    <definedName name="zzXLOne.DDSUMMARY.052" localSheetId="18">"Item16.DataSourceParams&gt;&lt;ddItem17.DataSourceParams classname=""T1.E1.XLG.XL1Utilities+ParameterSet"" assembly=""T1.E1.XLG""&gt;&lt;Params classname=""T1.Tb.BasicCollection"" assembly=""T1.Tb"" CollectionName=""Items"" CollectionCount=""1"" ItemClassName=""T1"</definedName>
    <definedName name="zzXLOne.DDSUMMARY.052" localSheetId="6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17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14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15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16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13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12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2" localSheetId="3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53" localSheetId="4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5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11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10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9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8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7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2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19">".E1.XLG.XL1Utilities+ParameterSet+Parameter"" ItemAssemblyName=""T1.E1.XLG""&gt;&lt;items&gt;&lt;item Key=""chartname""&gt;&lt;Items Name=""ChartName"" Value=""PJCHT"" /&gt;&lt;/item&gt;&lt;/items&gt;&lt;/Params&gt;&lt;/ddItem17.DataSourceParams&gt;&lt;ddItem18.DataSourceParams classname=""T1.E1.XLG"</definedName>
    <definedName name="zzXLOne.DDSUMMARY.053" localSheetId="18">".E1.XLG.XL1Utilities+ParameterSet+Parameter"" ItemAssemblyName=""T1.E1.XLG""&gt;&lt;items&gt;&lt;item Key=""chartname""&gt;&lt;Items Name=""ChartName"" Value=""PJCHT"" /&gt;&lt;/item&gt;&lt;/items&gt;&lt;/Params&gt;&lt;/ddItem17.DataSourceParams&gt;&lt;ddItem18.DataSourceParams classname=""T1.E1.XLG"</definedName>
    <definedName name="zzXLOne.DDSUMMARY.053" localSheetId="6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17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14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15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16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13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12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3" localSheetId="3">"E1.XLG""&gt;&lt;items&gt;&lt;item Key=""chartname""&gt;&lt;Items Name=""ChartName"" Value=""PJCHT"" /&gt;&lt;/item&gt;&lt;/items&gt;&lt;/Params&gt;&lt;/ddItem16.DataSourceParams&gt;&lt;ddItem17.DataSourceParams classname=""T1.E1.XLG.XL1Utilities+ParameterSet"" assembly=""T1.E1.XLG""&gt;&lt;Params classnam"</definedName>
    <definedName name="zzXLOne.DDSUMMARY.054" localSheetId="4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5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11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10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9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8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7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2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19">".XL1Utilities+ParameterSet"" assembly=""T1.E1.XLG""&gt;&lt;Params classname=""T1.Tb.BasicCollection"" assembly=""T1.Tb"" CollectionName=""Items"" CollectionCount=""1"" ItemClassName=""T1.E1.XLG.XL1Utilities+ParameterSet+Parameter"" ItemAssemblyName=""T1.E1.X"</definedName>
    <definedName name="zzXLOne.DDSUMMARY.054" localSheetId="18">".XL1Utilities+ParameterSet"" assembly=""T1.E1.XLG""&gt;&lt;Params classname=""T1.Tb.BasicCollection"" assembly=""T1.Tb"" CollectionName=""Items"" CollectionCount=""1"" ItemClassName=""T1.E1.XLG.XL1Utilities+ParameterSet+Parameter"" ItemAssemblyName=""T1.E1.X"</definedName>
    <definedName name="zzXLOne.DDSUMMARY.054" localSheetId="6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17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14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15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16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13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12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4" localSheetId="3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55" localSheetId="4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5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11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10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9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8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7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2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19">"LG""&gt;&lt;items&gt;&lt;item Key=""chartname""&gt;&lt;Items Name=""ChartName"" Value=""PJCHT"" /&gt;&lt;/item&gt;&lt;/items&gt;&lt;/Params&gt;&lt;/ddItem18.DataSourceParams&gt;&lt;ddItem19.DataSourceParams classname=""T1.E1.XLG.XL1Utilities+ParameterSet"" assembly=""T1.E1.XLG""&gt;&lt;Params classname="""</definedName>
    <definedName name="zzXLOne.DDSUMMARY.055" localSheetId="18">"LG""&gt;&lt;items&gt;&lt;item Key=""chartname""&gt;&lt;Items Name=""ChartName"" Value=""PJCHT"" /&gt;&lt;/item&gt;&lt;/items&gt;&lt;/Params&gt;&lt;/ddItem18.DataSourceParams&gt;&lt;ddItem19.DataSourceParams classname=""T1.E1.XLG.XL1Utilities+ParameterSet"" assembly=""T1.E1.XLG""&gt;&lt;Params classname="""</definedName>
    <definedName name="zzXLOne.DDSUMMARY.055" localSheetId="6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17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14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15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16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13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12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5" localSheetId="3">"""PJCHT"" /&gt;&lt;/item&gt;&lt;/items&gt;&lt;/Params&gt;&lt;/ddItem17.DataSourceParams&gt;&lt;ddItem18.DataSourceParams classname=""T1.E1.XLG.XL1Utilities+ParameterSet"" assembly=""T1.E1.XLG""&gt;&lt;Params classname=""T1.Tb.BasicCollection"" assembly=""T1.Tb"" CollectionName=""Items"" "</definedName>
    <definedName name="zzXLOne.DDSUMMARY.056" localSheetId="4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5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11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10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9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8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7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2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19">"T1.Tb.BasicCollection"" assembly=""T1.Tb"" CollectionName=""Items"" CollectionCount=""1"" ItemClassName=""T1.E1.XLG.XL1Utilities+ParameterSet+Parameter"" ItemAssemblyName=""T1.E1.XLG""&gt;&lt;items&gt;&lt;item Key=""chartname""&gt;&lt;Items Name=""ChartName"" Value=""PJ"</definedName>
    <definedName name="zzXLOne.DDSUMMARY.056" localSheetId="18">"T1.Tb.BasicCollection"" assembly=""T1.Tb"" CollectionName=""Items"" CollectionCount=""1"" ItemClassName=""T1.E1.XLG.XL1Utilities+ParameterSet+Parameter"" ItemAssemblyName=""T1.E1.XLG""&gt;&lt;items&gt;&lt;item Key=""chartname""&gt;&lt;Items Name=""ChartName"" Value=""PJ"</definedName>
    <definedName name="zzXLOne.DDSUMMARY.056" localSheetId="6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17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14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15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16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13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12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6" localSheetId="3">"CollectionCount=""1"" ItemClassName=""T1.E1.XLG.XL1Utilities+ParameterSet+Parameter"" ItemAssemblyName=""T1.E1.XLG""&gt;&lt;items&gt;&lt;item Key=""chartname""&gt;&lt;Items Name=""ChartName"" Value=""PJCHT"" /&gt;&lt;/item&gt;&lt;/items&gt;&lt;/Params&gt;&lt;/ddItem18.DataSourceParams&gt;&lt;ddItem1"</definedName>
    <definedName name="zzXLOne.DDSUMMARY.057" localSheetId="4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5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11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10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9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8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7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2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19">"CHT"" /&gt;&lt;/item&gt;&lt;/items&gt;&lt;/Params&gt;&lt;/ddItem19.DataSourceParams&gt;&lt;ddItem20.DataSourceParams classname=""T1.E1.XLG.XL1Utilities+ParameterSet"" assembly=""T1.E1.XLG""&gt;&lt;Params classname=""T1.Tb.BasicCollection"" assembly=""T1.Tb"" CollectionName=""Items"" Coll"</definedName>
    <definedName name="zzXLOne.DDSUMMARY.057" localSheetId="18">"CHT"" /&gt;&lt;/item&gt;&lt;/items&gt;&lt;/Params&gt;&lt;/ddItem19.DataSourceParams&gt;&lt;ddItem20.DataSourceParams classname=""T1.E1.XLG.XL1Utilities+ParameterSet"" assembly=""T1.E1.XLG""&gt;&lt;Params classname=""T1.Tb.BasicCollection"" assembly=""T1.Tb"" CollectionName=""Items"" Coll"</definedName>
    <definedName name="zzXLOne.DDSUMMARY.057" localSheetId="6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17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14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15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16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13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12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7" localSheetId="3">"9.DataSourceParams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58" localSheetId="4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5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11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10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9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8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7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2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19">"ectionCount=""1"" ItemClassName=""T1.E1.XLG.XL1Utilities+ParameterSet+Parameter"" ItemAssemblyName=""T1.E1.XLG""&gt;&lt;items&gt;&lt;item Key=""chartname""&gt;&lt;Items Name=""ChartName"" Value=""PJCHT"" /&gt;&lt;/item&gt;&lt;/items&gt;&lt;/Params&gt;&lt;/ddItem20.DataSourceParams&gt;&lt;ddItem21.Da"</definedName>
    <definedName name="zzXLOne.DDSUMMARY.058" localSheetId="18">"ectionCount=""1"" ItemClassName=""T1.E1.XLG.XL1Utilities+ParameterSet+Parameter"" ItemAssemblyName=""T1.E1.XLG""&gt;&lt;items&gt;&lt;item Key=""chartname""&gt;&lt;Items Name=""ChartName"" Value=""PJCHT"" /&gt;&lt;/item&gt;&lt;/items&gt;&lt;/Params&gt;&lt;/ddItem20.DataSourceParams&gt;&lt;ddItem21.Da"</definedName>
    <definedName name="zzXLOne.DDSUMMARY.058" localSheetId="6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17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14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15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16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13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12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8" localSheetId="3">"t+Parameter"" ItemAssemblyName=""T1.E1.XLG""&gt;&lt;items&gt;&lt;item Key=""chartname""&gt;&lt;Items Name=""ChartName"" Value=""PJCHT"" /&gt;&lt;/item&gt;&lt;/items&gt;&lt;/Params&gt;&lt;/ddItem19.DataSourceParams&gt;&lt;ddItem20.DataSourceParams classname=""T1.E1.XLG.XL1Utilities+ParameterSet"" ass"</definedName>
    <definedName name="zzXLOne.DDSUMMARY.059" localSheetId="4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5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11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10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9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8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7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2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19">"taSourceParams classname=""T1.E1.XLG.XL1Utilities+ParameterSet"" assembly=""T1.E1.XLG""&gt;&lt;Params classname=""T1.Tb.BasicCollection"" assembly=""T1.Tb"" CollectionName=""Items"" CollectionCount=""1"" ItemClassName=""T1.E1.XLG.XL1Utilities+ParameterSet+Pa"</definedName>
    <definedName name="zzXLOne.DDSUMMARY.059" localSheetId="18">"taSourceParams classname=""T1.E1.XLG.XL1Utilities+ParameterSet"" assembly=""T1.E1.XLG""&gt;&lt;Params classname=""T1.Tb.BasicCollection"" assembly=""T1.Tb"" CollectionName=""Items"" CollectionCount=""1"" ItemClassName=""T1.E1.XLG.XL1Utilities+ParameterSet+Pa"</definedName>
    <definedName name="zzXLOne.DDSUMMARY.059" localSheetId="6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17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14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15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16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13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12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59" localSheetId="3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60" localSheetId="4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5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11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10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9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8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7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2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19">"rameter"" ItemAssemblyName=""T1.E1.XLG""&gt;&lt;items&gt;&lt;item Key=""chartname""&gt;&lt;Items Name=""ChartName"" Value=""PJCHT"" /&gt;&lt;/item&gt;&lt;/items&gt;&lt;/Params&gt;&lt;/ddItem21.DataSourceParams&gt;&lt;ddItem22.DataSourceParams classname=""T1.E1.XLG.XL1Utilities+ParameterSet"" assembl"</definedName>
    <definedName name="zzXLOne.DDSUMMARY.060" localSheetId="18">"rameter"" ItemAssemblyName=""T1.E1.XLG""&gt;&lt;items&gt;&lt;item Key=""chartname""&gt;&lt;Items Name=""ChartName"" Value=""PJCHT"" /&gt;&lt;/item&gt;&lt;/items&gt;&lt;/Params&gt;&lt;/ddItem21.DataSourceParams&gt;&lt;ddItem22.DataSourceParams classname=""T1.E1.XLG.XL1Utilities+ParameterSet"" assembl"</definedName>
    <definedName name="zzXLOne.DDSUMMARY.060" localSheetId="6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17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14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15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16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13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12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0" localSheetId="3">"e""&gt;&lt;Items Name=""ChartName"" Value=""PJCHT"" /&gt;&lt;/item&gt;&lt;/items&gt;&lt;/Params&gt;&lt;/ddItem20.DataSourceParams&gt;&lt;ddItem21.DataSourceParams classname=""T1.E1.XLG.XL1Utilities+ParameterSet"" assembly=""T1.E1.XLG""&gt;&lt;Params classname=""T1.Tb.BasicCollection"" assembly"</definedName>
    <definedName name="zzXLOne.DDSUMMARY.061" localSheetId="4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5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11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10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9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8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7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2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19">"y=""T1.E1.XLG""&gt;&lt;Params classname=""T1.Tb.BasicCollection"" assembly=""T1.Tb"" CollectionName=""Items"" CollectionCount=""1"" ItemClassName=""T1.E1.XLG.XL1Utilities+ParameterSet+Parameter"" ItemAssemblyName=""T1.E1.XLG""&gt;&lt;items&gt;&lt;item Key=""chartname""&gt;"</definedName>
    <definedName name="zzXLOne.DDSUMMARY.061" localSheetId="18">"y=""T1.E1.XLG""&gt;&lt;Params classname=""T1.Tb.BasicCollection"" assembly=""T1.Tb"" CollectionName=""Items"" CollectionCount=""1"" ItemClassName=""T1.E1.XLG.XL1Utilities+ParameterSet+Parameter"" ItemAssemblyName=""T1.E1.XLG""&gt;&lt;items&gt;&lt;item Key=""chartname""&gt;"</definedName>
    <definedName name="zzXLOne.DDSUMMARY.061" localSheetId="6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17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14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15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16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13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12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1" localSheetId="3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62" localSheetId="4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5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11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10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9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8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7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2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19">"&lt;Items Name=""ChartName"" Value=""PJCHT"" /&gt;&lt;/item&gt;&lt;/items&gt;&lt;/Params&gt;&lt;/ddItem22.DataSourceParams&gt;&lt;ddItem23.DataSourceParams classname=""T1.E1.XLG.XL1Utilities+ParameterSet"" assembly=""T1.E1.XLG""&gt;&lt;Params classname=""T1.Tb.BasicCollection"" assembly=""T"</definedName>
    <definedName name="zzXLOne.DDSUMMARY.062" localSheetId="18">"&lt;Items Name=""ChartName"" Value=""PJCHT"" /&gt;&lt;/item&gt;&lt;/items&gt;&lt;/Params&gt;&lt;/ddItem22.DataSourceParams&gt;&lt;ddItem23.DataSourceParams classname=""T1.E1.XLG.XL1Utilities+ParameterSet"" assembly=""T1.E1.XLG""&gt;&lt;Params classname=""T1.Tb.BasicCollection"" assembly=""T"</definedName>
    <definedName name="zzXLOne.DDSUMMARY.062" localSheetId="6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17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14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15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16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13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12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2" localSheetId="3">"&lt;/ddItem21.DataSourceParams&gt;&lt;ddItem22.DataSourceParams classname=""T1.E1.XLG.XL1Utilities+ParameterSet"" assembly=""T1.E1.XLG""&gt;&lt;Params classname=""T1.Tb.BasicCollection"" assembly=""T1.Tb"" CollectionName=""Items"" CollectionCount=""1"" ItemClassName="</definedName>
    <definedName name="zzXLOne.DDSUMMARY.063" localSheetId="4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5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11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10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9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8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7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2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19">"1.Tb""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/&gt;&lt;/item&gt;&lt;/items&gt;&lt;/Params&gt;&lt;/dd"</definedName>
    <definedName name="zzXLOne.DDSUMMARY.063" localSheetId="18">"1.Tb""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/&gt;&lt;/item&gt;&lt;/items&gt;&lt;/Params&gt;&lt;/dd"</definedName>
    <definedName name="zzXLOne.DDSUMMARY.063" localSheetId="6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17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14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15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16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13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12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3" localSheetId="3">"""T1.E1.XLG.XL1Utilities+ParameterSet+Parameter"" ItemAssemblyName=""T1.E1.XLG""&gt;&lt;items&gt;&lt;item Key=""chartname""&gt;&lt;Items Name=""ChartName"" Value=""PJCHT"" /&gt;&lt;/item&gt;&lt;/items&gt;&lt;/Params&gt;&lt;/ddItem22.DataSourceParams&gt;&lt;ddItem23.DataSourceParams classname=""T1.E1"</definedName>
    <definedName name="zzXLOne.DDSUMMARY.064" localSheetId="4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5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11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10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9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8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7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2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19">"Item23.DataSourceParams&gt;&lt;ddItem24.DataSourceParams classname=""T1.E1.XLG.XL1Utilities+ParameterSet"" assembly=""T1.E1.XLG""&gt;&lt;Params classname=""T1.Tb.BasicCollection"" assembly=""T1.Tb"" CollectionName=""Items"" CollectionCount=""1"" ItemClassName=""T1"</definedName>
    <definedName name="zzXLOne.DDSUMMARY.064" localSheetId="18">"Item23.DataSourceParams&gt;&lt;ddItem24.DataSourceParams classname=""T1.E1.XLG.XL1Utilities+ParameterSet"" assembly=""T1.E1.XLG""&gt;&lt;Params classname=""T1.Tb.BasicCollection"" assembly=""T1.Tb"" CollectionName=""Items"" CollectionCount=""1"" ItemClassName=""T1"</definedName>
    <definedName name="zzXLOne.DDSUMMARY.064" localSheetId="6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17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14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15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16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13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12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4" localSheetId="3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65" localSheetId="4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5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11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10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9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8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7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2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19">".E1.XLG.XL1Utilities+ParameterSet+Parameter"" ItemAssemblyName=""T1.E1.XLG""&gt;&lt;items&gt;&lt;item Key=""chartname""&gt;&lt;Items Name=""ChartName"" Value=""PJCHT"" /&gt;&lt;/item&gt;&lt;/items&gt;&lt;/Params&gt;&lt;/ddItem24.DataSourceParams&gt;&lt;ddItem25.DataSourceParams classname=""T1.E1.XLG"</definedName>
    <definedName name="zzXLOne.DDSUMMARY.065" localSheetId="18">".E1.XLG.XL1Utilities+ParameterSet+Parameter"" ItemAssemblyName=""T1.E1.XLG""&gt;&lt;items&gt;&lt;item Key=""chartname""&gt;&lt;Items Name=""ChartName"" Value=""PJCHT"" /&gt;&lt;/item&gt;&lt;/items&gt;&lt;/Params&gt;&lt;/ddItem24.DataSourceParams&gt;&lt;ddItem25.DataSourceParams classname=""T1.E1.XLG"</definedName>
    <definedName name="zzXLOne.DDSUMMARY.065" localSheetId="6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17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14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15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16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13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12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5" localSheetId="3">"E1.XLG""&gt;&lt;items&gt;&lt;item Key=""chartname""&gt;&lt;Items Name=""ChartName"" Value=""PJCHT"" /&gt;&lt;/item&gt;&lt;/items&gt;&lt;/Params&gt;&lt;/ddItem23.DataSourceParams&gt;&lt;ddItem24.DataSourceParams classname=""T1.E1.XLG.XL1Utilities+ParameterSet"" assembly=""T1.E1.XLG""&gt;&lt;Params classnam"</definedName>
    <definedName name="zzXLOne.DDSUMMARY.066" localSheetId="4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5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11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10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9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8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7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2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19">".XL1Utilities+ParameterSet"" assembly=""T1.E1.XLG""&gt;&lt;Params classname=""T1.Tb.BasicCollection"" assembly=""T1.Tb"" CollectionName=""Items"" CollectionCount=""1"" ItemClassName=""T1.E1.XLG.XL1Utilities+ParameterSet+Parameter"" ItemAssemblyName=""T1.E1.X"</definedName>
    <definedName name="zzXLOne.DDSUMMARY.066" localSheetId="18">".XL1Utilities+ParameterSet"" assembly=""T1.E1.XLG""&gt;&lt;Params classname=""T1.Tb.BasicCollection"" assembly=""T1.Tb"" CollectionName=""Items"" CollectionCount=""1"" ItemClassName=""T1.E1.XLG.XL1Utilities+ParameterSet+Parameter"" ItemAssemblyName=""T1.E1.X"</definedName>
    <definedName name="zzXLOne.DDSUMMARY.066" localSheetId="6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17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14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15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16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13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12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6" localSheetId="3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67" localSheetId="4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5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11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10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9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8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7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2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19">"LG""&gt;&lt;items&gt;&lt;item Key=""chartname""&gt;&lt;Items Name=""ChartName"" Value=""PJCHT"" /&gt;&lt;/item&gt;&lt;/items&gt;&lt;/Params&gt;&lt;/ddItem25.DataSourceParams&gt;&lt;ddItem26.DataSourceParams classname=""T1.E1.XLG.XL1Utilities+ParameterSet"" assembly=""T1.E1.XLG""&gt;&lt;Params classname="""</definedName>
    <definedName name="zzXLOne.DDSUMMARY.067" localSheetId="18">"LG""&gt;&lt;items&gt;&lt;item Key=""chartname""&gt;&lt;Items Name=""ChartName"" Value=""PJCHT"" /&gt;&lt;/item&gt;&lt;/items&gt;&lt;/Params&gt;&lt;/ddItem25.DataSourceParams&gt;&lt;ddItem26.DataSourceParams classname=""T1.E1.XLG.XL1Utilities+ParameterSet"" assembly=""T1.E1.XLG""&gt;&lt;Params classname="""</definedName>
    <definedName name="zzXLOne.DDSUMMARY.067" localSheetId="6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17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14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15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16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13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12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7" localSheetId="3">"""PJCHT"" /&gt;&lt;/item&gt;&lt;/items&gt;&lt;/Params&gt;&lt;/ddItem24.DataSourceParams&gt;&lt;ddItem25.DataSourceParams classname=""T1.E1.XLG.XL1Utilities+ParameterSet"" assembly=""T1.E1.XLG""&gt;&lt;Params classname=""T1.Tb.BasicCollection"" assembly=""T1.Tb"" CollectionName=""Items"" "</definedName>
    <definedName name="zzXLOne.DDSUMMARY.068" localSheetId="4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5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11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10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9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8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7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2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19">"T1.Tb.BasicCollection"" assembly=""T1.Tb"" CollectionName=""Items"" CollectionCount=""1"" ItemClassName=""T1.E1.XLG.XL1Utilities+ParameterSet+Parameter"" ItemAssemblyName=""T1.E1.XLG""&gt;&lt;items&gt;&lt;item Key=""chartname""&gt;&lt;Items Name=""ChartName"" Value=""PJ"</definedName>
    <definedName name="zzXLOne.DDSUMMARY.068" localSheetId="18">"T1.Tb.BasicCollection"" assembly=""T1.Tb"" CollectionName=""Items"" CollectionCount=""1"" ItemClassName=""T1.E1.XLG.XL1Utilities+ParameterSet+Parameter"" ItemAssemblyName=""T1.E1.XLG""&gt;&lt;items&gt;&lt;item Key=""chartname""&gt;&lt;Items Name=""ChartName"" Value=""PJ"</definedName>
    <definedName name="zzXLOne.DDSUMMARY.068" localSheetId="6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17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14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15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16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13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12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8" localSheetId="3">"CollectionCount=""1"" ItemClassName=""T1.E1.XLG.XL1Utilities+ParameterSet+Parameter"" ItemAssemblyName=""T1.E1.XLG""&gt;&lt;items&gt;&lt;item Key=""chartname""&gt;&lt;Items Name=""ChartName"" Value=""PJCHT"" /&gt;&lt;/item&gt;&lt;/items&gt;&lt;/Params&gt;&lt;/ddItem25.DataSourceParams&gt;&lt;ddItem2"</definedName>
    <definedName name="zzXLOne.DDSUMMARY.069" localSheetId="4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5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11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10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9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8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7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2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19">"CHT"" /&gt;&lt;/item&gt;&lt;/items&gt;&lt;/Params&gt;&lt;/ddItem26.DataSourceParams&gt;&lt;ddItem27.DataSourceParams classname=""T1.E1.XLG.XL1Utilities+ParameterSet"" assembly=""T1.E1.XLG""&gt;&lt;Params classname=""T1.Tb.BasicCollection"" assembly=""T1.Tb"" CollectionName=""Items"" Coll"</definedName>
    <definedName name="zzXLOne.DDSUMMARY.069" localSheetId="18">"CHT"" /&gt;&lt;/item&gt;&lt;/items&gt;&lt;/Params&gt;&lt;/ddItem26.DataSourceParams&gt;&lt;ddItem27.DataSourceParams classname=""T1.E1.XLG.XL1Utilities+ParameterSet"" assembly=""T1.E1.XLG""&gt;&lt;Params classname=""T1.Tb.BasicCollection"" assembly=""T1.Tb"" CollectionName=""Items"" Coll"</definedName>
    <definedName name="zzXLOne.DDSUMMARY.069" localSheetId="6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17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14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15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16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13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12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69" localSheetId="3">"6.DataSourceParams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70" localSheetId="4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5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11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10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9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8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7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2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19">"ectionCount=""1"" ItemClassName=""T1.E1.XLG.XL1Utilities+ParameterSet+Parameter"" ItemAssemblyName=""T1.E1.XLG""&gt;&lt;items&gt;&lt;item Key=""chartname""&gt;&lt;Items Name=""ChartName"" Value=""PJCHT"" /&gt;&lt;/item&gt;&lt;/items&gt;&lt;/Params&gt;&lt;/ddItem27.DataSourceParams&gt;&lt;ddItem28.Da"</definedName>
    <definedName name="zzXLOne.DDSUMMARY.070" localSheetId="18">"ectionCount=""1"" ItemClassName=""T1.E1.XLG.XL1Utilities+ParameterSet+Parameter"" ItemAssemblyName=""T1.E1.XLG""&gt;&lt;items&gt;&lt;item Key=""chartname""&gt;&lt;Items Name=""ChartName"" Value=""PJCHT"" /&gt;&lt;/item&gt;&lt;/items&gt;&lt;/Params&gt;&lt;/ddItem27.DataSourceParams&gt;&lt;ddItem28.Da"</definedName>
    <definedName name="zzXLOne.DDSUMMARY.070" localSheetId="6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17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14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15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16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13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12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0" localSheetId="3">"t+Parameter"" ItemAssemblyName=""T1.E1.XLG""&gt;&lt;items&gt;&lt;item Key=""chartname""&gt;&lt;Items Name=""ChartName"" Value=""PJCHT"" /&gt;&lt;/item&gt;&lt;/items&gt;&lt;/Params&gt;&lt;/ddItem26.DataSourceParams&gt;&lt;ddItem27.DataSourceParams classname=""T1.E1.XLG.XL1Utilities+ParameterSet"" ass"</definedName>
    <definedName name="zzXLOne.DDSUMMARY.071" localSheetId="4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5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11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10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9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8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7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2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19">"taSourceParams classname=""T1.E1.XLG.XL1Utilities+ParameterSet"" assembly=""T1.E1.XLG""&gt;&lt;Params classname=""T1.Tb.BasicCollection"" assembly=""T1.Tb"" CollectionName=""Items"" CollectionCount=""1"" ItemClassName=""T1.E1.XLG.XL1Utilities+ParameterSet+Pa"</definedName>
    <definedName name="zzXLOne.DDSUMMARY.071" localSheetId="18">"taSourceParams classname=""T1.E1.XLG.XL1Utilities+ParameterSet"" assembly=""T1.E1.XLG""&gt;&lt;Params classname=""T1.Tb.BasicCollection"" assembly=""T1.Tb"" CollectionName=""Items"" CollectionCount=""1"" ItemClassName=""T1.E1.XLG.XL1Utilities+ParameterSet+Pa"</definedName>
    <definedName name="zzXLOne.DDSUMMARY.071" localSheetId="6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17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14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15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16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13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12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1" localSheetId="3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72" localSheetId="4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5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11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10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9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8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7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2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19">"rameter"" ItemAssemblyName=""T1.E1.XLG""&gt;&lt;items&gt;&lt;item Key=""chartname""&gt;&lt;Items Name=""ChartName"" Value=""PJCHT"" /&gt;&lt;/item&gt;&lt;/items&gt;&lt;/Params&gt;&lt;/ddItem28.DataSourceParams&gt;&lt;ddItem29.DataSourceParams classname=""T1.E1.XLG.XL1Utilities+ParameterSet"" assembl"</definedName>
    <definedName name="zzXLOne.DDSUMMARY.072" localSheetId="18">"rameter"" ItemAssemblyName=""T1.E1.XLG""&gt;&lt;items&gt;&lt;item Key=""chartname""&gt;&lt;Items Name=""ChartName"" Value=""PJCHT"" /&gt;&lt;/item&gt;&lt;/items&gt;&lt;/Params&gt;&lt;/ddItem28.DataSourceParams&gt;&lt;ddItem29.DataSourceParams classname=""T1.E1.XLG.XL1Utilities+ParameterSet"" assembl"</definedName>
    <definedName name="zzXLOne.DDSUMMARY.072" localSheetId="6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17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14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15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16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13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12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2" localSheetId="3">"e""&gt;&lt;Items Name=""ChartName"" Value=""PJCHT"" /&gt;&lt;/item&gt;&lt;/items&gt;&lt;/Params&gt;&lt;/ddItem27.DataSourceParams&gt;&lt;ddItem28.DataSourceParams classname=""T1.E1.XLG.XL1Utilities+ParameterSet"" assembly=""T1.E1.XLG""&gt;&lt;Params classname=""T1.Tb.BasicCollection"" assembly"</definedName>
    <definedName name="zzXLOne.DDSUMMARY.073" localSheetId="4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5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11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10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9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8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7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2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19">"y=""T1.E1.XLG""&gt;&lt;Params classname=""T1.Tb.BasicCollection"" assembly=""T1.Tb"" CollectionName=""Items"" CollectionCount=""1"" ItemClassName=""T1.E1.XLG.XL1Utilities+ParameterSet+Parameter"" ItemAssemblyName=""T1.E1.XLG""&gt;&lt;items&gt;&lt;item Key=""chartname""&gt;"</definedName>
    <definedName name="zzXLOne.DDSUMMARY.073" localSheetId="18">"y=""T1.E1.XLG""&gt;&lt;Params classname=""T1.Tb.BasicCollection"" assembly=""T1.Tb"" CollectionName=""Items"" CollectionCount=""1"" ItemClassName=""T1.E1.XLG.XL1Utilities+ParameterSet+Parameter"" ItemAssemblyName=""T1.E1.XLG""&gt;&lt;items&gt;&lt;item Key=""chartname""&gt;"</definedName>
    <definedName name="zzXLOne.DDSUMMARY.073" localSheetId="6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17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14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15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16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13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12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3" localSheetId="3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74" localSheetId="4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5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11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10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9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8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7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2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19">"&lt;Items Name=""ChartName"" Value=""PJCHT"" /&gt;&lt;/item&gt;&lt;/items&gt;&lt;/Params&gt;&lt;/ddItem29.DataSourceParams&gt;&lt;ddItem30.DataSourceParams classname=""T1.E1.XLG.XL1Utilities+ParameterSet"" assembly=""T1.E1.XLG""&gt;&lt;Params classname=""T1.Tb.BasicCollection"" assembly=""T"</definedName>
    <definedName name="zzXLOne.DDSUMMARY.074" localSheetId="18">"&lt;Items Name=""ChartName"" Value=""PJCHT"" /&gt;&lt;/item&gt;&lt;/items&gt;&lt;/Params&gt;&lt;/ddItem29.DataSourceParams&gt;&lt;ddItem30.DataSourceParams classname=""T1.E1.XLG.XL1Utilities+ParameterSet"" assembly=""T1.E1.XLG""&gt;&lt;Params classname=""T1.Tb.BasicCollection"" assembly=""T"</definedName>
    <definedName name="zzXLOne.DDSUMMARY.074" localSheetId="6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17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14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15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16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13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12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4" localSheetId="3">"&lt;/ddItem28.DataSourceParams&gt;&lt;ddItem29.DataSourceParams classname=""T1.E1.XLG.XL1Utilities+ParameterSet"" assembly=""T1.E1.XLG""&gt;&lt;Params classname=""T1.Tb.BasicCollection"" assembly=""T1.Tb"" CollectionName=""Items"" CollectionCount=""1"" ItemClassName="</definedName>
    <definedName name="zzXLOne.DDSUMMARY.075" localSheetId="4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5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11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10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9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8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7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2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19">"1.Tb""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/&gt;&lt;/item&gt;&lt;/items&gt;&lt;/Params&gt;&lt;/dd"</definedName>
    <definedName name="zzXLOne.DDSUMMARY.075" localSheetId="18">"1.Tb""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/&gt;&lt;/item&gt;&lt;/items&gt;&lt;/Params&gt;&lt;/dd"</definedName>
    <definedName name="zzXLOne.DDSUMMARY.075" localSheetId="6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17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14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15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16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13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12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5" localSheetId="3">"""T1.E1.XLG.XL1Utilities+ParameterSet+Parameter"" ItemAssemblyName=""T1.E1.XLG""&gt;&lt;items&gt;&lt;item Key=""chartname""&gt;&lt;Items Name=""ChartName"" Value=""PJCHT"" /&gt;&lt;/item&gt;&lt;/items&gt;&lt;/Params&gt;&lt;/ddItem29.DataSourceParams&gt;&lt;ddItem30.DataSourceParams classname=""T1.E1"</definedName>
    <definedName name="zzXLOne.DDSUMMARY.076" localSheetId="4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5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11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10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9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8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7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2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19">"Item30.DataSourceParams&gt;&lt;ddItem31.DataSourceParams classname=""T1.E1.XLG.XL1Utilities+ParameterSet"" assembly=""T1.E1.XLG""&gt;&lt;Params classname=""T1.Tb.BasicCollection"" assembly=""T1.Tb"" CollectionName=""Items"" CollectionCount=""1"" ItemClassName=""T1"</definedName>
    <definedName name="zzXLOne.DDSUMMARY.076" localSheetId="18">"Item30.DataSourceParams&gt;&lt;ddItem31.DataSourceParams classname=""T1.E1.XLG.XL1Utilities+ParameterSet"" assembly=""T1.E1.XLG""&gt;&lt;Params classname=""T1.Tb.BasicCollection"" assembly=""T1.Tb"" CollectionName=""Items"" CollectionCount=""1"" ItemClassName=""T1"</definedName>
    <definedName name="zzXLOne.DDSUMMARY.076" localSheetId="6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17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14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15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16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13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12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6" localSheetId="3">".XLG.XL1Utilities+ParameterSet"" assembly=""T1.E1.XLG""&gt;&lt;Params classname=""T1.Tb.BasicCollection"" assembly=""T1.Tb"" CollectionName=""Items"" CollectionCount=""1"" ItemClassName=""T1.E1.XLG.XL1Utilities+ParameterSet+Parameter"" ItemAssemblyName=""T1."</definedName>
    <definedName name="zzXLOne.DDSUMMARY.077" localSheetId="4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5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11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10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9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8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7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2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19">".E1.XLG.XL1Utilities+ParameterSet+Parameter"" ItemAssemblyName=""T1.E1.XLG""&gt;&lt;items&gt;&lt;item Key=""chartname""&gt;&lt;Items Name=""ChartName"" Value=""PJCHT"" /&gt;&lt;/item&gt;&lt;/items&gt;&lt;/Params&gt;&lt;/ddItem31.DataSourceParams&gt;&lt;ddItem32.DataSourceParams classname=""T1.E1.XLG"</definedName>
    <definedName name="zzXLOne.DDSUMMARY.077" localSheetId="18">".E1.XLG.XL1Utilities+ParameterSet+Parameter"" ItemAssemblyName=""T1.E1.XLG""&gt;&lt;items&gt;&lt;item Key=""chartname""&gt;&lt;Items Name=""ChartName"" Value=""PJCHT"" /&gt;&lt;/item&gt;&lt;/items&gt;&lt;/Params&gt;&lt;/ddItem31.DataSourceParams&gt;&lt;ddItem32.DataSourceParams classname=""T1.E1.XLG"</definedName>
    <definedName name="zzXLOne.DDSUMMARY.077" localSheetId="6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17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14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15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16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13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12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7" localSheetId="3">"E1.XLG""&gt;&lt;items&gt;&lt;item Key=""chartname""&gt;&lt;Items Name=""ChartName"" Value=""PJCHT"" /&gt;&lt;/item&gt;&lt;/items&gt;&lt;/Params&gt;&lt;/ddItem30.DataSourceParams&gt;&lt;ddItem31.DataSourceParams classname=""T1.E1.XLG.XL1Utilities+ParameterSet"" assembly=""T1.E1.XLG""&gt;&lt;Params classnam"</definedName>
    <definedName name="zzXLOne.DDSUMMARY.078" localSheetId="4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5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11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10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9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8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7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2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19">".XL1Utilities+ParameterSet"" assembly=""T1.E1.XLG""&gt;&lt;Params classname=""T1.Tb.BasicCollection"" assembly=""T1.Tb"" CollectionName=""Items"" CollectionCount=""1"" ItemClassName=""T1.E1.XLG.XL1Utilities+ParameterSet+Parameter"" ItemAssemblyName=""T1.E1.X"</definedName>
    <definedName name="zzXLOne.DDSUMMARY.078" localSheetId="18">".XL1Utilities+ParameterSet"" assembly=""T1.E1.XLG""&gt;&lt;Params classname=""T1.Tb.BasicCollection"" assembly=""T1.Tb"" CollectionName=""Items"" CollectionCount=""1"" ItemClassName=""T1.E1.XLG.XL1Utilities+ParameterSet+Parameter"" ItemAssemblyName=""T1.E1.X"</definedName>
    <definedName name="zzXLOne.DDSUMMARY.078" localSheetId="6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17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14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15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16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13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12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8" localSheetId="3">"e=""T1.Tb.BasicCollection"" assembly=""T1.Tb"" CollectionName=""Items"" CollectionCount=""1"" ItemClassName=""T1.E1.XLG.XL1Utilities+ParameterSet+Parameter"" ItemAssemblyName=""T1.E1.XLG""&gt;&lt;items&gt;&lt;item Key=""chartname""&gt;&lt;Items Name=""ChartName"" Value="</definedName>
    <definedName name="zzXLOne.DDSUMMARY.079" localSheetId="4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5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11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10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9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8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7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2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19">"LG""&gt;&lt;items&gt;&lt;item Key=""chartname""&gt;&lt;Items Name=""ChartName"" Value=""PJCHT"" /&gt;&lt;/item&gt;&lt;/items&gt;&lt;/Params&gt;&lt;/ddItem32.DataSourceParams&gt;&lt;ddItem33.DataSourceParams classname=""T1.E1.XLG.XL1Utilities+ParameterSet"" assembly=""T1.E1.XLG""&gt;&lt;Params classname="""</definedName>
    <definedName name="zzXLOne.DDSUMMARY.079" localSheetId="18">"LG""&gt;&lt;items&gt;&lt;item Key=""chartname""&gt;&lt;Items Name=""ChartName"" Value=""PJCHT"" /&gt;&lt;/item&gt;&lt;/items&gt;&lt;/Params&gt;&lt;/ddItem32.DataSourceParams&gt;&lt;ddItem33.DataSourceParams classname=""T1.E1.XLG.XL1Utilities+ParameterSet"" assembly=""T1.E1.XLG""&gt;&lt;Params classname="""</definedName>
    <definedName name="zzXLOne.DDSUMMARY.079" localSheetId="6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17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14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15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16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13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12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79" localSheetId="3">"""PJCHT"" /&gt;&lt;/item&gt;&lt;/items&gt;&lt;/Params&gt;&lt;/ddItem31.DataSourceParams&gt;&lt;ddItem32.DataSourceParams classname=""T1.E1.XLG.XL1Utilities+ParameterSet"" assembly=""T1.E1.XLG""&gt;&lt;Params classname=""T1.Tb.BasicCollection"" assembly=""T1.Tb"" CollectionName=""Items"" "</definedName>
    <definedName name="zzXLOne.DDSUMMARY.080" localSheetId="4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5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11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10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9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8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7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2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19">"T1.Tb.BasicCollection"" assembly=""T1.Tb"" CollectionName=""Items"" CollectionCount=""1"" ItemClassName=""T1.E1.XLG.XL1Utilities+ParameterSet+Parameter"" ItemAssemblyName=""T1.E1.XLG""&gt;&lt;items&gt;&lt;item Key=""chartname""&gt;&lt;Items Name=""ChartName"" Value=""PJ"</definedName>
    <definedName name="zzXLOne.DDSUMMARY.080" localSheetId="18">"T1.Tb.BasicCollection"" assembly=""T1.Tb"" CollectionName=""Items"" CollectionCount=""1"" ItemClassName=""T1.E1.XLG.XL1Utilities+ParameterSet+Parameter"" ItemAssemblyName=""T1.E1.XLG""&gt;&lt;items&gt;&lt;item Key=""chartname""&gt;&lt;Items Name=""ChartName"" Value=""PJ"</definedName>
    <definedName name="zzXLOne.DDSUMMARY.080" localSheetId="6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17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14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15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16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13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12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0" localSheetId="3">"CollectionCount=""1"" ItemClassName=""T1.E1.XLG.XL1Utilities+ParameterSet+Parameter"" ItemAssemblyName=""T1.E1.XLG""&gt;&lt;items&gt;&lt;item Key=""chartname""&gt;&lt;Items Name=""ChartName"" Value=""PJCHT"" /&gt;&lt;/item&gt;&lt;/items&gt;&lt;/Params&gt;&lt;/ddItem32.DataSourceParams&gt;&lt;ddItem3"</definedName>
    <definedName name="zzXLOne.DDSUMMARY.081" localSheetId="4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5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11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10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9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8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7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2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19">"CHT"" /&gt;&lt;/item&gt;&lt;/items&gt;&lt;/Params&gt;&lt;/ddItem33.DataSourceParams&gt;&lt;/root&gt;"</definedName>
    <definedName name="zzXLOne.DDSUMMARY.081" localSheetId="18">"CHT"" /&gt;&lt;/item&gt;&lt;/items&gt;&lt;/Params&gt;&lt;/ddItem33.DataSourceParams&gt;&lt;/root&gt;"</definedName>
    <definedName name="zzXLOne.DDSUMMARY.081" localSheetId="6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17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14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15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16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13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12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1" localSheetId="3">"3.DataSourceParams classname=""T1.E1.XLG.XL1Utilities+ParameterSet"" assembly=""T1.E1.XLG""&gt;&lt;Params classname=""T1.Tb.BasicCollection"" assembly=""T1.Tb"" CollectionName=""Items"" CollectionCount=""1"" ItemClassName=""T1.E1.XLG.XL1Utilities+ParameterSe"</definedName>
    <definedName name="zzXLOne.DDSUMMARY.082" localSheetId="4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5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11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10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9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8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7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2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6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17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14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15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16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13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12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2" localSheetId="3">"t+Parameter"" ItemAssemblyName=""T1.E1.XLG""&gt;&lt;items&gt;&lt;item Key=""chartname""&gt;&lt;Items Name=""ChartName"" Value=""PJCHT"" /&gt;&lt;/item&gt;&lt;/items&gt;&lt;/Params&gt;&lt;/ddItem33.DataSourceParams&gt;&lt;ddItem34.DataSourceParams classname=""T1.E1.XLG.XL1Utilities+ParameterSet"" ass"</definedName>
    <definedName name="zzXLOne.DDSUMMARY.083" localSheetId="4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5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11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10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9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8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7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2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6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17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14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15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16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13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12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3" localSheetId="3">"embly=""T1.E1.XLG""&gt;&lt;Params classname=""T1.Tb.BasicCollection"" assembly=""T1.Tb"" CollectionName=""Items"" CollectionCount=""1"" ItemClassName=""T1.E1.XLG.XL1Utilities+ParameterSet+Parameter"" ItemAssemblyName=""T1.E1.XLG""&gt;&lt;items&gt;&lt;item Key=""chartnam"</definedName>
    <definedName name="zzXLOne.DDSUMMARY.084" localSheetId="4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5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11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10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9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8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7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2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6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17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14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15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16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13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12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4" localSheetId="3">"e""&gt;&lt;Items Name=""ChartName"" Value=""PJCHT"" /&gt;&lt;/item&gt;&lt;/items&gt;&lt;/Params&gt;&lt;/ddItem34.DataSourceParams&gt;&lt;ddItem35.DataSourceParams classname=""T1.E1.XLG.XL1Utilities+ParameterSet"" assembly=""T1.E1.XLG""&gt;&lt;Params classname=""T1.Tb.BasicCollection"" assembly"</definedName>
    <definedName name="zzXLOne.DDSUMMARY.085" localSheetId="4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5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11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10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9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8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7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2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6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17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14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15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16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13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12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5" localSheetId="3">"=""T1.Tb"" CollectionName=""Items"" CollectionCount=""1"" ItemClassName=""T1.E1.XLG.XL1Utilities+ParameterSet+Parameter"" ItemAssemblyName=""T1.E1.XLG""&gt;&lt;items&gt;&lt;item Key=""chartname""&gt;&lt;Items Name=""ChartName"" Value=""PJCHT"" /&gt;&lt;/item&gt;&lt;/items&gt;&lt;/Params&gt;"</definedName>
    <definedName name="zzXLOne.DDSUMMARY.086" localSheetId="4">"&lt;/ddItem35.DataSourceParams&gt;&lt;/root&gt;"</definedName>
    <definedName name="zzXLOne.DDSUMMARY.086" localSheetId="5">"&lt;/ddItem35.DataSourceParams&gt;&lt;/root&gt;"</definedName>
    <definedName name="zzXLOne.DDSUMMARY.086" localSheetId="11">"&lt;/ddItem35.DataSourceParams&gt;&lt;/root&gt;"</definedName>
    <definedName name="zzXLOne.DDSUMMARY.086" localSheetId="10">"&lt;/ddItem35.DataSourceParams&gt;&lt;/root&gt;"</definedName>
    <definedName name="zzXLOne.DDSUMMARY.086" localSheetId="9">"&lt;/ddItem35.DataSourceParams&gt;&lt;/root&gt;"</definedName>
    <definedName name="zzXLOne.DDSUMMARY.086" localSheetId="8">"&lt;/ddItem35.DataSourceParams&gt;&lt;/root&gt;"</definedName>
    <definedName name="zzXLOne.DDSUMMARY.086" localSheetId="7">"&lt;/ddItem35.DataSourceParams&gt;&lt;/root&gt;"</definedName>
    <definedName name="zzXLOne.DDSUMMARY.086" localSheetId="2">"&lt;/ddItem35.DataSourceParams&gt;&lt;/root&gt;"</definedName>
    <definedName name="zzXLOne.DDSUMMARY.086" localSheetId="6">"&lt;/ddItem35.DataSourceParams&gt;&lt;/root&gt;"</definedName>
    <definedName name="zzXLOne.DDSUMMARY.086" localSheetId="17">"&lt;/ddItem35.DataSourceParams&gt;&lt;/root&gt;"</definedName>
    <definedName name="zzXLOne.DDSUMMARY.086" localSheetId="14">"&lt;/ddItem35.DataSourceParams&gt;&lt;/root&gt;"</definedName>
    <definedName name="zzXLOne.DDSUMMARY.086" localSheetId="15">"&lt;/ddItem35.DataSourceParams&gt;&lt;/root&gt;"</definedName>
    <definedName name="zzXLOne.DDSUMMARY.086" localSheetId="16">"&lt;/ddItem35.DataSourceParams&gt;&lt;/root&gt;"</definedName>
    <definedName name="zzXLOne.DDSUMMARY.086" localSheetId="13">"&lt;/ddItem35.DataSourceParams&gt;&lt;/root&gt;"</definedName>
    <definedName name="zzXLOne.DDSUMMARY.086" localSheetId="12">"&lt;/ddItem35.DataSourceParams&gt;&lt;/root&gt;"</definedName>
    <definedName name="zzXLOne.DDSUMMARY.086" localSheetId="3">"&lt;/ddItem35.DataSourceParams&gt;&lt;/root&gt;"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0" i="240" l="1"/>
  <c r="I220" i="240"/>
  <c r="J220" i="240"/>
  <c r="K220" i="240" s="1"/>
  <c r="L220" i="240" s="1"/>
  <c r="M220" i="240" s="1"/>
  <c r="H165" i="240"/>
  <c r="I165" i="240"/>
  <c r="J165" i="240"/>
  <c r="K165" i="240" s="1"/>
  <c r="L165" i="240" s="1"/>
  <c r="M165" i="240" s="1"/>
  <c r="H110" i="240"/>
  <c r="I110" i="240"/>
  <c r="J110" i="240"/>
  <c r="K110" i="240" s="1"/>
  <c r="L110" i="240" s="1"/>
  <c r="M110" i="240" s="1"/>
  <c r="H63" i="240"/>
  <c r="I63" i="240"/>
  <c r="J63" i="240"/>
  <c r="K63" i="240"/>
  <c r="L63" i="240"/>
  <c r="M63" i="240" s="1"/>
  <c r="C195" i="240"/>
  <c r="D195" i="240"/>
  <c r="E195" i="240" s="1"/>
  <c r="F195" i="240" s="1"/>
  <c r="G195" i="240" s="1"/>
  <c r="H195" i="240" s="1"/>
  <c r="I195" i="240" s="1"/>
  <c r="J195" i="240" s="1"/>
  <c r="K195" i="240" s="1"/>
  <c r="L195" i="240" s="1"/>
  <c r="M195" i="240" s="1"/>
  <c r="C170" i="240"/>
  <c r="D170" i="240"/>
  <c r="E170" i="240" s="1"/>
  <c r="F170" i="240" s="1"/>
  <c r="G170" i="240" s="1"/>
  <c r="H170" i="240" s="1"/>
  <c r="I170" i="240" s="1"/>
  <c r="J170" i="240" s="1"/>
  <c r="K170" i="240" s="1"/>
  <c r="L170" i="240" s="1"/>
  <c r="M170" i="240" s="1"/>
  <c r="C140" i="240"/>
  <c r="D140" i="240"/>
  <c r="E140" i="240" s="1"/>
  <c r="F140" i="240" s="1"/>
  <c r="G140" i="240" s="1"/>
  <c r="H140" i="240" s="1"/>
  <c r="I140" i="240" s="1"/>
  <c r="J140" i="240" s="1"/>
  <c r="K140" i="240" s="1"/>
  <c r="L140" i="240" s="1"/>
  <c r="M140" i="240" s="1"/>
  <c r="C115" i="240"/>
  <c r="D115" i="240"/>
  <c r="E115" i="240"/>
  <c r="F115" i="240" s="1"/>
  <c r="G115" i="240" s="1"/>
  <c r="H115" i="240" s="1"/>
  <c r="I115" i="240" s="1"/>
  <c r="J115" i="240" s="1"/>
  <c r="K115" i="240" s="1"/>
  <c r="L115" i="240" s="1"/>
  <c r="M115" i="240" s="1"/>
  <c r="C90" i="240"/>
  <c r="D90" i="240"/>
  <c r="E90" i="240" s="1"/>
  <c r="F90" i="240" s="1"/>
  <c r="G90" i="240" s="1"/>
  <c r="H90" i="240" s="1"/>
  <c r="I90" i="240" s="1"/>
  <c r="J90" i="240" s="1"/>
  <c r="K90" i="240" s="1"/>
  <c r="L90" i="240" s="1"/>
  <c r="M90" i="240" s="1"/>
  <c r="C68" i="240"/>
  <c r="D68" i="240"/>
  <c r="E68" i="240" s="1"/>
  <c r="F68" i="240" s="1"/>
  <c r="G68" i="240" s="1"/>
  <c r="H68" i="240" s="1"/>
  <c r="I68" i="240" s="1"/>
  <c r="J68" i="240" s="1"/>
  <c r="K68" i="240" s="1"/>
  <c r="L68" i="240" s="1"/>
  <c r="M68" i="240" s="1"/>
  <c r="C35" i="240"/>
  <c r="D35" i="240"/>
  <c r="E35" i="240" s="1"/>
  <c r="F35" i="240" s="1"/>
  <c r="G35" i="240" s="1"/>
  <c r="H35" i="240" s="1"/>
  <c r="I35" i="240" s="1"/>
  <c r="J35" i="240" s="1"/>
  <c r="K35" i="240" s="1"/>
  <c r="L35" i="240" s="1"/>
  <c r="M35" i="240" s="1"/>
  <c r="C10" i="240"/>
  <c r="D10" i="240"/>
  <c r="E10" i="240"/>
  <c r="F10" i="240" s="1"/>
  <c r="G10" i="240" s="1"/>
  <c r="H10" i="240" s="1"/>
  <c r="I10" i="240" s="1"/>
  <c r="J10" i="240" s="1"/>
  <c r="K10" i="240" s="1"/>
  <c r="L10" i="240" s="1"/>
  <c r="M10" i="240" s="1"/>
  <c r="M217" i="240"/>
  <c r="L217" i="240"/>
  <c r="K217" i="240"/>
  <c r="J217" i="240"/>
  <c r="I217" i="240"/>
  <c r="H217" i="240"/>
  <c r="G217" i="240"/>
  <c r="F217" i="240"/>
  <c r="E217" i="240"/>
  <c r="D217" i="240"/>
  <c r="C217" i="240"/>
  <c r="B217" i="240"/>
  <c r="M209" i="240"/>
  <c r="L209" i="240"/>
  <c r="K209" i="240"/>
  <c r="J209" i="240"/>
  <c r="I209" i="240"/>
  <c r="H209" i="240"/>
  <c r="G209" i="240"/>
  <c r="F209" i="240"/>
  <c r="E209" i="240"/>
  <c r="D209" i="240"/>
  <c r="C209" i="240"/>
  <c r="B209" i="240"/>
  <c r="M204" i="240"/>
  <c r="L204" i="240"/>
  <c r="K204" i="240"/>
  <c r="J204" i="240"/>
  <c r="I204" i="240"/>
  <c r="H204" i="240"/>
  <c r="G204" i="240"/>
  <c r="F204" i="240"/>
  <c r="E204" i="240"/>
  <c r="D204" i="240"/>
  <c r="C204" i="240"/>
  <c r="B204" i="240"/>
  <c r="M199" i="240"/>
  <c r="L199" i="240"/>
  <c r="K199" i="240"/>
  <c r="J199" i="240"/>
  <c r="I199" i="240"/>
  <c r="H199" i="240"/>
  <c r="G199" i="240"/>
  <c r="F199" i="240"/>
  <c r="E199" i="240"/>
  <c r="D199" i="240"/>
  <c r="C199" i="240"/>
  <c r="B199" i="240"/>
  <c r="M188" i="240"/>
  <c r="M189" i="240" s="1"/>
  <c r="M193" i="240" s="1"/>
  <c r="M210" i="240" s="1"/>
  <c r="M218" i="240" s="1"/>
  <c r="L188" i="240"/>
  <c r="K188" i="240"/>
  <c r="J188" i="240"/>
  <c r="J189" i="240" s="1"/>
  <c r="J193" i="240" s="1"/>
  <c r="J210" i="240" s="1"/>
  <c r="J218" i="240" s="1"/>
  <c r="I188" i="240"/>
  <c r="H188" i="240"/>
  <c r="G188" i="240"/>
  <c r="F188" i="240"/>
  <c r="E188" i="240"/>
  <c r="D188" i="240"/>
  <c r="D189" i="240" s="1"/>
  <c r="D193" i="240" s="1"/>
  <c r="D210" i="240" s="1"/>
  <c r="D218" i="240" s="1"/>
  <c r="C188" i="240"/>
  <c r="M179" i="240"/>
  <c r="L179" i="240"/>
  <c r="K179" i="240"/>
  <c r="J179" i="240"/>
  <c r="I179" i="240"/>
  <c r="I189" i="240" s="1"/>
  <c r="I193" i="240" s="1"/>
  <c r="I210" i="240" s="1"/>
  <c r="I218" i="240" s="1"/>
  <c r="H179" i="240"/>
  <c r="H189" i="240" s="1"/>
  <c r="H193" i="240" s="1"/>
  <c r="G179" i="240"/>
  <c r="G189" i="240" s="1"/>
  <c r="G193" i="240" s="1"/>
  <c r="G210" i="240" s="1"/>
  <c r="G218" i="240" s="1"/>
  <c r="F179" i="240"/>
  <c r="E179" i="240"/>
  <c r="D179" i="240"/>
  <c r="C179" i="240"/>
  <c r="C189" i="240" s="1"/>
  <c r="C193" i="240" s="1"/>
  <c r="C210" i="240" s="1"/>
  <c r="C218" i="240" s="1"/>
  <c r="C220" i="240" s="1"/>
  <c r="B167" i="240"/>
  <c r="M162" i="240"/>
  <c r="L162" i="240"/>
  <c r="K162" i="240"/>
  <c r="J162" i="240"/>
  <c r="I162" i="240"/>
  <c r="H162" i="240"/>
  <c r="G162" i="240"/>
  <c r="F162" i="240"/>
  <c r="E162" i="240"/>
  <c r="D162" i="240"/>
  <c r="C162" i="240"/>
  <c r="B162" i="240"/>
  <c r="M154" i="240"/>
  <c r="L154" i="240"/>
  <c r="K154" i="240"/>
  <c r="J154" i="240"/>
  <c r="I154" i="240"/>
  <c r="H154" i="240"/>
  <c r="G154" i="240"/>
  <c r="F154" i="240"/>
  <c r="E154" i="240"/>
  <c r="D154" i="240"/>
  <c r="C154" i="240"/>
  <c r="B154" i="240"/>
  <c r="M149" i="240"/>
  <c r="L149" i="240"/>
  <c r="K149" i="240"/>
  <c r="J149" i="240"/>
  <c r="I149" i="240"/>
  <c r="H149" i="240"/>
  <c r="G149" i="240"/>
  <c r="F149" i="240"/>
  <c r="E149" i="240"/>
  <c r="D149" i="240"/>
  <c r="C149" i="240"/>
  <c r="B149" i="240"/>
  <c r="M144" i="240"/>
  <c r="L144" i="240"/>
  <c r="K144" i="240"/>
  <c r="J144" i="240"/>
  <c r="I144" i="240"/>
  <c r="H144" i="240"/>
  <c r="G144" i="240"/>
  <c r="F144" i="240"/>
  <c r="E144" i="240"/>
  <c r="D144" i="240"/>
  <c r="C144" i="240"/>
  <c r="B144" i="240"/>
  <c r="M133" i="240"/>
  <c r="L133" i="240"/>
  <c r="K133" i="240"/>
  <c r="K134" i="240" s="1"/>
  <c r="K138" i="240" s="1"/>
  <c r="K155" i="240" s="1"/>
  <c r="K163" i="240" s="1"/>
  <c r="J133" i="240"/>
  <c r="I133" i="240"/>
  <c r="H133" i="240"/>
  <c r="G133" i="240"/>
  <c r="F133" i="240"/>
  <c r="F134" i="240" s="1"/>
  <c r="F138" i="240" s="1"/>
  <c r="F155" i="240" s="1"/>
  <c r="F163" i="240" s="1"/>
  <c r="E133" i="240"/>
  <c r="E134" i="240" s="1"/>
  <c r="E138" i="240" s="1"/>
  <c r="E155" i="240" s="1"/>
  <c r="E163" i="240" s="1"/>
  <c r="D133" i="240"/>
  <c r="C133" i="240"/>
  <c r="M124" i="240"/>
  <c r="M134" i="240" s="1"/>
  <c r="M138" i="240" s="1"/>
  <c r="M155" i="240" s="1"/>
  <c r="M163" i="240" s="1"/>
  <c r="L124" i="240"/>
  <c r="L134" i="240" s="1"/>
  <c r="L138" i="240" s="1"/>
  <c r="L155" i="240" s="1"/>
  <c r="L163" i="240" s="1"/>
  <c r="K124" i="240"/>
  <c r="J124" i="240"/>
  <c r="J134" i="240" s="1"/>
  <c r="J138" i="240" s="1"/>
  <c r="J155" i="240" s="1"/>
  <c r="J163" i="240" s="1"/>
  <c r="I124" i="240"/>
  <c r="H124" i="240"/>
  <c r="G124" i="240"/>
  <c r="G134" i="240" s="1"/>
  <c r="G138" i="240" s="1"/>
  <c r="G155" i="240" s="1"/>
  <c r="G163" i="240" s="1"/>
  <c r="F124" i="240"/>
  <c r="E124" i="240"/>
  <c r="D124" i="240"/>
  <c r="D134" i="240" s="1"/>
  <c r="D138" i="240" s="1"/>
  <c r="D155" i="240" s="1"/>
  <c r="D163" i="240" s="1"/>
  <c r="C124" i="240"/>
  <c r="B112" i="240"/>
  <c r="M107" i="240"/>
  <c r="L107" i="240"/>
  <c r="K107" i="240"/>
  <c r="J107" i="240"/>
  <c r="I107" i="240"/>
  <c r="H107" i="240"/>
  <c r="G107" i="240"/>
  <c r="F107" i="240"/>
  <c r="E107" i="240"/>
  <c r="D107" i="240"/>
  <c r="C107" i="240"/>
  <c r="B107" i="240"/>
  <c r="M102" i="240"/>
  <c r="L102" i="240"/>
  <c r="K102" i="240"/>
  <c r="J102" i="240"/>
  <c r="I102" i="240"/>
  <c r="H102" i="240"/>
  <c r="G102" i="240"/>
  <c r="F102" i="240"/>
  <c r="E102" i="240"/>
  <c r="D102" i="240"/>
  <c r="C102" i="240"/>
  <c r="B102" i="240"/>
  <c r="M99" i="240"/>
  <c r="L99" i="240"/>
  <c r="K99" i="240"/>
  <c r="J99" i="240"/>
  <c r="I99" i="240"/>
  <c r="H99" i="240"/>
  <c r="G99" i="240"/>
  <c r="F99" i="240"/>
  <c r="E99" i="240"/>
  <c r="D99" i="240"/>
  <c r="C99" i="240"/>
  <c r="B99" i="240"/>
  <c r="M94" i="240"/>
  <c r="L94" i="240"/>
  <c r="K94" i="240"/>
  <c r="J94" i="240"/>
  <c r="I94" i="240"/>
  <c r="H94" i="240"/>
  <c r="G94" i="240"/>
  <c r="F94" i="240"/>
  <c r="E94" i="240"/>
  <c r="D94" i="240"/>
  <c r="C94" i="240"/>
  <c r="B94" i="240"/>
  <c r="M84" i="240"/>
  <c r="L84" i="240"/>
  <c r="K84" i="240"/>
  <c r="J84" i="240"/>
  <c r="I84" i="240"/>
  <c r="H84" i="240"/>
  <c r="G84" i="240"/>
  <c r="F84" i="240"/>
  <c r="E84" i="240"/>
  <c r="D84" i="240"/>
  <c r="C84" i="240"/>
  <c r="M76" i="240"/>
  <c r="L76" i="240"/>
  <c r="K76" i="240"/>
  <c r="K85" i="240" s="1"/>
  <c r="K88" i="240" s="1"/>
  <c r="K103" i="240" s="1"/>
  <c r="K108" i="240" s="1"/>
  <c r="J76" i="240"/>
  <c r="I76" i="240"/>
  <c r="H76" i="240"/>
  <c r="G76" i="240"/>
  <c r="F76" i="240"/>
  <c r="E76" i="240"/>
  <c r="E85" i="240" s="1"/>
  <c r="E88" i="240" s="1"/>
  <c r="E103" i="240" s="1"/>
  <c r="E108" i="240" s="1"/>
  <c r="D76" i="240"/>
  <c r="C76" i="240"/>
  <c r="B65" i="240"/>
  <c r="M275" i="240"/>
  <c r="L275" i="240"/>
  <c r="K275" i="240"/>
  <c r="J275" i="240"/>
  <c r="I275" i="240"/>
  <c r="H275" i="240"/>
  <c r="G275" i="240"/>
  <c r="F275" i="240"/>
  <c r="E275" i="240"/>
  <c r="D275" i="240"/>
  <c r="C275" i="240"/>
  <c r="B275" i="240"/>
  <c r="M265" i="240"/>
  <c r="L265" i="240"/>
  <c r="K265" i="240"/>
  <c r="J265" i="240"/>
  <c r="I265" i="240"/>
  <c r="H265" i="240"/>
  <c r="G265" i="240"/>
  <c r="F265" i="240"/>
  <c r="E265" i="240"/>
  <c r="D265" i="240"/>
  <c r="C265" i="240"/>
  <c r="B265" i="240"/>
  <c r="M259" i="240"/>
  <c r="L259" i="240"/>
  <c r="K259" i="240"/>
  <c r="J259" i="240"/>
  <c r="I259" i="240"/>
  <c r="H259" i="240"/>
  <c r="G259" i="240"/>
  <c r="F259" i="240"/>
  <c r="E259" i="240"/>
  <c r="D259" i="240"/>
  <c r="C259" i="240"/>
  <c r="B259" i="240"/>
  <c r="M254" i="240"/>
  <c r="L254" i="240"/>
  <c r="K254" i="240"/>
  <c r="J254" i="240"/>
  <c r="I254" i="240"/>
  <c r="H254" i="240"/>
  <c r="G254" i="240"/>
  <c r="F254" i="240"/>
  <c r="E254" i="240"/>
  <c r="D254" i="240"/>
  <c r="C254" i="240"/>
  <c r="B254" i="240"/>
  <c r="D250" i="240"/>
  <c r="E250" i="240" s="1"/>
  <c r="F250" i="240" s="1"/>
  <c r="G250" i="240" s="1"/>
  <c r="H250" i="240" s="1"/>
  <c r="I250" i="240" s="1"/>
  <c r="J250" i="240" s="1"/>
  <c r="K250" i="240" s="1"/>
  <c r="L250" i="240" s="1"/>
  <c r="M250" i="240" s="1"/>
  <c r="C250" i="240"/>
  <c r="M243" i="240"/>
  <c r="M244" i="240" s="1"/>
  <c r="M248" i="240" s="1"/>
  <c r="M266" i="240" s="1"/>
  <c r="M276" i="240" s="1"/>
  <c r="L243" i="240"/>
  <c r="K243" i="240"/>
  <c r="J243" i="240"/>
  <c r="I243" i="240"/>
  <c r="H243" i="240"/>
  <c r="G243" i="240"/>
  <c r="G244" i="240" s="1"/>
  <c r="G248" i="240" s="1"/>
  <c r="G266" i="240" s="1"/>
  <c r="G276" i="240" s="1"/>
  <c r="F243" i="240"/>
  <c r="E243" i="240"/>
  <c r="D243" i="240"/>
  <c r="C243" i="240"/>
  <c r="M234" i="240"/>
  <c r="L234" i="240"/>
  <c r="L244" i="240" s="1"/>
  <c r="L248" i="240" s="1"/>
  <c r="L266" i="240" s="1"/>
  <c r="L276" i="240" s="1"/>
  <c r="K234" i="240"/>
  <c r="J234" i="240"/>
  <c r="I234" i="240"/>
  <c r="I244" i="240" s="1"/>
  <c r="I248" i="240" s="1"/>
  <c r="H234" i="240"/>
  <c r="G234" i="240"/>
  <c r="F234" i="240"/>
  <c r="F244" i="240" s="1"/>
  <c r="F248" i="240" s="1"/>
  <c r="F266" i="240" s="1"/>
  <c r="F276" i="240" s="1"/>
  <c r="E234" i="240"/>
  <c r="D234" i="240"/>
  <c r="C234" i="240"/>
  <c r="C244" i="240" s="1"/>
  <c r="C248" i="240" s="1"/>
  <c r="D225" i="240"/>
  <c r="E225" i="240" s="1"/>
  <c r="F225" i="240" s="1"/>
  <c r="G225" i="240" s="1"/>
  <c r="H225" i="240" s="1"/>
  <c r="I225" i="240" s="1"/>
  <c r="J225" i="240" s="1"/>
  <c r="K225" i="240" s="1"/>
  <c r="L225" i="240" s="1"/>
  <c r="M225" i="240" s="1"/>
  <c r="C225" i="240"/>
  <c r="M60" i="240"/>
  <c r="L60" i="240"/>
  <c r="K60" i="240"/>
  <c r="J60" i="240"/>
  <c r="I60" i="240"/>
  <c r="H60" i="240"/>
  <c r="G60" i="240"/>
  <c r="F60" i="240"/>
  <c r="E60" i="240"/>
  <c r="D60" i="240"/>
  <c r="C60" i="240"/>
  <c r="B60" i="240"/>
  <c r="M50" i="240"/>
  <c r="L50" i="240"/>
  <c r="K50" i="240"/>
  <c r="J50" i="240"/>
  <c r="I50" i="240"/>
  <c r="H50" i="240"/>
  <c r="G50" i="240"/>
  <c r="F50" i="240"/>
  <c r="E50" i="240"/>
  <c r="D50" i="240"/>
  <c r="C50" i="240"/>
  <c r="B50" i="240"/>
  <c r="M44" i="240"/>
  <c r="L44" i="240"/>
  <c r="K44" i="240"/>
  <c r="J44" i="240"/>
  <c r="I44" i="240"/>
  <c r="H44" i="240"/>
  <c r="G44" i="240"/>
  <c r="F44" i="240"/>
  <c r="E44" i="240"/>
  <c r="D44" i="240"/>
  <c r="C44" i="240"/>
  <c r="B44" i="240"/>
  <c r="M39" i="240"/>
  <c r="L39" i="240"/>
  <c r="K39" i="240"/>
  <c r="J39" i="240"/>
  <c r="I39" i="240"/>
  <c r="H39" i="240"/>
  <c r="G39" i="240"/>
  <c r="F39" i="240"/>
  <c r="E39" i="240"/>
  <c r="D39" i="240"/>
  <c r="C39" i="240"/>
  <c r="B39" i="240"/>
  <c r="J29" i="240"/>
  <c r="J33" i="240" s="1"/>
  <c r="M28" i="240"/>
  <c r="L28" i="240"/>
  <c r="K28" i="240"/>
  <c r="J28" i="240"/>
  <c r="I28" i="240"/>
  <c r="H28" i="240"/>
  <c r="G28" i="240"/>
  <c r="F28" i="240"/>
  <c r="E28" i="240"/>
  <c r="D28" i="240"/>
  <c r="C28" i="240"/>
  <c r="M19" i="240"/>
  <c r="M29" i="240" s="1"/>
  <c r="M33" i="240" s="1"/>
  <c r="L19" i="240"/>
  <c r="K19" i="240"/>
  <c r="J19" i="240"/>
  <c r="I19" i="240"/>
  <c r="H19" i="240"/>
  <c r="H29" i="240" s="1"/>
  <c r="H33" i="240" s="1"/>
  <c r="H51" i="240" s="1"/>
  <c r="H61" i="240" s="1"/>
  <c r="G19" i="240"/>
  <c r="F19" i="240"/>
  <c r="E19" i="240"/>
  <c r="D19" i="240"/>
  <c r="D29" i="240" s="1"/>
  <c r="D33" i="240" s="1"/>
  <c r="C19" i="240"/>
  <c r="B7" i="240"/>
  <c r="D5" i="240"/>
  <c r="D4" i="240"/>
  <c r="C29" i="240" l="1"/>
  <c r="C33" i="240" s="1"/>
  <c r="C51" i="240" s="1"/>
  <c r="C61" i="240" s="1"/>
  <c r="M51" i="240"/>
  <c r="M61" i="240" s="1"/>
  <c r="H210" i="240"/>
  <c r="H218" i="240" s="1"/>
  <c r="F85" i="240"/>
  <c r="F88" i="240" s="1"/>
  <c r="F103" i="240" s="1"/>
  <c r="F108" i="240" s="1"/>
  <c r="H244" i="240"/>
  <c r="H248" i="240" s="1"/>
  <c r="H266" i="240" s="1"/>
  <c r="H276" i="240" s="1"/>
  <c r="G85" i="240"/>
  <c r="G88" i="240" s="1"/>
  <c r="G103" i="240" s="1"/>
  <c r="G108" i="240" s="1"/>
  <c r="M85" i="240"/>
  <c r="M88" i="240" s="1"/>
  <c r="M103" i="240" s="1"/>
  <c r="M108" i="240" s="1"/>
  <c r="H85" i="240"/>
  <c r="H88" i="240" s="1"/>
  <c r="H103" i="240" s="1"/>
  <c r="H108" i="240" s="1"/>
  <c r="E189" i="240"/>
  <c r="E193" i="240" s="1"/>
  <c r="E210" i="240" s="1"/>
  <c r="E218" i="240" s="1"/>
  <c r="K189" i="240"/>
  <c r="K193" i="240" s="1"/>
  <c r="K210" i="240" s="1"/>
  <c r="K218" i="240" s="1"/>
  <c r="F189" i="240"/>
  <c r="F193" i="240" s="1"/>
  <c r="F210" i="240" s="1"/>
  <c r="F218" i="240" s="1"/>
  <c r="L189" i="240"/>
  <c r="L193" i="240" s="1"/>
  <c r="L210" i="240" s="1"/>
  <c r="L218" i="240" s="1"/>
  <c r="I29" i="240"/>
  <c r="I33" i="240" s="1"/>
  <c r="I51" i="240" s="1"/>
  <c r="I61" i="240" s="1"/>
  <c r="L85" i="240"/>
  <c r="L88" i="240" s="1"/>
  <c r="L103" i="240" s="1"/>
  <c r="L108" i="240" s="1"/>
  <c r="F29" i="240"/>
  <c r="F33" i="240" s="1"/>
  <c r="F51" i="240" s="1"/>
  <c r="F61" i="240" s="1"/>
  <c r="L29" i="240"/>
  <c r="L33" i="240" s="1"/>
  <c r="L51" i="240" s="1"/>
  <c r="L61" i="240" s="1"/>
  <c r="G29" i="240"/>
  <c r="G33" i="240" s="1"/>
  <c r="G51" i="240" s="1"/>
  <c r="G61" i="240" s="1"/>
  <c r="D244" i="240"/>
  <c r="D248" i="240" s="1"/>
  <c r="D266" i="240" s="1"/>
  <c r="D276" i="240" s="1"/>
  <c r="J244" i="240"/>
  <c r="J248" i="240" s="1"/>
  <c r="J266" i="240" s="1"/>
  <c r="J276" i="240" s="1"/>
  <c r="E244" i="240"/>
  <c r="E248" i="240" s="1"/>
  <c r="E266" i="240" s="1"/>
  <c r="E276" i="240" s="1"/>
  <c r="K244" i="240"/>
  <c r="K248" i="240" s="1"/>
  <c r="K266" i="240" s="1"/>
  <c r="K276" i="240" s="1"/>
  <c r="C85" i="240"/>
  <c r="C88" i="240" s="1"/>
  <c r="C103" i="240" s="1"/>
  <c r="C108" i="240" s="1"/>
  <c r="C110" i="240" s="1"/>
  <c r="I85" i="240"/>
  <c r="I88" i="240" s="1"/>
  <c r="I103" i="240" s="1"/>
  <c r="I108" i="240" s="1"/>
  <c r="D85" i="240"/>
  <c r="D88" i="240" s="1"/>
  <c r="D103" i="240" s="1"/>
  <c r="D108" i="240" s="1"/>
  <c r="J85" i="240"/>
  <c r="J88" i="240" s="1"/>
  <c r="J103" i="240" s="1"/>
  <c r="J108" i="240" s="1"/>
  <c r="H134" i="240"/>
  <c r="H138" i="240" s="1"/>
  <c r="H155" i="240" s="1"/>
  <c r="H163" i="240" s="1"/>
  <c r="C134" i="240"/>
  <c r="C138" i="240" s="1"/>
  <c r="C155" i="240" s="1"/>
  <c r="C163" i="240" s="1"/>
  <c r="C165" i="240" s="1"/>
  <c r="D165" i="240" s="1"/>
  <c r="E165" i="240" s="1"/>
  <c r="F165" i="240" s="1"/>
  <c r="G165" i="240" s="1"/>
  <c r="I134" i="240"/>
  <c r="I138" i="240" s="1"/>
  <c r="I155" i="240" s="1"/>
  <c r="I163" i="240" s="1"/>
  <c r="D220" i="240"/>
  <c r="E220" i="240" s="1"/>
  <c r="F220" i="240" s="1"/>
  <c r="G220" i="240" s="1"/>
  <c r="D110" i="240"/>
  <c r="E110" i="240" s="1"/>
  <c r="F110" i="240" s="1"/>
  <c r="G110" i="240" s="1"/>
  <c r="D51" i="240"/>
  <c r="D61" i="240" s="1"/>
  <c r="J51" i="240"/>
  <c r="J61" i="240" s="1"/>
  <c r="C266" i="240"/>
  <c r="C276" i="240" s="1"/>
  <c r="I266" i="240"/>
  <c r="I276" i="240" s="1"/>
  <c r="E29" i="240"/>
  <c r="E33" i="240" s="1"/>
  <c r="E51" i="240" s="1"/>
  <c r="E61" i="240" s="1"/>
  <c r="K29" i="240"/>
  <c r="K33" i="240" s="1"/>
  <c r="K51" i="240" s="1"/>
  <c r="K61" i="240" s="1"/>
  <c r="C195" i="239"/>
  <c r="D195" i="239"/>
  <c r="E195" i="239" s="1"/>
  <c r="F195" i="239" s="1"/>
  <c r="G195" i="239" s="1"/>
  <c r="H195" i="239" s="1"/>
  <c r="I195" i="239" s="1"/>
  <c r="J195" i="239" s="1"/>
  <c r="K195" i="239" s="1"/>
  <c r="L195" i="239" s="1"/>
  <c r="M195" i="239" s="1"/>
  <c r="C170" i="239"/>
  <c r="D170" i="239"/>
  <c r="E170" i="239" s="1"/>
  <c r="F170" i="239" s="1"/>
  <c r="G170" i="239" s="1"/>
  <c r="H170" i="239" s="1"/>
  <c r="I170" i="239" s="1"/>
  <c r="J170" i="239" s="1"/>
  <c r="K170" i="239" s="1"/>
  <c r="L170" i="239" s="1"/>
  <c r="M170" i="239" s="1"/>
  <c r="C140" i="239"/>
  <c r="D140" i="239"/>
  <c r="E140" i="239"/>
  <c r="F140" i="239" s="1"/>
  <c r="G140" i="239" s="1"/>
  <c r="H140" i="239" s="1"/>
  <c r="I140" i="239" s="1"/>
  <c r="J140" i="239" s="1"/>
  <c r="K140" i="239" s="1"/>
  <c r="L140" i="239" s="1"/>
  <c r="M140" i="239" s="1"/>
  <c r="C115" i="239"/>
  <c r="D115" i="239"/>
  <c r="E115" i="239" s="1"/>
  <c r="F115" i="239" s="1"/>
  <c r="G115" i="239" s="1"/>
  <c r="H115" i="239" s="1"/>
  <c r="I115" i="239" s="1"/>
  <c r="J115" i="239" s="1"/>
  <c r="K115" i="239" s="1"/>
  <c r="L115" i="239" s="1"/>
  <c r="M115" i="239" s="1"/>
  <c r="C90" i="239"/>
  <c r="D90" i="239"/>
  <c r="E90" i="239"/>
  <c r="F90" i="239" s="1"/>
  <c r="G90" i="239" s="1"/>
  <c r="H90" i="239" s="1"/>
  <c r="I90" i="239" s="1"/>
  <c r="J90" i="239" s="1"/>
  <c r="K90" i="239" s="1"/>
  <c r="L90" i="239" s="1"/>
  <c r="M90" i="239" s="1"/>
  <c r="C68" i="239"/>
  <c r="D68" i="239"/>
  <c r="E68" i="239"/>
  <c r="F68" i="239" s="1"/>
  <c r="G68" i="239" s="1"/>
  <c r="H68" i="239" s="1"/>
  <c r="I68" i="239" s="1"/>
  <c r="J68" i="239" s="1"/>
  <c r="K68" i="239" s="1"/>
  <c r="L68" i="239" s="1"/>
  <c r="M68" i="239" s="1"/>
  <c r="C35" i="239"/>
  <c r="D35" i="239"/>
  <c r="E35" i="239" s="1"/>
  <c r="F35" i="239" s="1"/>
  <c r="G35" i="239" s="1"/>
  <c r="H35" i="239" s="1"/>
  <c r="I35" i="239" s="1"/>
  <c r="J35" i="239" s="1"/>
  <c r="K35" i="239" s="1"/>
  <c r="L35" i="239" s="1"/>
  <c r="M35" i="239" s="1"/>
  <c r="C10" i="239"/>
  <c r="D10" i="239"/>
  <c r="E10" i="239" s="1"/>
  <c r="F10" i="239" s="1"/>
  <c r="G10" i="239" s="1"/>
  <c r="H10" i="239" s="1"/>
  <c r="I10" i="239" s="1"/>
  <c r="J10" i="239" s="1"/>
  <c r="K10" i="239" s="1"/>
  <c r="L10" i="239" s="1"/>
  <c r="M10" i="239" s="1"/>
  <c r="M217" i="239"/>
  <c r="L217" i="239"/>
  <c r="K217" i="239"/>
  <c r="J217" i="239"/>
  <c r="I217" i="239"/>
  <c r="H217" i="239"/>
  <c r="G217" i="239"/>
  <c r="F217" i="239"/>
  <c r="E217" i="239"/>
  <c r="D217" i="239"/>
  <c r="C217" i="239"/>
  <c r="B217" i="239"/>
  <c r="M209" i="239"/>
  <c r="L209" i="239"/>
  <c r="K209" i="239"/>
  <c r="J209" i="239"/>
  <c r="I209" i="239"/>
  <c r="H209" i="239"/>
  <c r="G209" i="239"/>
  <c r="F209" i="239"/>
  <c r="E209" i="239"/>
  <c r="D209" i="239"/>
  <c r="C209" i="239"/>
  <c r="B209" i="239"/>
  <c r="M204" i="239"/>
  <c r="L204" i="239"/>
  <c r="K204" i="239"/>
  <c r="J204" i="239"/>
  <c r="I204" i="239"/>
  <c r="H204" i="239"/>
  <c r="G204" i="239"/>
  <c r="F204" i="239"/>
  <c r="E204" i="239"/>
  <c r="D204" i="239"/>
  <c r="C204" i="239"/>
  <c r="B204" i="239"/>
  <c r="M199" i="239"/>
  <c r="L199" i="239"/>
  <c r="K199" i="239"/>
  <c r="J199" i="239"/>
  <c r="I199" i="239"/>
  <c r="H199" i="239"/>
  <c r="G199" i="239"/>
  <c r="F199" i="239"/>
  <c r="E199" i="239"/>
  <c r="D199" i="239"/>
  <c r="C199" i="239"/>
  <c r="B199" i="239"/>
  <c r="I193" i="239"/>
  <c r="I189" i="239"/>
  <c r="C189" i="239"/>
  <c r="C193" i="239" s="1"/>
  <c r="M188" i="239"/>
  <c r="L188" i="239"/>
  <c r="K188" i="239"/>
  <c r="J188" i="239"/>
  <c r="I188" i="239"/>
  <c r="H188" i="239"/>
  <c r="G188" i="239"/>
  <c r="F188" i="239"/>
  <c r="E188" i="239"/>
  <c r="D188" i="239"/>
  <c r="C188" i="239"/>
  <c r="M179" i="239"/>
  <c r="L179" i="239"/>
  <c r="K179" i="239"/>
  <c r="K189" i="239" s="1"/>
  <c r="K193" i="239" s="1"/>
  <c r="K210" i="239" s="1"/>
  <c r="K218" i="239" s="1"/>
  <c r="J179" i="239"/>
  <c r="I179" i="239"/>
  <c r="H179" i="239"/>
  <c r="H189" i="239" s="1"/>
  <c r="H193" i="239" s="1"/>
  <c r="H210" i="239" s="1"/>
  <c r="H218" i="239" s="1"/>
  <c r="G179" i="239"/>
  <c r="F179" i="239"/>
  <c r="E179" i="239"/>
  <c r="E189" i="239" s="1"/>
  <c r="E193" i="239" s="1"/>
  <c r="E210" i="239" s="1"/>
  <c r="E218" i="239" s="1"/>
  <c r="D179" i="239"/>
  <c r="C179" i="239"/>
  <c r="B167" i="239"/>
  <c r="M162" i="239"/>
  <c r="L162" i="239"/>
  <c r="K162" i="239"/>
  <c r="J162" i="239"/>
  <c r="I162" i="239"/>
  <c r="H162" i="239"/>
  <c r="G162" i="239"/>
  <c r="F162" i="239"/>
  <c r="E162" i="239"/>
  <c r="D162" i="239"/>
  <c r="C162" i="239"/>
  <c r="B162" i="239"/>
  <c r="M154" i="239"/>
  <c r="L154" i="239"/>
  <c r="K154" i="239"/>
  <c r="J154" i="239"/>
  <c r="I154" i="239"/>
  <c r="H154" i="239"/>
  <c r="G154" i="239"/>
  <c r="F154" i="239"/>
  <c r="E154" i="239"/>
  <c r="D154" i="239"/>
  <c r="C154" i="239"/>
  <c r="B154" i="239"/>
  <c r="M149" i="239"/>
  <c r="L149" i="239"/>
  <c r="K149" i="239"/>
  <c r="J149" i="239"/>
  <c r="I149" i="239"/>
  <c r="H149" i="239"/>
  <c r="G149" i="239"/>
  <c r="F149" i="239"/>
  <c r="E149" i="239"/>
  <c r="D149" i="239"/>
  <c r="C149" i="239"/>
  <c r="B149" i="239"/>
  <c r="M144" i="239"/>
  <c r="L144" i="239"/>
  <c r="K144" i="239"/>
  <c r="J144" i="239"/>
  <c r="I144" i="239"/>
  <c r="H144" i="239"/>
  <c r="G144" i="239"/>
  <c r="F144" i="239"/>
  <c r="E144" i="239"/>
  <c r="D144" i="239"/>
  <c r="C144" i="239"/>
  <c r="B144" i="239"/>
  <c r="J134" i="239"/>
  <c r="J138" i="239" s="1"/>
  <c r="J155" i="239" s="1"/>
  <c r="J163" i="239" s="1"/>
  <c r="H134" i="239"/>
  <c r="H138" i="239" s="1"/>
  <c r="H155" i="239" s="1"/>
  <c r="H163" i="239" s="1"/>
  <c r="M133" i="239"/>
  <c r="L133" i="239"/>
  <c r="K133" i="239"/>
  <c r="J133" i="239"/>
  <c r="I133" i="239"/>
  <c r="H133" i="239"/>
  <c r="G133" i="239"/>
  <c r="G134" i="239" s="1"/>
  <c r="G138" i="239" s="1"/>
  <c r="G155" i="239" s="1"/>
  <c r="G163" i="239" s="1"/>
  <c r="F133" i="239"/>
  <c r="E133" i="239"/>
  <c r="D133" i="239"/>
  <c r="C133" i="239"/>
  <c r="M124" i="239"/>
  <c r="M134" i="239" s="1"/>
  <c r="M138" i="239" s="1"/>
  <c r="M155" i="239" s="1"/>
  <c r="M163" i="239" s="1"/>
  <c r="L124" i="239"/>
  <c r="L134" i="239" s="1"/>
  <c r="L138" i="239" s="1"/>
  <c r="L155" i="239" s="1"/>
  <c r="L163" i="239" s="1"/>
  <c r="K124" i="239"/>
  <c r="J124" i="239"/>
  <c r="I124" i="239"/>
  <c r="I134" i="239" s="1"/>
  <c r="I138" i="239" s="1"/>
  <c r="I155" i="239" s="1"/>
  <c r="I163" i="239" s="1"/>
  <c r="H124" i="239"/>
  <c r="G124" i="239"/>
  <c r="F124" i="239"/>
  <c r="F134" i="239" s="1"/>
  <c r="F138" i="239" s="1"/>
  <c r="F155" i="239" s="1"/>
  <c r="F163" i="239" s="1"/>
  <c r="E124" i="239"/>
  <c r="D124" i="239"/>
  <c r="D134" i="239" s="1"/>
  <c r="D138" i="239" s="1"/>
  <c r="D155" i="239" s="1"/>
  <c r="D163" i="239" s="1"/>
  <c r="C124" i="239"/>
  <c r="C134" i="239" s="1"/>
  <c r="C138" i="239" s="1"/>
  <c r="C155" i="239" s="1"/>
  <c r="B112" i="239"/>
  <c r="M107" i="239"/>
  <c r="L107" i="239"/>
  <c r="K107" i="239"/>
  <c r="J107" i="239"/>
  <c r="I107" i="239"/>
  <c r="H107" i="239"/>
  <c r="G107" i="239"/>
  <c r="F107" i="239"/>
  <c r="E107" i="239"/>
  <c r="D107" i="239"/>
  <c r="C107" i="239"/>
  <c r="B107" i="239"/>
  <c r="M102" i="239"/>
  <c r="L102" i="239"/>
  <c r="K102" i="239"/>
  <c r="J102" i="239"/>
  <c r="I102" i="239"/>
  <c r="H102" i="239"/>
  <c r="G102" i="239"/>
  <c r="F102" i="239"/>
  <c r="E102" i="239"/>
  <c r="D102" i="239"/>
  <c r="C102" i="239"/>
  <c r="B102" i="239"/>
  <c r="M99" i="239"/>
  <c r="L99" i="239"/>
  <c r="K99" i="239"/>
  <c r="J99" i="239"/>
  <c r="I99" i="239"/>
  <c r="H99" i="239"/>
  <c r="G99" i="239"/>
  <c r="F99" i="239"/>
  <c r="E99" i="239"/>
  <c r="D99" i="239"/>
  <c r="C99" i="239"/>
  <c r="B99" i="239"/>
  <c r="M94" i="239"/>
  <c r="L94" i="239"/>
  <c r="K94" i="239"/>
  <c r="J94" i="239"/>
  <c r="I94" i="239"/>
  <c r="H94" i="239"/>
  <c r="G94" i="239"/>
  <c r="F94" i="239"/>
  <c r="E94" i="239"/>
  <c r="D94" i="239"/>
  <c r="C94" i="239"/>
  <c r="B94" i="239"/>
  <c r="H85" i="239"/>
  <c r="H88" i="239" s="1"/>
  <c r="H103" i="239" s="1"/>
  <c r="H108" i="239" s="1"/>
  <c r="F85" i="239"/>
  <c r="F88" i="239" s="1"/>
  <c r="F103" i="239" s="1"/>
  <c r="F108" i="239" s="1"/>
  <c r="C85" i="239"/>
  <c r="C88" i="239" s="1"/>
  <c r="C103" i="239" s="1"/>
  <c r="C108" i="239" s="1"/>
  <c r="C110" i="239" s="1"/>
  <c r="M84" i="239"/>
  <c r="L84" i="239"/>
  <c r="K84" i="239"/>
  <c r="J84" i="239"/>
  <c r="I84" i="239"/>
  <c r="H84" i="239"/>
  <c r="G84" i="239"/>
  <c r="F84" i="239"/>
  <c r="E84" i="239"/>
  <c r="D84" i="239"/>
  <c r="C84" i="239"/>
  <c r="M76" i="239"/>
  <c r="M85" i="239" s="1"/>
  <c r="M88" i="239" s="1"/>
  <c r="M103" i="239" s="1"/>
  <c r="M108" i="239" s="1"/>
  <c r="L76" i="239"/>
  <c r="L85" i="239" s="1"/>
  <c r="L88" i="239" s="1"/>
  <c r="L103" i="239" s="1"/>
  <c r="L108" i="239" s="1"/>
  <c r="K76" i="239"/>
  <c r="J76" i="239"/>
  <c r="J85" i="239" s="1"/>
  <c r="J88" i="239" s="1"/>
  <c r="J103" i="239" s="1"/>
  <c r="J108" i="239" s="1"/>
  <c r="I76" i="239"/>
  <c r="I85" i="239" s="1"/>
  <c r="I88" i="239" s="1"/>
  <c r="I103" i="239" s="1"/>
  <c r="I108" i="239" s="1"/>
  <c r="H76" i="239"/>
  <c r="G76" i="239"/>
  <c r="G85" i="239" s="1"/>
  <c r="G88" i="239" s="1"/>
  <c r="G103" i="239" s="1"/>
  <c r="G108" i="239" s="1"/>
  <c r="F76" i="239"/>
  <c r="E76" i="239"/>
  <c r="D76" i="239"/>
  <c r="D85" i="239" s="1"/>
  <c r="D88" i="239" s="1"/>
  <c r="D103" i="239" s="1"/>
  <c r="D108" i="239" s="1"/>
  <c r="C76" i="239"/>
  <c r="B65" i="239"/>
  <c r="M275" i="239"/>
  <c r="L275" i="239"/>
  <c r="K275" i="239"/>
  <c r="J275" i="239"/>
  <c r="I275" i="239"/>
  <c r="H275" i="239"/>
  <c r="G275" i="239"/>
  <c r="F275" i="239"/>
  <c r="E275" i="239"/>
  <c r="D275" i="239"/>
  <c r="C275" i="239"/>
  <c r="B275" i="239"/>
  <c r="M265" i="239"/>
  <c r="L265" i="239"/>
  <c r="K265" i="239"/>
  <c r="J265" i="239"/>
  <c r="I265" i="239"/>
  <c r="H265" i="239"/>
  <c r="G265" i="239"/>
  <c r="F265" i="239"/>
  <c r="E265" i="239"/>
  <c r="D265" i="239"/>
  <c r="C265" i="239"/>
  <c r="B265" i="239"/>
  <c r="M259" i="239"/>
  <c r="L259" i="239"/>
  <c r="K259" i="239"/>
  <c r="J259" i="239"/>
  <c r="I259" i="239"/>
  <c r="H259" i="239"/>
  <c r="G259" i="239"/>
  <c r="F259" i="239"/>
  <c r="E259" i="239"/>
  <c r="D259" i="239"/>
  <c r="C259" i="239"/>
  <c r="B259" i="239"/>
  <c r="M254" i="239"/>
  <c r="L254" i="239"/>
  <c r="K254" i="239"/>
  <c r="J254" i="239"/>
  <c r="I254" i="239"/>
  <c r="H254" i="239"/>
  <c r="G254" i="239"/>
  <c r="F254" i="239"/>
  <c r="E254" i="239"/>
  <c r="D254" i="239"/>
  <c r="C254" i="239"/>
  <c r="B254" i="239"/>
  <c r="D250" i="239"/>
  <c r="E250" i="239" s="1"/>
  <c r="F250" i="239" s="1"/>
  <c r="G250" i="239" s="1"/>
  <c r="H250" i="239" s="1"/>
  <c r="I250" i="239" s="1"/>
  <c r="J250" i="239" s="1"/>
  <c r="K250" i="239" s="1"/>
  <c r="L250" i="239" s="1"/>
  <c r="M250" i="239" s="1"/>
  <c r="C250" i="239"/>
  <c r="M243" i="239"/>
  <c r="L243" i="239"/>
  <c r="K243" i="239"/>
  <c r="J243" i="239"/>
  <c r="I243" i="239"/>
  <c r="H243" i="239"/>
  <c r="G243" i="239"/>
  <c r="F243" i="239"/>
  <c r="E243" i="239"/>
  <c r="D243" i="239"/>
  <c r="C243" i="239"/>
  <c r="M234" i="239"/>
  <c r="L234" i="239"/>
  <c r="L244" i="239" s="1"/>
  <c r="L248" i="239" s="1"/>
  <c r="L266" i="239" s="1"/>
  <c r="L276" i="239" s="1"/>
  <c r="K234" i="239"/>
  <c r="J234" i="239"/>
  <c r="I234" i="239"/>
  <c r="H234" i="239"/>
  <c r="H244" i="239" s="1"/>
  <c r="H248" i="239" s="1"/>
  <c r="G234" i="239"/>
  <c r="F234" i="239"/>
  <c r="F244" i="239" s="1"/>
  <c r="F248" i="239" s="1"/>
  <c r="F266" i="239" s="1"/>
  <c r="F276" i="239" s="1"/>
  <c r="E234" i="239"/>
  <c r="E244" i="239" s="1"/>
  <c r="E248" i="239" s="1"/>
  <c r="D234" i="239"/>
  <c r="C234" i="239"/>
  <c r="D225" i="239"/>
  <c r="E225" i="239" s="1"/>
  <c r="F225" i="239" s="1"/>
  <c r="G225" i="239" s="1"/>
  <c r="H225" i="239" s="1"/>
  <c r="I225" i="239" s="1"/>
  <c r="J225" i="239" s="1"/>
  <c r="K225" i="239" s="1"/>
  <c r="L225" i="239" s="1"/>
  <c r="M225" i="239" s="1"/>
  <c r="C225" i="239"/>
  <c r="M60" i="239"/>
  <c r="L60" i="239"/>
  <c r="K60" i="239"/>
  <c r="J60" i="239"/>
  <c r="I60" i="239"/>
  <c r="H60" i="239"/>
  <c r="G60" i="239"/>
  <c r="F60" i="239"/>
  <c r="E60" i="239"/>
  <c r="D60" i="239"/>
  <c r="C60" i="239"/>
  <c r="B60" i="239"/>
  <c r="M50" i="239"/>
  <c r="L50" i="239"/>
  <c r="K50" i="239"/>
  <c r="J50" i="239"/>
  <c r="I50" i="239"/>
  <c r="H50" i="239"/>
  <c r="G50" i="239"/>
  <c r="F50" i="239"/>
  <c r="E50" i="239"/>
  <c r="D50" i="239"/>
  <c r="C50" i="239"/>
  <c r="B50" i="239"/>
  <c r="M44" i="239"/>
  <c r="L44" i="239"/>
  <c r="K44" i="239"/>
  <c r="J44" i="239"/>
  <c r="I44" i="239"/>
  <c r="H44" i="239"/>
  <c r="G44" i="239"/>
  <c r="F44" i="239"/>
  <c r="E44" i="239"/>
  <c r="D44" i="239"/>
  <c r="C44" i="239"/>
  <c r="B44" i="239"/>
  <c r="M39" i="239"/>
  <c r="L39" i="239"/>
  <c r="K39" i="239"/>
  <c r="J39" i="239"/>
  <c r="I39" i="239"/>
  <c r="H39" i="239"/>
  <c r="G39" i="239"/>
  <c r="F39" i="239"/>
  <c r="E39" i="239"/>
  <c r="D39" i="239"/>
  <c r="C39" i="239"/>
  <c r="B39" i="239"/>
  <c r="G29" i="239"/>
  <c r="G33" i="239" s="1"/>
  <c r="G51" i="239" s="1"/>
  <c r="M28" i="239"/>
  <c r="L28" i="239"/>
  <c r="K28" i="239"/>
  <c r="J28" i="239"/>
  <c r="I28" i="239"/>
  <c r="H28" i="239"/>
  <c r="G28" i="239"/>
  <c r="F28" i="239"/>
  <c r="E28" i="239"/>
  <c r="D28" i="239"/>
  <c r="C28" i="239"/>
  <c r="M19" i="239"/>
  <c r="L19" i="239"/>
  <c r="K19" i="239"/>
  <c r="J19" i="239"/>
  <c r="J29" i="239" s="1"/>
  <c r="J33" i="239" s="1"/>
  <c r="I19" i="239"/>
  <c r="H19" i="239"/>
  <c r="H29" i="239" s="1"/>
  <c r="H33" i="239" s="1"/>
  <c r="H51" i="239" s="1"/>
  <c r="H61" i="239" s="1"/>
  <c r="G19" i="239"/>
  <c r="F19" i="239"/>
  <c r="E19" i="239"/>
  <c r="D19" i="239"/>
  <c r="D29" i="239" s="1"/>
  <c r="D33" i="239" s="1"/>
  <c r="D51" i="239" s="1"/>
  <c r="D61" i="239" s="1"/>
  <c r="C19" i="239"/>
  <c r="B7" i="239"/>
  <c r="D5" i="239"/>
  <c r="D4" i="239"/>
  <c r="M29" i="239" l="1"/>
  <c r="M33" i="239" s="1"/>
  <c r="M51" i="239" s="1"/>
  <c r="K244" i="239"/>
  <c r="K248" i="239" s="1"/>
  <c r="E134" i="239"/>
  <c r="E138" i="239" s="1"/>
  <c r="E155" i="239" s="1"/>
  <c r="E163" i="239" s="1"/>
  <c r="K134" i="239"/>
  <c r="K138" i="239" s="1"/>
  <c r="K155" i="239" s="1"/>
  <c r="K163" i="239" s="1"/>
  <c r="F189" i="239"/>
  <c r="F193" i="239" s="1"/>
  <c r="F210" i="239" s="1"/>
  <c r="F218" i="239" s="1"/>
  <c r="L189" i="239"/>
  <c r="L193" i="239" s="1"/>
  <c r="L210" i="239" s="1"/>
  <c r="L218" i="239" s="1"/>
  <c r="E85" i="239"/>
  <c r="E88" i="239" s="1"/>
  <c r="E103" i="239" s="1"/>
  <c r="E108" i="239" s="1"/>
  <c r="K85" i="239"/>
  <c r="K88" i="239" s="1"/>
  <c r="K103" i="239" s="1"/>
  <c r="K108" i="239" s="1"/>
  <c r="D110" i="239"/>
  <c r="E110" i="239" s="1"/>
  <c r="F110" i="239" s="1"/>
  <c r="G110" i="239" s="1"/>
  <c r="J51" i="239"/>
  <c r="J61" i="239" s="1"/>
  <c r="H266" i="239"/>
  <c r="H276" i="239" s="1"/>
  <c r="D189" i="239"/>
  <c r="D193" i="239" s="1"/>
  <c r="D210" i="239" s="1"/>
  <c r="D218" i="239" s="1"/>
  <c r="D220" i="239" s="1"/>
  <c r="E220" i="239" s="1"/>
  <c r="F220" i="239" s="1"/>
  <c r="G220" i="239" s="1"/>
  <c r="J189" i="239"/>
  <c r="J193" i="239" s="1"/>
  <c r="J210" i="239" s="1"/>
  <c r="J218" i="239" s="1"/>
  <c r="C163" i="239"/>
  <c r="C165" i="239" s="1"/>
  <c r="D165" i="239" s="1"/>
  <c r="E165" i="239" s="1"/>
  <c r="F165" i="239" s="1"/>
  <c r="G165" i="239" s="1"/>
  <c r="G189" i="239"/>
  <c r="G193" i="239" s="1"/>
  <c r="G210" i="239" s="1"/>
  <c r="G218" i="239" s="1"/>
  <c r="M189" i="239"/>
  <c r="M193" i="239" s="1"/>
  <c r="M210" i="239" s="1"/>
  <c r="M218" i="239" s="1"/>
  <c r="I210" i="239"/>
  <c r="I218" i="239" s="1"/>
  <c r="C29" i="239"/>
  <c r="C33" i="239" s="1"/>
  <c r="C51" i="239" s="1"/>
  <c r="C61" i="239" s="1"/>
  <c r="I29" i="239"/>
  <c r="I33" i="239" s="1"/>
  <c r="I51" i="239" s="1"/>
  <c r="I61" i="239" s="1"/>
  <c r="K266" i="239"/>
  <c r="K276" i="239" s="1"/>
  <c r="G244" i="239"/>
  <c r="G248" i="239" s="1"/>
  <c r="G266" i="239" s="1"/>
  <c r="G276" i="239" s="1"/>
  <c r="M244" i="239"/>
  <c r="M248" i="239" s="1"/>
  <c r="M266" i="239" s="1"/>
  <c r="M276" i="239" s="1"/>
  <c r="M61" i="239"/>
  <c r="C210" i="239"/>
  <c r="C218" i="239" s="1"/>
  <c r="C220" i="239" s="1"/>
  <c r="G61" i="239"/>
  <c r="K29" i="239"/>
  <c r="K33" i="239" s="1"/>
  <c r="K51" i="239" s="1"/>
  <c r="K61" i="239" s="1"/>
  <c r="C244" i="239"/>
  <c r="C248" i="239" s="1"/>
  <c r="C266" i="239" s="1"/>
  <c r="C276" i="239" s="1"/>
  <c r="F29" i="239"/>
  <c r="F33" i="239" s="1"/>
  <c r="F51" i="239" s="1"/>
  <c r="F61" i="239" s="1"/>
  <c r="J244" i="239"/>
  <c r="J248" i="239" s="1"/>
  <c r="J266" i="239" s="1"/>
  <c r="J276" i="239" s="1"/>
  <c r="E266" i="239"/>
  <c r="E276" i="239" s="1"/>
  <c r="E29" i="239"/>
  <c r="E33" i="239" s="1"/>
  <c r="E51" i="239" s="1"/>
  <c r="E61" i="239" s="1"/>
  <c r="I244" i="239"/>
  <c r="I248" i="239" s="1"/>
  <c r="I266" i="239" s="1"/>
  <c r="I276" i="239" s="1"/>
  <c r="L29" i="239"/>
  <c r="L33" i="239" s="1"/>
  <c r="L51" i="239" s="1"/>
  <c r="L61" i="239" s="1"/>
  <c r="D244" i="239"/>
  <c r="D248" i="239" s="1"/>
  <c r="D266" i="239" s="1"/>
  <c r="D276" i="239" s="1"/>
  <c r="C194" i="235" l="1"/>
  <c r="D194" i="235"/>
  <c r="E194" i="235" s="1"/>
  <c r="F194" i="235" s="1"/>
  <c r="G194" i="235" s="1"/>
  <c r="H194" i="235" s="1"/>
  <c r="I194" i="235" s="1"/>
  <c r="J194" i="235" s="1"/>
  <c r="K194" i="235" s="1"/>
  <c r="L194" i="235" s="1"/>
  <c r="M194" i="235" s="1"/>
  <c r="C169" i="235"/>
  <c r="D169" i="235"/>
  <c r="E169" i="235" s="1"/>
  <c r="F169" i="235" s="1"/>
  <c r="G169" i="235" s="1"/>
  <c r="H169" i="235" s="1"/>
  <c r="I169" i="235" s="1"/>
  <c r="J169" i="235" s="1"/>
  <c r="K169" i="235" s="1"/>
  <c r="L169" i="235" s="1"/>
  <c r="M169" i="235" s="1"/>
  <c r="C140" i="235"/>
  <c r="D140" i="235"/>
  <c r="E140" i="235" s="1"/>
  <c r="F140" i="235" s="1"/>
  <c r="G140" i="235" s="1"/>
  <c r="H140" i="235" s="1"/>
  <c r="I140" i="235" s="1"/>
  <c r="J140" i="235" s="1"/>
  <c r="K140" i="235" s="1"/>
  <c r="L140" i="235" s="1"/>
  <c r="M140" i="235" s="1"/>
  <c r="C115" i="235"/>
  <c r="D115" i="235"/>
  <c r="E115" i="235" s="1"/>
  <c r="F115" i="235" s="1"/>
  <c r="G115" i="235" s="1"/>
  <c r="H115" i="235" s="1"/>
  <c r="I115" i="235" s="1"/>
  <c r="J115" i="235" s="1"/>
  <c r="K115" i="235" s="1"/>
  <c r="L115" i="235" s="1"/>
  <c r="M115" i="235" s="1"/>
  <c r="C90" i="235"/>
  <c r="D90" i="235"/>
  <c r="E90" i="235" s="1"/>
  <c r="F90" i="235" s="1"/>
  <c r="G90" i="235" s="1"/>
  <c r="H90" i="235" s="1"/>
  <c r="I90" i="235" s="1"/>
  <c r="J90" i="235" s="1"/>
  <c r="K90" i="235" s="1"/>
  <c r="L90" i="235" s="1"/>
  <c r="M90" i="235" s="1"/>
  <c r="C68" i="235"/>
  <c r="D68" i="235"/>
  <c r="E68" i="235" s="1"/>
  <c r="F68" i="235" s="1"/>
  <c r="G68" i="235" s="1"/>
  <c r="H68" i="235" s="1"/>
  <c r="I68" i="235" s="1"/>
  <c r="J68" i="235" s="1"/>
  <c r="K68" i="235" s="1"/>
  <c r="L68" i="235" s="1"/>
  <c r="M68" i="235" s="1"/>
  <c r="C35" i="235"/>
  <c r="D35" i="235"/>
  <c r="E35" i="235" s="1"/>
  <c r="F35" i="235" s="1"/>
  <c r="G35" i="235" s="1"/>
  <c r="H35" i="235" s="1"/>
  <c r="I35" i="235" s="1"/>
  <c r="J35" i="235" s="1"/>
  <c r="K35" i="235" s="1"/>
  <c r="L35" i="235" s="1"/>
  <c r="M35" i="235" s="1"/>
  <c r="C10" i="235"/>
  <c r="D10" i="235"/>
  <c r="E10" i="235" s="1"/>
  <c r="F10" i="235" s="1"/>
  <c r="G10" i="235" s="1"/>
  <c r="H10" i="235" s="1"/>
  <c r="I10" i="235" s="1"/>
  <c r="J10" i="235" s="1"/>
  <c r="K10" i="235" s="1"/>
  <c r="L10" i="235" s="1"/>
  <c r="M10" i="235" s="1"/>
  <c r="M215" i="235"/>
  <c r="L215" i="235"/>
  <c r="K215" i="235"/>
  <c r="J215" i="235"/>
  <c r="I215" i="235"/>
  <c r="H215" i="235"/>
  <c r="G215" i="235"/>
  <c r="F215" i="235"/>
  <c r="E215" i="235"/>
  <c r="D215" i="235"/>
  <c r="C215" i="235"/>
  <c r="B215" i="235"/>
  <c r="M207" i="235"/>
  <c r="L207" i="235"/>
  <c r="K207" i="235"/>
  <c r="J207" i="235"/>
  <c r="I207" i="235"/>
  <c r="H207" i="235"/>
  <c r="G207" i="235"/>
  <c r="F207" i="235"/>
  <c r="E207" i="235"/>
  <c r="D207" i="235"/>
  <c r="C207" i="235"/>
  <c r="B207" i="235"/>
  <c r="M203" i="235"/>
  <c r="L203" i="235"/>
  <c r="K203" i="235"/>
  <c r="J203" i="235"/>
  <c r="I203" i="235"/>
  <c r="H203" i="235"/>
  <c r="G203" i="235"/>
  <c r="F203" i="235"/>
  <c r="E203" i="235"/>
  <c r="D203" i="235"/>
  <c r="C203" i="235"/>
  <c r="B203" i="235"/>
  <c r="M198" i="235"/>
  <c r="L198" i="235"/>
  <c r="K198" i="235"/>
  <c r="J198" i="235"/>
  <c r="I198" i="235"/>
  <c r="H198" i="235"/>
  <c r="G198" i="235"/>
  <c r="F198" i="235"/>
  <c r="E198" i="235"/>
  <c r="D198" i="235"/>
  <c r="C198" i="235"/>
  <c r="B198" i="235"/>
  <c r="M187" i="235"/>
  <c r="L187" i="235"/>
  <c r="K187" i="235"/>
  <c r="J187" i="235"/>
  <c r="I187" i="235"/>
  <c r="H187" i="235"/>
  <c r="G187" i="235"/>
  <c r="F187" i="235"/>
  <c r="E187" i="235"/>
  <c r="D187" i="235"/>
  <c r="C187" i="235"/>
  <c r="M178" i="235"/>
  <c r="L178" i="235"/>
  <c r="K178" i="235"/>
  <c r="K188" i="235" s="1"/>
  <c r="K192" i="235" s="1"/>
  <c r="K208" i="235" s="1"/>
  <c r="K216" i="235" s="1"/>
  <c r="J178" i="235"/>
  <c r="I178" i="235"/>
  <c r="H178" i="235"/>
  <c r="H188" i="235" s="1"/>
  <c r="H192" i="235" s="1"/>
  <c r="H208" i="235" s="1"/>
  <c r="H216" i="235" s="1"/>
  <c r="G178" i="235"/>
  <c r="F178" i="235"/>
  <c r="E178" i="235"/>
  <c r="E188" i="235" s="1"/>
  <c r="E192" i="235" s="1"/>
  <c r="E208" i="235" s="1"/>
  <c r="E216" i="235" s="1"/>
  <c r="D178" i="235"/>
  <c r="C178" i="235"/>
  <c r="B166" i="235"/>
  <c r="M161" i="235"/>
  <c r="L161" i="235"/>
  <c r="K161" i="235"/>
  <c r="J161" i="235"/>
  <c r="I161" i="235"/>
  <c r="H161" i="235"/>
  <c r="G161" i="235"/>
  <c r="F161" i="235"/>
  <c r="E161" i="235"/>
  <c r="D161" i="235"/>
  <c r="C161" i="235"/>
  <c r="B161" i="235"/>
  <c r="M153" i="235"/>
  <c r="L153" i="235"/>
  <c r="K153" i="235"/>
  <c r="J153" i="235"/>
  <c r="I153" i="235"/>
  <c r="H153" i="235"/>
  <c r="G153" i="235"/>
  <c r="F153" i="235"/>
  <c r="E153" i="235"/>
  <c r="D153" i="235"/>
  <c r="C153" i="235"/>
  <c r="B153" i="235"/>
  <c r="M149" i="235"/>
  <c r="L149" i="235"/>
  <c r="K149" i="235"/>
  <c r="J149" i="235"/>
  <c r="I149" i="235"/>
  <c r="H149" i="235"/>
  <c r="G149" i="235"/>
  <c r="F149" i="235"/>
  <c r="E149" i="235"/>
  <c r="D149" i="235"/>
  <c r="C149" i="235"/>
  <c r="B149" i="235"/>
  <c r="M144" i="235"/>
  <c r="L144" i="235"/>
  <c r="K144" i="235"/>
  <c r="J144" i="235"/>
  <c r="I144" i="235"/>
  <c r="H144" i="235"/>
  <c r="G144" i="235"/>
  <c r="F144" i="235"/>
  <c r="E144" i="235"/>
  <c r="D144" i="235"/>
  <c r="C144" i="235"/>
  <c r="B144" i="235"/>
  <c r="G134" i="235"/>
  <c r="G138" i="235" s="1"/>
  <c r="G154" i="235" s="1"/>
  <c r="G162" i="235" s="1"/>
  <c r="D134" i="235"/>
  <c r="D138" i="235" s="1"/>
  <c r="D154" i="235" s="1"/>
  <c r="D162" i="235" s="1"/>
  <c r="D164" i="235" s="1"/>
  <c r="M133" i="235"/>
  <c r="L133" i="235"/>
  <c r="K133" i="235"/>
  <c r="J133" i="235"/>
  <c r="J134" i="235" s="1"/>
  <c r="J138" i="235" s="1"/>
  <c r="J154" i="235" s="1"/>
  <c r="J162" i="235" s="1"/>
  <c r="I133" i="235"/>
  <c r="I134" i="235" s="1"/>
  <c r="I138" i="235" s="1"/>
  <c r="I154" i="235" s="1"/>
  <c r="I162" i="235" s="1"/>
  <c r="H133" i="235"/>
  <c r="G133" i="235"/>
  <c r="F133" i="235"/>
  <c r="E133" i="235"/>
  <c r="D133" i="235"/>
  <c r="C133" i="235"/>
  <c r="C134" i="235" s="1"/>
  <c r="C138" i="235" s="1"/>
  <c r="C154" i="235" s="1"/>
  <c r="C162" i="235" s="1"/>
  <c r="M124" i="235"/>
  <c r="M134" i="235" s="1"/>
  <c r="M138" i="235" s="1"/>
  <c r="M154" i="235" s="1"/>
  <c r="M162" i="235" s="1"/>
  <c r="L124" i="235"/>
  <c r="K124" i="235"/>
  <c r="K134" i="235" s="1"/>
  <c r="K138" i="235" s="1"/>
  <c r="J124" i="235"/>
  <c r="I124" i="235"/>
  <c r="H124" i="235"/>
  <c r="H134" i="235" s="1"/>
  <c r="H138" i="235" s="1"/>
  <c r="H154" i="235" s="1"/>
  <c r="H162" i="235" s="1"/>
  <c r="G124" i="235"/>
  <c r="F124" i="235"/>
  <c r="E124" i="235"/>
  <c r="E134" i="235" s="1"/>
  <c r="E138" i="235" s="1"/>
  <c r="D124" i="235"/>
  <c r="C124" i="235"/>
  <c r="B112" i="235"/>
  <c r="M107" i="235"/>
  <c r="L107" i="235"/>
  <c r="K107" i="235"/>
  <c r="J107" i="235"/>
  <c r="I107" i="235"/>
  <c r="H107" i="235"/>
  <c r="G107" i="235"/>
  <c r="F107" i="235"/>
  <c r="E107" i="235"/>
  <c r="D107" i="235"/>
  <c r="C107" i="235"/>
  <c r="B107" i="235"/>
  <c r="M102" i="235"/>
  <c r="L102" i="235"/>
  <c r="K102" i="235"/>
  <c r="J102" i="235"/>
  <c r="I102" i="235"/>
  <c r="H102" i="235"/>
  <c r="G102" i="235"/>
  <c r="F102" i="235"/>
  <c r="E102" i="235"/>
  <c r="D102" i="235"/>
  <c r="C102" i="235"/>
  <c r="B102" i="235"/>
  <c r="M99" i="235"/>
  <c r="L99" i="235"/>
  <c r="K99" i="235"/>
  <c r="J99" i="235"/>
  <c r="I99" i="235"/>
  <c r="H99" i="235"/>
  <c r="G99" i="235"/>
  <c r="F99" i="235"/>
  <c r="E99" i="235"/>
  <c r="D99" i="235"/>
  <c r="C99" i="235"/>
  <c r="B99" i="235"/>
  <c r="M94" i="235"/>
  <c r="L94" i="235"/>
  <c r="K94" i="235"/>
  <c r="J94" i="235"/>
  <c r="I94" i="235"/>
  <c r="H94" i="235"/>
  <c r="G94" i="235"/>
  <c r="F94" i="235"/>
  <c r="E94" i="235"/>
  <c r="D94" i="235"/>
  <c r="C94" i="235"/>
  <c r="B94" i="235"/>
  <c r="M84" i="235"/>
  <c r="L84" i="235"/>
  <c r="L85" i="235" s="1"/>
  <c r="L88" i="235" s="1"/>
  <c r="L103" i="235" s="1"/>
  <c r="L108" i="235" s="1"/>
  <c r="K84" i="235"/>
  <c r="J84" i="235"/>
  <c r="I84" i="235"/>
  <c r="H84" i="235"/>
  <c r="G84" i="235"/>
  <c r="F84" i="235"/>
  <c r="F85" i="235" s="1"/>
  <c r="F88" i="235" s="1"/>
  <c r="F103" i="235" s="1"/>
  <c r="F108" i="235" s="1"/>
  <c r="E84" i="235"/>
  <c r="D84" i="235"/>
  <c r="C84" i="235"/>
  <c r="M76" i="235"/>
  <c r="L76" i="235"/>
  <c r="K76" i="235"/>
  <c r="K85" i="235" s="1"/>
  <c r="K88" i="235" s="1"/>
  <c r="K103" i="235" s="1"/>
  <c r="K108" i="235" s="1"/>
  <c r="J76" i="235"/>
  <c r="J85" i="235" s="1"/>
  <c r="J88" i="235" s="1"/>
  <c r="J103" i="235" s="1"/>
  <c r="J108" i="235" s="1"/>
  <c r="I76" i="235"/>
  <c r="I85" i="235" s="1"/>
  <c r="I88" i="235" s="1"/>
  <c r="I103" i="235" s="1"/>
  <c r="I108" i="235" s="1"/>
  <c r="H76" i="235"/>
  <c r="G76" i="235"/>
  <c r="F76" i="235"/>
  <c r="E76" i="235"/>
  <c r="E85" i="235" s="1"/>
  <c r="E88" i="235" s="1"/>
  <c r="E103" i="235" s="1"/>
  <c r="E108" i="235" s="1"/>
  <c r="D76" i="235"/>
  <c r="D85" i="235" s="1"/>
  <c r="D88" i="235" s="1"/>
  <c r="D103" i="235" s="1"/>
  <c r="D108" i="235" s="1"/>
  <c r="D110" i="235" s="1"/>
  <c r="C76" i="235"/>
  <c r="C85" i="235" s="1"/>
  <c r="C88" i="235" s="1"/>
  <c r="C103" i="235" s="1"/>
  <c r="C108" i="235" s="1"/>
  <c r="B65" i="235"/>
  <c r="M273" i="235"/>
  <c r="L273" i="235"/>
  <c r="K273" i="235"/>
  <c r="J273" i="235"/>
  <c r="I273" i="235"/>
  <c r="H273" i="235"/>
  <c r="G273" i="235"/>
  <c r="F273" i="235"/>
  <c r="E273" i="235"/>
  <c r="D273" i="235"/>
  <c r="C273" i="235"/>
  <c r="B273" i="235"/>
  <c r="M263" i="235"/>
  <c r="L263" i="235"/>
  <c r="K263" i="235"/>
  <c r="J263" i="235"/>
  <c r="I263" i="235"/>
  <c r="H263" i="235"/>
  <c r="G263" i="235"/>
  <c r="F263" i="235"/>
  <c r="E263" i="235"/>
  <c r="D263" i="235"/>
  <c r="C263" i="235"/>
  <c r="B263" i="235"/>
  <c r="M257" i="235"/>
  <c r="L257" i="235"/>
  <c r="K257" i="235"/>
  <c r="J257" i="235"/>
  <c r="I257" i="235"/>
  <c r="H257" i="235"/>
  <c r="G257" i="235"/>
  <c r="F257" i="235"/>
  <c r="E257" i="235"/>
  <c r="D257" i="235"/>
  <c r="C257" i="235"/>
  <c r="B257" i="235"/>
  <c r="M252" i="235"/>
  <c r="L252" i="235"/>
  <c r="K252" i="235"/>
  <c r="J252" i="235"/>
  <c r="I252" i="235"/>
  <c r="H252" i="235"/>
  <c r="G252" i="235"/>
  <c r="F252" i="235"/>
  <c r="E252" i="235"/>
  <c r="D252" i="235"/>
  <c r="C252" i="235"/>
  <c r="B252" i="235"/>
  <c r="D248" i="235"/>
  <c r="E248" i="235" s="1"/>
  <c r="F248" i="235" s="1"/>
  <c r="G248" i="235" s="1"/>
  <c r="H248" i="235" s="1"/>
  <c r="I248" i="235" s="1"/>
  <c r="J248" i="235" s="1"/>
  <c r="K248" i="235" s="1"/>
  <c r="L248" i="235" s="1"/>
  <c r="M248" i="235" s="1"/>
  <c r="C248" i="235"/>
  <c r="E242" i="235"/>
  <c r="E246" i="235" s="1"/>
  <c r="M241" i="235"/>
  <c r="L241" i="235"/>
  <c r="K241" i="235"/>
  <c r="J241" i="235"/>
  <c r="I241" i="235"/>
  <c r="H241" i="235"/>
  <c r="G241" i="235"/>
  <c r="F241" i="235"/>
  <c r="E241" i="235"/>
  <c r="D241" i="235"/>
  <c r="C241" i="235"/>
  <c r="M232" i="235"/>
  <c r="M242" i="235" s="1"/>
  <c r="M246" i="235" s="1"/>
  <c r="M264" i="235" s="1"/>
  <c r="M274" i="235" s="1"/>
  <c r="L232" i="235"/>
  <c r="L242" i="235" s="1"/>
  <c r="L246" i="235" s="1"/>
  <c r="L264" i="235" s="1"/>
  <c r="L274" i="235" s="1"/>
  <c r="K232" i="235"/>
  <c r="J232" i="235"/>
  <c r="I232" i="235"/>
  <c r="H232" i="235"/>
  <c r="G232" i="235"/>
  <c r="F232" i="235"/>
  <c r="F242" i="235" s="1"/>
  <c r="F246" i="235" s="1"/>
  <c r="F264" i="235" s="1"/>
  <c r="F274" i="235" s="1"/>
  <c r="E232" i="235"/>
  <c r="D232" i="235"/>
  <c r="C232" i="235"/>
  <c r="D223" i="235"/>
  <c r="E223" i="235" s="1"/>
  <c r="F223" i="235" s="1"/>
  <c r="G223" i="235" s="1"/>
  <c r="H223" i="235" s="1"/>
  <c r="I223" i="235" s="1"/>
  <c r="J223" i="235" s="1"/>
  <c r="K223" i="235" s="1"/>
  <c r="L223" i="235" s="1"/>
  <c r="M223" i="235" s="1"/>
  <c r="C223" i="235"/>
  <c r="M60" i="235"/>
  <c r="L60" i="235"/>
  <c r="K60" i="235"/>
  <c r="J60" i="235"/>
  <c r="I60" i="235"/>
  <c r="H60" i="235"/>
  <c r="G60" i="235"/>
  <c r="F60" i="235"/>
  <c r="E60" i="235"/>
  <c r="D60" i="235"/>
  <c r="C60" i="235"/>
  <c r="B60" i="235"/>
  <c r="M50" i="235"/>
  <c r="L50" i="235"/>
  <c r="K50" i="235"/>
  <c r="J50" i="235"/>
  <c r="I50" i="235"/>
  <c r="H50" i="235"/>
  <c r="G50" i="235"/>
  <c r="F50" i="235"/>
  <c r="E50" i="235"/>
  <c r="D50" i="235"/>
  <c r="C50" i="235"/>
  <c r="B50" i="235"/>
  <c r="M44" i="235"/>
  <c r="L44" i="235"/>
  <c r="K44" i="235"/>
  <c r="J44" i="235"/>
  <c r="I44" i="235"/>
  <c r="H44" i="235"/>
  <c r="G44" i="235"/>
  <c r="F44" i="235"/>
  <c r="E44" i="235"/>
  <c r="D44" i="235"/>
  <c r="C44" i="235"/>
  <c r="B44" i="235"/>
  <c r="M39" i="235"/>
  <c r="L39" i="235"/>
  <c r="K39" i="235"/>
  <c r="J39" i="235"/>
  <c r="I39" i="235"/>
  <c r="H39" i="235"/>
  <c r="G39" i="235"/>
  <c r="F39" i="235"/>
  <c r="E39" i="235"/>
  <c r="D39" i="235"/>
  <c r="C39" i="235"/>
  <c r="B39" i="235"/>
  <c r="M28" i="235"/>
  <c r="L28" i="235"/>
  <c r="K28" i="235"/>
  <c r="J28" i="235"/>
  <c r="I28" i="235"/>
  <c r="H28" i="235"/>
  <c r="G28" i="235"/>
  <c r="G29" i="235" s="1"/>
  <c r="G33" i="235" s="1"/>
  <c r="G51" i="235" s="1"/>
  <c r="F28" i="235"/>
  <c r="E28" i="235"/>
  <c r="D28" i="235"/>
  <c r="C28" i="235"/>
  <c r="M19" i="235"/>
  <c r="L19" i="235"/>
  <c r="K19" i="235"/>
  <c r="J19" i="235"/>
  <c r="I19" i="235"/>
  <c r="I29" i="235" s="1"/>
  <c r="I33" i="235" s="1"/>
  <c r="I51" i="235" s="1"/>
  <c r="I61" i="235" s="1"/>
  <c r="H19" i="235"/>
  <c r="H29" i="235" s="1"/>
  <c r="H33" i="235" s="1"/>
  <c r="G19" i="235"/>
  <c r="F19" i="235"/>
  <c r="E19" i="235"/>
  <c r="D19" i="235"/>
  <c r="D29" i="235" s="1"/>
  <c r="D33" i="235" s="1"/>
  <c r="D51" i="235" s="1"/>
  <c r="C19" i="235"/>
  <c r="C29" i="235" s="1"/>
  <c r="C33" i="235" s="1"/>
  <c r="C51" i="235" s="1"/>
  <c r="C61" i="235" s="1"/>
  <c r="B7" i="235"/>
  <c r="D5" i="235"/>
  <c r="D4" i="235"/>
  <c r="H51" i="235" l="1"/>
  <c r="H61" i="235" s="1"/>
  <c r="G242" i="235"/>
  <c r="G246" i="235" s="1"/>
  <c r="G264" i="235" s="1"/>
  <c r="G274" i="235" s="1"/>
  <c r="E110" i="235"/>
  <c r="F110" i="235" s="1"/>
  <c r="G110" i="235" s="1"/>
  <c r="J29" i="235"/>
  <c r="J33" i="235" s="1"/>
  <c r="J51" i="235" s="1"/>
  <c r="H242" i="235"/>
  <c r="H246" i="235" s="1"/>
  <c r="H264" i="235" s="1"/>
  <c r="H274" i="235" s="1"/>
  <c r="F188" i="235"/>
  <c r="F192" i="235" s="1"/>
  <c r="F208" i="235" s="1"/>
  <c r="F216" i="235" s="1"/>
  <c r="L188" i="235"/>
  <c r="L192" i="235" s="1"/>
  <c r="L208" i="235" s="1"/>
  <c r="L216" i="235" s="1"/>
  <c r="G85" i="235"/>
  <c r="G88" i="235" s="1"/>
  <c r="G103" i="235" s="1"/>
  <c r="G108" i="235" s="1"/>
  <c r="M85" i="235"/>
  <c r="M88" i="235" s="1"/>
  <c r="M103" i="235" s="1"/>
  <c r="M108" i="235" s="1"/>
  <c r="H85" i="235"/>
  <c r="H88" i="235" s="1"/>
  <c r="H103" i="235" s="1"/>
  <c r="H108" i="235" s="1"/>
  <c r="G188" i="235"/>
  <c r="G192" i="235" s="1"/>
  <c r="G208" i="235" s="1"/>
  <c r="G216" i="235" s="1"/>
  <c r="M188" i="235"/>
  <c r="M192" i="235" s="1"/>
  <c r="M208" i="235" s="1"/>
  <c r="M216" i="235" s="1"/>
  <c r="E154" i="235"/>
  <c r="E162" i="235" s="1"/>
  <c r="K154" i="235"/>
  <c r="K162" i="235" s="1"/>
  <c r="M29" i="235"/>
  <c r="M33" i="235" s="1"/>
  <c r="M51" i="235" s="1"/>
  <c r="M61" i="235" s="1"/>
  <c r="K242" i="235"/>
  <c r="K246" i="235" s="1"/>
  <c r="K264" i="235" s="1"/>
  <c r="K274" i="235" s="1"/>
  <c r="F134" i="235"/>
  <c r="F138" i="235" s="1"/>
  <c r="F154" i="235" s="1"/>
  <c r="F162" i="235" s="1"/>
  <c r="L134" i="235"/>
  <c r="L138" i="235" s="1"/>
  <c r="L154" i="235" s="1"/>
  <c r="L162" i="235" s="1"/>
  <c r="C188" i="235"/>
  <c r="C192" i="235" s="1"/>
  <c r="C208" i="235" s="1"/>
  <c r="C216" i="235" s="1"/>
  <c r="I188" i="235"/>
  <c r="I192" i="235" s="1"/>
  <c r="I208" i="235" s="1"/>
  <c r="I216" i="235" s="1"/>
  <c r="D188" i="235"/>
  <c r="D192" i="235" s="1"/>
  <c r="D208" i="235" s="1"/>
  <c r="D216" i="235" s="1"/>
  <c r="D218" i="235" s="1"/>
  <c r="E218" i="235" s="1"/>
  <c r="F218" i="235" s="1"/>
  <c r="J188" i="235"/>
  <c r="J192" i="235" s="1"/>
  <c r="J208" i="235" s="1"/>
  <c r="J216" i="235" s="1"/>
  <c r="E164" i="235"/>
  <c r="J242" i="235"/>
  <c r="J246" i="235" s="1"/>
  <c r="J264" i="235" s="1"/>
  <c r="J274" i="235" s="1"/>
  <c r="G61" i="235"/>
  <c r="E264" i="235"/>
  <c r="E274" i="235" s="1"/>
  <c r="E29" i="235"/>
  <c r="E33" i="235" s="1"/>
  <c r="E51" i="235" s="1"/>
  <c r="E61" i="235" s="1"/>
  <c r="I242" i="235"/>
  <c r="I246" i="235" s="1"/>
  <c r="I264" i="235" s="1"/>
  <c r="I274" i="235" s="1"/>
  <c r="K29" i="235"/>
  <c r="K33" i="235" s="1"/>
  <c r="K51" i="235" s="1"/>
  <c r="K61" i="235" s="1"/>
  <c r="C242" i="235"/>
  <c r="C246" i="235" s="1"/>
  <c r="C264" i="235" s="1"/>
  <c r="C274" i="235" s="1"/>
  <c r="D242" i="235"/>
  <c r="D246" i="235" s="1"/>
  <c r="D264" i="235" s="1"/>
  <c r="D274" i="235" s="1"/>
  <c r="J61" i="235"/>
  <c r="F29" i="235"/>
  <c r="F33" i="235" s="1"/>
  <c r="F51" i="235" s="1"/>
  <c r="F61" i="235" s="1"/>
  <c r="L29" i="235"/>
  <c r="L33" i="235" s="1"/>
  <c r="L51" i="235" s="1"/>
  <c r="L61" i="235" s="1"/>
  <c r="D61" i="235"/>
  <c r="D63" i="235" s="1"/>
  <c r="E63" i="235" s="1"/>
  <c r="C163" i="234"/>
  <c r="C193" i="234"/>
  <c r="D193" i="234"/>
  <c r="E193" i="234" s="1"/>
  <c r="F193" i="234" s="1"/>
  <c r="G193" i="234" s="1"/>
  <c r="H193" i="234" s="1"/>
  <c r="I193" i="234" s="1"/>
  <c r="J193" i="234" s="1"/>
  <c r="K193" i="234" s="1"/>
  <c r="L193" i="234" s="1"/>
  <c r="M193" i="234" s="1"/>
  <c r="C168" i="234"/>
  <c r="D168" i="234"/>
  <c r="E168" i="234" s="1"/>
  <c r="F168" i="234" s="1"/>
  <c r="G168" i="234" s="1"/>
  <c r="H168" i="234" s="1"/>
  <c r="I168" i="234" s="1"/>
  <c r="J168" i="234" s="1"/>
  <c r="K168" i="234" s="1"/>
  <c r="L168" i="234" s="1"/>
  <c r="M168" i="234" s="1"/>
  <c r="C140" i="234"/>
  <c r="D140" i="234"/>
  <c r="E140" i="234" s="1"/>
  <c r="F140" i="234" s="1"/>
  <c r="G140" i="234" s="1"/>
  <c r="H140" i="234" s="1"/>
  <c r="I140" i="234" s="1"/>
  <c r="J140" i="234" s="1"/>
  <c r="K140" i="234" s="1"/>
  <c r="L140" i="234" s="1"/>
  <c r="M140" i="234" s="1"/>
  <c r="C115" i="234"/>
  <c r="D115" i="234"/>
  <c r="E115" i="234" s="1"/>
  <c r="F115" i="234" s="1"/>
  <c r="G115" i="234" s="1"/>
  <c r="H115" i="234" s="1"/>
  <c r="I115" i="234" s="1"/>
  <c r="J115" i="234" s="1"/>
  <c r="K115" i="234" s="1"/>
  <c r="L115" i="234" s="1"/>
  <c r="M115" i="234" s="1"/>
  <c r="C90" i="234"/>
  <c r="D90" i="234"/>
  <c r="E90" i="234" s="1"/>
  <c r="F90" i="234" s="1"/>
  <c r="G90" i="234" s="1"/>
  <c r="H90" i="234" s="1"/>
  <c r="I90" i="234" s="1"/>
  <c r="J90" i="234" s="1"/>
  <c r="K90" i="234" s="1"/>
  <c r="L90" i="234" s="1"/>
  <c r="M90" i="234" s="1"/>
  <c r="C68" i="234"/>
  <c r="D68" i="234"/>
  <c r="E68" i="234" s="1"/>
  <c r="F68" i="234" s="1"/>
  <c r="G68" i="234" s="1"/>
  <c r="H68" i="234" s="1"/>
  <c r="I68" i="234" s="1"/>
  <c r="J68" i="234" s="1"/>
  <c r="K68" i="234" s="1"/>
  <c r="L68" i="234" s="1"/>
  <c r="M68" i="234" s="1"/>
  <c r="C35" i="234"/>
  <c r="D35" i="234"/>
  <c r="E35" i="234" s="1"/>
  <c r="F35" i="234" s="1"/>
  <c r="G35" i="234" s="1"/>
  <c r="H35" i="234" s="1"/>
  <c r="I35" i="234" s="1"/>
  <c r="J35" i="234" s="1"/>
  <c r="K35" i="234" s="1"/>
  <c r="L35" i="234" s="1"/>
  <c r="M35" i="234" s="1"/>
  <c r="C10" i="234"/>
  <c r="D10" i="234"/>
  <c r="E10" i="234" s="1"/>
  <c r="F10" i="234" s="1"/>
  <c r="G10" i="234" s="1"/>
  <c r="H10" i="234" s="1"/>
  <c r="I10" i="234" s="1"/>
  <c r="J10" i="234" s="1"/>
  <c r="K10" i="234" s="1"/>
  <c r="L10" i="234" s="1"/>
  <c r="M10" i="234" s="1"/>
  <c r="M213" i="234"/>
  <c r="L213" i="234"/>
  <c r="K213" i="234"/>
  <c r="J213" i="234"/>
  <c r="I213" i="234"/>
  <c r="H213" i="234"/>
  <c r="G213" i="234"/>
  <c r="F213" i="234"/>
  <c r="E213" i="234"/>
  <c r="D213" i="234"/>
  <c r="C213" i="234"/>
  <c r="B213" i="234"/>
  <c r="M206" i="234"/>
  <c r="L206" i="234"/>
  <c r="K206" i="234"/>
  <c r="J206" i="234"/>
  <c r="I206" i="234"/>
  <c r="H206" i="234"/>
  <c r="G206" i="234"/>
  <c r="F206" i="234"/>
  <c r="E206" i="234"/>
  <c r="D206" i="234"/>
  <c r="C206" i="234"/>
  <c r="B206" i="234"/>
  <c r="M202" i="234"/>
  <c r="L202" i="234"/>
  <c r="K202" i="234"/>
  <c r="J202" i="234"/>
  <c r="I202" i="234"/>
  <c r="H202" i="234"/>
  <c r="G202" i="234"/>
  <c r="F202" i="234"/>
  <c r="E202" i="234"/>
  <c r="D202" i="234"/>
  <c r="C202" i="234"/>
  <c r="B202" i="234"/>
  <c r="M197" i="234"/>
  <c r="L197" i="234"/>
  <c r="K197" i="234"/>
  <c r="J197" i="234"/>
  <c r="I197" i="234"/>
  <c r="H197" i="234"/>
  <c r="G197" i="234"/>
  <c r="F197" i="234"/>
  <c r="E197" i="234"/>
  <c r="D197" i="234"/>
  <c r="C197" i="234"/>
  <c r="B197" i="234"/>
  <c r="C187" i="234"/>
  <c r="C191" i="234" s="1"/>
  <c r="C207" i="234" s="1"/>
  <c r="C214" i="234" s="1"/>
  <c r="C216" i="234" s="1"/>
  <c r="M186" i="234"/>
  <c r="L186" i="234"/>
  <c r="K186" i="234"/>
  <c r="K187" i="234" s="1"/>
  <c r="K191" i="234" s="1"/>
  <c r="K207" i="234" s="1"/>
  <c r="K214" i="234" s="1"/>
  <c r="J186" i="234"/>
  <c r="I186" i="234"/>
  <c r="H186" i="234"/>
  <c r="G186" i="234"/>
  <c r="F186" i="234"/>
  <c r="E186" i="234"/>
  <c r="D186" i="234"/>
  <c r="C186" i="234"/>
  <c r="M177" i="234"/>
  <c r="M187" i="234" s="1"/>
  <c r="M191" i="234" s="1"/>
  <c r="M207" i="234" s="1"/>
  <c r="M214" i="234" s="1"/>
  <c r="L177" i="234"/>
  <c r="L187" i="234" s="1"/>
  <c r="L191" i="234" s="1"/>
  <c r="L207" i="234" s="1"/>
  <c r="L214" i="234" s="1"/>
  <c r="K177" i="234"/>
  <c r="J177" i="234"/>
  <c r="I177" i="234"/>
  <c r="I187" i="234" s="1"/>
  <c r="I191" i="234" s="1"/>
  <c r="I207" i="234" s="1"/>
  <c r="I214" i="234" s="1"/>
  <c r="H177" i="234"/>
  <c r="G177" i="234"/>
  <c r="G187" i="234" s="1"/>
  <c r="G191" i="234" s="1"/>
  <c r="G207" i="234" s="1"/>
  <c r="G214" i="234" s="1"/>
  <c r="F177" i="234"/>
  <c r="E177" i="234"/>
  <c r="D177" i="234"/>
  <c r="D187" i="234" s="1"/>
  <c r="D191" i="234" s="1"/>
  <c r="D207" i="234" s="1"/>
  <c r="D214" i="234" s="1"/>
  <c r="C177" i="234"/>
  <c r="B165" i="234"/>
  <c r="M160" i="234"/>
  <c r="L160" i="234"/>
  <c r="K160" i="234"/>
  <c r="J160" i="234"/>
  <c r="I160" i="234"/>
  <c r="H160" i="234"/>
  <c r="G160" i="234"/>
  <c r="F160" i="234"/>
  <c r="E160" i="234"/>
  <c r="D160" i="234"/>
  <c r="C160" i="234"/>
  <c r="B160" i="234"/>
  <c r="M153" i="234"/>
  <c r="L153" i="234"/>
  <c r="K153" i="234"/>
  <c r="J153" i="234"/>
  <c r="I153" i="234"/>
  <c r="H153" i="234"/>
  <c r="G153" i="234"/>
  <c r="F153" i="234"/>
  <c r="E153" i="234"/>
  <c r="D153" i="234"/>
  <c r="C153" i="234"/>
  <c r="B153" i="234"/>
  <c r="M149" i="234"/>
  <c r="L149" i="234"/>
  <c r="K149" i="234"/>
  <c r="J149" i="234"/>
  <c r="I149" i="234"/>
  <c r="H149" i="234"/>
  <c r="G149" i="234"/>
  <c r="F149" i="234"/>
  <c r="E149" i="234"/>
  <c r="D149" i="234"/>
  <c r="C149" i="234"/>
  <c r="B149" i="234"/>
  <c r="M144" i="234"/>
  <c r="L144" i="234"/>
  <c r="K144" i="234"/>
  <c r="J144" i="234"/>
  <c r="I144" i="234"/>
  <c r="H144" i="234"/>
  <c r="G144" i="234"/>
  <c r="F144" i="234"/>
  <c r="E144" i="234"/>
  <c r="D144" i="234"/>
  <c r="C144" i="234"/>
  <c r="B144" i="234"/>
  <c r="F134" i="234"/>
  <c r="F138" i="234" s="1"/>
  <c r="F154" i="234" s="1"/>
  <c r="F161" i="234" s="1"/>
  <c r="M133" i="234"/>
  <c r="L133" i="234"/>
  <c r="K133" i="234"/>
  <c r="J133" i="234"/>
  <c r="I133" i="234"/>
  <c r="H133" i="234"/>
  <c r="G133" i="234"/>
  <c r="F133" i="234"/>
  <c r="E133" i="234"/>
  <c r="D133" i="234"/>
  <c r="C133" i="234"/>
  <c r="M124" i="234"/>
  <c r="L124" i="234"/>
  <c r="L134" i="234" s="1"/>
  <c r="L138" i="234" s="1"/>
  <c r="K124" i="234"/>
  <c r="J124" i="234"/>
  <c r="J134" i="234" s="1"/>
  <c r="J138" i="234" s="1"/>
  <c r="J154" i="234" s="1"/>
  <c r="J161" i="234" s="1"/>
  <c r="I124" i="234"/>
  <c r="H124" i="234"/>
  <c r="G124" i="234"/>
  <c r="G134" i="234" s="1"/>
  <c r="G138" i="234" s="1"/>
  <c r="G154" i="234" s="1"/>
  <c r="G161" i="234" s="1"/>
  <c r="F124" i="234"/>
  <c r="E124" i="234"/>
  <c r="D124" i="234"/>
  <c r="D134" i="234" s="1"/>
  <c r="D138" i="234" s="1"/>
  <c r="C124" i="234"/>
  <c r="C134" i="234" s="1"/>
  <c r="C138" i="234" s="1"/>
  <c r="C154" i="234" s="1"/>
  <c r="C161" i="234" s="1"/>
  <c r="B112" i="234"/>
  <c r="M107" i="234"/>
  <c r="L107" i="234"/>
  <c r="K107" i="234"/>
  <c r="J107" i="234"/>
  <c r="I107" i="234"/>
  <c r="H107" i="234"/>
  <c r="G107" i="234"/>
  <c r="F107" i="234"/>
  <c r="E107" i="234"/>
  <c r="D107" i="234"/>
  <c r="C107" i="234"/>
  <c r="B107" i="234"/>
  <c r="M102" i="234"/>
  <c r="L102" i="234"/>
  <c r="K102" i="234"/>
  <c r="J102" i="234"/>
  <c r="I102" i="234"/>
  <c r="H102" i="234"/>
  <c r="G102" i="234"/>
  <c r="F102" i="234"/>
  <c r="E102" i="234"/>
  <c r="D102" i="234"/>
  <c r="C102" i="234"/>
  <c r="B102" i="234"/>
  <c r="M99" i="234"/>
  <c r="L99" i="234"/>
  <c r="K99" i="234"/>
  <c r="J99" i="234"/>
  <c r="I99" i="234"/>
  <c r="H99" i="234"/>
  <c r="G99" i="234"/>
  <c r="F99" i="234"/>
  <c r="E99" i="234"/>
  <c r="D99" i="234"/>
  <c r="C99" i="234"/>
  <c r="B99" i="234"/>
  <c r="M94" i="234"/>
  <c r="L94" i="234"/>
  <c r="K94" i="234"/>
  <c r="J94" i="234"/>
  <c r="I94" i="234"/>
  <c r="H94" i="234"/>
  <c r="G94" i="234"/>
  <c r="F94" i="234"/>
  <c r="E94" i="234"/>
  <c r="D94" i="234"/>
  <c r="C94" i="234"/>
  <c r="B94" i="234"/>
  <c r="F88" i="234"/>
  <c r="F103" i="234" s="1"/>
  <c r="F108" i="234" s="1"/>
  <c r="M84" i="234"/>
  <c r="L84" i="234"/>
  <c r="K84" i="234"/>
  <c r="J84" i="234"/>
  <c r="I84" i="234"/>
  <c r="H84" i="234"/>
  <c r="G84" i="234"/>
  <c r="F84" i="234"/>
  <c r="E84" i="234"/>
  <c r="E85" i="234" s="1"/>
  <c r="E88" i="234" s="1"/>
  <c r="E103" i="234" s="1"/>
  <c r="E108" i="234" s="1"/>
  <c r="D84" i="234"/>
  <c r="C84" i="234"/>
  <c r="M76" i="234"/>
  <c r="M85" i="234" s="1"/>
  <c r="M88" i="234" s="1"/>
  <c r="M103" i="234" s="1"/>
  <c r="M108" i="234" s="1"/>
  <c r="L76" i="234"/>
  <c r="K76" i="234"/>
  <c r="J76" i="234"/>
  <c r="J85" i="234" s="1"/>
  <c r="J88" i="234" s="1"/>
  <c r="J103" i="234" s="1"/>
  <c r="J108" i="234" s="1"/>
  <c r="I76" i="234"/>
  <c r="I85" i="234" s="1"/>
  <c r="I88" i="234" s="1"/>
  <c r="I103" i="234" s="1"/>
  <c r="I108" i="234" s="1"/>
  <c r="H76" i="234"/>
  <c r="G76" i="234"/>
  <c r="G85" i="234" s="1"/>
  <c r="G88" i="234" s="1"/>
  <c r="F76" i="234"/>
  <c r="F85" i="234" s="1"/>
  <c r="E76" i="234"/>
  <c r="D76" i="234"/>
  <c r="C76" i="234"/>
  <c r="C85" i="234" s="1"/>
  <c r="C88" i="234" s="1"/>
  <c r="B65" i="234"/>
  <c r="M271" i="234"/>
  <c r="L271" i="234"/>
  <c r="K271" i="234"/>
  <c r="J271" i="234"/>
  <c r="I271" i="234"/>
  <c r="H271" i="234"/>
  <c r="G271" i="234"/>
  <c r="F271" i="234"/>
  <c r="E271" i="234"/>
  <c r="D271" i="234"/>
  <c r="C271" i="234"/>
  <c r="B271" i="234"/>
  <c r="M261" i="234"/>
  <c r="L261" i="234"/>
  <c r="K261" i="234"/>
  <c r="J261" i="234"/>
  <c r="I261" i="234"/>
  <c r="H261" i="234"/>
  <c r="G261" i="234"/>
  <c r="F261" i="234"/>
  <c r="E261" i="234"/>
  <c r="D261" i="234"/>
  <c r="C261" i="234"/>
  <c r="B261" i="234"/>
  <c r="M255" i="234"/>
  <c r="L255" i="234"/>
  <c r="K255" i="234"/>
  <c r="J255" i="234"/>
  <c r="I255" i="234"/>
  <c r="H255" i="234"/>
  <c r="G255" i="234"/>
  <c r="F255" i="234"/>
  <c r="E255" i="234"/>
  <c r="D255" i="234"/>
  <c r="C255" i="234"/>
  <c r="B255" i="234"/>
  <c r="M250" i="234"/>
  <c r="L250" i="234"/>
  <c r="K250" i="234"/>
  <c r="J250" i="234"/>
  <c r="I250" i="234"/>
  <c r="H250" i="234"/>
  <c r="G250" i="234"/>
  <c r="F250" i="234"/>
  <c r="E250" i="234"/>
  <c r="D250" i="234"/>
  <c r="C250" i="234"/>
  <c r="B250" i="234"/>
  <c r="D246" i="234"/>
  <c r="E246" i="234" s="1"/>
  <c r="F246" i="234" s="1"/>
  <c r="G246" i="234" s="1"/>
  <c r="H246" i="234" s="1"/>
  <c r="I246" i="234" s="1"/>
  <c r="J246" i="234" s="1"/>
  <c r="K246" i="234" s="1"/>
  <c r="L246" i="234" s="1"/>
  <c r="M246" i="234" s="1"/>
  <c r="C246" i="234"/>
  <c r="M239" i="234"/>
  <c r="L239" i="234"/>
  <c r="K239" i="234"/>
  <c r="J239" i="234"/>
  <c r="I239" i="234"/>
  <c r="H239" i="234"/>
  <c r="G239" i="234"/>
  <c r="F239" i="234"/>
  <c r="E239" i="234"/>
  <c r="D239" i="234"/>
  <c r="C239" i="234"/>
  <c r="M230" i="234"/>
  <c r="L230" i="234"/>
  <c r="K230" i="234"/>
  <c r="K240" i="234" s="1"/>
  <c r="K244" i="234" s="1"/>
  <c r="J230" i="234"/>
  <c r="I230" i="234"/>
  <c r="H230" i="234"/>
  <c r="H240" i="234" s="1"/>
  <c r="H244" i="234" s="1"/>
  <c r="H262" i="234" s="1"/>
  <c r="H272" i="234" s="1"/>
  <c r="G230" i="234"/>
  <c r="F230" i="234"/>
  <c r="E230" i="234"/>
  <c r="D230" i="234"/>
  <c r="C230" i="234"/>
  <c r="D221" i="234"/>
  <c r="E221" i="234" s="1"/>
  <c r="F221" i="234" s="1"/>
  <c r="G221" i="234" s="1"/>
  <c r="H221" i="234" s="1"/>
  <c r="I221" i="234" s="1"/>
  <c r="J221" i="234" s="1"/>
  <c r="K221" i="234" s="1"/>
  <c r="L221" i="234" s="1"/>
  <c r="M221" i="234" s="1"/>
  <c r="C221" i="234"/>
  <c r="M60" i="234"/>
  <c r="L60" i="234"/>
  <c r="K60" i="234"/>
  <c r="J60" i="234"/>
  <c r="I60" i="234"/>
  <c r="H60" i="234"/>
  <c r="G60" i="234"/>
  <c r="F60" i="234"/>
  <c r="E60" i="234"/>
  <c r="D60" i="234"/>
  <c r="C60" i="234"/>
  <c r="B60" i="234"/>
  <c r="M50" i="234"/>
  <c r="L50" i="234"/>
  <c r="K50" i="234"/>
  <c r="J50" i="234"/>
  <c r="I50" i="234"/>
  <c r="H50" i="234"/>
  <c r="G50" i="234"/>
  <c r="F50" i="234"/>
  <c r="E50" i="234"/>
  <c r="D50" i="234"/>
  <c r="C50" i="234"/>
  <c r="B50" i="234"/>
  <c r="M44" i="234"/>
  <c r="L44" i="234"/>
  <c r="K44" i="234"/>
  <c r="J44" i="234"/>
  <c r="I44" i="234"/>
  <c r="H44" i="234"/>
  <c r="G44" i="234"/>
  <c r="F44" i="234"/>
  <c r="E44" i="234"/>
  <c r="D44" i="234"/>
  <c r="C44" i="234"/>
  <c r="B44" i="234"/>
  <c r="M39" i="234"/>
  <c r="L39" i="234"/>
  <c r="K39" i="234"/>
  <c r="J39" i="234"/>
  <c r="I39" i="234"/>
  <c r="H39" i="234"/>
  <c r="G39" i="234"/>
  <c r="F39" i="234"/>
  <c r="E39" i="234"/>
  <c r="D39" i="234"/>
  <c r="C39" i="234"/>
  <c r="B39" i="234"/>
  <c r="M28" i="234"/>
  <c r="L28" i="234"/>
  <c r="K28" i="234"/>
  <c r="J28" i="234"/>
  <c r="I28" i="234"/>
  <c r="H28" i="234"/>
  <c r="G28" i="234"/>
  <c r="F28" i="234"/>
  <c r="E28" i="234"/>
  <c r="D28" i="234"/>
  <c r="C28" i="234"/>
  <c r="M19" i="234"/>
  <c r="L19" i="234"/>
  <c r="K19" i="234"/>
  <c r="K29" i="234" s="1"/>
  <c r="K33" i="234" s="1"/>
  <c r="K51" i="234" s="1"/>
  <c r="K61" i="234" s="1"/>
  <c r="J19" i="234"/>
  <c r="I19" i="234"/>
  <c r="I29" i="234" s="1"/>
  <c r="I33" i="234" s="1"/>
  <c r="H19" i="234"/>
  <c r="G19" i="234"/>
  <c r="F19" i="234"/>
  <c r="E19" i="234"/>
  <c r="D19" i="234"/>
  <c r="C19" i="234"/>
  <c r="C29" i="234" s="1"/>
  <c r="C33" i="234" s="1"/>
  <c r="C51" i="234" s="1"/>
  <c r="C61" i="234" s="1"/>
  <c r="B7" i="234"/>
  <c r="D5" i="234"/>
  <c r="D4" i="234"/>
  <c r="F63" i="235" l="1"/>
  <c r="D154" i="234"/>
  <c r="D161" i="234" s="1"/>
  <c r="D163" i="234" s="1"/>
  <c r="C240" i="234"/>
  <c r="C244" i="234" s="1"/>
  <c r="K134" i="234"/>
  <c r="K138" i="234" s="1"/>
  <c r="K154" i="234" s="1"/>
  <c r="K161" i="234" s="1"/>
  <c r="H187" i="234"/>
  <c r="H191" i="234" s="1"/>
  <c r="H207" i="234" s="1"/>
  <c r="H214" i="234" s="1"/>
  <c r="G103" i="234"/>
  <c r="G108" i="234" s="1"/>
  <c r="F164" i="235"/>
  <c r="G164" i="235" s="1"/>
  <c r="E29" i="234"/>
  <c r="E33" i="234" s="1"/>
  <c r="D240" i="234"/>
  <c r="D244" i="234" s="1"/>
  <c r="D262" i="234" s="1"/>
  <c r="D272" i="234" s="1"/>
  <c r="J240" i="234"/>
  <c r="J244" i="234" s="1"/>
  <c r="J262" i="234" s="1"/>
  <c r="J272" i="234" s="1"/>
  <c r="C103" i="234"/>
  <c r="C108" i="234" s="1"/>
  <c r="C110" i="234" s="1"/>
  <c r="L154" i="234"/>
  <c r="L161" i="234" s="1"/>
  <c r="G218" i="235"/>
  <c r="D216" i="234"/>
  <c r="G29" i="234"/>
  <c r="G33" i="234" s="1"/>
  <c r="G51" i="234" s="1"/>
  <c r="G61" i="234" s="1"/>
  <c r="M29" i="234"/>
  <c r="M33" i="234" s="1"/>
  <c r="M51" i="234" s="1"/>
  <c r="M61" i="234" s="1"/>
  <c r="F240" i="234"/>
  <c r="F244" i="234" s="1"/>
  <c r="F262" i="234" s="1"/>
  <c r="F272" i="234" s="1"/>
  <c r="L240" i="234"/>
  <c r="L244" i="234" s="1"/>
  <c r="L262" i="234" s="1"/>
  <c r="L272" i="234" s="1"/>
  <c r="G240" i="234"/>
  <c r="G244" i="234" s="1"/>
  <c r="K85" i="234"/>
  <c r="K88" i="234" s="1"/>
  <c r="K103" i="234" s="1"/>
  <c r="K108" i="234" s="1"/>
  <c r="H134" i="234"/>
  <c r="H138" i="234" s="1"/>
  <c r="H154" i="234" s="1"/>
  <c r="H161" i="234" s="1"/>
  <c r="E187" i="234"/>
  <c r="E191" i="234" s="1"/>
  <c r="E207" i="234" s="1"/>
  <c r="E214" i="234" s="1"/>
  <c r="G63" i="235"/>
  <c r="G262" i="234"/>
  <c r="G272" i="234" s="1"/>
  <c r="H85" i="234"/>
  <c r="H88" i="234" s="1"/>
  <c r="H103" i="234" s="1"/>
  <c r="H108" i="234" s="1"/>
  <c r="L85" i="234"/>
  <c r="L88" i="234" s="1"/>
  <c r="L103" i="234" s="1"/>
  <c r="L108" i="234" s="1"/>
  <c r="C262" i="234"/>
  <c r="C272" i="234" s="1"/>
  <c r="K262" i="234"/>
  <c r="K272" i="234" s="1"/>
  <c r="D85" i="234"/>
  <c r="D88" i="234" s="1"/>
  <c r="D103" i="234" s="1"/>
  <c r="D108" i="234" s="1"/>
  <c r="D110" i="234" s="1"/>
  <c r="E110" i="234" s="1"/>
  <c r="F110" i="234" s="1"/>
  <c r="G110" i="234" s="1"/>
  <c r="E134" i="234"/>
  <c r="E138" i="234" s="1"/>
  <c r="E154" i="234" s="1"/>
  <c r="E161" i="234" s="1"/>
  <c r="E163" i="234" s="1"/>
  <c r="F163" i="234" s="1"/>
  <c r="G163" i="234" s="1"/>
  <c r="I134" i="234"/>
  <c r="I138" i="234" s="1"/>
  <c r="I154" i="234" s="1"/>
  <c r="I161" i="234" s="1"/>
  <c r="M134" i="234"/>
  <c r="M138" i="234" s="1"/>
  <c r="M154" i="234" s="1"/>
  <c r="M161" i="234" s="1"/>
  <c r="F187" i="234"/>
  <c r="F191" i="234" s="1"/>
  <c r="F207" i="234" s="1"/>
  <c r="F214" i="234" s="1"/>
  <c r="J187" i="234"/>
  <c r="J191" i="234" s="1"/>
  <c r="J207" i="234" s="1"/>
  <c r="J214" i="234" s="1"/>
  <c r="D29" i="234"/>
  <c r="D33" i="234" s="1"/>
  <c r="D51" i="234" s="1"/>
  <c r="D61" i="234" s="1"/>
  <c r="H29" i="234"/>
  <c r="H33" i="234" s="1"/>
  <c r="H51" i="234" s="1"/>
  <c r="H61" i="234" s="1"/>
  <c r="L29" i="234"/>
  <c r="L33" i="234" s="1"/>
  <c r="L51" i="234" s="1"/>
  <c r="L61" i="234" s="1"/>
  <c r="E240" i="234"/>
  <c r="E244" i="234" s="1"/>
  <c r="E262" i="234" s="1"/>
  <c r="E272" i="234" s="1"/>
  <c r="I240" i="234"/>
  <c r="I244" i="234" s="1"/>
  <c r="I262" i="234" s="1"/>
  <c r="I272" i="234" s="1"/>
  <c r="M240" i="234"/>
  <c r="M244" i="234" s="1"/>
  <c r="M262" i="234" s="1"/>
  <c r="M272" i="234" s="1"/>
  <c r="E51" i="234"/>
  <c r="E61" i="234" s="1"/>
  <c r="I51" i="234"/>
  <c r="I61" i="234" s="1"/>
  <c r="F29" i="234"/>
  <c r="F33" i="234" s="1"/>
  <c r="F51" i="234" s="1"/>
  <c r="F61" i="234" s="1"/>
  <c r="J29" i="234"/>
  <c r="J33" i="234" s="1"/>
  <c r="J51" i="234" s="1"/>
  <c r="J61" i="234" s="1"/>
  <c r="C193" i="233"/>
  <c r="D193" i="233"/>
  <c r="E193" i="233" s="1"/>
  <c r="F193" i="233" s="1"/>
  <c r="G193" i="233" s="1"/>
  <c r="H193" i="233" s="1"/>
  <c r="I193" i="233" s="1"/>
  <c r="J193" i="233" s="1"/>
  <c r="K193" i="233" s="1"/>
  <c r="L193" i="233" s="1"/>
  <c r="M193" i="233" s="1"/>
  <c r="C168" i="233"/>
  <c r="D168" i="233"/>
  <c r="E168" i="233" s="1"/>
  <c r="F168" i="233" s="1"/>
  <c r="G168" i="233" s="1"/>
  <c r="H168" i="233" s="1"/>
  <c r="I168" i="233" s="1"/>
  <c r="J168" i="233" s="1"/>
  <c r="K168" i="233" s="1"/>
  <c r="L168" i="233" s="1"/>
  <c r="M168" i="233" s="1"/>
  <c r="C140" i="233"/>
  <c r="D140" i="233"/>
  <c r="E140" i="233" s="1"/>
  <c r="F140" i="233" s="1"/>
  <c r="G140" i="233" s="1"/>
  <c r="H140" i="233" s="1"/>
  <c r="I140" i="233" s="1"/>
  <c r="J140" i="233" s="1"/>
  <c r="K140" i="233" s="1"/>
  <c r="L140" i="233" s="1"/>
  <c r="M140" i="233" s="1"/>
  <c r="C115" i="233"/>
  <c r="D115" i="233"/>
  <c r="E115" i="233" s="1"/>
  <c r="F115" i="233" s="1"/>
  <c r="G115" i="233" s="1"/>
  <c r="H115" i="233" s="1"/>
  <c r="I115" i="233" s="1"/>
  <c r="J115" i="233" s="1"/>
  <c r="K115" i="233" s="1"/>
  <c r="L115" i="233" s="1"/>
  <c r="M115" i="233" s="1"/>
  <c r="C90" i="233"/>
  <c r="D90" i="233"/>
  <c r="E90" i="233" s="1"/>
  <c r="F90" i="233" s="1"/>
  <c r="G90" i="233" s="1"/>
  <c r="H90" i="233" s="1"/>
  <c r="I90" i="233" s="1"/>
  <c r="J90" i="233" s="1"/>
  <c r="K90" i="233" s="1"/>
  <c r="L90" i="233" s="1"/>
  <c r="M90" i="233" s="1"/>
  <c r="C68" i="233"/>
  <c r="D68" i="233"/>
  <c r="E68" i="233" s="1"/>
  <c r="F68" i="233" s="1"/>
  <c r="G68" i="233" s="1"/>
  <c r="H68" i="233" s="1"/>
  <c r="I68" i="233" s="1"/>
  <c r="J68" i="233" s="1"/>
  <c r="K68" i="233" s="1"/>
  <c r="L68" i="233" s="1"/>
  <c r="M68" i="233" s="1"/>
  <c r="C35" i="233"/>
  <c r="D35" i="233"/>
  <c r="E35" i="233" s="1"/>
  <c r="F35" i="233" s="1"/>
  <c r="G35" i="233" s="1"/>
  <c r="H35" i="233" s="1"/>
  <c r="I35" i="233" s="1"/>
  <c r="J35" i="233" s="1"/>
  <c r="K35" i="233" s="1"/>
  <c r="L35" i="233" s="1"/>
  <c r="M35" i="233" s="1"/>
  <c r="C10" i="233"/>
  <c r="D10" i="233"/>
  <c r="E10" i="233" s="1"/>
  <c r="F10" i="233" s="1"/>
  <c r="G10" i="233" s="1"/>
  <c r="H10" i="233" s="1"/>
  <c r="I10" i="233" s="1"/>
  <c r="J10" i="233" s="1"/>
  <c r="K10" i="233" s="1"/>
  <c r="L10" i="233" s="1"/>
  <c r="M10" i="233" s="1"/>
  <c r="M213" i="233"/>
  <c r="L213" i="233"/>
  <c r="K213" i="233"/>
  <c r="J213" i="233"/>
  <c r="I213" i="233"/>
  <c r="H213" i="233"/>
  <c r="G213" i="233"/>
  <c r="F213" i="233"/>
  <c r="E213" i="233"/>
  <c r="D213" i="233"/>
  <c r="C213" i="233"/>
  <c r="B213" i="233"/>
  <c r="M206" i="233"/>
  <c r="L206" i="233"/>
  <c r="K206" i="233"/>
  <c r="J206" i="233"/>
  <c r="I206" i="233"/>
  <c r="H206" i="233"/>
  <c r="G206" i="233"/>
  <c r="F206" i="233"/>
  <c r="E206" i="233"/>
  <c r="D206" i="233"/>
  <c r="C206" i="233"/>
  <c r="B206" i="233"/>
  <c r="M202" i="233"/>
  <c r="L202" i="233"/>
  <c r="K202" i="233"/>
  <c r="J202" i="233"/>
  <c r="I202" i="233"/>
  <c r="H202" i="233"/>
  <c r="G202" i="233"/>
  <c r="F202" i="233"/>
  <c r="E202" i="233"/>
  <c r="D202" i="233"/>
  <c r="C202" i="233"/>
  <c r="B202" i="233"/>
  <c r="M197" i="233"/>
  <c r="L197" i="233"/>
  <c r="K197" i="233"/>
  <c r="J197" i="233"/>
  <c r="I197" i="233"/>
  <c r="H197" i="233"/>
  <c r="G197" i="233"/>
  <c r="F197" i="233"/>
  <c r="E197" i="233"/>
  <c r="D197" i="233"/>
  <c r="C197" i="233"/>
  <c r="B197" i="233"/>
  <c r="I187" i="233"/>
  <c r="I191" i="233" s="1"/>
  <c r="I207" i="233" s="1"/>
  <c r="I214" i="233" s="1"/>
  <c r="M186" i="233"/>
  <c r="L186" i="233"/>
  <c r="K186" i="233"/>
  <c r="J186" i="233"/>
  <c r="I186" i="233"/>
  <c r="H186" i="233"/>
  <c r="G186" i="233"/>
  <c r="F186" i="233"/>
  <c r="E186" i="233"/>
  <c r="E187" i="233" s="1"/>
  <c r="E191" i="233" s="1"/>
  <c r="E207" i="233" s="1"/>
  <c r="E214" i="233" s="1"/>
  <c r="D186" i="233"/>
  <c r="C186" i="233"/>
  <c r="M177" i="233"/>
  <c r="L177" i="233"/>
  <c r="L187" i="233" s="1"/>
  <c r="L191" i="233" s="1"/>
  <c r="L207" i="233" s="1"/>
  <c r="L214" i="233" s="1"/>
  <c r="K177" i="233"/>
  <c r="K187" i="233" s="1"/>
  <c r="K191" i="233" s="1"/>
  <c r="K207" i="233" s="1"/>
  <c r="K214" i="233" s="1"/>
  <c r="J177" i="233"/>
  <c r="I177" i="233"/>
  <c r="H177" i="233"/>
  <c r="H187" i="233" s="1"/>
  <c r="H191" i="233" s="1"/>
  <c r="H207" i="233" s="1"/>
  <c r="H214" i="233" s="1"/>
  <c r="G177" i="233"/>
  <c r="F177" i="233"/>
  <c r="F187" i="233" s="1"/>
  <c r="F191" i="233" s="1"/>
  <c r="F207" i="233" s="1"/>
  <c r="F214" i="233" s="1"/>
  <c r="E177" i="233"/>
  <c r="D177" i="233"/>
  <c r="C177" i="233"/>
  <c r="C187" i="233" s="1"/>
  <c r="C191" i="233" s="1"/>
  <c r="C207" i="233" s="1"/>
  <c r="C214" i="233" s="1"/>
  <c r="C216" i="233" s="1"/>
  <c r="B165" i="233"/>
  <c r="M160" i="233"/>
  <c r="L160" i="233"/>
  <c r="K160" i="233"/>
  <c r="J160" i="233"/>
  <c r="I160" i="233"/>
  <c r="H160" i="233"/>
  <c r="G160" i="233"/>
  <c r="F160" i="233"/>
  <c r="E160" i="233"/>
  <c r="D160" i="233"/>
  <c r="C160" i="233"/>
  <c r="B160" i="233"/>
  <c r="M153" i="233"/>
  <c r="L153" i="233"/>
  <c r="K153" i="233"/>
  <c r="J153" i="233"/>
  <c r="I153" i="233"/>
  <c r="H153" i="233"/>
  <c r="G153" i="233"/>
  <c r="F153" i="233"/>
  <c r="E153" i="233"/>
  <c r="D153" i="233"/>
  <c r="C153" i="233"/>
  <c r="B153" i="233"/>
  <c r="M149" i="233"/>
  <c r="L149" i="233"/>
  <c r="K149" i="233"/>
  <c r="J149" i="233"/>
  <c r="I149" i="233"/>
  <c r="H149" i="233"/>
  <c r="G149" i="233"/>
  <c r="F149" i="233"/>
  <c r="E149" i="233"/>
  <c r="D149" i="233"/>
  <c r="C149" i="233"/>
  <c r="B149" i="233"/>
  <c r="M144" i="233"/>
  <c r="L144" i="233"/>
  <c r="K144" i="233"/>
  <c r="J144" i="233"/>
  <c r="I144" i="233"/>
  <c r="H144" i="233"/>
  <c r="G144" i="233"/>
  <c r="F144" i="233"/>
  <c r="E144" i="233"/>
  <c r="D144" i="233"/>
  <c r="C144" i="233"/>
  <c r="B144" i="233"/>
  <c r="H134" i="233"/>
  <c r="H138" i="233" s="1"/>
  <c r="H154" i="233" s="1"/>
  <c r="H161" i="233" s="1"/>
  <c r="M133" i="233"/>
  <c r="L133" i="233"/>
  <c r="K133" i="233"/>
  <c r="J133" i="233"/>
  <c r="I133" i="233"/>
  <c r="H133" i="233"/>
  <c r="G133" i="233"/>
  <c r="F133" i="233"/>
  <c r="E133" i="233"/>
  <c r="D133" i="233"/>
  <c r="D134" i="233" s="1"/>
  <c r="D138" i="233" s="1"/>
  <c r="D154" i="233" s="1"/>
  <c r="D161" i="233" s="1"/>
  <c r="C133" i="233"/>
  <c r="M124" i="233"/>
  <c r="M134" i="233" s="1"/>
  <c r="M138" i="233" s="1"/>
  <c r="M154" i="233" s="1"/>
  <c r="M161" i="233" s="1"/>
  <c r="L124" i="233"/>
  <c r="K124" i="233"/>
  <c r="K134" i="233" s="1"/>
  <c r="K138" i="233" s="1"/>
  <c r="K154" i="233" s="1"/>
  <c r="K161" i="233" s="1"/>
  <c r="J124" i="233"/>
  <c r="J134" i="233" s="1"/>
  <c r="J138" i="233" s="1"/>
  <c r="J154" i="233" s="1"/>
  <c r="J161" i="233" s="1"/>
  <c r="I124" i="233"/>
  <c r="H124" i="233"/>
  <c r="G124" i="233"/>
  <c r="G134" i="233" s="1"/>
  <c r="G138" i="233" s="1"/>
  <c r="G154" i="233" s="1"/>
  <c r="G161" i="233" s="1"/>
  <c r="F124" i="233"/>
  <c r="E124" i="233"/>
  <c r="E134" i="233" s="1"/>
  <c r="E138" i="233" s="1"/>
  <c r="E154" i="233" s="1"/>
  <c r="E161" i="233" s="1"/>
  <c r="D124" i="233"/>
  <c r="C124" i="233"/>
  <c r="B112" i="233"/>
  <c r="M107" i="233"/>
  <c r="L107" i="233"/>
  <c r="K107" i="233"/>
  <c r="J107" i="233"/>
  <c r="I107" i="233"/>
  <c r="H107" i="233"/>
  <c r="G107" i="233"/>
  <c r="F107" i="233"/>
  <c r="E107" i="233"/>
  <c r="D107" i="233"/>
  <c r="C107" i="233"/>
  <c r="B107" i="233"/>
  <c r="M102" i="233"/>
  <c r="L102" i="233"/>
  <c r="K102" i="233"/>
  <c r="J102" i="233"/>
  <c r="I102" i="233"/>
  <c r="H102" i="233"/>
  <c r="G102" i="233"/>
  <c r="F102" i="233"/>
  <c r="E102" i="233"/>
  <c r="D102" i="233"/>
  <c r="C102" i="233"/>
  <c r="B102" i="233"/>
  <c r="M99" i="233"/>
  <c r="L99" i="233"/>
  <c r="K99" i="233"/>
  <c r="J99" i="233"/>
  <c r="I99" i="233"/>
  <c r="H99" i="233"/>
  <c r="G99" i="233"/>
  <c r="F99" i="233"/>
  <c r="E99" i="233"/>
  <c r="D99" i="233"/>
  <c r="C99" i="233"/>
  <c r="B99" i="233"/>
  <c r="M94" i="233"/>
  <c r="L94" i="233"/>
  <c r="K94" i="233"/>
  <c r="J94" i="233"/>
  <c r="I94" i="233"/>
  <c r="H94" i="233"/>
  <c r="G94" i="233"/>
  <c r="F94" i="233"/>
  <c r="E94" i="233"/>
  <c r="D94" i="233"/>
  <c r="C94" i="233"/>
  <c r="B94" i="233"/>
  <c r="I85" i="233"/>
  <c r="I88" i="233" s="1"/>
  <c r="I103" i="233" s="1"/>
  <c r="I108" i="233" s="1"/>
  <c r="F85" i="233"/>
  <c r="F88" i="233" s="1"/>
  <c r="F103" i="233" s="1"/>
  <c r="F108" i="233" s="1"/>
  <c r="M84" i="233"/>
  <c r="M85" i="233" s="1"/>
  <c r="M88" i="233" s="1"/>
  <c r="M103" i="233" s="1"/>
  <c r="M108" i="233" s="1"/>
  <c r="L84" i="233"/>
  <c r="K84" i="233"/>
  <c r="J84" i="233"/>
  <c r="I84" i="233"/>
  <c r="H84" i="233"/>
  <c r="G84" i="233"/>
  <c r="F84" i="233"/>
  <c r="E84" i="233"/>
  <c r="D84" i="233"/>
  <c r="C84" i="233"/>
  <c r="M76" i="233"/>
  <c r="L76" i="233"/>
  <c r="L85" i="233" s="1"/>
  <c r="L88" i="233" s="1"/>
  <c r="L103" i="233" s="1"/>
  <c r="L108" i="233" s="1"/>
  <c r="K76" i="233"/>
  <c r="J76" i="233"/>
  <c r="J85" i="233" s="1"/>
  <c r="J88" i="233" s="1"/>
  <c r="J103" i="233" s="1"/>
  <c r="J108" i="233" s="1"/>
  <c r="I76" i="233"/>
  <c r="H76" i="233"/>
  <c r="G76" i="233"/>
  <c r="G85" i="233" s="1"/>
  <c r="G88" i="233" s="1"/>
  <c r="G103" i="233" s="1"/>
  <c r="G108" i="233" s="1"/>
  <c r="F76" i="233"/>
  <c r="E76" i="233"/>
  <c r="D76" i="233"/>
  <c r="D85" i="233" s="1"/>
  <c r="D88" i="233" s="1"/>
  <c r="D103" i="233" s="1"/>
  <c r="D108" i="233" s="1"/>
  <c r="C76" i="233"/>
  <c r="C85" i="233" s="1"/>
  <c r="C88" i="233" s="1"/>
  <c r="C103" i="233" s="1"/>
  <c r="C108" i="233" s="1"/>
  <c r="C110" i="233" s="1"/>
  <c r="B65" i="233"/>
  <c r="M271" i="233"/>
  <c r="L271" i="233"/>
  <c r="K271" i="233"/>
  <c r="J271" i="233"/>
  <c r="I271" i="233"/>
  <c r="H271" i="233"/>
  <c r="G271" i="233"/>
  <c r="F271" i="233"/>
  <c r="E271" i="233"/>
  <c r="D271" i="233"/>
  <c r="C271" i="233"/>
  <c r="B271" i="233"/>
  <c r="M261" i="233"/>
  <c r="L261" i="233"/>
  <c r="K261" i="233"/>
  <c r="J261" i="233"/>
  <c r="I261" i="233"/>
  <c r="H261" i="233"/>
  <c r="G261" i="233"/>
  <c r="F261" i="233"/>
  <c r="E261" i="233"/>
  <c r="D261" i="233"/>
  <c r="C261" i="233"/>
  <c r="B261" i="233"/>
  <c r="M255" i="233"/>
  <c r="L255" i="233"/>
  <c r="K255" i="233"/>
  <c r="J255" i="233"/>
  <c r="I255" i="233"/>
  <c r="H255" i="233"/>
  <c r="G255" i="233"/>
  <c r="F255" i="233"/>
  <c r="E255" i="233"/>
  <c r="D255" i="233"/>
  <c r="C255" i="233"/>
  <c r="B255" i="233"/>
  <c r="M250" i="233"/>
  <c r="L250" i="233"/>
  <c r="K250" i="233"/>
  <c r="J250" i="233"/>
  <c r="I250" i="233"/>
  <c r="H250" i="233"/>
  <c r="G250" i="233"/>
  <c r="F250" i="233"/>
  <c r="E250" i="233"/>
  <c r="D250" i="233"/>
  <c r="C250" i="233"/>
  <c r="B250" i="233"/>
  <c r="D246" i="233"/>
  <c r="E246" i="233" s="1"/>
  <c r="F246" i="233" s="1"/>
  <c r="G246" i="233" s="1"/>
  <c r="H246" i="233" s="1"/>
  <c r="I246" i="233" s="1"/>
  <c r="J246" i="233" s="1"/>
  <c r="K246" i="233" s="1"/>
  <c r="L246" i="233" s="1"/>
  <c r="M246" i="233" s="1"/>
  <c r="C246" i="233"/>
  <c r="M239" i="233"/>
  <c r="M240" i="233" s="1"/>
  <c r="M244" i="233" s="1"/>
  <c r="L239" i="233"/>
  <c r="K239" i="233"/>
  <c r="J239" i="233"/>
  <c r="I239" i="233"/>
  <c r="H239" i="233"/>
  <c r="G239" i="233"/>
  <c r="G240" i="233" s="1"/>
  <c r="G244" i="233" s="1"/>
  <c r="F239" i="233"/>
  <c r="E239" i="233"/>
  <c r="D239" i="233"/>
  <c r="C239" i="233"/>
  <c r="M230" i="233"/>
  <c r="L230" i="233"/>
  <c r="K230" i="233"/>
  <c r="K240" i="233" s="1"/>
  <c r="K244" i="233" s="1"/>
  <c r="K262" i="233" s="1"/>
  <c r="K272" i="233" s="1"/>
  <c r="J230" i="233"/>
  <c r="I230" i="233"/>
  <c r="H230" i="233"/>
  <c r="H240" i="233" s="1"/>
  <c r="H244" i="233" s="1"/>
  <c r="G230" i="233"/>
  <c r="F230" i="233"/>
  <c r="E230" i="233"/>
  <c r="D230" i="233"/>
  <c r="C230" i="233"/>
  <c r="D221" i="233"/>
  <c r="E221" i="233" s="1"/>
  <c r="F221" i="233" s="1"/>
  <c r="G221" i="233" s="1"/>
  <c r="H221" i="233" s="1"/>
  <c r="I221" i="233" s="1"/>
  <c r="J221" i="233" s="1"/>
  <c r="K221" i="233" s="1"/>
  <c r="L221" i="233" s="1"/>
  <c r="M221" i="233" s="1"/>
  <c r="C221" i="233"/>
  <c r="M60" i="233"/>
  <c r="L60" i="233"/>
  <c r="K60" i="233"/>
  <c r="J60" i="233"/>
  <c r="I60" i="233"/>
  <c r="H60" i="233"/>
  <c r="G60" i="233"/>
  <c r="F60" i="233"/>
  <c r="E60" i="233"/>
  <c r="D60" i="233"/>
  <c r="C60" i="233"/>
  <c r="B60" i="233"/>
  <c r="M50" i="233"/>
  <c r="L50" i="233"/>
  <c r="K50" i="233"/>
  <c r="J50" i="233"/>
  <c r="I50" i="233"/>
  <c r="H50" i="233"/>
  <c r="G50" i="233"/>
  <c r="F50" i="233"/>
  <c r="E50" i="233"/>
  <c r="D50" i="233"/>
  <c r="C50" i="233"/>
  <c r="B50" i="233"/>
  <c r="M44" i="233"/>
  <c r="L44" i="233"/>
  <c r="K44" i="233"/>
  <c r="J44" i="233"/>
  <c r="I44" i="233"/>
  <c r="H44" i="233"/>
  <c r="G44" i="233"/>
  <c r="F44" i="233"/>
  <c r="E44" i="233"/>
  <c r="D44" i="233"/>
  <c r="C44" i="233"/>
  <c r="B44" i="233"/>
  <c r="M39" i="233"/>
  <c r="L39" i="233"/>
  <c r="K39" i="233"/>
  <c r="J39" i="233"/>
  <c r="I39" i="233"/>
  <c r="H39" i="233"/>
  <c r="G39" i="233"/>
  <c r="F39" i="233"/>
  <c r="E39" i="233"/>
  <c r="D39" i="233"/>
  <c r="C39" i="233"/>
  <c r="B39" i="233"/>
  <c r="G29" i="233"/>
  <c r="G33" i="233" s="1"/>
  <c r="G51" i="233" s="1"/>
  <c r="G61" i="233" s="1"/>
  <c r="M28" i="233"/>
  <c r="L28" i="233"/>
  <c r="K28" i="233"/>
  <c r="J28" i="233"/>
  <c r="I28" i="233"/>
  <c r="H28" i="233"/>
  <c r="G28" i="233"/>
  <c r="F28" i="233"/>
  <c r="E28" i="233"/>
  <c r="D28" i="233"/>
  <c r="C28" i="233"/>
  <c r="M19" i="233"/>
  <c r="L19" i="233"/>
  <c r="K19" i="233"/>
  <c r="J19" i="233"/>
  <c r="J29" i="233" s="1"/>
  <c r="J33" i="233" s="1"/>
  <c r="J51" i="233" s="1"/>
  <c r="J61" i="233" s="1"/>
  <c r="I19" i="233"/>
  <c r="H19" i="233"/>
  <c r="H29" i="233" s="1"/>
  <c r="H33" i="233" s="1"/>
  <c r="H51" i="233" s="1"/>
  <c r="H61" i="233" s="1"/>
  <c r="G19" i="233"/>
  <c r="F19" i="233"/>
  <c r="E19" i="233"/>
  <c r="D19" i="233"/>
  <c r="D29" i="233" s="1"/>
  <c r="D33" i="233" s="1"/>
  <c r="D51" i="233" s="1"/>
  <c r="D61" i="233" s="1"/>
  <c r="C19" i="233"/>
  <c r="B7" i="233"/>
  <c r="D5" i="233"/>
  <c r="D4" i="233"/>
  <c r="C193" i="231"/>
  <c r="D193" i="231"/>
  <c r="E193" i="231" s="1"/>
  <c r="F193" i="231" s="1"/>
  <c r="G193" i="231" s="1"/>
  <c r="H193" i="231" s="1"/>
  <c r="I193" i="231" s="1"/>
  <c r="J193" i="231" s="1"/>
  <c r="K193" i="231" s="1"/>
  <c r="L193" i="231" s="1"/>
  <c r="M193" i="231" s="1"/>
  <c r="C168" i="231"/>
  <c r="D168" i="231"/>
  <c r="E168" i="231" s="1"/>
  <c r="F168" i="231" s="1"/>
  <c r="G168" i="231" s="1"/>
  <c r="H168" i="231" s="1"/>
  <c r="I168" i="231" s="1"/>
  <c r="J168" i="231" s="1"/>
  <c r="K168" i="231" s="1"/>
  <c r="L168" i="231" s="1"/>
  <c r="M168" i="231" s="1"/>
  <c r="C140" i="231"/>
  <c r="D140" i="231"/>
  <c r="E140" i="231" s="1"/>
  <c r="F140" i="231" s="1"/>
  <c r="G140" i="231" s="1"/>
  <c r="H140" i="231" s="1"/>
  <c r="I140" i="231" s="1"/>
  <c r="J140" i="231" s="1"/>
  <c r="K140" i="231" s="1"/>
  <c r="L140" i="231" s="1"/>
  <c r="M140" i="231" s="1"/>
  <c r="C115" i="231"/>
  <c r="D115" i="231"/>
  <c r="E115" i="231" s="1"/>
  <c r="F115" i="231" s="1"/>
  <c r="G115" i="231" s="1"/>
  <c r="H115" i="231" s="1"/>
  <c r="I115" i="231" s="1"/>
  <c r="J115" i="231" s="1"/>
  <c r="K115" i="231" s="1"/>
  <c r="L115" i="231" s="1"/>
  <c r="M115" i="231" s="1"/>
  <c r="C90" i="231"/>
  <c r="D90" i="231"/>
  <c r="E90" i="231" s="1"/>
  <c r="F90" i="231" s="1"/>
  <c r="G90" i="231" s="1"/>
  <c r="H90" i="231" s="1"/>
  <c r="I90" i="231" s="1"/>
  <c r="J90" i="231" s="1"/>
  <c r="K90" i="231" s="1"/>
  <c r="L90" i="231" s="1"/>
  <c r="M90" i="231" s="1"/>
  <c r="C68" i="231"/>
  <c r="D68" i="231"/>
  <c r="E68" i="231" s="1"/>
  <c r="F68" i="231" s="1"/>
  <c r="G68" i="231" s="1"/>
  <c r="H68" i="231" s="1"/>
  <c r="I68" i="231" s="1"/>
  <c r="J68" i="231" s="1"/>
  <c r="K68" i="231" s="1"/>
  <c r="L68" i="231" s="1"/>
  <c r="M68" i="231" s="1"/>
  <c r="C35" i="231"/>
  <c r="D35" i="231"/>
  <c r="E35" i="231" s="1"/>
  <c r="F35" i="231" s="1"/>
  <c r="G35" i="231" s="1"/>
  <c r="H35" i="231" s="1"/>
  <c r="I35" i="231" s="1"/>
  <c r="J35" i="231" s="1"/>
  <c r="K35" i="231" s="1"/>
  <c r="L35" i="231" s="1"/>
  <c r="M35" i="231" s="1"/>
  <c r="C10" i="231"/>
  <c r="D10" i="231"/>
  <c r="E10" i="231" s="1"/>
  <c r="F10" i="231" s="1"/>
  <c r="G10" i="231" s="1"/>
  <c r="H10" i="231" s="1"/>
  <c r="I10" i="231" s="1"/>
  <c r="J10" i="231" s="1"/>
  <c r="K10" i="231" s="1"/>
  <c r="L10" i="231" s="1"/>
  <c r="M10" i="231" s="1"/>
  <c r="M213" i="231"/>
  <c r="L213" i="231"/>
  <c r="K213" i="231"/>
  <c r="J213" i="231"/>
  <c r="I213" i="231"/>
  <c r="H213" i="231"/>
  <c r="G213" i="231"/>
  <c r="F213" i="231"/>
  <c r="E213" i="231"/>
  <c r="D213" i="231"/>
  <c r="C213" i="231"/>
  <c r="B213" i="231"/>
  <c r="M206" i="231"/>
  <c r="L206" i="231"/>
  <c r="K206" i="231"/>
  <c r="J206" i="231"/>
  <c r="I206" i="231"/>
  <c r="H206" i="231"/>
  <c r="G206" i="231"/>
  <c r="F206" i="231"/>
  <c r="E206" i="231"/>
  <c r="D206" i="231"/>
  <c r="C206" i="231"/>
  <c r="B206" i="231"/>
  <c r="M202" i="231"/>
  <c r="L202" i="231"/>
  <c r="K202" i="231"/>
  <c r="J202" i="231"/>
  <c r="I202" i="231"/>
  <c r="H202" i="231"/>
  <c r="G202" i="231"/>
  <c r="F202" i="231"/>
  <c r="E202" i="231"/>
  <c r="D202" i="231"/>
  <c r="C202" i="231"/>
  <c r="B202" i="231"/>
  <c r="M197" i="231"/>
  <c r="L197" i="231"/>
  <c r="K197" i="231"/>
  <c r="J197" i="231"/>
  <c r="I197" i="231"/>
  <c r="H197" i="231"/>
  <c r="G197" i="231"/>
  <c r="F197" i="231"/>
  <c r="E197" i="231"/>
  <c r="D197" i="231"/>
  <c r="C197" i="231"/>
  <c r="B197" i="231"/>
  <c r="H187" i="231"/>
  <c r="H191" i="231" s="1"/>
  <c r="H207" i="231" s="1"/>
  <c r="H214" i="231" s="1"/>
  <c r="E187" i="231"/>
  <c r="E191" i="231" s="1"/>
  <c r="E207" i="231" s="1"/>
  <c r="E214" i="231" s="1"/>
  <c r="M186" i="231"/>
  <c r="L186" i="231"/>
  <c r="K186" i="231"/>
  <c r="J186" i="231"/>
  <c r="I186" i="231"/>
  <c r="H186" i="231"/>
  <c r="G186" i="231"/>
  <c r="F186" i="231"/>
  <c r="E186" i="231"/>
  <c r="D186" i="231"/>
  <c r="C186" i="231"/>
  <c r="M177" i="231"/>
  <c r="L177" i="231"/>
  <c r="L187" i="231" s="1"/>
  <c r="L191" i="231" s="1"/>
  <c r="L207" i="231" s="1"/>
  <c r="L214" i="231" s="1"/>
  <c r="K177" i="231"/>
  <c r="K187" i="231" s="1"/>
  <c r="K191" i="231" s="1"/>
  <c r="K207" i="231" s="1"/>
  <c r="K214" i="231" s="1"/>
  <c r="J177" i="231"/>
  <c r="J187" i="231" s="1"/>
  <c r="J191" i="231" s="1"/>
  <c r="J207" i="231" s="1"/>
  <c r="J214" i="231" s="1"/>
  <c r="I177" i="231"/>
  <c r="I187" i="231" s="1"/>
  <c r="I191" i="231" s="1"/>
  <c r="I207" i="231" s="1"/>
  <c r="I214" i="231" s="1"/>
  <c r="H177" i="231"/>
  <c r="G177" i="231"/>
  <c r="F177" i="231"/>
  <c r="F187" i="231" s="1"/>
  <c r="F191" i="231" s="1"/>
  <c r="F207" i="231" s="1"/>
  <c r="F214" i="231" s="1"/>
  <c r="E177" i="231"/>
  <c r="D177" i="231"/>
  <c r="D187" i="231" s="1"/>
  <c r="D191" i="231" s="1"/>
  <c r="D207" i="231" s="1"/>
  <c r="D214" i="231" s="1"/>
  <c r="D216" i="231" s="1"/>
  <c r="C177" i="231"/>
  <c r="C187" i="231" s="1"/>
  <c r="C191" i="231" s="1"/>
  <c r="C207" i="231" s="1"/>
  <c r="C214" i="231" s="1"/>
  <c r="B165" i="231"/>
  <c r="M160" i="231"/>
  <c r="L160" i="231"/>
  <c r="K160" i="231"/>
  <c r="J160" i="231"/>
  <c r="I160" i="231"/>
  <c r="H160" i="231"/>
  <c r="G160" i="231"/>
  <c r="F160" i="231"/>
  <c r="E160" i="231"/>
  <c r="D160" i="231"/>
  <c r="C160" i="231"/>
  <c r="B160" i="231"/>
  <c r="M153" i="231"/>
  <c r="L153" i="231"/>
  <c r="K153" i="231"/>
  <c r="J153" i="231"/>
  <c r="I153" i="231"/>
  <c r="H153" i="231"/>
  <c r="G153" i="231"/>
  <c r="F153" i="231"/>
  <c r="E153" i="231"/>
  <c r="D153" i="231"/>
  <c r="C153" i="231"/>
  <c r="B153" i="231"/>
  <c r="M149" i="231"/>
  <c r="L149" i="231"/>
  <c r="K149" i="231"/>
  <c r="J149" i="231"/>
  <c r="I149" i="231"/>
  <c r="H149" i="231"/>
  <c r="G149" i="231"/>
  <c r="F149" i="231"/>
  <c r="E149" i="231"/>
  <c r="D149" i="231"/>
  <c r="C149" i="231"/>
  <c r="B149" i="231"/>
  <c r="M144" i="231"/>
  <c r="L144" i="231"/>
  <c r="K144" i="231"/>
  <c r="J144" i="231"/>
  <c r="I144" i="231"/>
  <c r="H144" i="231"/>
  <c r="G144" i="231"/>
  <c r="F144" i="231"/>
  <c r="E144" i="231"/>
  <c r="D144" i="231"/>
  <c r="C144" i="231"/>
  <c r="B144" i="231"/>
  <c r="I134" i="231"/>
  <c r="I138" i="231" s="1"/>
  <c r="I154" i="231" s="1"/>
  <c r="I161" i="231" s="1"/>
  <c r="G134" i="231"/>
  <c r="G138" i="231" s="1"/>
  <c r="G154" i="231" s="1"/>
  <c r="G161" i="231" s="1"/>
  <c r="M133" i="231"/>
  <c r="L133" i="231"/>
  <c r="K133" i="231"/>
  <c r="J133" i="231"/>
  <c r="I133" i="231"/>
  <c r="H133" i="231"/>
  <c r="G133" i="231"/>
  <c r="F133" i="231"/>
  <c r="E133" i="231"/>
  <c r="D133" i="231"/>
  <c r="C133" i="231"/>
  <c r="M124" i="231"/>
  <c r="M134" i="231" s="1"/>
  <c r="M138" i="231" s="1"/>
  <c r="M154" i="231" s="1"/>
  <c r="M161" i="231" s="1"/>
  <c r="L124" i="231"/>
  <c r="K124" i="231"/>
  <c r="J124" i="231"/>
  <c r="J134" i="231" s="1"/>
  <c r="J138" i="231" s="1"/>
  <c r="J154" i="231" s="1"/>
  <c r="J161" i="231" s="1"/>
  <c r="I124" i="231"/>
  <c r="H124" i="231"/>
  <c r="G124" i="231"/>
  <c r="F124" i="231"/>
  <c r="E124" i="231"/>
  <c r="D124" i="231"/>
  <c r="D134" i="231" s="1"/>
  <c r="D138" i="231" s="1"/>
  <c r="D154" i="231" s="1"/>
  <c r="D161" i="231" s="1"/>
  <c r="D163" i="231" s="1"/>
  <c r="C124" i="231"/>
  <c r="C134" i="231" s="1"/>
  <c r="C138" i="231" s="1"/>
  <c r="C154" i="231" s="1"/>
  <c r="C161" i="231" s="1"/>
  <c r="B112" i="231"/>
  <c r="M107" i="231"/>
  <c r="L107" i="231"/>
  <c r="K107" i="231"/>
  <c r="J107" i="231"/>
  <c r="I107" i="231"/>
  <c r="H107" i="231"/>
  <c r="G107" i="231"/>
  <c r="F107" i="231"/>
  <c r="E107" i="231"/>
  <c r="D107" i="231"/>
  <c r="C107" i="231"/>
  <c r="B107" i="231"/>
  <c r="M102" i="231"/>
  <c r="L102" i="231"/>
  <c r="K102" i="231"/>
  <c r="J102" i="231"/>
  <c r="I102" i="231"/>
  <c r="H102" i="231"/>
  <c r="G102" i="231"/>
  <c r="F102" i="231"/>
  <c r="E102" i="231"/>
  <c r="D102" i="231"/>
  <c r="C102" i="231"/>
  <c r="B102" i="231"/>
  <c r="M99" i="231"/>
  <c r="L99" i="231"/>
  <c r="K99" i="231"/>
  <c r="J99" i="231"/>
  <c r="I99" i="231"/>
  <c r="H99" i="231"/>
  <c r="G99" i="231"/>
  <c r="F99" i="231"/>
  <c r="E99" i="231"/>
  <c r="D99" i="231"/>
  <c r="C99" i="231"/>
  <c r="B99" i="231"/>
  <c r="M94" i="231"/>
  <c r="L94" i="231"/>
  <c r="K94" i="231"/>
  <c r="J94" i="231"/>
  <c r="I94" i="231"/>
  <c r="H94" i="231"/>
  <c r="G94" i="231"/>
  <c r="F94" i="231"/>
  <c r="E94" i="231"/>
  <c r="D94" i="231"/>
  <c r="C94" i="231"/>
  <c r="B94" i="231"/>
  <c r="I85" i="231"/>
  <c r="I88" i="231" s="1"/>
  <c r="I103" i="231" s="1"/>
  <c r="I108" i="231" s="1"/>
  <c r="H85" i="231"/>
  <c r="H88" i="231" s="1"/>
  <c r="H103" i="231" s="1"/>
  <c r="H108" i="231" s="1"/>
  <c r="M84" i="231"/>
  <c r="L84" i="231"/>
  <c r="L85" i="231" s="1"/>
  <c r="L88" i="231" s="1"/>
  <c r="L103" i="231" s="1"/>
  <c r="L108" i="231" s="1"/>
  <c r="K84" i="231"/>
  <c r="J84" i="231"/>
  <c r="I84" i="231"/>
  <c r="H84" i="231"/>
  <c r="G84" i="231"/>
  <c r="F84" i="231"/>
  <c r="E84" i="231"/>
  <c r="D84" i="231"/>
  <c r="C84" i="231"/>
  <c r="M76" i="231"/>
  <c r="M85" i="231" s="1"/>
  <c r="M88" i="231" s="1"/>
  <c r="M103" i="231" s="1"/>
  <c r="M108" i="231" s="1"/>
  <c r="L76" i="231"/>
  <c r="K76" i="231"/>
  <c r="J76" i="231"/>
  <c r="J85" i="231" s="1"/>
  <c r="J88" i="231" s="1"/>
  <c r="J103" i="231" s="1"/>
  <c r="J108" i="231" s="1"/>
  <c r="I76" i="231"/>
  <c r="H76" i="231"/>
  <c r="G76" i="231"/>
  <c r="G85" i="231" s="1"/>
  <c r="G88" i="231" s="1"/>
  <c r="G103" i="231" s="1"/>
  <c r="G108" i="231" s="1"/>
  <c r="F76" i="231"/>
  <c r="F85" i="231" s="1"/>
  <c r="F88" i="231" s="1"/>
  <c r="F103" i="231" s="1"/>
  <c r="F108" i="231" s="1"/>
  <c r="E76" i="231"/>
  <c r="D76" i="231"/>
  <c r="D85" i="231" s="1"/>
  <c r="D88" i="231" s="1"/>
  <c r="D103" i="231" s="1"/>
  <c r="D108" i="231" s="1"/>
  <c r="D110" i="231" s="1"/>
  <c r="C76" i="231"/>
  <c r="C85" i="231" s="1"/>
  <c r="C88" i="231" s="1"/>
  <c r="C103" i="231" s="1"/>
  <c r="C108" i="231" s="1"/>
  <c r="B65" i="231"/>
  <c r="M271" i="231"/>
  <c r="L271" i="231"/>
  <c r="K271" i="231"/>
  <c r="J271" i="231"/>
  <c r="I271" i="231"/>
  <c r="H271" i="231"/>
  <c r="G271" i="231"/>
  <c r="F271" i="231"/>
  <c r="E271" i="231"/>
  <c r="D271" i="231"/>
  <c r="C271" i="231"/>
  <c r="B271" i="231"/>
  <c r="M261" i="231"/>
  <c r="L261" i="231"/>
  <c r="K261" i="231"/>
  <c r="J261" i="231"/>
  <c r="I261" i="231"/>
  <c r="H261" i="231"/>
  <c r="G261" i="231"/>
  <c r="F261" i="231"/>
  <c r="E261" i="231"/>
  <c r="D261" i="231"/>
  <c r="C261" i="231"/>
  <c r="B261" i="231"/>
  <c r="M255" i="231"/>
  <c r="L255" i="231"/>
  <c r="K255" i="231"/>
  <c r="J255" i="231"/>
  <c r="I255" i="231"/>
  <c r="H255" i="231"/>
  <c r="G255" i="231"/>
  <c r="F255" i="231"/>
  <c r="E255" i="231"/>
  <c r="D255" i="231"/>
  <c r="C255" i="231"/>
  <c r="B255" i="231"/>
  <c r="M250" i="231"/>
  <c r="L250" i="231"/>
  <c r="K250" i="231"/>
  <c r="J250" i="231"/>
  <c r="I250" i="231"/>
  <c r="H250" i="231"/>
  <c r="G250" i="231"/>
  <c r="F250" i="231"/>
  <c r="E250" i="231"/>
  <c r="D250" i="231"/>
  <c r="C250" i="231"/>
  <c r="B250" i="231"/>
  <c r="D246" i="231"/>
  <c r="E246" i="231" s="1"/>
  <c r="F246" i="231" s="1"/>
  <c r="G246" i="231" s="1"/>
  <c r="H246" i="231" s="1"/>
  <c r="I246" i="231" s="1"/>
  <c r="J246" i="231" s="1"/>
  <c r="K246" i="231" s="1"/>
  <c r="L246" i="231" s="1"/>
  <c r="M246" i="231" s="1"/>
  <c r="C246" i="231"/>
  <c r="M239" i="231"/>
  <c r="L239" i="231"/>
  <c r="K239" i="231"/>
  <c r="J239" i="231"/>
  <c r="I239" i="231"/>
  <c r="H239" i="231"/>
  <c r="G239" i="231"/>
  <c r="F239" i="231"/>
  <c r="E239" i="231"/>
  <c r="D239" i="231"/>
  <c r="C239" i="231"/>
  <c r="M230" i="231"/>
  <c r="M240" i="231" s="1"/>
  <c r="M244" i="231" s="1"/>
  <c r="M262" i="231" s="1"/>
  <c r="M272" i="231" s="1"/>
  <c r="L230" i="231"/>
  <c r="K230" i="231"/>
  <c r="K240" i="231" s="1"/>
  <c r="K244" i="231" s="1"/>
  <c r="K262" i="231" s="1"/>
  <c r="K272" i="231" s="1"/>
  <c r="J230" i="231"/>
  <c r="I230" i="231"/>
  <c r="H230" i="231"/>
  <c r="H240" i="231" s="1"/>
  <c r="H244" i="231" s="1"/>
  <c r="H262" i="231" s="1"/>
  <c r="H272" i="231" s="1"/>
  <c r="G230" i="231"/>
  <c r="G240" i="231" s="1"/>
  <c r="G244" i="231" s="1"/>
  <c r="G262" i="231" s="1"/>
  <c r="G272" i="231" s="1"/>
  <c r="F230" i="231"/>
  <c r="E230" i="231"/>
  <c r="E240" i="231" s="1"/>
  <c r="E244" i="231" s="1"/>
  <c r="E262" i="231" s="1"/>
  <c r="E272" i="231" s="1"/>
  <c r="D230" i="231"/>
  <c r="D240" i="231" s="1"/>
  <c r="D244" i="231" s="1"/>
  <c r="C230" i="231"/>
  <c r="D221" i="231"/>
  <c r="E221" i="231" s="1"/>
  <c r="F221" i="231" s="1"/>
  <c r="G221" i="231" s="1"/>
  <c r="H221" i="231" s="1"/>
  <c r="I221" i="231" s="1"/>
  <c r="J221" i="231" s="1"/>
  <c r="K221" i="231" s="1"/>
  <c r="L221" i="231" s="1"/>
  <c r="M221" i="231" s="1"/>
  <c r="C221" i="231"/>
  <c r="M60" i="231"/>
  <c r="L60" i="231"/>
  <c r="K60" i="231"/>
  <c r="J60" i="231"/>
  <c r="I60" i="231"/>
  <c r="H60" i="231"/>
  <c r="G60" i="231"/>
  <c r="F60" i="231"/>
  <c r="E60" i="231"/>
  <c r="D60" i="231"/>
  <c r="C60" i="231"/>
  <c r="B60" i="231"/>
  <c r="M50" i="231"/>
  <c r="L50" i="231"/>
  <c r="K50" i="231"/>
  <c r="J50" i="231"/>
  <c r="I50" i="231"/>
  <c r="H50" i="231"/>
  <c r="G50" i="231"/>
  <c r="F50" i="231"/>
  <c r="E50" i="231"/>
  <c r="D50" i="231"/>
  <c r="C50" i="231"/>
  <c r="B50" i="231"/>
  <c r="M44" i="231"/>
  <c r="L44" i="231"/>
  <c r="K44" i="231"/>
  <c r="J44" i="231"/>
  <c r="I44" i="231"/>
  <c r="H44" i="231"/>
  <c r="G44" i="231"/>
  <c r="F44" i="231"/>
  <c r="E44" i="231"/>
  <c r="D44" i="231"/>
  <c r="C44" i="231"/>
  <c r="B44" i="231"/>
  <c r="M39" i="231"/>
  <c r="L39" i="231"/>
  <c r="K39" i="231"/>
  <c r="J39" i="231"/>
  <c r="I39" i="231"/>
  <c r="H39" i="231"/>
  <c r="G39" i="231"/>
  <c r="F39" i="231"/>
  <c r="E39" i="231"/>
  <c r="D39" i="231"/>
  <c r="C39" i="231"/>
  <c r="B39" i="231"/>
  <c r="M28" i="231"/>
  <c r="L28" i="231"/>
  <c r="K28" i="231"/>
  <c r="J28" i="231"/>
  <c r="I28" i="231"/>
  <c r="H28" i="231"/>
  <c r="G28" i="231"/>
  <c r="F28" i="231"/>
  <c r="E28" i="231"/>
  <c r="D28" i="231"/>
  <c r="C28" i="231"/>
  <c r="M19" i="231"/>
  <c r="L19" i="231"/>
  <c r="L29" i="231" s="1"/>
  <c r="L33" i="231" s="1"/>
  <c r="L51" i="231" s="1"/>
  <c r="L61" i="231" s="1"/>
  <c r="K19" i="231"/>
  <c r="J19" i="231"/>
  <c r="I19" i="231"/>
  <c r="I29" i="231" s="1"/>
  <c r="I33" i="231" s="1"/>
  <c r="I51" i="231" s="1"/>
  <c r="I61" i="231" s="1"/>
  <c r="H19" i="231"/>
  <c r="H29" i="231" s="1"/>
  <c r="H33" i="231" s="1"/>
  <c r="H51" i="231" s="1"/>
  <c r="H61" i="231" s="1"/>
  <c r="G19" i="231"/>
  <c r="F19" i="231"/>
  <c r="F29" i="231" s="1"/>
  <c r="F33" i="231" s="1"/>
  <c r="F51" i="231" s="1"/>
  <c r="F61" i="231" s="1"/>
  <c r="E19" i="231"/>
  <c r="D19" i="231"/>
  <c r="D29" i="231" s="1"/>
  <c r="D33" i="231" s="1"/>
  <c r="D51" i="231" s="1"/>
  <c r="D61" i="231" s="1"/>
  <c r="C19" i="231"/>
  <c r="C29" i="231" s="1"/>
  <c r="C33" i="231" s="1"/>
  <c r="C51" i="231" s="1"/>
  <c r="C61" i="231" s="1"/>
  <c r="B7" i="231"/>
  <c r="D5" i="231"/>
  <c r="D4" i="231"/>
  <c r="D163" i="233" l="1"/>
  <c r="E163" i="233" s="1"/>
  <c r="D262" i="231"/>
  <c r="M29" i="233"/>
  <c r="M33" i="233" s="1"/>
  <c r="M51" i="233" s="1"/>
  <c r="M61" i="233" s="1"/>
  <c r="E240" i="233"/>
  <c r="E244" i="233" s="1"/>
  <c r="E262" i="233" s="1"/>
  <c r="E272" i="233" s="1"/>
  <c r="C134" i="233"/>
  <c r="C138" i="233" s="1"/>
  <c r="C154" i="233" s="1"/>
  <c r="C161" i="233" s="1"/>
  <c r="C163" i="233" s="1"/>
  <c r="I134" i="233"/>
  <c r="I138" i="233" s="1"/>
  <c r="I154" i="233" s="1"/>
  <c r="I161" i="233" s="1"/>
  <c r="D187" i="233"/>
  <c r="D191" i="233" s="1"/>
  <c r="D207" i="233" s="1"/>
  <c r="D214" i="233" s="1"/>
  <c r="D216" i="233" s="1"/>
  <c r="E216" i="233" s="1"/>
  <c r="F216" i="233" s="1"/>
  <c r="G216" i="233" s="1"/>
  <c r="J187" i="233"/>
  <c r="J191" i="233" s="1"/>
  <c r="J207" i="233" s="1"/>
  <c r="J214" i="233" s="1"/>
  <c r="D110" i="233"/>
  <c r="G29" i="231"/>
  <c r="G33" i="231" s="1"/>
  <c r="G51" i="231" s="1"/>
  <c r="G61" i="231" s="1"/>
  <c r="M29" i="231"/>
  <c r="M33" i="231" s="1"/>
  <c r="M51" i="231" s="1"/>
  <c r="M61" i="231" s="1"/>
  <c r="F240" i="231"/>
  <c r="F244" i="231" s="1"/>
  <c r="F262" i="231" s="1"/>
  <c r="F272" i="231" s="1"/>
  <c r="L240" i="231"/>
  <c r="L244" i="231" s="1"/>
  <c r="L262" i="231" s="1"/>
  <c r="L272" i="231" s="1"/>
  <c r="E85" i="231"/>
  <c r="E88" i="231" s="1"/>
  <c r="E103" i="231" s="1"/>
  <c r="E108" i="231" s="1"/>
  <c r="E110" i="231" s="1"/>
  <c r="F110" i="231" s="1"/>
  <c r="G110" i="231" s="1"/>
  <c r="K85" i="231"/>
  <c r="K88" i="231" s="1"/>
  <c r="K103" i="231" s="1"/>
  <c r="K108" i="231" s="1"/>
  <c r="E134" i="231"/>
  <c r="E138" i="231" s="1"/>
  <c r="E154" i="231" s="1"/>
  <c r="E161" i="231" s="1"/>
  <c r="K134" i="231"/>
  <c r="K138" i="231" s="1"/>
  <c r="K154" i="231" s="1"/>
  <c r="K161" i="231" s="1"/>
  <c r="C29" i="233"/>
  <c r="C33" i="233" s="1"/>
  <c r="C51" i="233" s="1"/>
  <c r="C61" i="233" s="1"/>
  <c r="I29" i="233"/>
  <c r="I33" i="233" s="1"/>
  <c r="I51" i="233" s="1"/>
  <c r="I61" i="233" s="1"/>
  <c r="E85" i="233"/>
  <c r="E88" i="233" s="1"/>
  <c r="E103" i="233" s="1"/>
  <c r="E108" i="233" s="1"/>
  <c r="K85" i="233"/>
  <c r="K88" i="233" s="1"/>
  <c r="K103" i="233" s="1"/>
  <c r="K108" i="233" s="1"/>
  <c r="F134" i="231"/>
  <c r="F138" i="231" s="1"/>
  <c r="F154" i="231" s="1"/>
  <c r="F161" i="231" s="1"/>
  <c r="L134" i="231"/>
  <c r="L138" i="231" s="1"/>
  <c r="L154" i="231" s="1"/>
  <c r="L161" i="231" s="1"/>
  <c r="H262" i="233"/>
  <c r="H272" i="233" s="1"/>
  <c r="E216" i="234"/>
  <c r="F216" i="234" s="1"/>
  <c r="G216" i="234" s="1"/>
  <c r="E29" i="233"/>
  <c r="E33" i="233" s="1"/>
  <c r="E51" i="233" s="1"/>
  <c r="E61" i="233" s="1"/>
  <c r="K29" i="233"/>
  <c r="K33" i="233" s="1"/>
  <c r="K51" i="233" s="1"/>
  <c r="K61" i="233" s="1"/>
  <c r="H85" i="233"/>
  <c r="H88" i="233" s="1"/>
  <c r="H103" i="233" s="1"/>
  <c r="H108" i="233" s="1"/>
  <c r="F134" i="233"/>
  <c r="F138" i="233" s="1"/>
  <c r="F154" i="233" s="1"/>
  <c r="F161" i="233" s="1"/>
  <c r="L134" i="233"/>
  <c r="L138" i="233" s="1"/>
  <c r="L154" i="233" s="1"/>
  <c r="L161" i="233" s="1"/>
  <c r="G187" i="233"/>
  <c r="G191" i="233" s="1"/>
  <c r="G207" i="233" s="1"/>
  <c r="G214" i="233" s="1"/>
  <c r="M187" i="233"/>
  <c r="M191" i="233" s="1"/>
  <c r="M207" i="233" s="1"/>
  <c r="M214" i="233" s="1"/>
  <c r="J29" i="231"/>
  <c r="J33" i="231" s="1"/>
  <c r="J51" i="231" s="1"/>
  <c r="J61" i="231" s="1"/>
  <c r="H134" i="231"/>
  <c r="H138" i="231" s="1"/>
  <c r="H154" i="231" s="1"/>
  <c r="H161" i="231" s="1"/>
  <c r="G187" i="231"/>
  <c r="G191" i="231" s="1"/>
  <c r="G207" i="231" s="1"/>
  <c r="G214" i="231" s="1"/>
  <c r="M187" i="231"/>
  <c r="M191" i="231" s="1"/>
  <c r="M207" i="231" s="1"/>
  <c r="M214" i="231" s="1"/>
  <c r="I240" i="233"/>
  <c r="I244" i="233" s="1"/>
  <c r="I262" i="233" s="1"/>
  <c r="I272" i="233" s="1"/>
  <c r="D240" i="233"/>
  <c r="D244" i="233" s="1"/>
  <c r="D262" i="233" s="1"/>
  <c r="D272" i="233" s="1"/>
  <c r="J240" i="233"/>
  <c r="J244" i="233" s="1"/>
  <c r="J262" i="233" s="1"/>
  <c r="J272" i="233" s="1"/>
  <c r="C240" i="233"/>
  <c r="C244" i="233" s="1"/>
  <c r="C262" i="233" s="1"/>
  <c r="C272" i="233" s="1"/>
  <c r="F29" i="233"/>
  <c r="F33" i="233" s="1"/>
  <c r="F51" i="233" s="1"/>
  <c r="F61" i="233" s="1"/>
  <c r="L29" i="233"/>
  <c r="L33" i="233" s="1"/>
  <c r="L51" i="233" s="1"/>
  <c r="L61" i="233" s="1"/>
  <c r="F240" i="233"/>
  <c r="F244" i="233" s="1"/>
  <c r="F262" i="233" s="1"/>
  <c r="F272" i="233" s="1"/>
  <c r="L240" i="233"/>
  <c r="L244" i="233" s="1"/>
  <c r="L262" i="233" s="1"/>
  <c r="L272" i="233" s="1"/>
  <c r="G262" i="233"/>
  <c r="G272" i="233" s="1"/>
  <c r="M262" i="233"/>
  <c r="M272" i="233" s="1"/>
  <c r="E163" i="231"/>
  <c r="F163" i="231" s="1"/>
  <c r="G163" i="231" s="1"/>
  <c r="E216" i="231"/>
  <c r="F216" i="231" s="1"/>
  <c r="G216" i="231" s="1"/>
  <c r="E29" i="231"/>
  <c r="E33" i="231" s="1"/>
  <c r="E51" i="231" s="1"/>
  <c r="E61" i="231" s="1"/>
  <c r="K29" i="231"/>
  <c r="K33" i="231" s="1"/>
  <c r="K51" i="231" s="1"/>
  <c r="K61" i="231" s="1"/>
  <c r="C240" i="231"/>
  <c r="C244" i="231" s="1"/>
  <c r="C262" i="231" s="1"/>
  <c r="C272" i="231" s="1"/>
  <c r="I240" i="231"/>
  <c r="I244" i="231" s="1"/>
  <c r="I262" i="231" s="1"/>
  <c r="I272" i="231" s="1"/>
  <c r="D272" i="231"/>
  <c r="J240" i="231"/>
  <c r="J244" i="231" s="1"/>
  <c r="J262" i="231" s="1"/>
  <c r="J272" i="231" s="1"/>
  <c r="C193" i="230"/>
  <c r="D193" i="230"/>
  <c r="E193" i="230" s="1"/>
  <c r="F193" i="230" s="1"/>
  <c r="G193" i="230" s="1"/>
  <c r="H193" i="230" s="1"/>
  <c r="I193" i="230" s="1"/>
  <c r="J193" i="230" s="1"/>
  <c r="K193" i="230" s="1"/>
  <c r="L193" i="230" s="1"/>
  <c r="M193" i="230" s="1"/>
  <c r="C168" i="230"/>
  <c r="D168" i="230"/>
  <c r="E168" i="230" s="1"/>
  <c r="F168" i="230" s="1"/>
  <c r="G168" i="230" s="1"/>
  <c r="H168" i="230" s="1"/>
  <c r="I168" i="230" s="1"/>
  <c r="J168" i="230" s="1"/>
  <c r="K168" i="230" s="1"/>
  <c r="L168" i="230" s="1"/>
  <c r="M168" i="230" s="1"/>
  <c r="C140" i="230"/>
  <c r="D140" i="230"/>
  <c r="E140" i="230" s="1"/>
  <c r="F140" i="230" s="1"/>
  <c r="G140" i="230" s="1"/>
  <c r="H140" i="230" s="1"/>
  <c r="I140" i="230" s="1"/>
  <c r="J140" i="230" s="1"/>
  <c r="K140" i="230" s="1"/>
  <c r="L140" i="230" s="1"/>
  <c r="M140" i="230" s="1"/>
  <c r="C115" i="230"/>
  <c r="D115" i="230"/>
  <c r="E115" i="230" s="1"/>
  <c r="F115" i="230" s="1"/>
  <c r="G115" i="230" s="1"/>
  <c r="H115" i="230" s="1"/>
  <c r="I115" i="230" s="1"/>
  <c r="J115" i="230" s="1"/>
  <c r="K115" i="230" s="1"/>
  <c r="L115" i="230" s="1"/>
  <c r="M115" i="230" s="1"/>
  <c r="C90" i="230"/>
  <c r="D90" i="230"/>
  <c r="E90" i="230" s="1"/>
  <c r="F90" i="230" s="1"/>
  <c r="G90" i="230" s="1"/>
  <c r="H90" i="230" s="1"/>
  <c r="I90" i="230" s="1"/>
  <c r="J90" i="230" s="1"/>
  <c r="K90" i="230" s="1"/>
  <c r="L90" i="230" s="1"/>
  <c r="M90" i="230" s="1"/>
  <c r="C68" i="230"/>
  <c r="D68" i="230"/>
  <c r="E68" i="230" s="1"/>
  <c r="F68" i="230" s="1"/>
  <c r="G68" i="230" s="1"/>
  <c r="H68" i="230" s="1"/>
  <c r="I68" i="230" s="1"/>
  <c r="J68" i="230" s="1"/>
  <c r="K68" i="230" s="1"/>
  <c r="L68" i="230" s="1"/>
  <c r="M68" i="230" s="1"/>
  <c r="C35" i="230"/>
  <c r="D35" i="230"/>
  <c r="E35" i="230" s="1"/>
  <c r="F35" i="230" s="1"/>
  <c r="G35" i="230" s="1"/>
  <c r="H35" i="230" s="1"/>
  <c r="I35" i="230" s="1"/>
  <c r="J35" i="230" s="1"/>
  <c r="K35" i="230" s="1"/>
  <c r="L35" i="230" s="1"/>
  <c r="M35" i="230" s="1"/>
  <c r="C10" i="230"/>
  <c r="D10" i="230"/>
  <c r="E10" i="230" s="1"/>
  <c r="F10" i="230" s="1"/>
  <c r="G10" i="230" s="1"/>
  <c r="H10" i="230" s="1"/>
  <c r="I10" i="230" s="1"/>
  <c r="J10" i="230" s="1"/>
  <c r="K10" i="230" s="1"/>
  <c r="L10" i="230" s="1"/>
  <c r="M10" i="230" s="1"/>
  <c r="M213" i="230"/>
  <c r="L213" i="230"/>
  <c r="K213" i="230"/>
  <c r="J213" i="230"/>
  <c r="I213" i="230"/>
  <c r="H213" i="230"/>
  <c r="G213" i="230"/>
  <c r="F213" i="230"/>
  <c r="E213" i="230"/>
  <c r="D213" i="230"/>
  <c r="C213" i="230"/>
  <c r="B213" i="230"/>
  <c r="M206" i="230"/>
  <c r="L206" i="230"/>
  <c r="K206" i="230"/>
  <c r="J206" i="230"/>
  <c r="I206" i="230"/>
  <c r="H206" i="230"/>
  <c r="G206" i="230"/>
  <c r="F206" i="230"/>
  <c r="E206" i="230"/>
  <c r="D206" i="230"/>
  <c r="C206" i="230"/>
  <c r="B206" i="230"/>
  <c r="M202" i="230"/>
  <c r="L202" i="230"/>
  <c r="K202" i="230"/>
  <c r="J202" i="230"/>
  <c r="I202" i="230"/>
  <c r="H202" i="230"/>
  <c r="G202" i="230"/>
  <c r="F202" i="230"/>
  <c r="E202" i="230"/>
  <c r="D202" i="230"/>
  <c r="C202" i="230"/>
  <c r="B202" i="230"/>
  <c r="M197" i="230"/>
  <c r="L197" i="230"/>
  <c r="K197" i="230"/>
  <c r="J197" i="230"/>
  <c r="I197" i="230"/>
  <c r="H197" i="230"/>
  <c r="G197" i="230"/>
  <c r="F197" i="230"/>
  <c r="E197" i="230"/>
  <c r="D197" i="230"/>
  <c r="C197" i="230"/>
  <c r="B197" i="230"/>
  <c r="I187" i="230"/>
  <c r="I191" i="230" s="1"/>
  <c r="I207" i="230" s="1"/>
  <c r="I214" i="230" s="1"/>
  <c r="M186" i="230"/>
  <c r="L186" i="230"/>
  <c r="K186" i="230"/>
  <c r="J186" i="230"/>
  <c r="I186" i="230"/>
  <c r="H186" i="230"/>
  <c r="G186" i="230"/>
  <c r="F186" i="230"/>
  <c r="E186" i="230"/>
  <c r="E187" i="230" s="1"/>
  <c r="E191" i="230" s="1"/>
  <c r="E207" i="230" s="1"/>
  <c r="E214" i="230" s="1"/>
  <c r="D186" i="230"/>
  <c r="C186" i="230"/>
  <c r="C187" i="230" s="1"/>
  <c r="C191" i="230" s="1"/>
  <c r="C207" i="230" s="1"/>
  <c r="C214" i="230" s="1"/>
  <c r="M177" i="230"/>
  <c r="L177" i="230"/>
  <c r="L187" i="230" s="1"/>
  <c r="L191" i="230" s="1"/>
  <c r="L207" i="230" s="1"/>
  <c r="L214" i="230" s="1"/>
  <c r="K177" i="230"/>
  <c r="K187" i="230" s="1"/>
  <c r="K191" i="230" s="1"/>
  <c r="K207" i="230" s="1"/>
  <c r="K214" i="230" s="1"/>
  <c r="J177" i="230"/>
  <c r="I177" i="230"/>
  <c r="H177" i="230"/>
  <c r="H187" i="230" s="1"/>
  <c r="H191" i="230" s="1"/>
  <c r="H207" i="230" s="1"/>
  <c r="H214" i="230" s="1"/>
  <c r="G177" i="230"/>
  <c r="F177" i="230"/>
  <c r="F187" i="230" s="1"/>
  <c r="F191" i="230" s="1"/>
  <c r="F207" i="230" s="1"/>
  <c r="F214" i="230" s="1"/>
  <c r="E177" i="230"/>
  <c r="D177" i="230"/>
  <c r="C177" i="230"/>
  <c r="B165" i="230"/>
  <c r="M160" i="230"/>
  <c r="L160" i="230"/>
  <c r="K160" i="230"/>
  <c r="J160" i="230"/>
  <c r="I160" i="230"/>
  <c r="H160" i="230"/>
  <c r="G160" i="230"/>
  <c r="F160" i="230"/>
  <c r="E160" i="230"/>
  <c r="D160" i="230"/>
  <c r="C160" i="230"/>
  <c r="B160" i="230"/>
  <c r="M153" i="230"/>
  <c r="L153" i="230"/>
  <c r="K153" i="230"/>
  <c r="J153" i="230"/>
  <c r="I153" i="230"/>
  <c r="H153" i="230"/>
  <c r="G153" i="230"/>
  <c r="F153" i="230"/>
  <c r="E153" i="230"/>
  <c r="D153" i="230"/>
  <c r="C153" i="230"/>
  <c r="B153" i="230"/>
  <c r="M149" i="230"/>
  <c r="L149" i="230"/>
  <c r="K149" i="230"/>
  <c r="J149" i="230"/>
  <c r="I149" i="230"/>
  <c r="H149" i="230"/>
  <c r="G149" i="230"/>
  <c r="F149" i="230"/>
  <c r="E149" i="230"/>
  <c r="D149" i="230"/>
  <c r="C149" i="230"/>
  <c r="B149" i="230"/>
  <c r="M144" i="230"/>
  <c r="L144" i="230"/>
  <c r="K144" i="230"/>
  <c r="J144" i="230"/>
  <c r="I144" i="230"/>
  <c r="H144" i="230"/>
  <c r="G144" i="230"/>
  <c r="F144" i="230"/>
  <c r="E144" i="230"/>
  <c r="D144" i="230"/>
  <c r="C144" i="230"/>
  <c r="B144" i="230"/>
  <c r="M134" i="230"/>
  <c r="M138" i="230" s="1"/>
  <c r="M154" i="230" s="1"/>
  <c r="M161" i="230" s="1"/>
  <c r="H134" i="230"/>
  <c r="H138" i="230" s="1"/>
  <c r="H154" i="230" s="1"/>
  <c r="H161" i="230" s="1"/>
  <c r="M133" i="230"/>
  <c r="L133" i="230"/>
  <c r="K133" i="230"/>
  <c r="J133" i="230"/>
  <c r="I133" i="230"/>
  <c r="H133" i="230"/>
  <c r="G133" i="230"/>
  <c r="F133" i="230"/>
  <c r="E133" i="230"/>
  <c r="D133" i="230"/>
  <c r="D134" i="230" s="1"/>
  <c r="D138" i="230" s="1"/>
  <c r="D154" i="230" s="1"/>
  <c r="D161" i="230" s="1"/>
  <c r="D163" i="230" s="1"/>
  <c r="E163" i="230" s="1"/>
  <c r="C133" i="230"/>
  <c r="M124" i="230"/>
  <c r="L124" i="230"/>
  <c r="K124" i="230"/>
  <c r="K134" i="230" s="1"/>
  <c r="K138" i="230" s="1"/>
  <c r="K154" i="230" s="1"/>
  <c r="K161" i="230" s="1"/>
  <c r="J124" i="230"/>
  <c r="J134" i="230" s="1"/>
  <c r="J138" i="230" s="1"/>
  <c r="J154" i="230" s="1"/>
  <c r="J161" i="230" s="1"/>
  <c r="I124" i="230"/>
  <c r="H124" i="230"/>
  <c r="G124" i="230"/>
  <c r="G134" i="230" s="1"/>
  <c r="G138" i="230" s="1"/>
  <c r="G154" i="230" s="1"/>
  <c r="G161" i="230" s="1"/>
  <c r="F124" i="230"/>
  <c r="E124" i="230"/>
  <c r="E134" i="230" s="1"/>
  <c r="E138" i="230" s="1"/>
  <c r="E154" i="230" s="1"/>
  <c r="E161" i="230" s="1"/>
  <c r="D124" i="230"/>
  <c r="C124" i="230"/>
  <c r="B112" i="230"/>
  <c r="M107" i="230"/>
  <c r="L107" i="230"/>
  <c r="K107" i="230"/>
  <c r="J107" i="230"/>
  <c r="I107" i="230"/>
  <c r="H107" i="230"/>
  <c r="G107" i="230"/>
  <c r="F107" i="230"/>
  <c r="E107" i="230"/>
  <c r="D107" i="230"/>
  <c r="C107" i="230"/>
  <c r="B107" i="230"/>
  <c r="M102" i="230"/>
  <c r="L102" i="230"/>
  <c r="K102" i="230"/>
  <c r="J102" i="230"/>
  <c r="I102" i="230"/>
  <c r="H102" i="230"/>
  <c r="G102" i="230"/>
  <c r="F102" i="230"/>
  <c r="E102" i="230"/>
  <c r="D102" i="230"/>
  <c r="C102" i="230"/>
  <c r="B102" i="230"/>
  <c r="M99" i="230"/>
  <c r="L99" i="230"/>
  <c r="K99" i="230"/>
  <c r="J99" i="230"/>
  <c r="I99" i="230"/>
  <c r="H99" i="230"/>
  <c r="G99" i="230"/>
  <c r="F99" i="230"/>
  <c r="E99" i="230"/>
  <c r="D99" i="230"/>
  <c r="C99" i="230"/>
  <c r="B99" i="230"/>
  <c r="M94" i="230"/>
  <c r="L94" i="230"/>
  <c r="K94" i="230"/>
  <c r="J94" i="230"/>
  <c r="I94" i="230"/>
  <c r="H94" i="230"/>
  <c r="G94" i="230"/>
  <c r="F94" i="230"/>
  <c r="E94" i="230"/>
  <c r="D94" i="230"/>
  <c r="C94" i="230"/>
  <c r="B94" i="230"/>
  <c r="I85" i="230"/>
  <c r="I88" i="230" s="1"/>
  <c r="I103" i="230" s="1"/>
  <c r="I108" i="230" s="1"/>
  <c r="M84" i="230"/>
  <c r="M85" i="230" s="1"/>
  <c r="M88" i="230" s="1"/>
  <c r="M103" i="230" s="1"/>
  <c r="M108" i="230" s="1"/>
  <c r="L84" i="230"/>
  <c r="K84" i="230"/>
  <c r="J84" i="230"/>
  <c r="I84" i="230"/>
  <c r="H84" i="230"/>
  <c r="G84" i="230"/>
  <c r="F84" i="230"/>
  <c r="E84" i="230"/>
  <c r="D84" i="230"/>
  <c r="C84" i="230"/>
  <c r="C85" i="230" s="1"/>
  <c r="C88" i="230" s="1"/>
  <c r="C103" i="230" s="1"/>
  <c r="C108" i="230" s="1"/>
  <c r="M76" i="230"/>
  <c r="L76" i="230"/>
  <c r="L85" i="230" s="1"/>
  <c r="L88" i="230" s="1"/>
  <c r="L103" i="230" s="1"/>
  <c r="L108" i="230" s="1"/>
  <c r="K76" i="230"/>
  <c r="J76" i="230"/>
  <c r="J85" i="230" s="1"/>
  <c r="J88" i="230" s="1"/>
  <c r="J103" i="230" s="1"/>
  <c r="J108" i="230" s="1"/>
  <c r="I76" i="230"/>
  <c r="H76" i="230"/>
  <c r="G76" i="230"/>
  <c r="G85" i="230" s="1"/>
  <c r="G88" i="230" s="1"/>
  <c r="G103" i="230" s="1"/>
  <c r="G108" i="230" s="1"/>
  <c r="F76" i="230"/>
  <c r="F85" i="230" s="1"/>
  <c r="F88" i="230" s="1"/>
  <c r="F103" i="230" s="1"/>
  <c r="F108" i="230" s="1"/>
  <c r="E76" i="230"/>
  <c r="D76" i="230"/>
  <c r="D85" i="230" s="1"/>
  <c r="D88" i="230" s="1"/>
  <c r="D103" i="230" s="1"/>
  <c r="D108" i="230" s="1"/>
  <c r="D110" i="230" s="1"/>
  <c r="C76" i="230"/>
  <c r="B65" i="230"/>
  <c r="M271" i="230"/>
  <c r="L271" i="230"/>
  <c r="K271" i="230"/>
  <c r="J271" i="230"/>
  <c r="I271" i="230"/>
  <c r="H271" i="230"/>
  <c r="G271" i="230"/>
  <c r="F271" i="230"/>
  <c r="E271" i="230"/>
  <c r="D271" i="230"/>
  <c r="C271" i="230"/>
  <c r="B271" i="230"/>
  <c r="M261" i="230"/>
  <c r="L261" i="230"/>
  <c r="K261" i="230"/>
  <c r="J261" i="230"/>
  <c r="I261" i="230"/>
  <c r="H261" i="230"/>
  <c r="G261" i="230"/>
  <c r="F261" i="230"/>
  <c r="E261" i="230"/>
  <c r="D261" i="230"/>
  <c r="C261" i="230"/>
  <c r="B261" i="230"/>
  <c r="M255" i="230"/>
  <c r="L255" i="230"/>
  <c r="K255" i="230"/>
  <c r="J255" i="230"/>
  <c r="I255" i="230"/>
  <c r="H255" i="230"/>
  <c r="G255" i="230"/>
  <c r="F255" i="230"/>
  <c r="E255" i="230"/>
  <c r="D255" i="230"/>
  <c r="C255" i="230"/>
  <c r="B255" i="230"/>
  <c r="M250" i="230"/>
  <c r="L250" i="230"/>
  <c r="K250" i="230"/>
  <c r="J250" i="230"/>
  <c r="I250" i="230"/>
  <c r="H250" i="230"/>
  <c r="G250" i="230"/>
  <c r="F250" i="230"/>
  <c r="E250" i="230"/>
  <c r="D250" i="230"/>
  <c r="C250" i="230"/>
  <c r="B250" i="230"/>
  <c r="D246" i="230"/>
  <c r="E246" i="230" s="1"/>
  <c r="F246" i="230" s="1"/>
  <c r="G246" i="230" s="1"/>
  <c r="H246" i="230" s="1"/>
  <c r="I246" i="230" s="1"/>
  <c r="J246" i="230" s="1"/>
  <c r="K246" i="230" s="1"/>
  <c r="L246" i="230" s="1"/>
  <c r="M246" i="230" s="1"/>
  <c r="C246" i="230"/>
  <c r="M239" i="230"/>
  <c r="L239" i="230"/>
  <c r="K239" i="230"/>
  <c r="J239" i="230"/>
  <c r="I239" i="230"/>
  <c r="H239" i="230"/>
  <c r="G239" i="230"/>
  <c r="F239" i="230"/>
  <c r="E239" i="230"/>
  <c r="D239" i="230"/>
  <c r="C239" i="230"/>
  <c r="M230" i="230"/>
  <c r="M240" i="230" s="1"/>
  <c r="M244" i="230" s="1"/>
  <c r="M262" i="230" s="1"/>
  <c r="M272" i="230" s="1"/>
  <c r="L230" i="230"/>
  <c r="K230" i="230"/>
  <c r="K240" i="230" s="1"/>
  <c r="K244" i="230" s="1"/>
  <c r="K262" i="230" s="1"/>
  <c r="K272" i="230" s="1"/>
  <c r="J230" i="230"/>
  <c r="I230" i="230"/>
  <c r="H230" i="230"/>
  <c r="G230" i="230"/>
  <c r="G240" i="230" s="1"/>
  <c r="G244" i="230" s="1"/>
  <c r="G262" i="230" s="1"/>
  <c r="G272" i="230" s="1"/>
  <c r="F230" i="230"/>
  <c r="E230" i="230"/>
  <c r="E240" i="230" s="1"/>
  <c r="E244" i="230" s="1"/>
  <c r="E262" i="230" s="1"/>
  <c r="E272" i="230" s="1"/>
  <c r="D230" i="230"/>
  <c r="C230" i="230"/>
  <c r="D221" i="230"/>
  <c r="E221" i="230" s="1"/>
  <c r="F221" i="230" s="1"/>
  <c r="G221" i="230" s="1"/>
  <c r="H221" i="230" s="1"/>
  <c r="I221" i="230" s="1"/>
  <c r="J221" i="230" s="1"/>
  <c r="K221" i="230" s="1"/>
  <c r="L221" i="230" s="1"/>
  <c r="M221" i="230" s="1"/>
  <c r="C221" i="230"/>
  <c r="M60" i="230"/>
  <c r="L60" i="230"/>
  <c r="K60" i="230"/>
  <c r="J60" i="230"/>
  <c r="I60" i="230"/>
  <c r="H60" i="230"/>
  <c r="G60" i="230"/>
  <c r="F60" i="230"/>
  <c r="E60" i="230"/>
  <c r="D60" i="230"/>
  <c r="C60" i="230"/>
  <c r="B60" i="230"/>
  <c r="M50" i="230"/>
  <c r="L50" i="230"/>
  <c r="K50" i="230"/>
  <c r="J50" i="230"/>
  <c r="I50" i="230"/>
  <c r="H50" i="230"/>
  <c r="G50" i="230"/>
  <c r="F50" i="230"/>
  <c r="E50" i="230"/>
  <c r="D50" i="230"/>
  <c r="C50" i="230"/>
  <c r="B50" i="230"/>
  <c r="M44" i="230"/>
  <c r="L44" i="230"/>
  <c r="K44" i="230"/>
  <c r="J44" i="230"/>
  <c r="I44" i="230"/>
  <c r="H44" i="230"/>
  <c r="G44" i="230"/>
  <c r="F44" i="230"/>
  <c r="E44" i="230"/>
  <c r="D44" i="230"/>
  <c r="C44" i="230"/>
  <c r="B44" i="230"/>
  <c r="M39" i="230"/>
  <c r="L39" i="230"/>
  <c r="K39" i="230"/>
  <c r="J39" i="230"/>
  <c r="I39" i="230"/>
  <c r="H39" i="230"/>
  <c r="G39" i="230"/>
  <c r="F39" i="230"/>
  <c r="E39" i="230"/>
  <c r="D39" i="230"/>
  <c r="C39" i="230"/>
  <c r="B39" i="230"/>
  <c r="C29" i="230"/>
  <c r="C33" i="230" s="1"/>
  <c r="C51" i="230" s="1"/>
  <c r="C61" i="230" s="1"/>
  <c r="M28" i="230"/>
  <c r="L28" i="230"/>
  <c r="K28" i="230"/>
  <c r="J28" i="230"/>
  <c r="I28" i="230"/>
  <c r="H28" i="230"/>
  <c r="G28" i="230"/>
  <c r="F28" i="230"/>
  <c r="E28" i="230"/>
  <c r="D28" i="230"/>
  <c r="C28" i="230"/>
  <c r="M19" i="230"/>
  <c r="M29" i="230" s="1"/>
  <c r="M33" i="230" s="1"/>
  <c r="M51" i="230" s="1"/>
  <c r="M61" i="230" s="1"/>
  <c r="L19" i="230"/>
  <c r="K19" i="230"/>
  <c r="J19" i="230"/>
  <c r="I19" i="230"/>
  <c r="I29" i="230" s="1"/>
  <c r="I33" i="230" s="1"/>
  <c r="I51" i="230" s="1"/>
  <c r="I61" i="230" s="1"/>
  <c r="H19" i="230"/>
  <c r="G19" i="230"/>
  <c r="G29" i="230" s="1"/>
  <c r="G33" i="230" s="1"/>
  <c r="G51" i="230" s="1"/>
  <c r="G61" i="230" s="1"/>
  <c r="F19" i="230"/>
  <c r="E19" i="230"/>
  <c r="D19" i="230"/>
  <c r="D29" i="230" s="1"/>
  <c r="D33" i="230" s="1"/>
  <c r="D51" i="230" s="1"/>
  <c r="D61" i="230" s="1"/>
  <c r="C19" i="230"/>
  <c r="B7" i="230"/>
  <c r="D5" i="230"/>
  <c r="D4" i="230"/>
  <c r="F163" i="230" l="1"/>
  <c r="G163" i="230" s="1"/>
  <c r="C134" i="230"/>
  <c r="C138" i="230" s="1"/>
  <c r="C154" i="230" s="1"/>
  <c r="C161" i="230" s="1"/>
  <c r="I134" i="230"/>
  <c r="I138" i="230" s="1"/>
  <c r="I154" i="230" s="1"/>
  <c r="I161" i="230" s="1"/>
  <c r="D187" i="230"/>
  <c r="D191" i="230" s="1"/>
  <c r="D207" i="230" s="1"/>
  <c r="D214" i="230" s="1"/>
  <c r="D216" i="230" s="1"/>
  <c r="J187" i="230"/>
  <c r="J191" i="230" s="1"/>
  <c r="J207" i="230" s="1"/>
  <c r="J214" i="230" s="1"/>
  <c r="E110" i="233"/>
  <c r="F110" i="233" s="1"/>
  <c r="G110" i="233" s="1"/>
  <c r="H29" i="230"/>
  <c r="H33" i="230" s="1"/>
  <c r="H51" i="230" s="1"/>
  <c r="H61" i="230" s="1"/>
  <c r="F240" i="230"/>
  <c r="F244" i="230" s="1"/>
  <c r="F262" i="230" s="1"/>
  <c r="F272" i="230" s="1"/>
  <c r="L240" i="230"/>
  <c r="L244" i="230" s="1"/>
  <c r="L262" i="230" s="1"/>
  <c r="L272" i="230" s="1"/>
  <c r="E85" i="230"/>
  <c r="E88" i="230" s="1"/>
  <c r="E103" i="230" s="1"/>
  <c r="E108" i="230" s="1"/>
  <c r="E110" i="230" s="1"/>
  <c r="F110" i="230" s="1"/>
  <c r="G110" i="230" s="1"/>
  <c r="K85" i="230"/>
  <c r="K88" i="230" s="1"/>
  <c r="K103" i="230" s="1"/>
  <c r="K108" i="230" s="1"/>
  <c r="H85" i="230"/>
  <c r="H88" i="230" s="1"/>
  <c r="H103" i="230" s="1"/>
  <c r="H108" i="230" s="1"/>
  <c r="F134" i="230"/>
  <c r="F138" i="230" s="1"/>
  <c r="F154" i="230" s="1"/>
  <c r="F161" i="230" s="1"/>
  <c r="L134" i="230"/>
  <c r="L138" i="230" s="1"/>
  <c r="L154" i="230" s="1"/>
  <c r="L161" i="230" s="1"/>
  <c r="G187" i="230"/>
  <c r="G191" i="230" s="1"/>
  <c r="G207" i="230" s="1"/>
  <c r="G214" i="230" s="1"/>
  <c r="M187" i="230"/>
  <c r="M191" i="230" s="1"/>
  <c r="M207" i="230" s="1"/>
  <c r="M214" i="230" s="1"/>
  <c r="F163" i="233"/>
  <c r="G163" i="233" s="1"/>
  <c r="J29" i="230"/>
  <c r="J33" i="230" s="1"/>
  <c r="J51" i="230" s="1"/>
  <c r="J61" i="230" s="1"/>
  <c r="H240" i="230"/>
  <c r="H244" i="230" s="1"/>
  <c r="H262" i="230" s="1"/>
  <c r="H272" i="230" s="1"/>
  <c r="E216" i="230"/>
  <c r="F216" i="230" s="1"/>
  <c r="G216" i="230" s="1"/>
  <c r="K29" i="230"/>
  <c r="K33" i="230" s="1"/>
  <c r="K51" i="230" s="1"/>
  <c r="K61" i="230" s="1"/>
  <c r="C240" i="230"/>
  <c r="C244" i="230" s="1"/>
  <c r="C262" i="230" s="1"/>
  <c r="C272" i="230" s="1"/>
  <c r="F29" i="230"/>
  <c r="F33" i="230" s="1"/>
  <c r="F51" i="230" s="1"/>
  <c r="F61" i="230" s="1"/>
  <c r="L29" i="230"/>
  <c r="L33" i="230" s="1"/>
  <c r="L51" i="230" s="1"/>
  <c r="L61" i="230" s="1"/>
  <c r="D240" i="230"/>
  <c r="D244" i="230" s="1"/>
  <c r="D262" i="230" s="1"/>
  <c r="D272" i="230" s="1"/>
  <c r="J240" i="230"/>
  <c r="J244" i="230" s="1"/>
  <c r="J262" i="230" s="1"/>
  <c r="J272" i="230" s="1"/>
  <c r="E29" i="230"/>
  <c r="E33" i="230" s="1"/>
  <c r="E51" i="230" s="1"/>
  <c r="E61" i="230" s="1"/>
  <c r="I240" i="230"/>
  <c r="I244" i="230" s="1"/>
  <c r="I262" i="230" s="1"/>
  <c r="I272" i="230" s="1"/>
  <c r="C193" i="229" l="1"/>
  <c r="D193" i="229"/>
  <c r="E193" i="229" s="1"/>
  <c r="F193" i="229" s="1"/>
  <c r="G193" i="229" s="1"/>
  <c r="H193" i="229" s="1"/>
  <c r="I193" i="229" s="1"/>
  <c r="J193" i="229" s="1"/>
  <c r="K193" i="229" s="1"/>
  <c r="L193" i="229" s="1"/>
  <c r="M193" i="229" s="1"/>
  <c r="C168" i="229"/>
  <c r="D168" i="229"/>
  <c r="E168" i="229" s="1"/>
  <c r="F168" i="229" s="1"/>
  <c r="G168" i="229" s="1"/>
  <c r="H168" i="229" s="1"/>
  <c r="I168" i="229" s="1"/>
  <c r="J168" i="229" s="1"/>
  <c r="K168" i="229" s="1"/>
  <c r="L168" i="229" s="1"/>
  <c r="M168" i="229" s="1"/>
  <c r="C140" i="229"/>
  <c r="D140" i="229"/>
  <c r="E140" i="229" s="1"/>
  <c r="F140" i="229" s="1"/>
  <c r="G140" i="229" s="1"/>
  <c r="H140" i="229" s="1"/>
  <c r="I140" i="229" s="1"/>
  <c r="J140" i="229" s="1"/>
  <c r="K140" i="229" s="1"/>
  <c r="L140" i="229" s="1"/>
  <c r="M140" i="229" s="1"/>
  <c r="C115" i="229"/>
  <c r="D115" i="229"/>
  <c r="E115" i="229" s="1"/>
  <c r="F115" i="229" s="1"/>
  <c r="G115" i="229" s="1"/>
  <c r="H115" i="229" s="1"/>
  <c r="I115" i="229" s="1"/>
  <c r="J115" i="229" s="1"/>
  <c r="K115" i="229" s="1"/>
  <c r="L115" i="229" s="1"/>
  <c r="M115" i="229" s="1"/>
  <c r="C90" i="229"/>
  <c r="D90" i="229"/>
  <c r="E90" i="229" s="1"/>
  <c r="F90" i="229" s="1"/>
  <c r="G90" i="229" s="1"/>
  <c r="H90" i="229" s="1"/>
  <c r="I90" i="229" s="1"/>
  <c r="J90" i="229" s="1"/>
  <c r="K90" i="229" s="1"/>
  <c r="L90" i="229" s="1"/>
  <c r="M90" i="229" s="1"/>
  <c r="C68" i="229"/>
  <c r="D68" i="229"/>
  <c r="E68" i="229" s="1"/>
  <c r="F68" i="229" s="1"/>
  <c r="G68" i="229" s="1"/>
  <c r="H68" i="229" s="1"/>
  <c r="I68" i="229" s="1"/>
  <c r="J68" i="229" s="1"/>
  <c r="K68" i="229" s="1"/>
  <c r="L68" i="229" s="1"/>
  <c r="M68" i="229" s="1"/>
  <c r="C35" i="229"/>
  <c r="D35" i="229"/>
  <c r="E35" i="229" s="1"/>
  <c r="F35" i="229" s="1"/>
  <c r="G35" i="229" s="1"/>
  <c r="H35" i="229" s="1"/>
  <c r="I35" i="229" s="1"/>
  <c r="J35" i="229" s="1"/>
  <c r="K35" i="229" s="1"/>
  <c r="L35" i="229" s="1"/>
  <c r="M35" i="229" s="1"/>
  <c r="C10" i="229"/>
  <c r="D10" i="229"/>
  <c r="E10" i="229" s="1"/>
  <c r="F10" i="229" s="1"/>
  <c r="G10" i="229" s="1"/>
  <c r="H10" i="229" s="1"/>
  <c r="I10" i="229" s="1"/>
  <c r="J10" i="229" s="1"/>
  <c r="K10" i="229" s="1"/>
  <c r="L10" i="229" s="1"/>
  <c r="M10" i="229" s="1"/>
  <c r="M213" i="229"/>
  <c r="L213" i="229"/>
  <c r="K213" i="229"/>
  <c r="J213" i="229"/>
  <c r="I213" i="229"/>
  <c r="H213" i="229"/>
  <c r="G213" i="229"/>
  <c r="F213" i="229"/>
  <c r="E213" i="229"/>
  <c r="D213" i="229"/>
  <c r="C213" i="229"/>
  <c r="B213" i="229"/>
  <c r="M206" i="229"/>
  <c r="L206" i="229"/>
  <c r="K206" i="229"/>
  <c r="J206" i="229"/>
  <c r="I206" i="229"/>
  <c r="H206" i="229"/>
  <c r="G206" i="229"/>
  <c r="F206" i="229"/>
  <c r="E206" i="229"/>
  <c r="D206" i="229"/>
  <c r="C206" i="229"/>
  <c r="B206" i="229"/>
  <c r="M202" i="229"/>
  <c r="L202" i="229"/>
  <c r="K202" i="229"/>
  <c r="J202" i="229"/>
  <c r="I202" i="229"/>
  <c r="H202" i="229"/>
  <c r="G202" i="229"/>
  <c r="F202" i="229"/>
  <c r="E202" i="229"/>
  <c r="D202" i="229"/>
  <c r="C202" i="229"/>
  <c r="B202" i="229"/>
  <c r="M197" i="229"/>
  <c r="L197" i="229"/>
  <c r="K197" i="229"/>
  <c r="J197" i="229"/>
  <c r="I197" i="229"/>
  <c r="H197" i="229"/>
  <c r="G197" i="229"/>
  <c r="F197" i="229"/>
  <c r="E197" i="229"/>
  <c r="D197" i="229"/>
  <c r="C197" i="229"/>
  <c r="B197" i="229"/>
  <c r="H187" i="229"/>
  <c r="H191" i="229" s="1"/>
  <c r="H207" i="229" s="1"/>
  <c r="H214" i="229" s="1"/>
  <c r="E187" i="229"/>
  <c r="E191" i="229" s="1"/>
  <c r="E207" i="229" s="1"/>
  <c r="E214" i="229" s="1"/>
  <c r="M186" i="229"/>
  <c r="L186" i="229"/>
  <c r="K186" i="229"/>
  <c r="J186" i="229"/>
  <c r="J187" i="229" s="1"/>
  <c r="J191" i="229" s="1"/>
  <c r="J207" i="229" s="1"/>
  <c r="J214" i="229" s="1"/>
  <c r="I186" i="229"/>
  <c r="H186" i="229"/>
  <c r="G186" i="229"/>
  <c r="F186" i="229"/>
  <c r="E186" i="229"/>
  <c r="D186" i="229"/>
  <c r="D187" i="229" s="1"/>
  <c r="D191" i="229" s="1"/>
  <c r="D207" i="229" s="1"/>
  <c r="D214" i="229" s="1"/>
  <c r="D216" i="229" s="1"/>
  <c r="C186" i="229"/>
  <c r="M177" i="229"/>
  <c r="L177" i="229"/>
  <c r="L187" i="229" s="1"/>
  <c r="L191" i="229" s="1"/>
  <c r="L207" i="229" s="1"/>
  <c r="L214" i="229" s="1"/>
  <c r="K177" i="229"/>
  <c r="K187" i="229" s="1"/>
  <c r="K191" i="229" s="1"/>
  <c r="K207" i="229" s="1"/>
  <c r="K214" i="229" s="1"/>
  <c r="J177" i="229"/>
  <c r="I177" i="229"/>
  <c r="I187" i="229" s="1"/>
  <c r="I191" i="229" s="1"/>
  <c r="I207" i="229" s="1"/>
  <c r="I214" i="229" s="1"/>
  <c r="H177" i="229"/>
  <c r="G177" i="229"/>
  <c r="F177" i="229"/>
  <c r="F187" i="229" s="1"/>
  <c r="F191" i="229" s="1"/>
  <c r="F207" i="229" s="1"/>
  <c r="F214" i="229" s="1"/>
  <c r="E177" i="229"/>
  <c r="D177" i="229"/>
  <c r="C177" i="229"/>
  <c r="C187" i="229" s="1"/>
  <c r="C191" i="229" s="1"/>
  <c r="C207" i="229" s="1"/>
  <c r="C214" i="229" s="1"/>
  <c r="B165" i="229"/>
  <c r="M160" i="229"/>
  <c r="L160" i="229"/>
  <c r="K160" i="229"/>
  <c r="J160" i="229"/>
  <c r="I160" i="229"/>
  <c r="H160" i="229"/>
  <c r="G160" i="229"/>
  <c r="F160" i="229"/>
  <c r="E160" i="229"/>
  <c r="D160" i="229"/>
  <c r="C160" i="229"/>
  <c r="B160" i="229"/>
  <c r="M153" i="229"/>
  <c r="L153" i="229"/>
  <c r="K153" i="229"/>
  <c r="J153" i="229"/>
  <c r="I153" i="229"/>
  <c r="H153" i="229"/>
  <c r="G153" i="229"/>
  <c r="F153" i="229"/>
  <c r="E153" i="229"/>
  <c r="D153" i="229"/>
  <c r="C153" i="229"/>
  <c r="B153" i="229"/>
  <c r="M149" i="229"/>
  <c r="L149" i="229"/>
  <c r="K149" i="229"/>
  <c r="J149" i="229"/>
  <c r="I149" i="229"/>
  <c r="H149" i="229"/>
  <c r="G149" i="229"/>
  <c r="F149" i="229"/>
  <c r="E149" i="229"/>
  <c r="D149" i="229"/>
  <c r="C149" i="229"/>
  <c r="B149" i="229"/>
  <c r="M144" i="229"/>
  <c r="L144" i="229"/>
  <c r="K144" i="229"/>
  <c r="J144" i="229"/>
  <c r="I144" i="229"/>
  <c r="H144" i="229"/>
  <c r="G144" i="229"/>
  <c r="F144" i="229"/>
  <c r="E144" i="229"/>
  <c r="D144" i="229"/>
  <c r="C144" i="229"/>
  <c r="B144" i="229"/>
  <c r="G134" i="229"/>
  <c r="G138" i="229" s="1"/>
  <c r="G154" i="229" s="1"/>
  <c r="G161" i="229" s="1"/>
  <c r="D134" i="229"/>
  <c r="D138" i="229" s="1"/>
  <c r="D154" i="229" s="1"/>
  <c r="D161" i="229" s="1"/>
  <c r="D163" i="229" s="1"/>
  <c r="E163" i="229" s="1"/>
  <c r="M133" i="229"/>
  <c r="L133" i="229"/>
  <c r="K133" i="229"/>
  <c r="J133" i="229"/>
  <c r="I133" i="229"/>
  <c r="I134" i="229" s="1"/>
  <c r="I138" i="229" s="1"/>
  <c r="I154" i="229" s="1"/>
  <c r="I161" i="229" s="1"/>
  <c r="H133" i="229"/>
  <c r="G133" i="229"/>
  <c r="F133" i="229"/>
  <c r="E133" i="229"/>
  <c r="D133" i="229"/>
  <c r="C133" i="229"/>
  <c r="C134" i="229" s="1"/>
  <c r="C138" i="229" s="1"/>
  <c r="C154" i="229" s="1"/>
  <c r="C161" i="229" s="1"/>
  <c r="M124" i="229"/>
  <c r="M134" i="229" s="1"/>
  <c r="M138" i="229" s="1"/>
  <c r="M154" i="229" s="1"/>
  <c r="M161" i="229" s="1"/>
  <c r="L124" i="229"/>
  <c r="K124" i="229"/>
  <c r="K134" i="229" s="1"/>
  <c r="K138" i="229" s="1"/>
  <c r="K154" i="229" s="1"/>
  <c r="K161" i="229" s="1"/>
  <c r="J124" i="229"/>
  <c r="J134" i="229" s="1"/>
  <c r="J138" i="229" s="1"/>
  <c r="J154" i="229" s="1"/>
  <c r="J161" i="229" s="1"/>
  <c r="I124" i="229"/>
  <c r="H124" i="229"/>
  <c r="H134" i="229" s="1"/>
  <c r="H138" i="229" s="1"/>
  <c r="H154" i="229" s="1"/>
  <c r="H161" i="229" s="1"/>
  <c r="G124" i="229"/>
  <c r="F124" i="229"/>
  <c r="E124" i="229"/>
  <c r="E134" i="229" s="1"/>
  <c r="E138" i="229" s="1"/>
  <c r="E154" i="229" s="1"/>
  <c r="E161" i="229" s="1"/>
  <c r="D124" i="229"/>
  <c r="C124" i="229"/>
  <c r="B112" i="229"/>
  <c r="M107" i="229"/>
  <c r="L107" i="229"/>
  <c r="K107" i="229"/>
  <c r="J107" i="229"/>
  <c r="I107" i="229"/>
  <c r="H107" i="229"/>
  <c r="G107" i="229"/>
  <c r="F107" i="229"/>
  <c r="E107" i="229"/>
  <c r="D107" i="229"/>
  <c r="C107" i="229"/>
  <c r="B107" i="229"/>
  <c r="M102" i="229"/>
  <c r="L102" i="229"/>
  <c r="K102" i="229"/>
  <c r="J102" i="229"/>
  <c r="I102" i="229"/>
  <c r="H102" i="229"/>
  <c r="G102" i="229"/>
  <c r="F102" i="229"/>
  <c r="E102" i="229"/>
  <c r="D102" i="229"/>
  <c r="C102" i="229"/>
  <c r="B102" i="229"/>
  <c r="M99" i="229"/>
  <c r="L99" i="229"/>
  <c r="K99" i="229"/>
  <c r="J99" i="229"/>
  <c r="I99" i="229"/>
  <c r="H99" i="229"/>
  <c r="G99" i="229"/>
  <c r="F99" i="229"/>
  <c r="E99" i="229"/>
  <c r="D99" i="229"/>
  <c r="C99" i="229"/>
  <c r="B99" i="229"/>
  <c r="M94" i="229"/>
  <c r="L94" i="229"/>
  <c r="K94" i="229"/>
  <c r="J94" i="229"/>
  <c r="I94" i="229"/>
  <c r="H94" i="229"/>
  <c r="G94" i="229"/>
  <c r="F94" i="229"/>
  <c r="E94" i="229"/>
  <c r="D94" i="229"/>
  <c r="C94" i="229"/>
  <c r="B94" i="229"/>
  <c r="G85" i="229"/>
  <c r="G88" i="229" s="1"/>
  <c r="G103" i="229" s="1"/>
  <c r="G108" i="229" s="1"/>
  <c r="F85" i="229"/>
  <c r="F88" i="229" s="1"/>
  <c r="F103" i="229" s="1"/>
  <c r="F108" i="229" s="1"/>
  <c r="M84" i="229"/>
  <c r="M85" i="229" s="1"/>
  <c r="M88" i="229" s="1"/>
  <c r="M103" i="229" s="1"/>
  <c r="M108" i="229" s="1"/>
  <c r="L84" i="229"/>
  <c r="K84" i="229"/>
  <c r="J84" i="229"/>
  <c r="I84" i="229"/>
  <c r="H84" i="229"/>
  <c r="G84" i="229"/>
  <c r="F84" i="229"/>
  <c r="E84" i="229"/>
  <c r="D84" i="229"/>
  <c r="C84" i="229"/>
  <c r="M76" i="229"/>
  <c r="L76" i="229"/>
  <c r="L85" i="229" s="1"/>
  <c r="L88" i="229" s="1"/>
  <c r="L103" i="229" s="1"/>
  <c r="L108" i="229" s="1"/>
  <c r="K76" i="229"/>
  <c r="J76" i="229"/>
  <c r="I76" i="229"/>
  <c r="I85" i="229" s="1"/>
  <c r="I88" i="229" s="1"/>
  <c r="I103" i="229" s="1"/>
  <c r="I108" i="229" s="1"/>
  <c r="H76" i="229"/>
  <c r="G76" i="229"/>
  <c r="F76" i="229"/>
  <c r="E76" i="229"/>
  <c r="D76" i="229"/>
  <c r="C76" i="229"/>
  <c r="C85" i="229" s="1"/>
  <c r="C88" i="229" s="1"/>
  <c r="C103" i="229" s="1"/>
  <c r="C108" i="229" s="1"/>
  <c r="B65" i="229"/>
  <c r="M271" i="229"/>
  <c r="L271" i="229"/>
  <c r="K271" i="229"/>
  <c r="J271" i="229"/>
  <c r="I271" i="229"/>
  <c r="H271" i="229"/>
  <c r="G271" i="229"/>
  <c r="F271" i="229"/>
  <c r="E271" i="229"/>
  <c r="D271" i="229"/>
  <c r="C271" i="229"/>
  <c r="B271" i="229"/>
  <c r="M261" i="229"/>
  <c r="L261" i="229"/>
  <c r="K261" i="229"/>
  <c r="J261" i="229"/>
  <c r="I261" i="229"/>
  <c r="H261" i="229"/>
  <c r="G261" i="229"/>
  <c r="F261" i="229"/>
  <c r="E261" i="229"/>
  <c r="D261" i="229"/>
  <c r="C261" i="229"/>
  <c r="B261" i="229"/>
  <c r="M255" i="229"/>
  <c r="L255" i="229"/>
  <c r="K255" i="229"/>
  <c r="J255" i="229"/>
  <c r="I255" i="229"/>
  <c r="H255" i="229"/>
  <c r="G255" i="229"/>
  <c r="F255" i="229"/>
  <c r="E255" i="229"/>
  <c r="D255" i="229"/>
  <c r="C255" i="229"/>
  <c r="B255" i="229"/>
  <c r="M250" i="229"/>
  <c r="L250" i="229"/>
  <c r="K250" i="229"/>
  <c r="J250" i="229"/>
  <c r="I250" i="229"/>
  <c r="H250" i="229"/>
  <c r="G250" i="229"/>
  <c r="F250" i="229"/>
  <c r="E250" i="229"/>
  <c r="D250" i="229"/>
  <c r="C250" i="229"/>
  <c r="B250" i="229"/>
  <c r="D246" i="229"/>
  <c r="E246" i="229" s="1"/>
  <c r="F246" i="229" s="1"/>
  <c r="G246" i="229" s="1"/>
  <c r="H246" i="229" s="1"/>
  <c r="I246" i="229" s="1"/>
  <c r="J246" i="229" s="1"/>
  <c r="K246" i="229" s="1"/>
  <c r="L246" i="229" s="1"/>
  <c r="M246" i="229" s="1"/>
  <c r="C246" i="229"/>
  <c r="M239" i="229"/>
  <c r="L239" i="229"/>
  <c r="K239" i="229"/>
  <c r="J239" i="229"/>
  <c r="I239" i="229"/>
  <c r="H239" i="229"/>
  <c r="G239" i="229"/>
  <c r="F239" i="229"/>
  <c r="E239" i="229"/>
  <c r="D239" i="229"/>
  <c r="C239" i="229"/>
  <c r="M230" i="229"/>
  <c r="L230" i="229"/>
  <c r="L240" i="229" s="1"/>
  <c r="L244" i="229" s="1"/>
  <c r="L262" i="229" s="1"/>
  <c r="L272" i="229" s="1"/>
  <c r="K230" i="229"/>
  <c r="J230" i="229"/>
  <c r="I230" i="229"/>
  <c r="I240" i="229" s="1"/>
  <c r="I244" i="229" s="1"/>
  <c r="H230" i="229"/>
  <c r="G230" i="229"/>
  <c r="F230" i="229"/>
  <c r="F240" i="229" s="1"/>
  <c r="F244" i="229" s="1"/>
  <c r="E230" i="229"/>
  <c r="D230" i="229"/>
  <c r="C230" i="229"/>
  <c r="C240" i="229" s="1"/>
  <c r="C244" i="229" s="1"/>
  <c r="C262" i="229" s="1"/>
  <c r="C272" i="229" s="1"/>
  <c r="D221" i="229"/>
  <c r="E221" i="229" s="1"/>
  <c r="F221" i="229" s="1"/>
  <c r="G221" i="229" s="1"/>
  <c r="H221" i="229" s="1"/>
  <c r="I221" i="229" s="1"/>
  <c r="J221" i="229" s="1"/>
  <c r="K221" i="229" s="1"/>
  <c r="L221" i="229" s="1"/>
  <c r="M221" i="229" s="1"/>
  <c r="C221" i="229"/>
  <c r="M60" i="229"/>
  <c r="L60" i="229"/>
  <c r="K60" i="229"/>
  <c r="J60" i="229"/>
  <c r="I60" i="229"/>
  <c r="H60" i="229"/>
  <c r="G60" i="229"/>
  <c r="F60" i="229"/>
  <c r="E60" i="229"/>
  <c r="D60" i="229"/>
  <c r="C60" i="229"/>
  <c r="B60" i="229"/>
  <c r="M50" i="229"/>
  <c r="L50" i="229"/>
  <c r="K50" i="229"/>
  <c r="J50" i="229"/>
  <c r="I50" i="229"/>
  <c r="H50" i="229"/>
  <c r="G50" i="229"/>
  <c r="F50" i="229"/>
  <c r="E50" i="229"/>
  <c r="D50" i="229"/>
  <c r="C50" i="229"/>
  <c r="B50" i="229"/>
  <c r="M44" i="229"/>
  <c r="L44" i="229"/>
  <c r="K44" i="229"/>
  <c r="J44" i="229"/>
  <c r="I44" i="229"/>
  <c r="H44" i="229"/>
  <c r="G44" i="229"/>
  <c r="F44" i="229"/>
  <c r="E44" i="229"/>
  <c r="D44" i="229"/>
  <c r="C44" i="229"/>
  <c r="B44" i="229"/>
  <c r="M39" i="229"/>
  <c r="L39" i="229"/>
  <c r="K39" i="229"/>
  <c r="J39" i="229"/>
  <c r="I39" i="229"/>
  <c r="H39" i="229"/>
  <c r="G39" i="229"/>
  <c r="F39" i="229"/>
  <c r="E39" i="229"/>
  <c r="D39" i="229"/>
  <c r="C39" i="229"/>
  <c r="B39" i="229"/>
  <c r="M28" i="229"/>
  <c r="L28" i="229"/>
  <c r="K28" i="229"/>
  <c r="J28" i="229"/>
  <c r="I28" i="229"/>
  <c r="H28" i="229"/>
  <c r="G28" i="229"/>
  <c r="F28" i="229"/>
  <c r="E28" i="229"/>
  <c r="D28" i="229"/>
  <c r="C28" i="229"/>
  <c r="M19" i="229"/>
  <c r="L19" i="229"/>
  <c r="K19" i="229"/>
  <c r="K29" i="229" s="1"/>
  <c r="K33" i="229" s="1"/>
  <c r="K51" i="229" s="1"/>
  <c r="K61" i="229" s="1"/>
  <c r="J19" i="229"/>
  <c r="I19" i="229"/>
  <c r="I29" i="229" s="1"/>
  <c r="I33" i="229" s="1"/>
  <c r="I51" i="229" s="1"/>
  <c r="I61" i="229" s="1"/>
  <c r="H19" i="229"/>
  <c r="H29" i="229" s="1"/>
  <c r="H33" i="229" s="1"/>
  <c r="H51" i="229" s="1"/>
  <c r="H61" i="229" s="1"/>
  <c r="G19" i="229"/>
  <c r="F19" i="229"/>
  <c r="E19" i="229"/>
  <c r="E29" i="229" s="1"/>
  <c r="E33" i="229" s="1"/>
  <c r="E51" i="229" s="1"/>
  <c r="E61" i="229" s="1"/>
  <c r="D19" i="229"/>
  <c r="C19" i="229"/>
  <c r="C29" i="229" s="1"/>
  <c r="C33" i="229" s="1"/>
  <c r="C51" i="229" s="1"/>
  <c r="C61" i="229" s="1"/>
  <c r="B7" i="229"/>
  <c r="D5" i="229"/>
  <c r="D4" i="229"/>
  <c r="D29" i="229" l="1"/>
  <c r="D33" i="229" s="1"/>
  <c r="D51" i="229" s="1"/>
  <c r="D61" i="229" s="1"/>
  <c r="J29" i="229"/>
  <c r="J33" i="229" s="1"/>
  <c r="J51" i="229" s="1"/>
  <c r="J61" i="229" s="1"/>
  <c r="G240" i="229"/>
  <c r="G244" i="229" s="1"/>
  <c r="G262" i="229" s="1"/>
  <c r="G272" i="229" s="1"/>
  <c r="M240" i="229"/>
  <c r="M244" i="229" s="1"/>
  <c r="M262" i="229" s="1"/>
  <c r="M272" i="229" s="1"/>
  <c r="D85" i="229"/>
  <c r="D88" i="229" s="1"/>
  <c r="D103" i="229" s="1"/>
  <c r="D108" i="229" s="1"/>
  <c r="D110" i="229" s="1"/>
  <c r="J85" i="229"/>
  <c r="J88" i="229" s="1"/>
  <c r="J103" i="229" s="1"/>
  <c r="J108" i="229" s="1"/>
  <c r="H240" i="229"/>
  <c r="H244" i="229" s="1"/>
  <c r="H262" i="229" s="1"/>
  <c r="H272" i="229" s="1"/>
  <c r="E85" i="229"/>
  <c r="E88" i="229" s="1"/>
  <c r="E103" i="229" s="1"/>
  <c r="E108" i="229" s="1"/>
  <c r="K85" i="229"/>
  <c r="K88" i="229" s="1"/>
  <c r="K103" i="229" s="1"/>
  <c r="K108" i="229" s="1"/>
  <c r="I262" i="229"/>
  <c r="I272" i="229" s="1"/>
  <c r="H85" i="229"/>
  <c r="H88" i="229" s="1"/>
  <c r="H103" i="229" s="1"/>
  <c r="H108" i="229" s="1"/>
  <c r="F134" i="229"/>
  <c r="F138" i="229" s="1"/>
  <c r="F154" i="229" s="1"/>
  <c r="F161" i="229" s="1"/>
  <c r="F163" i="229" s="1"/>
  <c r="G163" i="229" s="1"/>
  <c r="L134" i="229"/>
  <c r="L138" i="229" s="1"/>
  <c r="L154" i="229" s="1"/>
  <c r="L161" i="229" s="1"/>
  <c r="G187" i="229"/>
  <c r="G191" i="229" s="1"/>
  <c r="G207" i="229" s="1"/>
  <c r="G214" i="229" s="1"/>
  <c r="M187" i="229"/>
  <c r="M191" i="229" s="1"/>
  <c r="M207" i="229" s="1"/>
  <c r="M214" i="229" s="1"/>
  <c r="E216" i="229"/>
  <c r="F216" i="229" s="1"/>
  <c r="F262" i="229"/>
  <c r="F272" i="229" s="1"/>
  <c r="M29" i="229"/>
  <c r="M33" i="229" s="1"/>
  <c r="M51" i="229" s="1"/>
  <c r="M61" i="229" s="1"/>
  <c r="D240" i="229"/>
  <c r="D244" i="229" s="1"/>
  <c r="D262" i="229" s="1"/>
  <c r="D272" i="229" s="1"/>
  <c r="E240" i="229"/>
  <c r="E244" i="229" s="1"/>
  <c r="E262" i="229" s="1"/>
  <c r="E272" i="229" s="1"/>
  <c r="F29" i="229"/>
  <c r="F33" i="229" s="1"/>
  <c r="F51" i="229" s="1"/>
  <c r="F61" i="229" s="1"/>
  <c r="L29" i="229"/>
  <c r="L33" i="229" s="1"/>
  <c r="L51" i="229" s="1"/>
  <c r="L61" i="229" s="1"/>
  <c r="G29" i="229"/>
  <c r="G33" i="229" s="1"/>
  <c r="G51" i="229" s="1"/>
  <c r="G61" i="229" s="1"/>
  <c r="J240" i="229"/>
  <c r="J244" i="229" s="1"/>
  <c r="J262" i="229" s="1"/>
  <c r="J272" i="229" s="1"/>
  <c r="K240" i="229"/>
  <c r="K244" i="229" s="1"/>
  <c r="K262" i="229" s="1"/>
  <c r="K272" i="229" s="1"/>
  <c r="G216" i="229" l="1"/>
  <c r="E110" i="229"/>
  <c r="F110" i="229" s="1"/>
  <c r="G110" i="229" s="1"/>
  <c r="P13" i="227" l="1"/>
  <c r="P14" i="227"/>
  <c r="P15" i="227"/>
  <c r="P16" i="227"/>
  <c r="P17" i="227"/>
  <c r="P18" i="227"/>
  <c r="P20" i="227"/>
  <c r="P21" i="227"/>
  <c r="P22" i="227"/>
  <c r="P23" i="227"/>
  <c r="P24" i="227"/>
  <c r="P25" i="227"/>
  <c r="P26" i="227"/>
  <c r="P27" i="227"/>
  <c r="P30" i="227"/>
  <c r="P31" i="227"/>
  <c r="P32" i="227"/>
  <c r="P34" i="227"/>
  <c r="P36" i="227"/>
  <c r="P37" i="227"/>
  <c r="P38" i="227"/>
  <c r="P40" i="227"/>
  <c r="P41" i="227"/>
  <c r="P42" i="227"/>
  <c r="P43" i="227"/>
  <c r="P45" i="227"/>
  <c r="P46" i="227"/>
  <c r="P47" i="227"/>
  <c r="P48" i="227"/>
  <c r="P49" i="227"/>
  <c r="P52" i="227"/>
  <c r="P53" i="227"/>
  <c r="P54" i="227"/>
  <c r="P55" i="227"/>
  <c r="P56" i="227"/>
  <c r="P57" i="227"/>
  <c r="P58" i="227"/>
  <c r="P59" i="227"/>
  <c r="P12" i="227"/>
  <c r="O60" i="227"/>
  <c r="O50" i="227"/>
  <c r="O44" i="227"/>
  <c r="O39" i="227"/>
  <c r="P39" i="227" s="1"/>
  <c r="O35" i="227"/>
  <c r="O28" i="227"/>
  <c r="O19" i="227"/>
  <c r="O29" i="227" s="1"/>
  <c r="O33" i="227" s="1"/>
  <c r="C193" i="227"/>
  <c r="D193" i="227"/>
  <c r="E193" i="227" s="1"/>
  <c r="F193" i="227" s="1"/>
  <c r="G193" i="227" s="1"/>
  <c r="H193" i="227" s="1"/>
  <c r="I193" i="227" s="1"/>
  <c r="J193" i="227" s="1"/>
  <c r="K193" i="227" s="1"/>
  <c r="L193" i="227" s="1"/>
  <c r="M193" i="227" s="1"/>
  <c r="C168" i="227"/>
  <c r="D168" i="227"/>
  <c r="E168" i="227" s="1"/>
  <c r="F168" i="227" s="1"/>
  <c r="G168" i="227" s="1"/>
  <c r="H168" i="227" s="1"/>
  <c r="I168" i="227" s="1"/>
  <c r="J168" i="227" s="1"/>
  <c r="K168" i="227" s="1"/>
  <c r="L168" i="227" s="1"/>
  <c r="M168" i="227" s="1"/>
  <c r="C140" i="227"/>
  <c r="D140" i="227"/>
  <c r="E140" i="227" s="1"/>
  <c r="F140" i="227" s="1"/>
  <c r="G140" i="227" s="1"/>
  <c r="H140" i="227" s="1"/>
  <c r="I140" i="227" s="1"/>
  <c r="J140" i="227" s="1"/>
  <c r="K140" i="227" s="1"/>
  <c r="L140" i="227" s="1"/>
  <c r="M140" i="227" s="1"/>
  <c r="C115" i="227"/>
  <c r="D115" i="227"/>
  <c r="E115" i="227" s="1"/>
  <c r="F115" i="227" s="1"/>
  <c r="G115" i="227" s="1"/>
  <c r="H115" i="227" s="1"/>
  <c r="I115" i="227" s="1"/>
  <c r="J115" i="227" s="1"/>
  <c r="K115" i="227" s="1"/>
  <c r="L115" i="227" s="1"/>
  <c r="M115" i="227" s="1"/>
  <c r="C90" i="227"/>
  <c r="D90" i="227"/>
  <c r="E90" i="227" s="1"/>
  <c r="F90" i="227" s="1"/>
  <c r="G90" i="227" s="1"/>
  <c r="H90" i="227" s="1"/>
  <c r="I90" i="227" s="1"/>
  <c r="J90" i="227" s="1"/>
  <c r="K90" i="227" s="1"/>
  <c r="L90" i="227" s="1"/>
  <c r="M90" i="227" s="1"/>
  <c r="C68" i="227"/>
  <c r="D68" i="227"/>
  <c r="E68" i="227" s="1"/>
  <c r="F68" i="227" s="1"/>
  <c r="G68" i="227" s="1"/>
  <c r="H68" i="227" s="1"/>
  <c r="I68" i="227" s="1"/>
  <c r="J68" i="227" s="1"/>
  <c r="K68" i="227" s="1"/>
  <c r="L68" i="227" s="1"/>
  <c r="M68" i="227" s="1"/>
  <c r="C35" i="227"/>
  <c r="D35" i="227"/>
  <c r="E35" i="227" s="1"/>
  <c r="F35" i="227" s="1"/>
  <c r="G35" i="227" s="1"/>
  <c r="H35" i="227" s="1"/>
  <c r="I35" i="227" s="1"/>
  <c r="J35" i="227" s="1"/>
  <c r="K35" i="227" s="1"/>
  <c r="L35" i="227" s="1"/>
  <c r="M35" i="227" s="1"/>
  <c r="C10" i="227"/>
  <c r="D10" i="227"/>
  <c r="E10" i="227" s="1"/>
  <c r="F10" i="227" s="1"/>
  <c r="G10" i="227" s="1"/>
  <c r="H10" i="227" s="1"/>
  <c r="I10" i="227" s="1"/>
  <c r="J10" i="227" s="1"/>
  <c r="K10" i="227" s="1"/>
  <c r="L10" i="227" s="1"/>
  <c r="M10" i="227" s="1"/>
  <c r="M213" i="227"/>
  <c r="L213" i="227"/>
  <c r="K213" i="227"/>
  <c r="J213" i="227"/>
  <c r="I213" i="227"/>
  <c r="H213" i="227"/>
  <c r="G213" i="227"/>
  <c r="F213" i="227"/>
  <c r="E213" i="227"/>
  <c r="D213" i="227"/>
  <c r="C213" i="227"/>
  <c r="B213" i="227"/>
  <c r="M206" i="227"/>
  <c r="L206" i="227"/>
  <c r="K206" i="227"/>
  <c r="J206" i="227"/>
  <c r="I206" i="227"/>
  <c r="H206" i="227"/>
  <c r="G206" i="227"/>
  <c r="F206" i="227"/>
  <c r="E206" i="227"/>
  <c r="D206" i="227"/>
  <c r="C206" i="227"/>
  <c r="B206" i="227"/>
  <c r="M202" i="227"/>
  <c r="L202" i="227"/>
  <c r="K202" i="227"/>
  <c r="J202" i="227"/>
  <c r="I202" i="227"/>
  <c r="H202" i="227"/>
  <c r="G202" i="227"/>
  <c r="F202" i="227"/>
  <c r="E202" i="227"/>
  <c r="D202" i="227"/>
  <c r="C202" i="227"/>
  <c r="B202" i="227"/>
  <c r="M197" i="227"/>
  <c r="L197" i="227"/>
  <c r="K197" i="227"/>
  <c r="J197" i="227"/>
  <c r="I197" i="227"/>
  <c r="H197" i="227"/>
  <c r="G197" i="227"/>
  <c r="F197" i="227"/>
  <c r="E197" i="227"/>
  <c r="D197" i="227"/>
  <c r="C197" i="227"/>
  <c r="B197" i="227"/>
  <c r="I187" i="227"/>
  <c r="I191" i="227" s="1"/>
  <c r="I207" i="227" s="1"/>
  <c r="I214" i="227" s="1"/>
  <c r="M186" i="227"/>
  <c r="L186" i="227"/>
  <c r="K186" i="227"/>
  <c r="J186" i="227"/>
  <c r="I186" i="227"/>
  <c r="H186" i="227"/>
  <c r="G186" i="227"/>
  <c r="F186" i="227"/>
  <c r="E186" i="227"/>
  <c r="D186" i="227"/>
  <c r="C186" i="227"/>
  <c r="C187" i="227" s="1"/>
  <c r="C191" i="227" s="1"/>
  <c r="C207" i="227" s="1"/>
  <c r="C214" i="227" s="1"/>
  <c r="M177" i="227"/>
  <c r="L177" i="227"/>
  <c r="K177" i="227"/>
  <c r="K187" i="227" s="1"/>
  <c r="K191" i="227" s="1"/>
  <c r="K207" i="227" s="1"/>
  <c r="K214" i="227" s="1"/>
  <c r="J177" i="227"/>
  <c r="I177" i="227"/>
  <c r="H177" i="227"/>
  <c r="H187" i="227" s="1"/>
  <c r="H191" i="227" s="1"/>
  <c r="H207" i="227" s="1"/>
  <c r="H214" i="227" s="1"/>
  <c r="G177" i="227"/>
  <c r="F177" i="227"/>
  <c r="E177" i="227"/>
  <c r="E187" i="227" s="1"/>
  <c r="E191" i="227" s="1"/>
  <c r="E207" i="227" s="1"/>
  <c r="E214" i="227" s="1"/>
  <c r="D177" i="227"/>
  <c r="C177" i="227"/>
  <c r="B165" i="227"/>
  <c r="M160" i="227"/>
  <c r="L160" i="227"/>
  <c r="K160" i="227"/>
  <c r="J160" i="227"/>
  <c r="I160" i="227"/>
  <c r="H160" i="227"/>
  <c r="G160" i="227"/>
  <c r="F160" i="227"/>
  <c r="E160" i="227"/>
  <c r="D160" i="227"/>
  <c r="C160" i="227"/>
  <c r="B160" i="227"/>
  <c r="M153" i="227"/>
  <c r="L153" i="227"/>
  <c r="K153" i="227"/>
  <c r="J153" i="227"/>
  <c r="I153" i="227"/>
  <c r="H153" i="227"/>
  <c r="G153" i="227"/>
  <c r="F153" i="227"/>
  <c r="E153" i="227"/>
  <c r="D153" i="227"/>
  <c r="C153" i="227"/>
  <c r="B153" i="227"/>
  <c r="M149" i="227"/>
  <c r="L149" i="227"/>
  <c r="K149" i="227"/>
  <c r="J149" i="227"/>
  <c r="I149" i="227"/>
  <c r="H149" i="227"/>
  <c r="G149" i="227"/>
  <c r="F149" i="227"/>
  <c r="E149" i="227"/>
  <c r="D149" i="227"/>
  <c r="C149" i="227"/>
  <c r="B149" i="227"/>
  <c r="M144" i="227"/>
  <c r="L144" i="227"/>
  <c r="K144" i="227"/>
  <c r="J144" i="227"/>
  <c r="I144" i="227"/>
  <c r="H144" i="227"/>
  <c r="G144" i="227"/>
  <c r="F144" i="227"/>
  <c r="E144" i="227"/>
  <c r="D144" i="227"/>
  <c r="C144" i="227"/>
  <c r="B144" i="227"/>
  <c r="M134" i="227"/>
  <c r="M138" i="227" s="1"/>
  <c r="M154" i="227" s="1"/>
  <c r="M161" i="227" s="1"/>
  <c r="H134" i="227"/>
  <c r="H138" i="227" s="1"/>
  <c r="H154" i="227" s="1"/>
  <c r="H161" i="227" s="1"/>
  <c r="M133" i="227"/>
  <c r="L133" i="227"/>
  <c r="K133" i="227"/>
  <c r="J133" i="227"/>
  <c r="I133" i="227"/>
  <c r="H133" i="227"/>
  <c r="G133" i="227"/>
  <c r="F133" i="227"/>
  <c r="E133" i="227"/>
  <c r="D133" i="227"/>
  <c r="C133" i="227"/>
  <c r="M124" i="227"/>
  <c r="L124" i="227"/>
  <c r="K124" i="227"/>
  <c r="J124" i="227"/>
  <c r="J134" i="227" s="1"/>
  <c r="J138" i="227" s="1"/>
  <c r="J154" i="227" s="1"/>
  <c r="J161" i="227" s="1"/>
  <c r="I124" i="227"/>
  <c r="H124" i="227"/>
  <c r="G124" i="227"/>
  <c r="G134" i="227" s="1"/>
  <c r="G138" i="227" s="1"/>
  <c r="G154" i="227" s="1"/>
  <c r="G161" i="227" s="1"/>
  <c r="F124" i="227"/>
  <c r="E124" i="227"/>
  <c r="D124" i="227"/>
  <c r="D134" i="227" s="1"/>
  <c r="D138" i="227" s="1"/>
  <c r="D154" i="227" s="1"/>
  <c r="D161" i="227" s="1"/>
  <c r="D163" i="227" s="1"/>
  <c r="C124" i="227"/>
  <c r="B112" i="227"/>
  <c r="M107" i="227"/>
  <c r="L107" i="227"/>
  <c r="K107" i="227"/>
  <c r="J107" i="227"/>
  <c r="I107" i="227"/>
  <c r="H107" i="227"/>
  <c r="G107" i="227"/>
  <c r="F107" i="227"/>
  <c r="E107" i="227"/>
  <c r="D107" i="227"/>
  <c r="C107" i="227"/>
  <c r="B107" i="227"/>
  <c r="M102" i="227"/>
  <c r="L102" i="227"/>
  <c r="K102" i="227"/>
  <c r="J102" i="227"/>
  <c r="I102" i="227"/>
  <c r="H102" i="227"/>
  <c r="G102" i="227"/>
  <c r="F102" i="227"/>
  <c r="E102" i="227"/>
  <c r="D102" i="227"/>
  <c r="C102" i="227"/>
  <c r="B102" i="227"/>
  <c r="M99" i="227"/>
  <c r="L99" i="227"/>
  <c r="K99" i="227"/>
  <c r="J99" i="227"/>
  <c r="I99" i="227"/>
  <c r="H99" i="227"/>
  <c r="G99" i="227"/>
  <c r="F99" i="227"/>
  <c r="E99" i="227"/>
  <c r="D99" i="227"/>
  <c r="C99" i="227"/>
  <c r="B99" i="227"/>
  <c r="M94" i="227"/>
  <c r="L94" i="227"/>
  <c r="K94" i="227"/>
  <c r="J94" i="227"/>
  <c r="I94" i="227"/>
  <c r="H94" i="227"/>
  <c r="G94" i="227"/>
  <c r="F94" i="227"/>
  <c r="E94" i="227"/>
  <c r="D94" i="227"/>
  <c r="C94" i="227"/>
  <c r="B94" i="227"/>
  <c r="I85" i="227"/>
  <c r="I88" i="227" s="1"/>
  <c r="I103" i="227" s="1"/>
  <c r="I108" i="227" s="1"/>
  <c r="M84" i="227"/>
  <c r="M85" i="227" s="1"/>
  <c r="M88" i="227" s="1"/>
  <c r="M103" i="227" s="1"/>
  <c r="M108" i="227" s="1"/>
  <c r="L84" i="227"/>
  <c r="L85" i="227" s="1"/>
  <c r="L88" i="227" s="1"/>
  <c r="L103" i="227" s="1"/>
  <c r="L108" i="227" s="1"/>
  <c r="K84" i="227"/>
  <c r="J84" i="227"/>
  <c r="I84" i="227"/>
  <c r="H84" i="227"/>
  <c r="G84" i="227"/>
  <c r="F84" i="227"/>
  <c r="E84" i="227"/>
  <c r="D84" i="227"/>
  <c r="C84" i="227"/>
  <c r="M76" i="227"/>
  <c r="L76" i="227"/>
  <c r="K76" i="227"/>
  <c r="J76" i="227"/>
  <c r="J85" i="227" s="1"/>
  <c r="J88" i="227" s="1"/>
  <c r="J103" i="227" s="1"/>
  <c r="J108" i="227" s="1"/>
  <c r="I76" i="227"/>
  <c r="H76" i="227"/>
  <c r="G76" i="227"/>
  <c r="G85" i="227" s="1"/>
  <c r="G88" i="227" s="1"/>
  <c r="G103" i="227" s="1"/>
  <c r="G108" i="227" s="1"/>
  <c r="F76" i="227"/>
  <c r="F85" i="227" s="1"/>
  <c r="F88" i="227" s="1"/>
  <c r="F103" i="227" s="1"/>
  <c r="F108" i="227" s="1"/>
  <c r="E76" i="227"/>
  <c r="D76" i="227"/>
  <c r="D85" i="227" s="1"/>
  <c r="D88" i="227" s="1"/>
  <c r="D103" i="227" s="1"/>
  <c r="D108" i="227" s="1"/>
  <c r="D110" i="227" s="1"/>
  <c r="C76" i="227"/>
  <c r="C85" i="227" s="1"/>
  <c r="C88" i="227" s="1"/>
  <c r="C103" i="227" s="1"/>
  <c r="C108" i="227" s="1"/>
  <c r="B65" i="227"/>
  <c r="M271" i="227"/>
  <c r="L271" i="227"/>
  <c r="K271" i="227"/>
  <c r="J271" i="227"/>
  <c r="I271" i="227"/>
  <c r="H271" i="227"/>
  <c r="G271" i="227"/>
  <c r="F271" i="227"/>
  <c r="E271" i="227"/>
  <c r="D271" i="227"/>
  <c r="C271" i="227"/>
  <c r="B271" i="227"/>
  <c r="M261" i="227"/>
  <c r="L261" i="227"/>
  <c r="K261" i="227"/>
  <c r="J261" i="227"/>
  <c r="I261" i="227"/>
  <c r="H261" i="227"/>
  <c r="G261" i="227"/>
  <c r="F261" i="227"/>
  <c r="E261" i="227"/>
  <c r="D261" i="227"/>
  <c r="C261" i="227"/>
  <c r="B261" i="227"/>
  <c r="M255" i="227"/>
  <c r="L255" i="227"/>
  <c r="K255" i="227"/>
  <c r="J255" i="227"/>
  <c r="I255" i="227"/>
  <c r="H255" i="227"/>
  <c r="G255" i="227"/>
  <c r="F255" i="227"/>
  <c r="E255" i="227"/>
  <c r="D255" i="227"/>
  <c r="C255" i="227"/>
  <c r="B255" i="227"/>
  <c r="M250" i="227"/>
  <c r="L250" i="227"/>
  <c r="K250" i="227"/>
  <c r="J250" i="227"/>
  <c r="I250" i="227"/>
  <c r="H250" i="227"/>
  <c r="G250" i="227"/>
  <c r="F250" i="227"/>
  <c r="E250" i="227"/>
  <c r="D250" i="227"/>
  <c r="C250" i="227"/>
  <c r="B250" i="227"/>
  <c r="D246" i="227"/>
  <c r="E246" i="227" s="1"/>
  <c r="F246" i="227" s="1"/>
  <c r="G246" i="227" s="1"/>
  <c r="H246" i="227" s="1"/>
  <c r="I246" i="227" s="1"/>
  <c r="J246" i="227" s="1"/>
  <c r="K246" i="227" s="1"/>
  <c r="L246" i="227" s="1"/>
  <c r="M246" i="227" s="1"/>
  <c r="C246" i="227"/>
  <c r="E240" i="227"/>
  <c r="E244" i="227" s="1"/>
  <c r="M239" i="227"/>
  <c r="L239" i="227"/>
  <c r="K239" i="227"/>
  <c r="J239" i="227"/>
  <c r="I239" i="227"/>
  <c r="H239" i="227"/>
  <c r="G239" i="227"/>
  <c r="F239" i="227"/>
  <c r="E239" i="227"/>
  <c r="D239" i="227"/>
  <c r="C239" i="227"/>
  <c r="M230" i="227"/>
  <c r="L230" i="227"/>
  <c r="L240" i="227" s="1"/>
  <c r="L244" i="227" s="1"/>
  <c r="L262" i="227" s="1"/>
  <c r="L272" i="227" s="1"/>
  <c r="K230" i="227"/>
  <c r="J230" i="227"/>
  <c r="I230" i="227"/>
  <c r="H230" i="227"/>
  <c r="G230" i="227"/>
  <c r="F230" i="227"/>
  <c r="F240" i="227" s="1"/>
  <c r="F244" i="227" s="1"/>
  <c r="F262" i="227" s="1"/>
  <c r="F272" i="227" s="1"/>
  <c r="E230" i="227"/>
  <c r="D230" i="227"/>
  <c r="C230" i="227"/>
  <c r="D221" i="227"/>
  <c r="E221" i="227" s="1"/>
  <c r="F221" i="227" s="1"/>
  <c r="G221" i="227" s="1"/>
  <c r="H221" i="227" s="1"/>
  <c r="I221" i="227" s="1"/>
  <c r="J221" i="227" s="1"/>
  <c r="K221" i="227" s="1"/>
  <c r="L221" i="227" s="1"/>
  <c r="M221" i="227" s="1"/>
  <c r="C221" i="227"/>
  <c r="M60" i="227"/>
  <c r="L60" i="227"/>
  <c r="K60" i="227"/>
  <c r="J60" i="227"/>
  <c r="I60" i="227"/>
  <c r="H60" i="227"/>
  <c r="G60" i="227"/>
  <c r="F60" i="227"/>
  <c r="E60" i="227"/>
  <c r="D60" i="227"/>
  <c r="C60" i="227"/>
  <c r="P60" i="227" s="1"/>
  <c r="B60" i="227"/>
  <c r="M50" i="227"/>
  <c r="L50" i="227"/>
  <c r="K50" i="227"/>
  <c r="J50" i="227"/>
  <c r="I50" i="227"/>
  <c r="H50" i="227"/>
  <c r="G50" i="227"/>
  <c r="F50" i="227"/>
  <c r="E50" i="227"/>
  <c r="D50" i="227"/>
  <c r="C50" i="227"/>
  <c r="P50" i="227" s="1"/>
  <c r="B50" i="227"/>
  <c r="M44" i="227"/>
  <c r="L44" i="227"/>
  <c r="K44" i="227"/>
  <c r="J44" i="227"/>
  <c r="I44" i="227"/>
  <c r="H44" i="227"/>
  <c r="G44" i="227"/>
  <c r="F44" i="227"/>
  <c r="E44" i="227"/>
  <c r="D44" i="227"/>
  <c r="C44" i="227"/>
  <c r="P44" i="227" s="1"/>
  <c r="B44" i="227"/>
  <c r="M39" i="227"/>
  <c r="L39" i="227"/>
  <c r="K39" i="227"/>
  <c r="J39" i="227"/>
  <c r="I39" i="227"/>
  <c r="H39" i="227"/>
  <c r="G39" i="227"/>
  <c r="F39" i="227"/>
  <c r="E39" i="227"/>
  <c r="D39" i="227"/>
  <c r="C39" i="227"/>
  <c r="B39" i="227"/>
  <c r="G29" i="227"/>
  <c r="G33" i="227" s="1"/>
  <c r="G51" i="227" s="1"/>
  <c r="M28" i="227"/>
  <c r="L28" i="227"/>
  <c r="K28" i="227"/>
  <c r="J28" i="227"/>
  <c r="I28" i="227"/>
  <c r="H28" i="227"/>
  <c r="G28" i="227"/>
  <c r="F28" i="227"/>
  <c r="E28" i="227"/>
  <c r="D28" i="227"/>
  <c r="C28" i="227"/>
  <c r="M19" i="227"/>
  <c r="L19" i="227"/>
  <c r="K19" i="227"/>
  <c r="J19" i="227"/>
  <c r="I19" i="227"/>
  <c r="H19" i="227"/>
  <c r="H29" i="227" s="1"/>
  <c r="H33" i="227" s="1"/>
  <c r="H51" i="227" s="1"/>
  <c r="H61" i="227" s="1"/>
  <c r="G19" i="227"/>
  <c r="F19" i="227"/>
  <c r="E19" i="227"/>
  <c r="D19" i="227"/>
  <c r="D29" i="227" s="1"/>
  <c r="D33" i="227" s="1"/>
  <c r="D51" i="227" s="1"/>
  <c r="D61" i="227" s="1"/>
  <c r="C19" i="227"/>
  <c r="B7" i="227"/>
  <c r="D5" i="227"/>
  <c r="D4" i="227"/>
  <c r="M29" i="227" l="1"/>
  <c r="M33" i="227" s="1"/>
  <c r="M51" i="227" s="1"/>
  <c r="M61" i="227" s="1"/>
  <c r="K240" i="227"/>
  <c r="K244" i="227" s="1"/>
  <c r="K262" i="227" s="1"/>
  <c r="K272" i="227" s="1"/>
  <c r="C134" i="227"/>
  <c r="C138" i="227" s="1"/>
  <c r="C154" i="227" s="1"/>
  <c r="C161" i="227" s="1"/>
  <c r="I134" i="227"/>
  <c r="I138" i="227" s="1"/>
  <c r="I154" i="227" s="1"/>
  <c r="I161" i="227" s="1"/>
  <c r="D187" i="227"/>
  <c r="D191" i="227" s="1"/>
  <c r="D207" i="227" s="1"/>
  <c r="D214" i="227" s="1"/>
  <c r="D216" i="227" s="1"/>
  <c r="J187" i="227"/>
  <c r="J191" i="227" s="1"/>
  <c r="J207" i="227" s="1"/>
  <c r="J214" i="227" s="1"/>
  <c r="I29" i="227"/>
  <c r="I33" i="227" s="1"/>
  <c r="I51" i="227" s="1"/>
  <c r="I61" i="227" s="1"/>
  <c r="E85" i="227"/>
  <c r="E88" i="227" s="1"/>
  <c r="E103" i="227" s="1"/>
  <c r="E108" i="227" s="1"/>
  <c r="E110" i="227"/>
  <c r="F110" i="227" s="1"/>
  <c r="G110" i="227" s="1"/>
  <c r="M240" i="227"/>
  <c r="M244" i="227" s="1"/>
  <c r="M262" i="227" s="1"/>
  <c r="M272" i="227" s="1"/>
  <c r="K85" i="227"/>
  <c r="K88" i="227" s="1"/>
  <c r="K103" i="227" s="1"/>
  <c r="K108" i="227" s="1"/>
  <c r="J29" i="227"/>
  <c r="J33" i="227" s="1"/>
  <c r="J51" i="227" s="1"/>
  <c r="J61" i="227" s="1"/>
  <c r="H240" i="227"/>
  <c r="H244" i="227" s="1"/>
  <c r="H262" i="227" s="1"/>
  <c r="H272" i="227" s="1"/>
  <c r="E134" i="227"/>
  <c r="E138" i="227" s="1"/>
  <c r="E154" i="227" s="1"/>
  <c r="E161" i="227" s="1"/>
  <c r="E163" i="227" s="1"/>
  <c r="F163" i="227" s="1"/>
  <c r="G163" i="227" s="1"/>
  <c r="K134" i="227"/>
  <c r="K138" i="227" s="1"/>
  <c r="K154" i="227" s="1"/>
  <c r="K161" i="227" s="1"/>
  <c r="F187" i="227"/>
  <c r="F191" i="227" s="1"/>
  <c r="F207" i="227" s="1"/>
  <c r="F214" i="227" s="1"/>
  <c r="L187" i="227"/>
  <c r="L191" i="227" s="1"/>
  <c r="L207" i="227" s="1"/>
  <c r="L214" i="227" s="1"/>
  <c r="H85" i="227"/>
  <c r="H88" i="227" s="1"/>
  <c r="H103" i="227" s="1"/>
  <c r="H108" i="227" s="1"/>
  <c r="F134" i="227"/>
  <c r="F138" i="227" s="1"/>
  <c r="F154" i="227" s="1"/>
  <c r="F161" i="227" s="1"/>
  <c r="L134" i="227"/>
  <c r="L138" i="227" s="1"/>
  <c r="L154" i="227" s="1"/>
  <c r="L161" i="227" s="1"/>
  <c r="G187" i="227"/>
  <c r="G191" i="227" s="1"/>
  <c r="G207" i="227" s="1"/>
  <c r="G214" i="227" s="1"/>
  <c r="M187" i="227"/>
  <c r="M191" i="227" s="1"/>
  <c r="M207" i="227" s="1"/>
  <c r="M214" i="227" s="1"/>
  <c r="O51" i="227"/>
  <c r="C29" i="227"/>
  <c r="C33" i="227" s="1"/>
  <c r="C51" i="227" s="1"/>
  <c r="C61" i="227" s="1"/>
  <c r="G240" i="227"/>
  <c r="G244" i="227" s="1"/>
  <c r="G262" i="227" s="1"/>
  <c r="G272" i="227" s="1"/>
  <c r="E216" i="227"/>
  <c r="F216" i="227" s="1"/>
  <c r="E29" i="227"/>
  <c r="E33" i="227" s="1"/>
  <c r="E51" i="227" s="1"/>
  <c r="E61" i="227" s="1"/>
  <c r="C240" i="227"/>
  <c r="C244" i="227" s="1"/>
  <c r="C262" i="227" s="1"/>
  <c r="C272" i="227" s="1"/>
  <c r="F29" i="227"/>
  <c r="F33" i="227" s="1"/>
  <c r="F51" i="227" s="1"/>
  <c r="F61" i="227" s="1"/>
  <c r="D240" i="227"/>
  <c r="D244" i="227" s="1"/>
  <c r="D262" i="227" s="1"/>
  <c r="D272" i="227" s="1"/>
  <c r="J240" i="227"/>
  <c r="J244" i="227" s="1"/>
  <c r="J262" i="227" s="1"/>
  <c r="J272" i="227" s="1"/>
  <c r="G61" i="227"/>
  <c r="E262" i="227"/>
  <c r="E272" i="227" s="1"/>
  <c r="K29" i="227"/>
  <c r="K33" i="227" s="1"/>
  <c r="K51" i="227" s="1"/>
  <c r="K61" i="227" s="1"/>
  <c r="I240" i="227"/>
  <c r="I244" i="227" s="1"/>
  <c r="I262" i="227" s="1"/>
  <c r="I272" i="227" s="1"/>
  <c r="L29" i="227"/>
  <c r="L33" i="227" s="1"/>
  <c r="L51" i="227" s="1"/>
  <c r="L61" i="227" s="1"/>
  <c r="C193" i="226"/>
  <c r="D193" i="226"/>
  <c r="E193" i="226" s="1"/>
  <c r="F193" i="226" s="1"/>
  <c r="G193" i="226" s="1"/>
  <c r="H193" i="226" s="1"/>
  <c r="I193" i="226" s="1"/>
  <c r="J193" i="226" s="1"/>
  <c r="K193" i="226" s="1"/>
  <c r="L193" i="226" s="1"/>
  <c r="M193" i="226" s="1"/>
  <c r="C168" i="226"/>
  <c r="D168" i="226"/>
  <c r="E168" i="226" s="1"/>
  <c r="F168" i="226" s="1"/>
  <c r="G168" i="226" s="1"/>
  <c r="H168" i="226" s="1"/>
  <c r="I168" i="226" s="1"/>
  <c r="J168" i="226" s="1"/>
  <c r="K168" i="226" s="1"/>
  <c r="L168" i="226" s="1"/>
  <c r="M168" i="226" s="1"/>
  <c r="C140" i="226"/>
  <c r="D140" i="226"/>
  <c r="E140" i="226" s="1"/>
  <c r="F140" i="226" s="1"/>
  <c r="G140" i="226" s="1"/>
  <c r="H140" i="226" s="1"/>
  <c r="I140" i="226" s="1"/>
  <c r="J140" i="226" s="1"/>
  <c r="K140" i="226" s="1"/>
  <c r="L140" i="226" s="1"/>
  <c r="M140" i="226" s="1"/>
  <c r="C115" i="226"/>
  <c r="D115" i="226"/>
  <c r="E115" i="226" s="1"/>
  <c r="F115" i="226" s="1"/>
  <c r="G115" i="226" s="1"/>
  <c r="H115" i="226" s="1"/>
  <c r="I115" i="226" s="1"/>
  <c r="J115" i="226" s="1"/>
  <c r="K115" i="226" s="1"/>
  <c r="L115" i="226" s="1"/>
  <c r="M115" i="226" s="1"/>
  <c r="C90" i="226"/>
  <c r="D90" i="226"/>
  <c r="E90" i="226" s="1"/>
  <c r="F90" i="226" s="1"/>
  <c r="G90" i="226" s="1"/>
  <c r="H90" i="226" s="1"/>
  <c r="I90" i="226" s="1"/>
  <c r="J90" i="226" s="1"/>
  <c r="K90" i="226" s="1"/>
  <c r="L90" i="226" s="1"/>
  <c r="M90" i="226" s="1"/>
  <c r="C68" i="226"/>
  <c r="D68" i="226"/>
  <c r="E68" i="226" s="1"/>
  <c r="F68" i="226" s="1"/>
  <c r="G68" i="226" s="1"/>
  <c r="H68" i="226" s="1"/>
  <c r="I68" i="226" s="1"/>
  <c r="J68" i="226" s="1"/>
  <c r="K68" i="226" s="1"/>
  <c r="L68" i="226" s="1"/>
  <c r="M68" i="226" s="1"/>
  <c r="C35" i="226"/>
  <c r="D35" i="226"/>
  <c r="E35" i="226" s="1"/>
  <c r="F35" i="226" s="1"/>
  <c r="G35" i="226" s="1"/>
  <c r="H35" i="226" s="1"/>
  <c r="I35" i="226" s="1"/>
  <c r="J35" i="226" s="1"/>
  <c r="K35" i="226" s="1"/>
  <c r="L35" i="226" s="1"/>
  <c r="M35" i="226" s="1"/>
  <c r="C10" i="226"/>
  <c r="D10" i="226"/>
  <c r="E10" i="226" s="1"/>
  <c r="F10" i="226" s="1"/>
  <c r="G10" i="226" s="1"/>
  <c r="H10" i="226" s="1"/>
  <c r="I10" i="226" s="1"/>
  <c r="J10" i="226" s="1"/>
  <c r="K10" i="226" s="1"/>
  <c r="L10" i="226" s="1"/>
  <c r="M10" i="226" s="1"/>
  <c r="M213" i="226"/>
  <c r="L213" i="226"/>
  <c r="K213" i="226"/>
  <c r="J213" i="226"/>
  <c r="I213" i="226"/>
  <c r="H213" i="226"/>
  <c r="G213" i="226"/>
  <c r="F213" i="226"/>
  <c r="E213" i="226"/>
  <c r="D213" i="226"/>
  <c r="C213" i="226"/>
  <c r="B213" i="226"/>
  <c r="M206" i="226"/>
  <c r="L206" i="226"/>
  <c r="K206" i="226"/>
  <c r="J206" i="226"/>
  <c r="I206" i="226"/>
  <c r="H206" i="226"/>
  <c r="G206" i="226"/>
  <c r="F206" i="226"/>
  <c r="E206" i="226"/>
  <c r="D206" i="226"/>
  <c r="C206" i="226"/>
  <c r="B206" i="226"/>
  <c r="M202" i="226"/>
  <c r="L202" i="226"/>
  <c r="K202" i="226"/>
  <c r="J202" i="226"/>
  <c r="I202" i="226"/>
  <c r="H202" i="226"/>
  <c r="G202" i="226"/>
  <c r="F202" i="226"/>
  <c r="E202" i="226"/>
  <c r="D202" i="226"/>
  <c r="C202" i="226"/>
  <c r="B202" i="226"/>
  <c r="M197" i="226"/>
  <c r="L197" i="226"/>
  <c r="K197" i="226"/>
  <c r="J197" i="226"/>
  <c r="I197" i="226"/>
  <c r="H197" i="226"/>
  <c r="G197" i="226"/>
  <c r="F197" i="226"/>
  <c r="E197" i="226"/>
  <c r="D197" i="226"/>
  <c r="C197" i="226"/>
  <c r="B197" i="226"/>
  <c r="M186" i="226"/>
  <c r="L186" i="226"/>
  <c r="K186" i="226"/>
  <c r="J186" i="226"/>
  <c r="I186" i="226"/>
  <c r="H186" i="226"/>
  <c r="G186" i="226"/>
  <c r="F186" i="226"/>
  <c r="E186" i="226"/>
  <c r="D186" i="226"/>
  <c r="C186" i="226"/>
  <c r="M177" i="226"/>
  <c r="L177" i="226"/>
  <c r="K177" i="226"/>
  <c r="J177" i="226"/>
  <c r="I177" i="226"/>
  <c r="H177" i="226"/>
  <c r="G177" i="226"/>
  <c r="F177" i="226"/>
  <c r="E177" i="226"/>
  <c r="E187" i="226" s="1"/>
  <c r="E191" i="226" s="1"/>
  <c r="E207" i="226" s="1"/>
  <c r="E214" i="226" s="1"/>
  <c r="D177" i="226"/>
  <c r="C177" i="226"/>
  <c r="B165" i="226"/>
  <c r="M160" i="226"/>
  <c r="L160" i="226"/>
  <c r="K160" i="226"/>
  <c r="J160" i="226"/>
  <c r="I160" i="226"/>
  <c r="H160" i="226"/>
  <c r="G160" i="226"/>
  <c r="F160" i="226"/>
  <c r="E160" i="226"/>
  <c r="D160" i="226"/>
  <c r="C160" i="226"/>
  <c r="B160" i="226"/>
  <c r="M153" i="226"/>
  <c r="L153" i="226"/>
  <c r="K153" i="226"/>
  <c r="J153" i="226"/>
  <c r="I153" i="226"/>
  <c r="H153" i="226"/>
  <c r="G153" i="226"/>
  <c r="F153" i="226"/>
  <c r="E153" i="226"/>
  <c r="D153" i="226"/>
  <c r="C153" i="226"/>
  <c r="B153" i="226"/>
  <c r="M149" i="226"/>
  <c r="L149" i="226"/>
  <c r="K149" i="226"/>
  <c r="J149" i="226"/>
  <c r="I149" i="226"/>
  <c r="H149" i="226"/>
  <c r="G149" i="226"/>
  <c r="F149" i="226"/>
  <c r="E149" i="226"/>
  <c r="D149" i="226"/>
  <c r="C149" i="226"/>
  <c r="B149" i="226"/>
  <c r="M144" i="226"/>
  <c r="L144" i="226"/>
  <c r="K144" i="226"/>
  <c r="J144" i="226"/>
  <c r="I144" i="226"/>
  <c r="H144" i="226"/>
  <c r="G144" i="226"/>
  <c r="F144" i="226"/>
  <c r="E144" i="226"/>
  <c r="D144" i="226"/>
  <c r="C144" i="226"/>
  <c r="B144" i="226"/>
  <c r="M133" i="226"/>
  <c r="L133" i="226"/>
  <c r="K133" i="226"/>
  <c r="J133" i="226"/>
  <c r="I133" i="226"/>
  <c r="H133" i="226"/>
  <c r="G133" i="226"/>
  <c r="F133" i="226"/>
  <c r="E133" i="226"/>
  <c r="D133" i="226"/>
  <c r="C133" i="226"/>
  <c r="M124" i="226"/>
  <c r="L124" i="226"/>
  <c r="K124" i="226"/>
  <c r="J124" i="226"/>
  <c r="I124" i="226"/>
  <c r="H124" i="226"/>
  <c r="G124" i="226"/>
  <c r="F124" i="226"/>
  <c r="E124" i="226"/>
  <c r="D124" i="226"/>
  <c r="C124" i="226"/>
  <c r="B112" i="226"/>
  <c r="M107" i="226"/>
  <c r="L107" i="226"/>
  <c r="K107" i="226"/>
  <c r="J107" i="226"/>
  <c r="I107" i="226"/>
  <c r="H107" i="226"/>
  <c r="G107" i="226"/>
  <c r="F107" i="226"/>
  <c r="E107" i="226"/>
  <c r="D107" i="226"/>
  <c r="C107" i="226"/>
  <c r="B107" i="226"/>
  <c r="M102" i="226"/>
  <c r="L102" i="226"/>
  <c r="K102" i="226"/>
  <c r="J102" i="226"/>
  <c r="I102" i="226"/>
  <c r="H102" i="226"/>
  <c r="G102" i="226"/>
  <c r="F102" i="226"/>
  <c r="E102" i="226"/>
  <c r="D102" i="226"/>
  <c r="C102" i="226"/>
  <c r="B102" i="226"/>
  <c r="M99" i="226"/>
  <c r="L99" i="226"/>
  <c r="K99" i="226"/>
  <c r="J99" i="226"/>
  <c r="I99" i="226"/>
  <c r="H99" i="226"/>
  <c r="G99" i="226"/>
  <c r="F99" i="226"/>
  <c r="E99" i="226"/>
  <c r="D99" i="226"/>
  <c r="C99" i="226"/>
  <c r="B99" i="226"/>
  <c r="M94" i="226"/>
  <c r="L94" i="226"/>
  <c r="K94" i="226"/>
  <c r="J94" i="226"/>
  <c r="I94" i="226"/>
  <c r="H94" i="226"/>
  <c r="G94" i="226"/>
  <c r="F94" i="226"/>
  <c r="E94" i="226"/>
  <c r="D94" i="226"/>
  <c r="C94" i="226"/>
  <c r="B94" i="226"/>
  <c r="M84" i="226"/>
  <c r="M85" i="226" s="1"/>
  <c r="M88" i="226" s="1"/>
  <c r="M103" i="226" s="1"/>
  <c r="M108" i="226" s="1"/>
  <c r="L84" i="226"/>
  <c r="K84" i="226"/>
  <c r="J84" i="226"/>
  <c r="I84" i="226"/>
  <c r="H84" i="226"/>
  <c r="G84" i="226"/>
  <c r="F84" i="226"/>
  <c r="E84" i="226"/>
  <c r="D84" i="226"/>
  <c r="C84" i="226"/>
  <c r="M76" i="226"/>
  <c r="L76" i="226"/>
  <c r="K76" i="226"/>
  <c r="J76" i="226"/>
  <c r="J85" i="226" s="1"/>
  <c r="J88" i="226" s="1"/>
  <c r="J103" i="226" s="1"/>
  <c r="J108" i="226" s="1"/>
  <c r="I76" i="226"/>
  <c r="H76" i="226"/>
  <c r="H85" i="226" s="1"/>
  <c r="H88" i="226" s="1"/>
  <c r="H103" i="226" s="1"/>
  <c r="H108" i="226" s="1"/>
  <c r="G76" i="226"/>
  <c r="G85" i="226" s="1"/>
  <c r="G88" i="226" s="1"/>
  <c r="G103" i="226" s="1"/>
  <c r="G108" i="226" s="1"/>
  <c r="F76" i="226"/>
  <c r="E76" i="226"/>
  <c r="D76" i="226"/>
  <c r="D85" i="226" s="1"/>
  <c r="D88" i="226" s="1"/>
  <c r="D103" i="226" s="1"/>
  <c r="D108" i="226" s="1"/>
  <c r="D110" i="226" s="1"/>
  <c r="C76" i="226"/>
  <c r="B65" i="226"/>
  <c r="M271" i="226"/>
  <c r="L271" i="226"/>
  <c r="K271" i="226"/>
  <c r="J271" i="226"/>
  <c r="I271" i="226"/>
  <c r="H271" i="226"/>
  <c r="G271" i="226"/>
  <c r="F271" i="226"/>
  <c r="E271" i="226"/>
  <c r="D271" i="226"/>
  <c r="C271" i="226"/>
  <c r="B271" i="226"/>
  <c r="M261" i="226"/>
  <c r="L261" i="226"/>
  <c r="K261" i="226"/>
  <c r="J261" i="226"/>
  <c r="I261" i="226"/>
  <c r="H261" i="226"/>
  <c r="G261" i="226"/>
  <c r="F261" i="226"/>
  <c r="E261" i="226"/>
  <c r="D261" i="226"/>
  <c r="C261" i="226"/>
  <c r="B261" i="226"/>
  <c r="M255" i="226"/>
  <c r="L255" i="226"/>
  <c r="K255" i="226"/>
  <c r="J255" i="226"/>
  <c r="I255" i="226"/>
  <c r="H255" i="226"/>
  <c r="G255" i="226"/>
  <c r="F255" i="226"/>
  <c r="E255" i="226"/>
  <c r="D255" i="226"/>
  <c r="C255" i="226"/>
  <c r="B255" i="226"/>
  <c r="M250" i="226"/>
  <c r="L250" i="226"/>
  <c r="K250" i="226"/>
  <c r="J250" i="226"/>
  <c r="I250" i="226"/>
  <c r="H250" i="226"/>
  <c r="G250" i="226"/>
  <c r="F250" i="226"/>
  <c r="E250" i="226"/>
  <c r="D250" i="226"/>
  <c r="C250" i="226"/>
  <c r="B250" i="226"/>
  <c r="D246" i="226"/>
  <c r="E246" i="226" s="1"/>
  <c r="F246" i="226" s="1"/>
  <c r="G246" i="226" s="1"/>
  <c r="H246" i="226" s="1"/>
  <c r="I246" i="226" s="1"/>
  <c r="J246" i="226" s="1"/>
  <c r="K246" i="226" s="1"/>
  <c r="L246" i="226" s="1"/>
  <c r="M246" i="226" s="1"/>
  <c r="C246" i="226"/>
  <c r="M239" i="226"/>
  <c r="L239" i="226"/>
  <c r="K239" i="226"/>
  <c r="J239" i="226"/>
  <c r="I239" i="226"/>
  <c r="H239" i="226"/>
  <c r="G239" i="226"/>
  <c r="F239" i="226"/>
  <c r="E239" i="226"/>
  <c r="D239" i="226"/>
  <c r="C239" i="226"/>
  <c r="M230" i="226"/>
  <c r="L230" i="226"/>
  <c r="K230" i="226"/>
  <c r="K240" i="226" s="1"/>
  <c r="K244" i="226" s="1"/>
  <c r="K262" i="226" s="1"/>
  <c r="K272" i="226" s="1"/>
  <c r="J230" i="226"/>
  <c r="I230" i="226"/>
  <c r="H230" i="226"/>
  <c r="G230" i="226"/>
  <c r="F230" i="226"/>
  <c r="E230" i="226"/>
  <c r="E240" i="226" s="1"/>
  <c r="E244" i="226" s="1"/>
  <c r="E262" i="226" s="1"/>
  <c r="E272" i="226" s="1"/>
  <c r="D230" i="226"/>
  <c r="C230" i="226"/>
  <c r="D221" i="226"/>
  <c r="E221" i="226" s="1"/>
  <c r="F221" i="226" s="1"/>
  <c r="G221" i="226" s="1"/>
  <c r="H221" i="226" s="1"/>
  <c r="I221" i="226" s="1"/>
  <c r="J221" i="226" s="1"/>
  <c r="K221" i="226" s="1"/>
  <c r="L221" i="226" s="1"/>
  <c r="M221" i="226" s="1"/>
  <c r="C221" i="226"/>
  <c r="M60" i="226"/>
  <c r="L60" i="226"/>
  <c r="K60" i="226"/>
  <c r="J60" i="226"/>
  <c r="I60" i="226"/>
  <c r="H60" i="226"/>
  <c r="G60" i="226"/>
  <c r="F60" i="226"/>
  <c r="E60" i="226"/>
  <c r="D60" i="226"/>
  <c r="C60" i="226"/>
  <c r="B60" i="226"/>
  <c r="M50" i="226"/>
  <c r="L50" i="226"/>
  <c r="K50" i="226"/>
  <c r="J50" i="226"/>
  <c r="I50" i="226"/>
  <c r="H50" i="226"/>
  <c r="G50" i="226"/>
  <c r="F50" i="226"/>
  <c r="E50" i="226"/>
  <c r="D50" i="226"/>
  <c r="C50" i="226"/>
  <c r="B50" i="226"/>
  <c r="M44" i="226"/>
  <c r="L44" i="226"/>
  <c r="K44" i="226"/>
  <c r="J44" i="226"/>
  <c r="I44" i="226"/>
  <c r="H44" i="226"/>
  <c r="G44" i="226"/>
  <c r="F44" i="226"/>
  <c r="E44" i="226"/>
  <c r="D44" i="226"/>
  <c r="C44" i="226"/>
  <c r="B44" i="226"/>
  <c r="M39" i="226"/>
  <c r="L39" i="226"/>
  <c r="K39" i="226"/>
  <c r="J39" i="226"/>
  <c r="I39" i="226"/>
  <c r="H39" i="226"/>
  <c r="G39" i="226"/>
  <c r="F39" i="226"/>
  <c r="E39" i="226"/>
  <c r="D39" i="226"/>
  <c r="C39" i="226"/>
  <c r="B39" i="226"/>
  <c r="M28" i="226"/>
  <c r="L28" i="226"/>
  <c r="K28" i="226"/>
  <c r="J28" i="226"/>
  <c r="I28" i="226"/>
  <c r="H28" i="226"/>
  <c r="G28" i="226"/>
  <c r="F28" i="226"/>
  <c r="E28" i="226"/>
  <c r="D28" i="226"/>
  <c r="C28" i="226"/>
  <c r="M19" i="226"/>
  <c r="L19" i="226"/>
  <c r="K19" i="226"/>
  <c r="J19" i="226"/>
  <c r="I19" i="226"/>
  <c r="H19" i="226"/>
  <c r="G19" i="226"/>
  <c r="F19" i="226"/>
  <c r="E19" i="226"/>
  <c r="D19" i="226"/>
  <c r="C19" i="226"/>
  <c r="B7" i="226"/>
  <c r="D5" i="226"/>
  <c r="D4" i="226"/>
  <c r="D29" i="226" l="1"/>
  <c r="D33" i="226" s="1"/>
  <c r="D51" i="226" s="1"/>
  <c r="D61" i="226" s="1"/>
  <c r="J29" i="226"/>
  <c r="J33" i="226" s="1"/>
  <c r="J51" i="226" s="1"/>
  <c r="J61" i="226" s="1"/>
  <c r="C134" i="226"/>
  <c r="C138" i="226" s="1"/>
  <c r="C154" i="226" s="1"/>
  <c r="C161" i="226" s="1"/>
  <c r="I134" i="226"/>
  <c r="I138" i="226" s="1"/>
  <c r="I154" i="226" s="1"/>
  <c r="I161" i="226" s="1"/>
  <c r="D187" i="226"/>
  <c r="D191" i="226" s="1"/>
  <c r="D207" i="226" s="1"/>
  <c r="D214" i="226" s="1"/>
  <c r="D216" i="226" s="1"/>
  <c r="E216" i="226" s="1"/>
  <c r="F216" i="226" s="1"/>
  <c r="G216" i="226" s="1"/>
  <c r="J187" i="226"/>
  <c r="J191" i="226" s="1"/>
  <c r="J207" i="226" s="1"/>
  <c r="J214" i="226" s="1"/>
  <c r="K187" i="226"/>
  <c r="K191" i="226" s="1"/>
  <c r="E134" i="226"/>
  <c r="E138" i="226" s="1"/>
  <c r="E154" i="226" s="1"/>
  <c r="E161" i="226" s="1"/>
  <c r="K134" i="226"/>
  <c r="K138" i="226" s="1"/>
  <c r="K154" i="226" s="1"/>
  <c r="K161" i="226" s="1"/>
  <c r="F187" i="226"/>
  <c r="F191" i="226" s="1"/>
  <c r="F207" i="226" s="1"/>
  <c r="F214" i="226" s="1"/>
  <c r="L187" i="226"/>
  <c r="L191" i="226" s="1"/>
  <c r="L207" i="226" s="1"/>
  <c r="L214" i="226" s="1"/>
  <c r="G216" i="227"/>
  <c r="M240" i="226"/>
  <c r="M244" i="226" s="1"/>
  <c r="M262" i="226" s="1"/>
  <c r="M272" i="226" s="1"/>
  <c r="F29" i="226"/>
  <c r="F33" i="226" s="1"/>
  <c r="F51" i="226" s="1"/>
  <c r="F61" i="226" s="1"/>
  <c r="F85" i="226"/>
  <c r="F88" i="226" s="1"/>
  <c r="F103" i="226" s="1"/>
  <c r="F108" i="226" s="1"/>
  <c r="L85" i="226"/>
  <c r="L88" i="226" s="1"/>
  <c r="L103" i="226" s="1"/>
  <c r="L108" i="226" s="1"/>
  <c r="H29" i="226"/>
  <c r="H33" i="226" s="1"/>
  <c r="H51" i="226" s="1"/>
  <c r="H61" i="226" s="1"/>
  <c r="G134" i="226"/>
  <c r="G138" i="226" s="1"/>
  <c r="G154" i="226" s="1"/>
  <c r="G161" i="226" s="1"/>
  <c r="M134" i="226"/>
  <c r="M138" i="226" s="1"/>
  <c r="M154" i="226" s="1"/>
  <c r="M161" i="226" s="1"/>
  <c r="H187" i="226"/>
  <c r="H191" i="226" s="1"/>
  <c r="H207" i="226" s="1"/>
  <c r="H214" i="226" s="1"/>
  <c r="L29" i="226"/>
  <c r="L33" i="226" s="1"/>
  <c r="L51" i="226" s="1"/>
  <c r="L61" i="226" s="1"/>
  <c r="G240" i="226"/>
  <c r="G244" i="226" s="1"/>
  <c r="G262" i="226" s="1"/>
  <c r="G272" i="226" s="1"/>
  <c r="C29" i="226"/>
  <c r="C33" i="226" s="1"/>
  <c r="C51" i="226" s="1"/>
  <c r="C61" i="226" s="1"/>
  <c r="I29" i="226"/>
  <c r="I33" i="226" s="1"/>
  <c r="I51" i="226" s="1"/>
  <c r="I61" i="226" s="1"/>
  <c r="H240" i="226"/>
  <c r="H244" i="226" s="1"/>
  <c r="H262" i="226" s="1"/>
  <c r="H272" i="226" s="1"/>
  <c r="H134" i="226"/>
  <c r="H138" i="226" s="1"/>
  <c r="H154" i="226" s="1"/>
  <c r="H161" i="226" s="1"/>
  <c r="G187" i="226"/>
  <c r="G191" i="226" s="1"/>
  <c r="G207" i="226" s="1"/>
  <c r="G214" i="226" s="1"/>
  <c r="M187" i="226"/>
  <c r="M191" i="226" s="1"/>
  <c r="M207" i="226" s="1"/>
  <c r="M214" i="226" s="1"/>
  <c r="D240" i="226"/>
  <c r="D244" i="226" s="1"/>
  <c r="D262" i="226" s="1"/>
  <c r="J240" i="226"/>
  <c r="J244" i="226" s="1"/>
  <c r="J262" i="226" s="1"/>
  <c r="C85" i="226"/>
  <c r="C88" i="226" s="1"/>
  <c r="C103" i="226" s="1"/>
  <c r="C108" i="226" s="1"/>
  <c r="I85" i="226"/>
  <c r="I88" i="226" s="1"/>
  <c r="I103" i="226" s="1"/>
  <c r="I108" i="226" s="1"/>
  <c r="D134" i="226"/>
  <c r="D138" i="226" s="1"/>
  <c r="D154" i="226" s="1"/>
  <c r="D161" i="226" s="1"/>
  <c r="D163" i="226" s="1"/>
  <c r="J134" i="226"/>
  <c r="J138" i="226" s="1"/>
  <c r="J154" i="226" s="1"/>
  <c r="J161" i="226" s="1"/>
  <c r="C187" i="226"/>
  <c r="C191" i="226" s="1"/>
  <c r="C207" i="226" s="1"/>
  <c r="C214" i="226" s="1"/>
  <c r="I187" i="226"/>
  <c r="I191" i="226" s="1"/>
  <c r="I207" i="226" s="1"/>
  <c r="I214" i="226" s="1"/>
  <c r="K207" i="226"/>
  <c r="K214" i="226" s="1"/>
  <c r="G29" i="226"/>
  <c r="G33" i="226" s="1"/>
  <c r="G51" i="226" s="1"/>
  <c r="G61" i="226" s="1"/>
  <c r="M29" i="226"/>
  <c r="M33" i="226" s="1"/>
  <c r="M51" i="226" s="1"/>
  <c r="M61" i="226" s="1"/>
  <c r="F240" i="226"/>
  <c r="F244" i="226" s="1"/>
  <c r="F262" i="226" s="1"/>
  <c r="F272" i="226" s="1"/>
  <c r="L240" i="226"/>
  <c r="L244" i="226" s="1"/>
  <c r="L262" i="226" s="1"/>
  <c r="L272" i="226" s="1"/>
  <c r="E85" i="226"/>
  <c r="E88" i="226" s="1"/>
  <c r="E103" i="226" s="1"/>
  <c r="E108" i="226" s="1"/>
  <c r="E110" i="226" s="1"/>
  <c r="F110" i="226" s="1"/>
  <c r="G110" i="226" s="1"/>
  <c r="K85" i="226"/>
  <c r="K88" i="226" s="1"/>
  <c r="K103" i="226" s="1"/>
  <c r="K108" i="226" s="1"/>
  <c r="F134" i="226"/>
  <c r="F138" i="226" s="1"/>
  <c r="F154" i="226" s="1"/>
  <c r="F161" i="226" s="1"/>
  <c r="L134" i="226"/>
  <c r="L138" i="226" s="1"/>
  <c r="L154" i="226" s="1"/>
  <c r="L161" i="226" s="1"/>
  <c r="E163" i="226"/>
  <c r="F163" i="226" s="1"/>
  <c r="G163" i="226" s="1"/>
  <c r="E29" i="226"/>
  <c r="E33" i="226" s="1"/>
  <c r="E51" i="226" s="1"/>
  <c r="E61" i="226" s="1"/>
  <c r="K29" i="226"/>
  <c r="K33" i="226" s="1"/>
  <c r="K51" i="226" s="1"/>
  <c r="K61" i="226" s="1"/>
  <c r="C240" i="226"/>
  <c r="C244" i="226" s="1"/>
  <c r="C262" i="226" s="1"/>
  <c r="C272" i="226" s="1"/>
  <c r="I240" i="226"/>
  <c r="I244" i="226" s="1"/>
  <c r="I262" i="226" s="1"/>
  <c r="I272" i="226" s="1"/>
  <c r="D272" i="226"/>
  <c r="J272" i="226"/>
  <c r="C192" i="170" l="1"/>
  <c r="D192" i="170"/>
  <c r="E192" i="170" s="1"/>
  <c r="F192" i="170" s="1"/>
  <c r="G192" i="170" s="1"/>
  <c r="H192" i="170" s="1"/>
  <c r="I192" i="170" s="1"/>
  <c r="J192" i="170" s="1"/>
  <c r="K192" i="170" s="1"/>
  <c r="L192" i="170" s="1"/>
  <c r="M192" i="170" s="1"/>
  <c r="C167" i="170"/>
  <c r="D167" i="170"/>
  <c r="E167" i="170" s="1"/>
  <c r="F167" i="170" s="1"/>
  <c r="G167" i="170" s="1"/>
  <c r="H167" i="170" s="1"/>
  <c r="I167" i="170" s="1"/>
  <c r="J167" i="170" s="1"/>
  <c r="K167" i="170" s="1"/>
  <c r="L167" i="170" s="1"/>
  <c r="M167" i="170" s="1"/>
  <c r="C139" i="170"/>
  <c r="D139" i="170"/>
  <c r="E139" i="170" s="1"/>
  <c r="F139" i="170" s="1"/>
  <c r="G139" i="170" s="1"/>
  <c r="H139" i="170" s="1"/>
  <c r="I139" i="170" s="1"/>
  <c r="J139" i="170" s="1"/>
  <c r="K139" i="170" s="1"/>
  <c r="L139" i="170" s="1"/>
  <c r="M139" i="170" s="1"/>
  <c r="C114" i="170"/>
  <c r="D114" i="170"/>
  <c r="E114" i="170" s="1"/>
  <c r="F114" i="170" s="1"/>
  <c r="G114" i="170" s="1"/>
  <c r="H114" i="170" s="1"/>
  <c r="I114" i="170" s="1"/>
  <c r="J114" i="170" s="1"/>
  <c r="K114" i="170" s="1"/>
  <c r="L114" i="170" s="1"/>
  <c r="M114" i="170" s="1"/>
  <c r="C89" i="170"/>
  <c r="D89" i="170"/>
  <c r="E89" i="170" s="1"/>
  <c r="F89" i="170" s="1"/>
  <c r="G89" i="170" s="1"/>
  <c r="H89" i="170" s="1"/>
  <c r="I89" i="170" s="1"/>
  <c r="J89" i="170" s="1"/>
  <c r="K89" i="170" s="1"/>
  <c r="L89" i="170" s="1"/>
  <c r="M89" i="170" s="1"/>
  <c r="C67" i="170"/>
  <c r="D67" i="170"/>
  <c r="E67" i="170" s="1"/>
  <c r="F67" i="170" s="1"/>
  <c r="G67" i="170" s="1"/>
  <c r="H67" i="170" s="1"/>
  <c r="I67" i="170" s="1"/>
  <c r="J67" i="170" s="1"/>
  <c r="K67" i="170" s="1"/>
  <c r="L67" i="170" s="1"/>
  <c r="M67" i="170" s="1"/>
  <c r="C35" i="170"/>
  <c r="D35" i="170"/>
  <c r="E35" i="170" s="1"/>
  <c r="F35" i="170" s="1"/>
  <c r="G35" i="170" s="1"/>
  <c r="H35" i="170" s="1"/>
  <c r="I35" i="170" s="1"/>
  <c r="J35" i="170" s="1"/>
  <c r="K35" i="170" s="1"/>
  <c r="L35" i="170" s="1"/>
  <c r="M35" i="170" s="1"/>
  <c r="C10" i="170"/>
  <c r="D10" i="170"/>
  <c r="E10" i="170" s="1"/>
  <c r="F10" i="170" s="1"/>
  <c r="G10" i="170" s="1"/>
  <c r="H10" i="170" s="1"/>
  <c r="I10" i="170" s="1"/>
  <c r="J10" i="170" s="1"/>
  <c r="K10" i="170" s="1"/>
  <c r="L10" i="170" s="1"/>
  <c r="M10" i="170" s="1"/>
  <c r="M212" i="170"/>
  <c r="L212" i="170"/>
  <c r="K212" i="170"/>
  <c r="J212" i="170"/>
  <c r="I212" i="170"/>
  <c r="H212" i="170"/>
  <c r="G212" i="170"/>
  <c r="F212" i="170"/>
  <c r="E212" i="170"/>
  <c r="D212" i="170"/>
  <c r="C212" i="170"/>
  <c r="B212" i="170"/>
  <c r="M205" i="170"/>
  <c r="L205" i="170"/>
  <c r="K205" i="170"/>
  <c r="J205" i="170"/>
  <c r="I205" i="170"/>
  <c r="H205" i="170"/>
  <c r="G205" i="170"/>
  <c r="F205" i="170"/>
  <c r="E205" i="170"/>
  <c r="D205" i="170"/>
  <c r="C205" i="170"/>
  <c r="B205" i="170"/>
  <c r="M201" i="170"/>
  <c r="L201" i="170"/>
  <c r="K201" i="170"/>
  <c r="J201" i="170"/>
  <c r="I201" i="170"/>
  <c r="H201" i="170"/>
  <c r="G201" i="170"/>
  <c r="F201" i="170"/>
  <c r="E201" i="170"/>
  <c r="D201" i="170"/>
  <c r="C201" i="170"/>
  <c r="B201" i="170"/>
  <c r="M196" i="170"/>
  <c r="L196" i="170"/>
  <c r="K196" i="170"/>
  <c r="J196" i="170"/>
  <c r="I196" i="170"/>
  <c r="H196" i="170"/>
  <c r="G196" i="170"/>
  <c r="F196" i="170"/>
  <c r="E196" i="170"/>
  <c r="D196" i="170"/>
  <c r="C196" i="170"/>
  <c r="B196" i="170"/>
  <c r="I186" i="170"/>
  <c r="I190" i="170" s="1"/>
  <c r="I206" i="170" s="1"/>
  <c r="I213" i="170" s="1"/>
  <c r="M185" i="170"/>
  <c r="L185" i="170"/>
  <c r="K185" i="170"/>
  <c r="J185" i="170"/>
  <c r="I185" i="170"/>
  <c r="H185" i="170"/>
  <c r="G185" i="170"/>
  <c r="F185" i="170"/>
  <c r="E185" i="170"/>
  <c r="E186" i="170" s="1"/>
  <c r="E190" i="170" s="1"/>
  <c r="E206" i="170" s="1"/>
  <c r="E213" i="170" s="1"/>
  <c r="D185" i="170"/>
  <c r="C185" i="170"/>
  <c r="M176" i="170"/>
  <c r="L176" i="170"/>
  <c r="L186" i="170" s="1"/>
  <c r="L190" i="170" s="1"/>
  <c r="L206" i="170" s="1"/>
  <c r="L213" i="170" s="1"/>
  <c r="K176" i="170"/>
  <c r="K186" i="170" s="1"/>
  <c r="K190" i="170" s="1"/>
  <c r="K206" i="170" s="1"/>
  <c r="K213" i="170" s="1"/>
  <c r="J176" i="170"/>
  <c r="J186" i="170" s="1"/>
  <c r="J190" i="170" s="1"/>
  <c r="J206" i="170" s="1"/>
  <c r="J213" i="170" s="1"/>
  <c r="I176" i="170"/>
  <c r="H176" i="170"/>
  <c r="H186" i="170" s="1"/>
  <c r="H190" i="170" s="1"/>
  <c r="H206" i="170" s="1"/>
  <c r="H213" i="170" s="1"/>
  <c r="G176" i="170"/>
  <c r="F176" i="170"/>
  <c r="F186" i="170" s="1"/>
  <c r="F190" i="170" s="1"/>
  <c r="F206" i="170" s="1"/>
  <c r="F213" i="170" s="1"/>
  <c r="E176" i="170"/>
  <c r="D176" i="170"/>
  <c r="D186" i="170" s="1"/>
  <c r="D190" i="170" s="1"/>
  <c r="D206" i="170" s="1"/>
  <c r="D213" i="170" s="1"/>
  <c r="D215" i="170" s="1"/>
  <c r="C176" i="170"/>
  <c r="C186" i="170" s="1"/>
  <c r="C190" i="170" s="1"/>
  <c r="C206" i="170" s="1"/>
  <c r="C213" i="170" s="1"/>
  <c r="B164" i="170"/>
  <c r="M159" i="170"/>
  <c r="L159" i="170"/>
  <c r="K159" i="170"/>
  <c r="J159" i="170"/>
  <c r="I159" i="170"/>
  <c r="H159" i="170"/>
  <c r="G159" i="170"/>
  <c r="F159" i="170"/>
  <c r="E159" i="170"/>
  <c r="D159" i="170"/>
  <c r="C159" i="170"/>
  <c r="B159" i="170"/>
  <c r="M152" i="170"/>
  <c r="L152" i="170"/>
  <c r="K152" i="170"/>
  <c r="J152" i="170"/>
  <c r="I152" i="170"/>
  <c r="H152" i="170"/>
  <c r="G152" i="170"/>
  <c r="F152" i="170"/>
  <c r="E152" i="170"/>
  <c r="D152" i="170"/>
  <c r="C152" i="170"/>
  <c r="B152" i="170"/>
  <c r="M148" i="170"/>
  <c r="L148" i="170"/>
  <c r="K148" i="170"/>
  <c r="J148" i="170"/>
  <c r="I148" i="170"/>
  <c r="H148" i="170"/>
  <c r="G148" i="170"/>
  <c r="F148" i="170"/>
  <c r="E148" i="170"/>
  <c r="D148" i="170"/>
  <c r="C148" i="170"/>
  <c r="B148" i="170"/>
  <c r="M143" i="170"/>
  <c r="L143" i="170"/>
  <c r="K143" i="170"/>
  <c r="J143" i="170"/>
  <c r="I143" i="170"/>
  <c r="H143" i="170"/>
  <c r="G143" i="170"/>
  <c r="F143" i="170"/>
  <c r="E143" i="170"/>
  <c r="D143" i="170"/>
  <c r="C143" i="170"/>
  <c r="B143" i="170"/>
  <c r="H133" i="170"/>
  <c r="H137" i="170" s="1"/>
  <c r="H153" i="170" s="1"/>
  <c r="H160" i="170" s="1"/>
  <c r="M132" i="170"/>
  <c r="L132" i="170"/>
  <c r="K132" i="170"/>
  <c r="J132" i="170"/>
  <c r="I132" i="170"/>
  <c r="H132" i="170"/>
  <c r="G132" i="170"/>
  <c r="F132" i="170"/>
  <c r="E132" i="170"/>
  <c r="D132" i="170"/>
  <c r="D133" i="170" s="1"/>
  <c r="D137" i="170" s="1"/>
  <c r="D153" i="170" s="1"/>
  <c r="D160" i="170" s="1"/>
  <c r="D162" i="170" s="1"/>
  <c r="E162" i="170" s="1"/>
  <c r="C132" i="170"/>
  <c r="M123" i="170"/>
  <c r="M133" i="170" s="1"/>
  <c r="M137" i="170" s="1"/>
  <c r="M153" i="170" s="1"/>
  <c r="M160" i="170" s="1"/>
  <c r="L123" i="170"/>
  <c r="K123" i="170"/>
  <c r="K133" i="170" s="1"/>
  <c r="K137" i="170" s="1"/>
  <c r="K153" i="170" s="1"/>
  <c r="K160" i="170" s="1"/>
  <c r="J123" i="170"/>
  <c r="J133" i="170" s="1"/>
  <c r="J137" i="170" s="1"/>
  <c r="J153" i="170" s="1"/>
  <c r="J160" i="170" s="1"/>
  <c r="I123" i="170"/>
  <c r="I133" i="170" s="1"/>
  <c r="I137" i="170" s="1"/>
  <c r="I153" i="170" s="1"/>
  <c r="I160" i="170" s="1"/>
  <c r="H123" i="170"/>
  <c r="G123" i="170"/>
  <c r="G133" i="170" s="1"/>
  <c r="G137" i="170" s="1"/>
  <c r="G153" i="170" s="1"/>
  <c r="G160" i="170" s="1"/>
  <c r="F123" i="170"/>
  <c r="E123" i="170"/>
  <c r="E133" i="170" s="1"/>
  <c r="E137" i="170" s="1"/>
  <c r="E153" i="170" s="1"/>
  <c r="E160" i="170" s="1"/>
  <c r="D123" i="170"/>
  <c r="C123" i="170"/>
  <c r="C133" i="170" s="1"/>
  <c r="C137" i="170" s="1"/>
  <c r="C153" i="170" s="1"/>
  <c r="C160" i="170" s="1"/>
  <c r="B111" i="170"/>
  <c r="M106" i="170"/>
  <c r="L106" i="170"/>
  <c r="K106" i="170"/>
  <c r="J106" i="170"/>
  <c r="I106" i="170"/>
  <c r="H106" i="170"/>
  <c r="G106" i="170"/>
  <c r="F106" i="170"/>
  <c r="E106" i="170"/>
  <c r="D106" i="170"/>
  <c r="C106" i="170"/>
  <c r="B106" i="170"/>
  <c r="M101" i="170"/>
  <c r="L101" i="170"/>
  <c r="K101" i="170"/>
  <c r="J101" i="170"/>
  <c r="I101" i="170"/>
  <c r="H101" i="170"/>
  <c r="G101" i="170"/>
  <c r="F101" i="170"/>
  <c r="E101" i="170"/>
  <c r="D101" i="170"/>
  <c r="C101" i="170"/>
  <c r="B101" i="170"/>
  <c r="M98" i="170"/>
  <c r="L98" i="170"/>
  <c r="K98" i="170"/>
  <c r="J98" i="170"/>
  <c r="I98" i="170"/>
  <c r="H98" i="170"/>
  <c r="G98" i="170"/>
  <c r="F98" i="170"/>
  <c r="E98" i="170"/>
  <c r="D98" i="170"/>
  <c r="C98" i="170"/>
  <c r="B98" i="170"/>
  <c r="M93" i="170"/>
  <c r="L93" i="170"/>
  <c r="K93" i="170"/>
  <c r="J93" i="170"/>
  <c r="I93" i="170"/>
  <c r="H93" i="170"/>
  <c r="G93" i="170"/>
  <c r="F93" i="170"/>
  <c r="E93" i="170"/>
  <c r="D93" i="170"/>
  <c r="C93" i="170"/>
  <c r="B93" i="170"/>
  <c r="I84" i="170"/>
  <c r="I87" i="170" s="1"/>
  <c r="I102" i="170" s="1"/>
  <c r="I107" i="170" s="1"/>
  <c r="F84" i="170"/>
  <c r="F87" i="170" s="1"/>
  <c r="F102" i="170" s="1"/>
  <c r="F107" i="170" s="1"/>
  <c r="M83" i="170"/>
  <c r="M84" i="170" s="1"/>
  <c r="M87" i="170" s="1"/>
  <c r="M102" i="170" s="1"/>
  <c r="M107" i="170" s="1"/>
  <c r="L83" i="170"/>
  <c r="K83" i="170"/>
  <c r="J83" i="170"/>
  <c r="I83" i="170"/>
  <c r="H83" i="170"/>
  <c r="G83" i="170"/>
  <c r="G84" i="170" s="1"/>
  <c r="G87" i="170" s="1"/>
  <c r="G102" i="170" s="1"/>
  <c r="G107" i="170" s="1"/>
  <c r="F83" i="170"/>
  <c r="E83" i="170"/>
  <c r="D83" i="170"/>
  <c r="C83" i="170"/>
  <c r="M75" i="170"/>
  <c r="L75" i="170"/>
  <c r="L84" i="170" s="1"/>
  <c r="L87" i="170" s="1"/>
  <c r="L102" i="170" s="1"/>
  <c r="L107" i="170" s="1"/>
  <c r="K75" i="170"/>
  <c r="J75" i="170"/>
  <c r="J84" i="170" s="1"/>
  <c r="J87" i="170" s="1"/>
  <c r="J102" i="170" s="1"/>
  <c r="J107" i="170" s="1"/>
  <c r="I75" i="170"/>
  <c r="H75" i="170"/>
  <c r="H84" i="170" s="1"/>
  <c r="H87" i="170" s="1"/>
  <c r="H102" i="170" s="1"/>
  <c r="H107" i="170" s="1"/>
  <c r="G75" i="170"/>
  <c r="F75" i="170"/>
  <c r="E75" i="170"/>
  <c r="D75" i="170"/>
  <c r="D84" i="170" s="1"/>
  <c r="D87" i="170" s="1"/>
  <c r="D102" i="170" s="1"/>
  <c r="D107" i="170" s="1"/>
  <c r="D109" i="170" s="1"/>
  <c r="C75" i="170"/>
  <c r="C84" i="170" s="1"/>
  <c r="C87" i="170" s="1"/>
  <c r="C102" i="170" s="1"/>
  <c r="C107" i="170" s="1"/>
  <c r="B64" i="170"/>
  <c r="M269" i="170"/>
  <c r="L269" i="170"/>
  <c r="K269" i="170"/>
  <c r="J269" i="170"/>
  <c r="I269" i="170"/>
  <c r="H269" i="170"/>
  <c r="G269" i="170"/>
  <c r="F269" i="170"/>
  <c r="E269" i="170"/>
  <c r="D269" i="170"/>
  <c r="C269" i="170"/>
  <c r="B269" i="170"/>
  <c r="M259" i="170"/>
  <c r="L259" i="170"/>
  <c r="K259" i="170"/>
  <c r="J259" i="170"/>
  <c r="I259" i="170"/>
  <c r="H259" i="170"/>
  <c r="G259" i="170"/>
  <c r="F259" i="170"/>
  <c r="E259" i="170"/>
  <c r="D259" i="170"/>
  <c r="C259" i="170"/>
  <c r="B259" i="170"/>
  <c r="M254" i="170"/>
  <c r="L254" i="170"/>
  <c r="K254" i="170"/>
  <c r="J254" i="170"/>
  <c r="I254" i="170"/>
  <c r="H254" i="170"/>
  <c r="G254" i="170"/>
  <c r="F254" i="170"/>
  <c r="E254" i="170"/>
  <c r="D254" i="170"/>
  <c r="C254" i="170"/>
  <c r="B254" i="170"/>
  <c r="M249" i="170"/>
  <c r="L249" i="170"/>
  <c r="K249" i="170"/>
  <c r="J249" i="170"/>
  <c r="I249" i="170"/>
  <c r="H249" i="170"/>
  <c r="G249" i="170"/>
  <c r="F249" i="170"/>
  <c r="E249" i="170"/>
  <c r="D249" i="170"/>
  <c r="C249" i="170"/>
  <c r="B249" i="170"/>
  <c r="D245" i="170"/>
  <c r="E245" i="170" s="1"/>
  <c r="F245" i="170" s="1"/>
  <c r="G245" i="170" s="1"/>
  <c r="H245" i="170" s="1"/>
  <c r="I245" i="170" s="1"/>
  <c r="J245" i="170" s="1"/>
  <c r="K245" i="170" s="1"/>
  <c r="L245" i="170" s="1"/>
  <c r="M245" i="170" s="1"/>
  <c r="C245" i="170"/>
  <c r="E239" i="170"/>
  <c r="E243" i="170" s="1"/>
  <c r="E260" i="170" s="1"/>
  <c r="E270" i="170" s="1"/>
  <c r="M238" i="170"/>
  <c r="L238" i="170"/>
  <c r="K238" i="170"/>
  <c r="J238" i="170"/>
  <c r="I238" i="170"/>
  <c r="H238" i="170"/>
  <c r="G238" i="170"/>
  <c r="F238" i="170"/>
  <c r="E238" i="170"/>
  <c r="D238" i="170"/>
  <c r="C238" i="170"/>
  <c r="M229" i="170"/>
  <c r="L229" i="170"/>
  <c r="K229" i="170"/>
  <c r="K239" i="170" s="1"/>
  <c r="K243" i="170" s="1"/>
  <c r="J229" i="170"/>
  <c r="I229" i="170"/>
  <c r="I239" i="170" s="1"/>
  <c r="I243" i="170" s="1"/>
  <c r="I260" i="170" s="1"/>
  <c r="I270" i="170" s="1"/>
  <c r="H229" i="170"/>
  <c r="G229" i="170"/>
  <c r="F229" i="170"/>
  <c r="E229" i="170"/>
  <c r="D229" i="170"/>
  <c r="C229" i="170"/>
  <c r="C239" i="170" s="1"/>
  <c r="C243" i="170" s="1"/>
  <c r="C260" i="170" s="1"/>
  <c r="C270" i="170" s="1"/>
  <c r="D220" i="170"/>
  <c r="E220" i="170" s="1"/>
  <c r="F220" i="170" s="1"/>
  <c r="G220" i="170" s="1"/>
  <c r="H220" i="170" s="1"/>
  <c r="I220" i="170" s="1"/>
  <c r="J220" i="170" s="1"/>
  <c r="K220" i="170" s="1"/>
  <c r="L220" i="170" s="1"/>
  <c r="M220" i="170" s="1"/>
  <c r="C220" i="170"/>
  <c r="M59" i="170"/>
  <c r="L59" i="170"/>
  <c r="K59" i="170"/>
  <c r="J59" i="170"/>
  <c r="I59" i="170"/>
  <c r="H59" i="170"/>
  <c r="G59" i="170"/>
  <c r="F59" i="170"/>
  <c r="E59" i="170"/>
  <c r="D59" i="170"/>
  <c r="C59" i="170"/>
  <c r="B59" i="170"/>
  <c r="M49" i="170"/>
  <c r="L49" i="170"/>
  <c r="K49" i="170"/>
  <c r="J49" i="170"/>
  <c r="I49" i="170"/>
  <c r="H49" i="170"/>
  <c r="G49" i="170"/>
  <c r="F49" i="170"/>
  <c r="E49" i="170"/>
  <c r="D49" i="170"/>
  <c r="C49" i="170"/>
  <c r="B49" i="170"/>
  <c r="M44" i="170"/>
  <c r="L44" i="170"/>
  <c r="K44" i="170"/>
  <c r="J44" i="170"/>
  <c r="I44" i="170"/>
  <c r="H44" i="170"/>
  <c r="G44" i="170"/>
  <c r="F44" i="170"/>
  <c r="E44" i="170"/>
  <c r="D44" i="170"/>
  <c r="C44" i="170"/>
  <c r="B44" i="170"/>
  <c r="M39" i="170"/>
  <c r="L39" i="170"/>
  <c r="K39" i="170"/>
  <c r="J39" i="170"/>
  <c r="I39" i="170"/>
  <c r="H39" i="170"/>
  <c r="G39" i="170"/>
  <c r="F39" i="170"/>
  <c r="E39" i="170"/>
  <c r="D39" i="170"/>
  <c r="C39" i="170"/>
  <c r="B39" i="170"/>
  <c r="M28" i="170"/>
  <c r="L28" i="170"/>
  <c r="K28" i="170"/>
  <c r="J28" i="170"/>
  <c r="I28" i="170"/>
  <c r="H28" i="170"/>
  <c r="G28" i="170"/>
  <c r="F28" i="170"/>
  <c r="E28" i="170"/>
  <c r="D28" i="170"/>
  <c r="C28" i="170"/>
  <c r="M19" i="170"/>
  <c r="M29" i="170" s="1"/>
  <c r="M33" i="170" s="1"/>
  <c r="M50" i="170" s="1"/>
  <c r="M60" i="170" s="1"/>
  <c r="L19" i="170"/>
  <c r="K19" i="170"/>
  <c r="J19" i="170"/>
  <c r="I19" i="170"/>
  <c r="H19" i="170"/>
  <c r="G19" i="170"/>
  <c r="G29" i="170" s="1"/>
  <c r="G33" i="170" s="1"/>
  <c r="G50" i="170" s="1"/>
  <c r="G60" i="170" s="1"/>
  <c r="F19" i="170"/>
  <c r="E19" i="170"/>
  <c r="D19" i="170"/>
  <c r="C19" i="170"/>
  <c r="B7" i="170"/>
  <c r="D5" i="170"/>
  <c r="D4" i="170"/>
  <c r="C192" i="168"/>
  <c r="D192" i="168"/>
  <c r="E192" i="168" s="1"/>
  <c r="F192" i="168" s="1"/>
  <c r="G192" i="168" s="1"/>
  <c r="H192" i="168" s="1"/>
  <c r="I192" i="168" s="1"/>
  <c r="J192" i="168" s="1"/>
  <c r="K192" i="168" s="1"/>
  <c r="L192" i="168" s="1"/>
  <c r="M192" i="168" s="1"/>
  <c r="C167" i="168"/>
  <c r="D167" i="168"/>
  <c r="E167" i="168" s="1"/>
  <c r="F167" i="168" s="1"/>
  <c r="G167" i="168" s="1"/>
  <c r="H167" i="168" s="1"/>
  <c r="I167" i="168" s="1"/>
  <c r="J167" i="168" s="1"/>
  <c r="K167" i="168" s="1"/>
  <c r="L167" i="168" s="1"/>
  <c r="M167" i="168" s="1"/>
  <c r="C139" i="168"/>
  <c r="D139" i="168"/>
  <c r="E139" i="168" s="1"/>
  <c r="F139" i="168" s="1"/>
  <c r="G139" i="168" s="1"/>
  <c r="H139" i="168" s="1"/>
  <c r="I139" i="168" s="1"/>
  <c r="J139" i="168" s="1"/>
  <c r="K139" i="168" s="1"/>
  <c r="L139" i="168" s="1"/>
  <c r="M139" i="168" s="1"/>
  <c r="C114" i="168"/>
  <c r="D114" i="168"/>
  <c r="E114" i="168" s="1"/>
  <c r="F114" i="168" s="1"/>
  <c r="G114" i="168" s="1"/>
  <c r="H114" i="168" s="1"/>
  <c r="I114" i="168" s="1"/>
  <c r="J114" i="168" s="1"/>
  <c r="K114" i="168" s="1"/>
  <c r="L114" i="168" s="1"/>
  <c r="M114" i="168" s="1"/>
  <c r="C89" i="168"/>
  <c r="D89" i="168"/>
  <c r="E89" i="168" s="1"/>
  <c r="F89" i="168" s="1"/>
  <c r="G89" i="168" s="1"/>
  <c r="H89" i="168" s="1"/>
  <c r="I89" i="168" s="1"/>
  <c r="J89" i="168" s="1"/>
  <c r="K89" i="168" s="1"/>
  <c r="L89" i="168" s="1"/>
  <c r="M89" i="168" s="1"/>
  <c r="C67" i="168"/>
  <c r="D67" i="168"/>
  <c r="E67" i="168" s="1"/>
  <c r="F67" i="168" s="1"/>
  <c r="G67" i="168" s="1"/>
  <c r="H67" i="168" s="1"/>
  <c r="I67" i="168" s="1"/>
  <c r="J67" i="168" s="1"/>
  <c r="K67" i="168" s="1"/>
  <c r="L67" i="168" s="1"/>
  <c r="M67" i="168" s="1"/>
  <c r="C35" i="168"/>
  <c r="D35" i="168"/>
  <c r="E35" i="168" s="1"/>
  <c r="F35" i="168" s="1"/>
  <c r="G35" i="168" s="1"/>
  <c r="H35" i="168" s="1"/>
  <c r="I35" i="168" s="1"/>
  <c r="J35" i="168" s="1"/>
  <c r="K35" i="168" s="1"/>
  <c r="L35" i="168" s="1"/>
  <c r="M35" i="168" s="1"/>
  <c r="C10" i="168"/>
  <c r="D10" i="168"/>
  <c r="E10" i="168" s="1"/>
  <c r="F10" i="168" s="1"/>
  <c r="G10" i="168" s="1"/>
  <c r="H10" i="168" s="1"/>
  <c r="I10" i="168" s="1"/>
  <c r="J10" i="168" s="1"/>
  <c r="K10" i="168" s="1"/>
  <c r="L10" i="168" s="1"/>
  <c r="M10" i="168" s="1"/>
  <c r="M212" i="168"/>
  <c r="L212" i="168"/>
  <c r="K212" i="168"/>
  <c r="J212" i="168"/>
  <c r="I212" i="168"/>
  <c r="H212" i="168"/>
  <c r="G212" i="168"/>
  <c r="F212" i="168"/>
  <c r="E212" i="168"/>
  <c r="D212" i="168"/>
  <c r="C212" i="168"/>
  <c r="B212" i="168"/>
  <c r="M205" i="168"/>
  <c r="L205" i="168"/>
  <c r="K205" i="168"/>
  <c r="J205" i="168"/>
  <c r="I205" i="168"/>
  <c r="H205" i="168"/>
  <c r="G205" i="168"/>
  <c r="F205" i="168"/>
  <c r="E205" i="168"/>
  <c r="D205" i="168"/>
  <c r="C205" i="168"/>
  <c r="B205" i="168"/>
  <c r="M201" i="168"/>
  <c r="L201" i="168"/>
  <c r="K201" i="168"/>
  <c r="J201" i="168"/>
  <c r="I201" i="168"/>
  <c r="H201" i="168"/>
  <c r="G201" i="168"/>
  <c r="F201" i="168"/>
  <c r="E201" i="168"/>
  <c r="D201" i="168"/>
  <c r="C201" i="168"/>
  <c r="B201" i="168"/>
  <c r="M196" i="168"/>
  <c r="L196" i="168"/>
  <c r="K196" i="168"/>
  <c r="J196" i="168"/>
  <c r="I196" i="168"/>
  <c r="H196" i="168"/>
  <c r="G196" i="168"/>
  <c r="F196" i="168"/>
  <c r="E196" i="168"/>
  <c r="D196" i="168"/>
  <c r="C196" i="168"/>
  <c r="B196" i="168"/>
  <c r="M186" i="168"/>
  <c r="M190" i="168" s="1"/>
  <c r="M206" i="168" s="1"/>
  <c r="M213" i="168" s="1"/>
  <c r="H186" i="168"/>
  <c r="H190" i="168" s="1"/>
  <c r="M185" i="168"/>
  <c r="L185" i="168"/>
  <c r="K185" i="168"/>
  <c r="J185" i="168"/>
  <c r="I185" i="168"/>
  <c r="H185" i="168"/>
  <c r="G185" i="168"/>
  <c r="F185" i="168"/>
  <c r="E185" i="168"/>
  <c r="D185" i="168"/>
  <c r="C185" i="168"/>
  <c r="M176" i="168"/>
  <c r="L176" i="168"/>
  <c r="K176" i="168"/>
  <c r="K186" i="168" s="1"/>
  <c r="K190" i="168" s="1"/>
  <c r="K206" i="168" s="1"/>
  <c r="K213" i="168" s="1"/>
  <c r="J176" i="168"/>
  <c r="I176" i="168"/>
  <c r="I186" i="168" s="1"/>
  <c r="I190" i="168" s="1"/>
  <c r="I206" i="168" s="1"/>
  <c r="H176" i="168"/>
  <c r="G176" i="168"/>
  <c r="G186" i="168" s="1"/>
  <c r="G190" i="168" s="1"/>
  <c r="G206" i="168" s="1"/>
  <c r="G213" i="168" s="1"/>
  <c r="F176" i="168"/>
  <c r="E176" i="168"/>
  <c r="E186" i="168" s="1"/>
  <c r="E190" i="168" s="1"/>
  <c r="E206" i="168" s="1"/>
  <c r="E213" i="168" s="1"/>
  <c r="D176" i="168"/>
  <c r="C176" i="168"/>
  <c r="C186" i="168" s="1"/>
  <c r="C190" i="168" s="1"/>
  <c r="C206" i="168" s="1"/>
  <c r="B164" i="168"/>
  <c r="M159" i="168"/>
  <c r="L159" i="168"/>
  <c r="K159" i="168"/>
  <c r="J159" i="168"/>
  <c r="I159" i="168"/>
  <c r="H159" i="168"/>
  <c r="G159" i="168"/>
  <c r="F159" i="168"/>
  <c r="E159" i="168"/>
  <c r="D159" i="168"/>
  <c r="C159" i="168"/>
  <c r="B159" i="168"/>
  <c r="M152" i="168"/>
  <c r="L152" i="168"/>
  <c r="K152" i="168"/>
  <c r="J152" i="168"/>
  <c r="I152" i="168"/>
  <c r="H152" i="168"/>
  <c r="G152" i="168"/>
  <c r="F152" i="168"/>
  <c r="E152" i="168"/>
  <c r="D152" i="168"/>
  <c r="C152" i="168"/>
  <c r="B152" i="168"/>
  <c r="M148" i="168"/>
  <c r="L148" i="168"/>
  <c r="K148" i="168"/>
  <c r="J148" i="168"/>
  <c r="I148" i="168"/>
  <c r="H148" i="168"/>
  <c r="G148" i="168"/>
  <c r="F148" i="168"/>
  <c r="E148" i="168"/>
  <c r="D148" i="168"/>
  <c r="C148" i="168"/>
  <c r="B148" i="168"/>
  <c r="M143" i="168"/>
  <c r="L143" i="168"/>
  <c r="K143" i="168"/>
  <c r="J143" i="168"/>
  <c r="I143" i="168"/>
  <c r="H143" i="168"/>
  <c r="G143" i="168"/>
  <c r="F143" i="168"/>
  <c r="E143" i="168"/>
  <c r="D143" i="168"/>
  <c r="C143" i="168"/>
  <c r="B143" i="168"/>
  <c r="G133" i="168"/>
  <c r="G137" i="168" s="1"/>
  <c r="M132" i="168"/>
  <c r="M133" i="168" s="1"/>
  <c r="M137" i="168" s="1"/>
  <c r="L132" i="168"/>
  <c r="K132" i="168"/>
  <c r="J132" i="168"/>
  <c r="I132" i="168"/>
  <c r="H132" i="168"/>
  <c r="G132" i="168"/>
  <c r="F132" i="168"/>
  <c r="E132" i="168"/>
  <c r="D132" i="168"/>
  <c r="C132" i="168"/>
  <c r="M123" i="168"/>
  <c r="L123" i="168"/>
  <c r="L133" i="168" s="1"/>
  <c r="L137" i="168" s="1"/>
  <c r="L153" i="168" s="1"/>
  <c r="L160" i="168" s="1"/>
  <c r="K123" i="168"/>
  <c r="J123" i="168"/>
  <c r="J133" i="168" s="1"/>
  <c r="J137" i="168" s="1"/>
  <c r="J153" i="168" s="1"/>
  <c r="I123" i="168"/>
  <c r="H123" i="168"/>
  <c r="H133" i="168" s="1"/>
  <c r="H137" i="168" s="1"/>
  <c r="H153" i="168" s="1"/>
  <c r="H160" i="168" s="1"/>
  <c r="G123" i="168"/>
  <c r="F123" i="168"/>
  <c r="F133" i="168" s="1"/>
  <c r="F137" i="168" s="1"/>
  <c r="F153" i="168" s="1"/>
  <c r="F160" i="168" s="1"/>
  <c r="E123" i="168"/>
  <c r="D123" i="168"/>
  <c r="D133" i="168" s="1"/>
  <c r="D137" i="168" s="1"/>
  <c r="D153" i="168" s="1"/>
  <c r="D160" i="168" s="1"/>
  <c r="D162" i="168" s="1"/>
  <c r="C123" i="168"/>
  <c r="B111" i="168"/>
  <c r="M106" i="168"/>
  <c r="L106" i="168"/>
  <c r="K106" i="168"/>
  <c r="J106" i="168"/>
  <c r="I106" i="168"/>
  <c r="H106" i="168"/>
  <c r="G106" i="168"/>
  <c r="F106" i="168"/>
  <c r="E106" i="168"/>
  <c r="D106" i="168"/>
  <c r="C106" i="168"/>
  <c r="B106" i="168"/>
  <c r="M101" i="168"/>
  <c r="L101" i="168"/>
  <c r="K101" i="168"/>
  <c r="J101" i="168"/>
  <c r="I101" i="168"/>
  <c r="H101" i="168"/>
  <c r="G101" i="168"/>
  <c r="F101" i="168"/>
  <c r="E101" i="168"/>
  <c r="D101" i="168"/>
  <c r="C101" i="168"/>
  <c r="B101" i="168"/>
  <c r="M98" i="168"/>
  <c r="L98" i="168"/>
  <c r="K98" i="168"/>
  <c r="J98" i="168"/>
  <c r="I98" i="168"/>
  <c r="H98" i="168"/>
  <c r="G98" i="168"/>
  <c r="F98" i="168"/>
  <c r="E98" i="168"/>
  <c r="D98" i="168"/>
  <c r="C98" i="168"/>
  <c r="B98" i="168"/>
  <c r="M93" i="168"/>
  <c r="L93" i="168"/>
  <c r="K93" i="168"/>
  <c r="J93" i="168"/>
  <c r="I93" i="168"/>
  <c r="H93" i="168"/>
  <c r="G93" i="168"/>
  <c r="F93" i="168"/>
  <c r="E93" i="168"/>
  <c r="D93" i="168"/>
  <c r="C93" i="168"/>
  <c r="B93" i="168"/>
  <c r="E84" i="168"/>
  <c r="E87" i="168" s="1"/>
  <c r="E102" i="168" s="1"/>
  <c r="E107" i="168" s="1"/>
  <c r="M83" i="168"/>
  <c r="L83" i="168"/>
  <c r="L84" i="168" s="1"/>
  <c r="L87" i="168" s="1"/>
  <c r="L102" i="168" s="1"/>
  <c r="L107" i="168" s="1"/>
  <c r="K83" i="168"/>
  <c r="J83" i="168"/>
  <c r="I83" i="168"/>
  <c r="H83" i="168"/>
  <c r="G83" i="168"/>
  <c r="F83" i="168"/>
  <c r="F84" i="168" s="1"/>
  <c r="F87" i="168" s="1"/>
  <c r="E83" i="168"/>
  <c r="D83" i="168"/>
  <c r="C83" i="168"/>
  <c r="M75" i="168"/>
  <c r="M84" i="168" s="1"/>
  <c r="M87" i="168" s="1"/>
  <c r="M102" i="168" s="1"/>
  <c r="M107" i="168" s="1"/>
  <c r="L75" i="168"/>
  <c r="K75" i="168"/>
  <c r="K84" i="168" s="1"/>
  <c r="K87" i="168" s="1"/>
  <c r="K102" i="168" s="1"/>
  <c r="K107" i="168" s="1"/>
  <c r="J75" i="168"/>
  <c r="I75" i="168"/>
  <c r="I84" i="168" s="1"/>
  <c r="I87" i="168" s="1"/>
  <c r="I102" i="168" s="1"/>
  <c r="I107" i="168" s="1"/>
  <c r="H75" i="168"/>
  <c r="G75" i="168"/>
  <c r="G84" i="168" s="1"/>
  <c r="G87" i="168" s="1"/>
  <c r="G102" i="168" s="1"/>
  <c r="F75" i="168"/>
  <c r="E75" i="168"/>
  <c r="D75" i="168"/>
  <c r="C75" i="168"/>
  <c r="C84" i="168" s="1"/>
  <c r="C87" i="168" s="1"/>
  <c r="C102" i="168" s="1"/>
  <c r="C107" i="168" s="1"/>
  <c r="B64" i="168"/>
  <c r="M269" i="168"/>
  <c r="L269" i="168"/>
  <c r="K269" i="168"/>
  <c r="J269" i="168"/>
  <c r="I269" i="168"/>
  <c r="H269" i="168"/>
  <c r="G269" i="168"/>
  <c r="F269" i="168"/>
  <c r="E269" i="168"/>
  <c r="D269" i="168"/>
  <c r="C269" i="168"/>
  <c r="B269" i="168"/>
  <c r="M259" i="168"/>
  <c r="L259" i="168"/>
  <c r="K259" i="168"/>
  <c r="J259" i="168"/>
  <c r="I259" i="168"/>
  <c r="H259" i="168"/>
  <c r="G259" i="168"/>
  <c r="F259" i="168"/>
  <c r="E259" i="168"/>
  <c r="D259" i="168"/>
  <c r="C259" i="168"/>
  <c r="B259" i="168"/>
  <c r="M254" i="168"/>
  <c r="L254" i="168"/>
  <c r="K254" i="168"/>
  <c r="J254" i="168"/>
  <c r="I254" i="168"/>
  <c r="H254" i="168"/>
  <c r="G254" i="168"/>
  <c r="F254" i="168"/>
  <c r="E254" i="168"/>
  <c r="D254" i="168"/>
  <c r="C254" i="168"/>
  <c r="B254" i="168"/>
  <c r="M249" i="168"/>
  <c r="L249" i="168"/>
  <c r="K249" i="168"/>
  <c r="J249" i="168"/>
  <c r="I249" i="168"/>
  <c r="H249" i="168"/>
  <c r="G249" i="168"/>
  <c r="F249" i="168"/>
  <c r="E249" i="168"/>
  <c r="D249" i="168"/>
  <c r="C249" i="168"/>
  <c r="B249" i="168"/>
  <c r="D245" i="168"/>
  <c r="E245" i="168" s="1"/>
  <c r="F245" i="168" s="1"/>
  <c r="G245" i="168" s="1"/>
  <c r="H245" i="168" s="1"/>
  <c r="I245" i="168" s="1"/>
  <c r="J245" i="168" s="1"/>
  <c r="K245" i="168" s="1"/>
  <c r="L245" i="168" s="1"/>
  <c r="M245" i="168" s="1"/>
  <c r="C245" i="168"/>
  <c r="M239" i="168"/>
  <c r="M243" i="168" s="1"/>
  <c r="M238" i="168"/>
  <c r="L238" i="168"/>
  <c r="K238" i="168"/>
  <c r="J238" i="168"/>
  <c r="I238" i="168"/>
  <c r="H238" i="168"/>
  <c r="G238" i="168"/>
  <c r="F238" i="168"/>
  <c r="E238" i="168"/>
  <c r="D238" i="168"/>
  <c r="C238" i="168"/>
  <c r="M229" i="168"/>
  <c r="L229" i="168"/>
  <c r="K229" i="168"/>
  <c r="J229" i="168"/>
  <c r="I229" i="168"/>
  <c r="H229" i="168"/>
  <c r="H239" i="168" s="1"/>
  <c r="H243" i="168" s="1"/>
  <c r="H260" i="168" s="1"/>
  <c r="H270" i="168" s="1"/>
  <c r="G229" i="168"/>
  <c r="G239" i="168" s="1"/>
  <c r="G243" i="168" s="1"/>
  <c r="G260" i="168" s="1"/>
  <c r="G270" i="168" s="1"/>
  <c r="F229" i="168"/>
  <c r="E229" i="168"/>
  <c r="D229" i="168"/>
  <c r="D239" i="168" s="1"/>
  <c r="D243" i="168" s="1"/>
  <c r="D260" i="168" s="1"/>
  <c r="D270" i="168" s="1"/>
  <c r="C229" i="168"/>
  <c r="D220" i="168"/>
  <c r="E220" i="168" s="1"/>
  <c r="F220" i="168" s="1"/>
  <c r="G220" i="168" s="1"/>
  <c r="H220" i="168" s="1"/>
  <c r="I220" i="168" s="1"/>
  <c r="J220" i="168" s="1"/>
  <c r="K220" i="168" s="1"/>
  <c r="L220" i="168" s="1"/>
  <c r="M220" i="168" s="1"/>
  <c r="C220" i="168"/>
  <c r="M59" i="168"/>
  <c r="L59" i="168"/>
  <c r="K59" i="168"/>
  <c r="J59" i="168"/>
  <c r="I59" i="168"/>
  <c r="H59" i="168"/>
  <c r="G59" i="168"/>
  <c r="F59" i="168"/>
  <c r="E59" i="168"/>
  <c r="D59" i="168"/>
  <c r="C59" i="168"/>
  <c r="B59" i="168"/>
  <c r="M49" i="168"/>
  <c r="L49" i="168"/>
  <c r="K49" i="168"/>
  <c r="J49" i="168"/>
  <c r="I49" i="168"/>
  <c r="H49" i="168"/>
  <c r="G49" i="168"/>
  <c r="F49" i="168"/>
  <c r="E49" i="168"/>
  <c r="D49" i="168"/>
  <c r="C49" i="168"/>
  <c r="B49" i="168"/>
  <c r="M44" i="168"/>
  <c r="L44" i="168"/>
  <c r="K44" i="168"/>
  <c r="J44" i="168"/>
  <c r="I44" i="168"/>
  <c r="H44" i="168"/>
  <c r="G44" i="168"/>
  <c r="F44" i="168"/>
  <c r="E44" i="168"/>
  <c r="D44" i="168"/>
  <c r="C44" i="168"/>
  <c r="B44" i="168"/>
  <c r="M39" i="168"/>
  <c r="L39" i="168"/>
  <c r="K39" i="168"/>
  <c r="J39" i="168"/>
  <c r="I39" i="168"/>
  <c r="H39" i="168"/>
  <c r="G39" i="168"/>
  <c r="F39" i="168"/>
  <c r="E39" i="168"/>
  <c r="D39" i="168"/>
  <c r="C39" i="168"/>
  <c r="B39" i="168"/>
  <c r="C29" i="168"/>
  <c r="C33" i="168" s="1"/>
  <c r="C50" i="168" s="1"/>
  <c r="C60" i="168" s="1"/>
  <c r="M28" i="168"/>
  <c r="L28" i="168"/>
  <c r="L29" i="168" s="1"/>
  <c r="L33" i="168" s="1"/>
  <c r="L50" i="168" s="1"/>
  <c r="L60" i="168" s="1"/>
  <c r="K28" i="168"/>
  <c r="J28" i="168"/>
  <c r="I28" i="168"/>
  <c r="H28" i="168"/>
  <c r="H29" i="168" s="1"/>
  <c r="H33" i="168" s="1"/>
  <c r="H50" i="168" s="1"/>
  <c r="H60" i="168" s="1"/>
  <c r="G28" i="168"/>
  <c r="F28" i="168"/>
  <c r="E28" i="168"/>
  <c r="D28" i="168"/>
  <c r="C28" i="168"/>
  <c r="M19" i="168"/>
  <c r="L19" i="168"/>
  <c r="K19" i="168"/>
  <c r="K29" i="168" s="1"/>
  <c r="K33" i="168" s="1"/>
  <c r="J19" i="168"/>
  <c r="I19" i="168"/>
  <c r="I29" i="168" s="1"/>
  <c r="I33" i="168" s="1"/>
  <c r="H19" i="168"/>
  <c r="G19" i="168"/>
  <c r="F19" i="168"/>
  <c r="E19" i="168"/>
  <c r="E29" i="168" s="1"/>
  <c r="E33" i="168" s="1"/>
  <c r="D19" i="168"/>
  <c r="C19" i="168"/>
  <c r="B7" i="168"/>
  <c r="D5" i="168"/>
  <c r="D4" i="168"/>
  <c r="F162" i="170" l="1"/>
  <c r="G162" i="170" s="1"/>
  <c r="E133" i="168"/>
  <c r="E137" i="168" s="1"/>
  <c r="E153" i="168" s="1"/>
  <c r="E160" i="168" s="1"/>
  <c r="E162" i="168" s="1"/>
  <c r="F162" i="168" s="1"/>
  <c r="K133" i="168"/>
  <c r="K137" i="168" s="1"/>
  <c r="K153" i="168" s="1"/>
  <c r="K160" i="168" s="1"/>
  <c r="D29" i="170"/>
  <c r="D33" i="170" s="1"/>
  <c r="D50" i="170" s="1"/>
  <c r="D60" i="170" s="1"/>
  <c r="J29" i="170"/>
  <c r="J33" i="170" s="1"/>
  <c r="J50" i="170" s="1"/>
  <c r="J60" i="170" s="1"/>
  <c r="F133" i="170"/>
  <c r="F137" i="170" s="1"/>
  <c r="F153" i="170" s="1"/>
  <c r="F160" i="170" s="1"/>
  <c r="L133" i="170"/>
  <c r="L137" i="170" s="1"/>
  <c r="L153" i="170" s="1"/>
  <c r="L160" i="170" s="1"/>
  <c r="G186" i="170"/>
  <c r="G190" i="170" s="1"/>
  <c r="G206" i="170" s="1"/>
  <c r="G213" i="170" s="1"/>
  <c r="M186" i="170"/>
  <c r="M190" i="170" s="1"/>
  <c r="M206" i="170" s="1"/>
  <c r="M213" i="170" s="1"/>
  <c r="M260" i="168"/>
  <c r="M270" i="168" s="1"/>
  <c r="F29" i="168"/>
  <c r="F33" i="168" s="1"/>
  <c r="F50" i="168" s="1"/>
  <c r="F60" i="168" s="1"/>
  <c r="J239" i="168"/>
  <c r="J243" i="168" s="1"/>
  <c r="J260" i="168" s="1"/>
  <c r="J270" i="168" s="1"/>
  <c r="D186" i="168"/>
  <c r="D190" i="168" s="1"/>
  <c r="D206" i="168" s="1"/>
  <c r="D213" i="168" s="1"/>
  <c r="D215" i="168" s="1"/>
  <c r="E215" i="168" s="1"/>
  <c r="F215" i="168" s="1"/>
  <c r="G215" i="168" s="1"/>
  <c r="J186" i="168"/>
  <c r="J190" i="168" s="1"/>
  <c r="J206" i="168" s="1"/>
  <c r="J213" i="168" s="1"/>
  <c r="F239" i="170"/>
  <c r="F243" i="170" s="1"/>
  <c r="F260" i="170" s="1"/>
  <c r="F270" i="170" s="1"/>
  <c r="L239" i="170"/>
  <c r="L243" i="170" s="1"/>
  <c r="L260" i="170" s="1"/>
  <c r="L270" i="170" s="1"/>
  <c r="H84" i="168"/>
  <c r="H87" i="168" s="1"/>
  <c r="H102" i="168" s="1"/>
  <c r="H107" i="168" s="1"/>
  <c r="C133" i="168"/>
  <c r="C137" i="168" s="1"/>
  <c r="C153" i="168" s="1"/>
  <c r="C160" i="168" s="1"/>
  <c r="I133" i="168"/>
  <c r="I137" i="168" s="1"/>
  <c r="I153" i="168" s="1"/>
  <c r="I160" i="168" s="1"/>
  <c r="F186" i="168"/>
  <c r="F190" i="168" s="1"/>
  <c r="F206" i="168" s="1"/>
  <c r="F213" i="168" s="1"/>
  <c r="L186" i="168"/>
  <c r="L190" i="168" s="1"/>
  <c r="L206" i="168" s="1"/>
  <c r="L213" i="168" s="1"/>
  <c r="H29" i="170"/>
  <c r="H33" i="170" s="1"/>
  <c r="H50" i="170" s="1"/>
  <c r="H60" i="170" s="1"/>
  <c r="E84" i="170"/>
  <c r="E87" i="170" s="1"/>
  <c r="E102" i="170" s="1"/>
  <c r="E107" i="170" s="1"/>
  <c r="E109" i="170" s="1"/>
  <c r="F109" i="170" s="1"/>
  <c r="G109" i="170" s="1"/>
  <c r="K84" i="170"/>
  <c r="K87" i="170" s="1"/>
  <c r="K102" i="170" s="1"/>
  <c r="K107" i="170" s="1"/>
  <c r="I50" i="168"/>
  <c r="I60" i="168" s="1"/>
  <c r="J160" i="168"/>
  <c r="C29" i="170"/>
  <c r="C33" i="170" s="1"/>
  <c r="I29" i="170"/>
  <c r="I33" i="170" s="1"/>
  <c r="E215" i="170"/>
  <c r="F215" i="170" s="1"/>
  <c r="G215" i="170" s="1"/>
  <c r="K29" i="170"/>
  <c r="K33" i="170" s="1"/>
  <c r="K50" i="170" s="1"/>
  <c r="K60" i="170" s="1"/>
  <c r="G239" i="170"/>
  <c r="G243" i="170" s="1"/>
  <c r="G260" i="170" s="1"/>
  <c r="G270" i="170" s="1"/>
  <c r="C50" i="170"/>
  <c r="C60" i="170" s="1"/>
  <c r="I50" i="170"/>
  <c r="I60" i="170" s="1"/>
  <c r="F29" i="170"/>
  <c r="F33" i="170" s="1"/>
  <c r="F50" i="170" s="1"/>
  <c r="F60" i="170" s="1"/>
  <c r="L29" i="170"/>
  <c r="L33" i="170" s="1"/>
  <c r="L50" i="170" s="1"/>
  <c r="L60" i="170" s="1"/>
  <c r="H239" i="170"/>
  <c r="H243" i="170" s="1"/>
  <c r="H260" i="170" s="1"/>
  <c r="H270" i="170" s="1"/>
  <c r="M239" i="170"/>
  <c r="M243" i="170" s="1"/>
  <c r="M260" i="170" s="1"/>
  <c r="M270" i="170" s="1"/>
  <c r="K260" i="170"/>
  <c r="K270" i="170" s="1"/>
  <c r="E29" i="170"/>
  <c r="E33" i="170" s="1"/>
  <c r="E50" i="170" s="1"/>
  <c r="E60" i="170" s="1"/>
  <c r="D239" i="170"/>
  <c r="D243" i="170" s="1"/>
  <c r="D260" i="170" s="1"/>
  <c r="D270" i="170" s="1"/>
  <c r="J239" i="170"/>
  <c r="J243" i="170" s="1"/>
  <c r="J260" i="170" s="1"/>
  <c r="J270" i="170" s="1"/>
  <c r="M153" i="168"/>
  <c r="M160" i="168" s="1"/>
  <c r="D84" i="168"/>
  <c r="D87" i="168" s="1"/>
  <c r="D102" i="168" s="1"/>
  <c r="D107" i="168" s="1"/>
  <c r="D109" i="168" s="1"/>
  <c r="E109" i="168" s="1"/>
  <c r="J84" i="168"/>
  <c r="J87" i="168" s="1"/>
  <c r="J102" i="168" s="1"/>
  <c r="J107" i="168" s="1"/>
  <c r="I213" i="168"/>
  <c r="E50" i="168"/>
  <c r="E60" i="168" s="1"/>
  <c r="K50" i="168"/>
  <c r="K60" i="168" s="1"/>
  <c r="G107" i="168"/>
  <c r="F102" i="168"/>
  <c r="F107" i="168" s="1"/>
  <c r="G153" i="168"/>
  <c r="G160" i="168" s="1"/>
  <c r="G162" i="168" s="1"/>
  <c r="H206" i="168"/>
  <c r="H213" i="168" s="1"/>
  <c r="C213" i="168"/>
  <c r="C239" i="168"/>
  <c r="C243" i="168" s="1"/>
  <c r="C260" i="168" s="1"/>
  <c r="C270" i="168" s="1"/>
  <c r="G29" i="168"/>
  <c r="G33" i="168" s="1"/>
  <c r="G50" i="168" s="1"/>
  <c r="G60" i="168" s="1"/>
  <c r="E239" i="168"/>
  <c r="E243" i="168" s="1"/>
  <c r="E260" i="168" s="1"/>
  <c r="E270" i="168" s="1"/>
  <c r="K239" i="168"/>
  <c r="K243" i="168" s="1"/>
  <c r="K260" i="168" s="1"/>
  <c r="K270" i="168" s="1"/>
  <c r="F239" i="168"/>
  <c r="F243" i="168" s="1"/>
  <c r="F260" i="168" s="1"/>
  <c r="F270" i="168" s="1"/>
  <c r="L239" i="168"/>
  <c r="L243" i="168" s="1"/>
  <c r="L260" i="168" s="1"/>
  <c r="L270" i="168" s="1"/>
  <c r="I239" i="168"/>
  <c r="I243" i="168" s="1"/>
  <c r="I260" i="168" s="1"/>
  <c r="I270" i="168" s="1"/>
  <c r="M29" i="168"/>
  <c r="M33" i="168" s="1"/>
  <c r="M50" i="168" s="1"/>
  <c r="M60" i="168" s="1"/>
  <c r="D29" i="168"/>
  <c r="D33" i="168" s="1"/>
  <c r="D50" i="168" s="1"/>
  <c r="D60" i="168" s="1"/>
  <c r="J29" i="168"/>
  <c r="J33" i="168" s="1"/>
  <c r="J50" i="168" s="1"/>
  <c r="J60" i="168" s="1"/>
  <c r="C192" i="166"/>
  <c r="D192" i="166"/>
  <c r="E192" i="166" s="1"/>
  <c r="F192" i="166" s="1"/>
  <c r="G192" i="166" s="1"/>
  <c r="H192" i="166" s="1"/>
  <c r="I192" i="166" s="1"/>
  <c r="J192" i="166" s="1"/>
  <c r="K192" i="166" s="1"/>
  <c r="L192" i="166" s="1"/>
  <c r="M192" i="166" s="1"/>
  <c r="C167" i="166"/>
  <c r="D167" i="166"/>
  <c r="E167" i="166" s="1"/>
  <c r="F167" i="166" s="1"/>
  <c r="G167" i="166" s="1"/>
  <c r="H167" i="166" s="1"/>
  <c r="I167" i="166" s="1"/>
  <c r="J167" i="166" s="1"/>
  <c r="K167" i="166" s="1"/>
  <c r="L167" i="166" s="1"/>
  <c r="M167" i="166" s="1"/>
  <c r="C139" i="166"/>
  <c r="D139" i="166"/>
  <c r="E139" i="166" s="1"/>
  <c r="F139" i="166" s="1"/>
  <c r="G139" i="166" s="1"/>
  <c r="H139" i="166" s="1"/>
  <c r="I139" i="166" s="1"/>
  <c r="J139" i="166" s="1"/>
  <c r="K139" i="166" s="1"/>
  <c r="L139" i="166" s="1"/>
  <c r="M139" i="166" s="1"/>
  <c r="C114" i="166"/>
  <c r="D114" i="166"/>
  <c r="E114" i="166" s="1"/>
  <c r="F114" i="166" s="1"/>
  <c r="G114" i="166" s="1"/>
  <c r="H114" i="166" s="1"/>
  <c r="I114" i="166" s="1"/>
  <c r="J114" i="166" s="1"/>
  <c r="K114" i="166" s="1"/>
  <c r="L114" i="166" s="1"/>
  <c r="M114" i="166" s="1"/>
  <c r="C89" i="166"/>
  <c r="D89" i="166"/>
  <c r="E89" i="166" s="1"/>
  <c r="F89" i="166" s="1"/>
  <c r="G89" i="166" s="1"/>
  <c r="H89" i="166" s="1"/>
  <c r="I89" i="166" s="1"/>
  <c r="J89" i="166" s="1"/>
  <c r="K89" i="166" s="1"/>
  <c r="L89" i="166" s="1"/>
  <c r="M89" i="166" s="1"/>
  <c r="C67" i="166"/>
  <c r="D67" i="166"/>
  <c r="E67" i="166" s="1"/>
  <c r="F67" i="166" s="1"/>
  <c r="G67" i="166" s="1"/>
  <c r="H67" i="166" s="1"/>
  <c r="I67" i="166" s="1"/>
  <c r="J67" i="166" s="1"/>
  <c r="K67" i="166" s="1"/>
  <c r="L67" i="166" s="1"/>
  <c r="M67" i="166" s="1"/>
  <c r="C35" i="166"/>
  <c r="D35" i="166"/>
  <c r="E35" i="166" s="1"/>
  <c r="F35" i="166" s="1"/>
  <c r="G35" i="166" s="1"/>
  <c r="H35" i="166" s="1"/>
  <c r="I35" i="166" s="1"/>
  <c r="J35" i="166" s="1"/>
  <c r="K35" i="166" s="1"/>
  <c r="L35" i="166" s="1"/>
  <c r="M35" i="166" s="1"/>
  <c r="C10" i="166"/>
  <c r="D10" i="166"/>
  <c r="E10" i="166" s="1"/>
  <c r="F10" i="166" s="1"/>
  <c r="G10" i="166" s="1"/>
  <c r="H10" i="166" s="1"/>
  <c r="I10" i="166" s="1"/>
  <c r="J10" i="166" s="1"/>
  <c r="K10" i="166" s="1"/>
  <c r="L10" i="166" s="1"/>
  <c r="M10" i="166" s="1"/>
  <c r="M212" i="166"/>
  <c r="L212" i="166"/>
  <c r="K212" i="166"/>
  <c r="J212" i="166"/>
  <c r="I212" i="166"/>
  <c r="H212" i="166"/>
  <c r="G212" i="166"/>
  <c r="F212" i="166"/>
  <c r="E212" i="166"/>
  <c r="D212" i="166"/>
  <c r="C212" i="166"/>
  <c r="B212" i="166"/>
  <c r="M205" i="166"/>
  <c r="L205" i="166"/>
  <c r="K205" i="166"/>
  <c r="J205" i="166"/>
  <c r="I205" i="166"/>
  <c r="H205" i="166"/>
  <c r="G205" i="166"/>
  <c r="F205" i="166"/>
  <c r="E205" i="166"/>
  <c r="D205" i="166"/>
  <c r="C205" i="166"/>
  <c r="B205" i="166"/>
  <c r="M201" i="166"/>
  <c r="L201" i="166"/>
  <c r="K201" i="166"/>
  <c r="J201" i="166"/>
  <c r="I201" i="166"/>
  <c r="H201" i="166"/>
  <c r="G201" i="166"/>
  <c r="F201" i="166"/>
  <c r="E201" i="166"/>
  <c r="D201" i="166"/>
  <c r="C201" i="166"/>
  <c r="B201" i="166"/>
  <c r="M196" i="166"/>
  <c r="L196" i="166"/>
  <c r="K196" i="166"/>
  <c r="J196" i="166"/>
  <c r="I196" i="166"/>
  <c r="H196" i="166"/>
  <c r="G196" i="166"/>
  <c r="F196" i="166"/>
  <c r="E196" i="166"/>
  <c r="D196" i="166"/>
  <c r="C196" i="166"/>
  <c r="B196" i="166"/>
  <c r="D190" i="166"/>
  <c r="D206" i="166" s="1"/>
  <c r="D213" i="166" s="1"/>
  <c r="D215" i="166" s="1"/>
  <c r="D186" i="166"/>
  <c r="C186" i="166"/>
  <c r="C190" i="166" s="1"/>
  <c r="C206" i="166" s="1"/>
  <c r="C213" i="166" s="1"/>
  <c r="C215" i="166" s="1"/>
  <c r="M185" i="166"/>
  <c r="L185" i="166"/>
  <c r="K185" i="166"/>
  <c r="K186" i="166" s="1"/>
  <c r="K190" i="166" s="1"/>
  <c r="J185" i="166"/>
  <c r="I185" i="166"/>
  <c r="I186" i="166" s="1"/>
  <c r="I190" i="166" s="1"/>
  <c r="I206" i="166" s="1"/>
  <c r="I213" i="166" s="1"/>
  <c r="H185" i="166"/>
  <c r="G185" i="166"/>
  <c r="F185" i="166"/>
  <c r="E185" i="166"/>
  <c r="E186" i="166" s="1"/>
  <c r="E190" i="166" s="1"/>
  <c r="D185" i="166"/>
  <c r="C185" i="166"/>
  <c r="M176" i="166"/>
  <c r="M186" i="166" s="1"/>
  <c r="M190" i="166" s="1"/>
  <c r="M206" i="166" s="1"/>
  <c r="M213" i="166" s="1"/>
  <c r="L176" i="166"/>
  <c r="L186" i="166" s="1"/>
  <c r="L190" i="166" s="1"/>
  <c r="K176" i="166"/>
  <c r="J176" i="166"/>
  <c r="J186" i="166" s="1"/>
  <c r="J190" i="166" s="1"/>
  <c r="J206" i="166" s="1"/>
  <c r="J213" i="166" s="1"/>
  <c r="I176" i="166"/>
  <c r="H176" i="166"/>
  <c r="H186" i="166" s="1"/>
  <c r="H190" i="166" s="1"/>
  <c r="H206" i="166" s="1"/>
  <c r="H213" i="166" s="1"/>
  <c r="G176" i="166"/>
  <c r="G186" i="166" s="1"/>
  <c r="G190" i="166" s="1"/>
  <c r="G206" i="166" s="1"/>
  <c r="G213" i="166" s="1"/>
  <c r="F176" i="166"/>
  <c r="F186" i="166" s="1"/>
  <c r="F190" i="166" s="1"/>
  <c r="E176" i="166"/>
  <c r="D176" i="166"/>
  <c r="C176" i="166"/>
  <c r="B164" i="166"/>
  <c r="M159" i="166"/>
  <c r="L159" i="166"/>
  <c r="K159" i="166"/>
  <c r="J159" i="166"/>
  <c r="I159" i="166"/>
  <c r="H159" i="166"/>
  <c r="G159" i="166"/>
  <c r="F159" i="166"/>
  <c r="E159" i="166"/>
  <c r="D159" i="166"/>
  <c r="C159" i="166"/>
  <c r="B159" i="166"/>
  <c r="M152" i="166"/>
  <c r="L152" i="166"/>
  <c r="K152" i="166"/>
  <c r="J152" i="166"/>
  <c r="I152" i="166"/>
  <c r="H152" i="166"/>
  <c r="G152" i="166"/>
  <c r="F152" i="166"/>
  <c r="E152" i="166"/>
  <c r="D152" i="166"/>
  <c r="C152" i="166"/>
  <c r="B152" i="166"/>
  <c r="M148" i="166"/>
  <c r="L148" i="166"/>
  <c r="K148" i="166"/>
  <c r="J148" i="166"/>
  <c r="I148" i="166"/>
  <c r="H148" i="166"/>
  <c r="G148" i="166"/>
  <c r="F148" i="166"/>
  <c r="E148" i="166"/>
  <c r="D148" i="166"/>
  <c r="C148" i="166"/>
  <c r="B148" i="166"/>
  <c r="M143" i="166"/>
  <c r="L143" i="166"/>
  <c r="K143" i="166"/>
  <c r="J143" i="166"/>
  <c r="I143" i="166"/>
  <c r="H143" i="166"/>
  <c r="G143" i="166"/>
  <c r="F143" i="166"/>
  <c r="E143" i="166"/>
  <c r="D143" i="166"/>
  <c r="C143" i="166"/>
  <c r="B143" i="166"/>
  <c r="M133" i="166"/>
  <c r="M137" i="166" s="1"/>
  <c r="M153" i="166" s="1"/>
  <c r="I133" i="166"/>
  <c r="I137" i="166" s="1"/>
  <c r="I153" i="166" s="1"/>
  <c r="I160" i="166" s="1"/>
  <c r="H133" i="166"/>
  <c r="H137" i="166" s="1"/>
  <c r="H153" i="166" s="1"/>
  <c r="H160" i="166" s="1"/>
  <c r="M132" i="166"/>
  <c r="L132" i="166"/>
  <c r="K132" i="166"/>
  <c r="J132" i="166"/>
  <c r="I132" i="166"/>
  <c r="H132" i="166"/>
  <c r="G132" i="166"/>
  <c r="F132" i="166"/>
  <c r="E132" i="166"/>
  <c r="D132" i="166"/>
  <c r="C132" i="166"/>
  <c r="M123" i="166"/>
  <c r="L123" i="166"/>
  <c r="K123" i="166"/>
  <c r="J123" i="166"/>
  <c r="I123" i="166"/>
  <c r="H123" i="166"/>
  <c r="G123" i="166"/>
  <c r="G133" i="166" s="1"/>
  <c r="G137" i="166" s="1"/>
  <c r="G153" i="166" s="1"/>
  <c r="G160" i="166" s="1"/>
  <c r="F123" i="166"/>
  <c r="E123" i="166"/>
  <c r="D123" i="166"/>
  <c r="C123" i="166"/>
  <c r="C133" i="166" s="1"/>
  <c r="C137" i="166" s="1"/>
  <c r="C153" i="166" s="1"/>
  <c r="C160" i="166" s="1"/>
  <c r="C162" i="166" s="1"/>
  <c r="B111" i="166"/>
  <c r="M106" i="166"/>
  <c r="L106" i="166"/>
  <c r="K106" i="166"/>
  <c r="J106" i="166"/>
  <c r="I106" i="166"/>
  <c r="H106" i="166"/>
  <c r="G106" i="166"/>
  <c r="F106" i="166"/>
  <c r="E106" i="166"/>
  <c r="D106" i="166"/>
  <c r="C106" i="166"/>
  <c r="B106" i="166"/>
  <c r="M101" i="166"/>
  <c r="L101" i="166"/>
  <c r="K101" i="166"/>
  <c r="J101" i="166"/>
  <c r="I101" i="166"/>
  <c r="H101" i="166"/>
  <c r="G101" i="166"/>
  <c r="F101" i="166"/>
  <c r="E101" i="166"/>
  <c r="D101" i="166"/>
  <c r="C101" i="166"/>
  <c r="B101" i="166"/>
  <c r="M98" i="166"/>
  <c r="L98" i="166"/>
  <c r="K98" i="166"/>
  <c r="J98" i="166"/>
  <c r="I98" i="166"/>
  <c r="H98" i="166"/>
  <c r="G98" i="166"/>
  <c r="F98" i="166"/>
  <c r="E98" i="166"/>
  <c r="D98" i="166"/>
  <c r="C98" i="166"/>
  <c r="B98" i="166"/>
  <c r="M93" i="166"/>
  <c r="L93" i="166"/>
  <c r="K93" i="166"/>
  <c r="J93" i="166"/>
  <c r="I93" i="166"/>
  <c r="H93" i="166"/>
  <c r="G93" i="166"/>
  <c r="F93" i="166"/>
  <c r="E93" i="166"/>
  <c r="D93" i="166"/>
  <c r="C93" i="166"/>
  <c r="B93" i="166"/>
  <c r="M83" i="166"/>
  <c r="L83" i="166"/>
  <c r="K83" i="166"/>
  <c r="J83" i="166"/>
  <c r="I83" i="166"/>
  <c r="H83" i="166"/>
  <c r="H84" i="166" s="1"/>
  <c r="H87" i="166" s="1"/>
  <c r="H102" i="166" s="1"/>
  <c r="H107" i="166" s="1"/>
  <c r="G83" i="166"/>
  <c r="F83" i="166"/>
  <c r="E83" i="166"/>
  <c r="D83" i="166"/>
  <c r="C83" i="166"/>
  <c r="M75" i="166"/>
  <c r="M84" i="166" s="1"/>
  <c r="M87" i="166" s="1"/>
  <c r="M102" i="166" s="1"/>
  <c r="M107" i="166" s="1"/>
  <c r="L75" i="166"/>
  <c r="L84" i="166" s="1"/>
  <c r="L87" i="166" s="1"/>
  <c r="L102" i="166" s="1"/>
  <c r="L107" i="166" s="1"/>
  <c r="K75" i="166"/>
  <c r="K84" i="166" s="1"/>
  <c r="K87" i="166" s="1"/>
  <c r="J75" i="166"/>
  <c r="I75" i="166"/>
  <c r="H75" i="166"/>
  <c r="G75" i="166"/>
  <c r="G84" i="166" s="1"/>
  <c r="G87" i="166" s="1"/>
  <c r="G102" i="166" s="1"/>
  <c r="G107" i="166" s="1"/>
  <c r="F75" i="166"/>
  <c r="F84" i="166" s="1"/>
  <c r="F87" i="166" s="1"/>
  <c r="F102" i="166" s="1"/>
  <c r="F107" i="166" s="1"/>
  <c r="E75" i="166"/>
  <c r="E84" i="166" s="1"/>
  <c r="E87" i="166" s="1"/>
  <c r="D75" i="166"/>
  <c r="C75" i="166"/>
  <c r="B64" i="166"/>
  <c r="M269" i="166"/>
  <c r="L269" i="166"/>
  <c r="K269" i="166"/>
  <c r="J269" i="166"/>
  <c r="I269" i="166"/>
  <c r="H269" i="166"/>
  <c r="G269" i="166"/>
  <c r="F269" i="166"/>
  <c r="E269" i="166"/>
  <c r="D269" i="166"/>
  <c r="C269" i="166"/>
  <c r="B269" i="166"/>
  <c r="M259" i="166"/>
  <c r="L259" i="166"/>
  <c r="K259" i="166"/>
  <c r="J259" i="166"/>
  <c r="I259" i="166"/>
  <c r="H259" i="166"/>
  <c r="G259" i="166"/>
  <c r="F259" i="166"/>
  <c r="E259" i="166"/>
  <c r="D259" i="166"/>
  <c r="C259" i="166"/>
  <c r="B259" i="166"/>
  <c r="M254" i="166"/>
  <c r="L254" i="166"/>
  <c r="K254" i="166"/>
  <c r="J254" i="166"/>
  <c r="I254" i="166"/>
  <c r="H254" i="166"/>
  <c r="G254" i="166"/>
  <c r="F254" i="166"/>
  <c r="E254" i="166"/>
  <c r="D254" i="166"/>
  <c r="C254" i="166"/>
  <c r="B254" i="166"/>
  <c r="M249" i="166"/>
  <c r="L249" i="166"/>
  <c r="K249" i="166"/>
  <c r="J249" i="166"/>
  <c r="I249" i="166"/>
  <c r="H249" i="166"/>
  <c r="G249" i="166"/>
  <c r="F249" i="166"/>
  <c r="E249" i="166"/>
  <c r="D249" i="166"/>
  <c r="C249" i="166"/>
  <c r="B249" i="166"/>
  <c r="D245" i="166"/>
  <c r="E245" i="166" s="1"/>
  <c r="F245" i="166" s="1"/>
  <c r="G245" i="166" s="1"/>
  <c r="H245" i="166" s="1"/>
  <c r="I245" i="166" s="1"/>
  <c r="J245" i="166" s="1"/>
  <c r="K245" i="166" s="1"/>
  <c r="L245" i="166" s="1"/>
  <c r="M245" i="166" s="1"/>
  <c r="C245" i="166"/>
  <c r="E239" i="166"/>
  <c r="E243" i="166" s="1"/>
  <c r="M238" i="166"/>
  <c r="L238" i="166"/>
  <c r="K238" i="166"/>
  <c r="J238" i="166"/>
  <c r="I238" i="166"/>
  <c r="H238" i="166"/>
  <c r="G238" i="166"/>
  <c r="F238" i="166"/>
  <c r="E238" i="166"/>
  <c r="D238" i="166"/>
  <c r="C238" i="166"/>
  <c r="M229" i="166"/>
  <c r="M239" i="166" s="1"/>
  <c r="M243" i="166" s="1"/>
  <c r="L229" i="166"/>
  <c r="K229" i="166"/>
  <c r="K239" i="166" s="1"/>
  <c r="K243" i="166" s="1"/>
  <c r="J229" i="166"/>
  <c r="I229" i="166"/>
  <c r="H229" i="166"/>
  <c r="H239" i="166" s="1"/>
  <c r="H243" i="166" s="1"/>
  <c r="H260" i="166" s="1"/>
  <c r="H270" i="166" s="1"/>
  <c r="G229" i="166"/>
  <c r="G239" i="166" s="1"/>
  <c r="G243" i="166" s="1"/>
  <c r="F229" i="166"/>
  <c r="E229" i="166"/>
  <c r="D229" i="166"/>
  <c r="C229" i="166"/>
  <c r="D220" i="166"/>
  <c r="E220" i="166" s="1"/>
  <c r="F220" i="166" s="1"/>
  <c r="G220" i="166" s="1"/>
  <c r="H220" i="166" s="1"/>
  <c r="I220" i="166" s="1"/>
  <c r="J220" i="166" s="1"/>
  <c r="K220" i="166" s="1"/>
  <c r="L220" i="166" s="1"/>
  <c r="M220" i="166" s="1"/>
  <c r="C220" i="166"/>
  <c r="M59" i="166"/>
  <c r="L59" i="166"/>
  <c r="K59" i="166"/>
  <c r="J59" i="166"/>
  <c r="I59" i="166"/>
  <c r="H59" i="166"/>
  <c r="G59" i="166"/>
  <c r="F59" i="166"/>
  <c r="E59" i="166"/>
  <c r="D59" i="166"/>
  <c r="C59" i="166"/>
  <c r="B59" i="166"/>
  <c r="M49" i="166"/>
  <c r="L49" i="166"/>
  <c r="K49" i="166"/>
  <c r="J49" i="166"/>
  <c r="I49" i="166"/>
  <c r="H49" i="166"/>
  <c r="G49" i="166"/>
  <c r="F49" i="166"/>
  <c r="E49" i="166"/>
  <c r="D49" i="166"/>
  <c r="C49" i="166"/>
  <c r="B49" i="166"/>
  <c r="M44" i="166"/>
  <c r="L44" i="166"/>
  <c r="K44" i="166"/>
  <c r="J44" i="166"/>
  <c r="I44" i="166"/>
  <c r="H44" i="166"/>
  <c r="G44" i="166"/>
  <c r="F44" i="166"/>
  <c r="E44" i="166"/>
  <c r="D44" i="166"/>
  <c r="C44" i="166"/>
  <c r="B44" i="166"/>
  <c r="M39" i="166"/>
  <c r="L39" i="166"/>
  <c r="K39" i="166"/>
  <c r="J39" i="166"/>
  <c r="I39" i="166"/>
  <c r="H39" i="166"/>
  <c r="G39" i="166"/>
  <c r="F39" i="166"/>
  <c r="E39" i="166"/>
  <c r="D39" i="166"/>
  <c r="C39" i="166"/>
  <c r="B39" i="166"/>
  <c r="M28" i="166"/>
  <c r="L28" i="166"/>
  <c r="K28" i="166"/>
  <c r="J28" i="166"/>
  <c r="I28" i="166"/>
  <c r="H28" i="166"/>
  <c r="G28" i="166"/>
  <c r="F28" i="166"/>
  <c r="E28" i="166"/>
  <c r="D28" i="166"/>
  <c r="C28" i="166"/>
  <c r="M19" i="166"/>
  <c r="L19" i="166"/>
  <c r="K19" i="166"/>
  <c r="J19" i="166"/>
  <c r="J29" i="166" s="1"/>
  <c r="J33" i="166" s="1"/>
  <c r="I19" i="166"/>
  <c r="H19" i="166"/>
  <c r="H29" i="166" s="1"/>
  <c r="H33" i="166" s="1"/>
  <c r="G19" i="166"/>
  <c r="F19" i="166"/>
  <c r="E19" i="166"/>
  <c r="D19" i="166"/>
  <c r="D29" i="166" s="1"/>
  <c r="D33" i="166" s="1"/>
  <c r="C19" i="166"/>
  <c r="C29" i="166" s="1"/>
  <c r="C33" i="166" s="1"/>
  <c r="B7" i="166"/>
  <c r="D5" i="166"/>
  <c r="D4" i="166"/>
  <c r="C84" i="166" l="1"/>
  <c r="C87" i="166" s="1"/>
  <c r="C102" i="166" s="1"/>
  <c r="C107" i="166" s="1"/>
  <c r="C109" i="166" s="1"/>
  <c r="I84" i="166"/>
  <c r="I87" i="166" s="1"/>
  <c r="I102" i="166" s="1"/>
  <c r="I107" i="166" s="1"/>
  <c r="F133" i="166"/>
  <c r="F137" i="166" s="1"/>
  <c r="F153" i="166" s="1"/>
  <c r="F160" i="166" s="1"/>
  <c r="L133" i="166"/>
  <c r="L137" i="166" s="1"/>
  <c r="L153" i="166" s="1"/>
  <c r="L160" i="166" s="1"/>
  <c r="E133" i="166"/>
  <c r="E137" i="166" s="1"/>
  <c r="E153" i="166" s="1"/>
  <c r="E160" i="166" s="1"/>
  <c r="K260" i="166"/>
  <c r="K270" i="166" s="1"/>
  <c r="E206" i="166"/>
  <c r="E213" i="166" s="1"/>
  <c r="K133" i="166"/>
  <c r="K137" i="166" s="1"/>
  <c r="K153" i="166" s="1"/>
  <c r="K160" i="166" s="1"/>
  <c r="H50" i="166"/>
  <c r="H60" i="166" s="1"/>
  <c r="K206" i="166"/>
  <c r="K213" i="166" s="1"/>
  <c r="I29" i="166"/>
  <c r="I33" i="166" s="1"/>
  <c r="F239" i="166"/>
  <c r="F243" i="166" s="1"/>
  <c r="F260" i="166" s="1"/>
  <c r="F270" i="166" s="1"/>
  <c r="L239" i="166"/>
  <c r="L243" i="166" s="1"/>
  <c r="L260" i="166" s="1"/>
  <c r="L270" i="166" s="1"/>
  <c r="D84" i="166"/>
  <c r="D87" i="166" s="1"/>
  <c r="D102" i="166" s="1"/>
  <c r="D107" i="166" s="1"/>
  <c r="D109" i="166" s="1"/>
  <c r="E109" i="166" s="1"/>
  <c r="F109" i="166" s="1"/>
  <c r="G109" i="166" s="1"/>
  <c r="J84" i="166"/>
  <c r="J87" i="166" s="1"/>
  <c r="J102" i="166" s="1"/>
  <c r="J107" i="166" s="1"/>
  <c r="M160" i="166"/>
  <c r="J50" i="166"/>
  <c r="J60" i="166" s="1"/>
  <c r="G260" i="166"/>
  <c r="G270" i="166" s="1"/>
  <c r="E102" i="166"/>
  <c r="E107" i="166" s="1"/>
  <c r="K102" i="166"/>
  <c r="K107" i="166" s="1"/>
  <c r="D133" i="166"/>
  <c r="D137" i="166" s="1"/>
  <c r="D153" i="166" s="1"/>
  <c r="D160" i="166" s="1"/>
  <c r="D162" i="166" s="1"/>
  <c r="E162" i="166" s="1"/>
  <c r="F162" i="166" s="1"/>
  <c r="G162" i="166" s="1"/>
  <c r="J133" i="166"/>
  <c r="J137" i="166" s="1"/>
  <c r="J153" i="166" s="1"/>
  <c r="J160" i="166" s="1"/>
  <c r="F206" i="166"/>
  <c r="F213" i="166" s="1"/>
  <c r="L206" i="166"/>
  <c r="L213" i="166" s="1"/>
  <c r="F109" i="168"/>
  <c r="G109" i="168" s="1"/>
  <c r="E215" i="166"/>
  <c r="F215" i="166" s="1"/>
  <c r="G215" i="166" s="1"/>
  <c r="K29" i="166"/>
  <c r="K33" i="166" s="1"/>
  <c r="K50" i="166" s="1"/>
  <c r="K60" i="166" s="1"/>
  <c r="F29" i="166"/>
  <c r="F33" i="166" s="1"/>
  <c r="F50" i="166" s="1"/>
  <c r="F60" i="166" s="1"/>
  <c r="L29" i="166"/>
  <c r="L33" i="166" s="1"/>
  <c r="L50" i="166" s="1"/>
  <c r="L60" i="166" s="1"/>
  <c r="G29" i="166"/>
  <c r="G33" i="166" s="1"/>
  <c r="G50" i="166" s="1"/>
  <c r="G60" i="166" s="1"/>
  <c r="M29" i="166"/>
  <c r="M33" i="166" s="1"/>
  <c r="M50" i="166" s="1"/>
  <c r="M60" i="166" s="1"/>
  <c r="D50" i="166"/>
  <c r="D60" i="166" s="1"/>
  <c r="E260" i="166"/>
  <c r="E270" i="166" s="1"/>
  <c r="C239" i="166"/>
  <c r="C243" i="166" s="1"/>
  <c r="C260" i="166" s="1"/>
  <c r="C270" i="166" s="1"/>
  <c r="I239" i="166"/>
  <c r="I243" i="166" s="1"/>
  <c r="I260" i="166" s="1"/>
  <c r="I270" i="166" s="1"/>
  <c r="E29" i="166"/>
  <c r="E33" i="166" s="1"/>
  <c r="E50" i="166" s="1"/>
  <c r="E60" i="166" s="1"/>
  <c r="C50" i="166"/>
  <c r="C60" i="166" s="1"/>
  <c r="D239" i="166"/>
  <c r="D243" i="166" s="1"/>
  <c r="D260" i="166" s="1"/>
  <c r="D270" i="166" s="1"/>
  <c r="J239" i="166"/>
  <c r="J243" i="166" s="1"/>
  <c r="J260" i="166" s="1"/>
  <c r="J270" i="166" s="1"/>
  <c r="M260" i="166"/>
  <c r="M270" i="166" s="1"/>
  <c r="I50" i="166"/>
  <c r="I60" i="166" s="1"/>
  <c r="C192" i="165"/>
  <c r="D192" i="165"/>
  <c r="E192" i="165" s="1"/>
  <c r="F192" i="165" s="1"/>
  <c r="G192" i="165" s="1"/>
  <c r="H192" i="165" s="1"/>
  <c r="I192" i="165" s="1"/>
  <c r="J192" i="165" s="1"/>
  <c r="K192" i="165" s="1"/>
  <c r="L192" i="165" s="1"/>
  <c r="M192" i="165" s="1"/>
  <c r="C167" i="165"/>
  <c r="D167" i="165"/>
  <c r="E167" i="165" s="1"/>
  <c r="F167" i="165" s="1"/>
  <c r="G167" i="165" s="1"/>
  <c r="H167" i="165" s="1"/>
  <c r="I167" i="165" s="1"/>
  <c r="J167" i="165" s="1"/>
  <c r="K167" i="165" s="1"/>
  <c r="L167" i="165" s="1"/>
  <c r="M167" i="165" s="1"/>
  <c r="C139" i="165"/>
  <c r="D139" i="165"/>
  <c r="E139" i="165" s="1"/>
  <c r="F139" i="165" s="1"/>
  <c r="G139" i="165" s="1"/>
  <c r="H139" i="165" s="1"/>
  <c r="I139" i="165" s="1"/>
  <c r="J139" i="165" s="1"/>
  <c r="K139" i="165" s="1"/>
  <c r="L139" i="165" s="1"/>
  <c r="M139" i="165" s="1"/>
  <c r="C114" i="165"/>
  <c r="D114" i="165"/>
  <c r="E114" i="165" s="1"/>
  <c r="F114" i="165" s="1"/>
  <c r="G114" i="165" s="1"/>
  <c r="H114" i="165" s="1"/>
  <c r="I114" i="165" s="1"/>
  <c r="J114" i="165" s="1"/>
  <c r="K114" i="165" s="1"/>
  <c r="L114" i="165" s="1"/>
  <c r="M114" i="165" s="1"/>
  <c r="C89" i="165"/>
  <c r="D89" i="165"/>
  <c r="E89" i="165" s="1"/>
  <c r="F89" i="165" s="1"/>
  <c r="G89" i="165" s="1"/>
  <c r="H89" i="165" s="1"/>
  <c r="I89" i="165" s="1"/>
  <c r="J89" i="165" s="1"/>
  <c r="K89" i="165" s="1"/>
  <c r="L89" i="165" s="1"/>
  <c r="M89" i="165" s="1"/>
  <c r="C67" i="165"/>
  <c r="D67" i="165"/>
  <c r="E67" i="165" s="1"/>
  <c r="F67" i="165" s="1"/>
  <c r="G67" i="165" s="1"/>
  <c r="H67" i="165" s="1"/>
  <c r="I67" i="165" s="1"/>
  <c r="J67" i="165" s="1"/>
  <c r="K67" i="165" s="1"/>
  <c r="L67" i="165" s="1"/>
  <c r="M67" i="165" s="1"/>
  <c r="C35" i="165"/>
  <c r="D35" i="165"/>
  <c r="E35" i="165" s="1"/>
  <c r="F35" i="165" s="1"/>
  <c r="G35" i="165" s="1"/>
  <c r="H35" i="165" s="1"/>
  <c r="I35" i="165" s="1"/>
  <c r="J35" i="165" s="1"/>
  <c r="K35" i="165" s="1"/>
  <c r="L35" i="165" s="1"/>
  <c r="M35" i="165" s="1"/>
  <c r="C10" i="165"/>
  <c r="D10" i="165"/>
  <c r="E10" i="165" s="1"/>
  <c r="F10" i="165" s="1"/>
  <c r="G10" i="165" s="1"/>
  <c r="H10" i="165" s="1"/>
  <c r="I10" i="165" s="1"/>
  <c r="J10" i="165" s="1"/>
  <c r="K10" i="165" s="1"/>
  <c r="L10" i="165" s="1"/>
  <c r="M10" i="165" s="1"/>
  <c r="M212" i="165"/>
  <c r="L212" i="165"/>
  <c r="K212" i="165"/>
  <c r="J212" i="165"/>
  <c r="I212" i="165"/>
  <c r="H212" i="165"/>
  <c r="G212" i="165"/>
  <c r="F212" i="165"/>
  <c r="E212" i="165"/>
  <c r="D212" i="165"/>
  <c r="C212" i="165"/>
  <c r="B212" i="165"/>
  <c r="M205" i="165"/>
  <c r="L205" i="165"/>
  <c r="K205" i="165"/>
  <c r="J205" i="165"/>
  <c r="I205" i="165"/>
  <c r="H205" i="165"/>
  <c r="G205" i="165"/>
  <c r="F205" i="165"/>
  <c r="E205" i="165"/>
  <c r="D205" i="165"/>
  <c r="C205" i="165"/>
  <c r="B205" i="165"/>
  <c r="M201" i="165"/>
  <c r="L201" i="165"/>
  <c r="K201" i="165"/>
  <c r="J201" i="165"/>
  <c r="I201" i="165"/>
  <c r="H201" i="165"/>
  <c r="G201" i="165"/>
  <c r="F201" i="165"/>
  <c r="E201" i="165"/>
  <c r="D201" i="165"/>
  <c r="C201" i="165"/>
  <c r="B201" i="165"/>
  <c r="M196" i="165"/>
  <c r="L196" i="165"/>
  <c r="K196" i="165"/>
  <c r="J196" i="165"/>
  <c r="I196" i="165"/>
  <c r="H196" i="165"/>
  <c r="G196" i="165"/>
  <c r="F196" i="165"/>
  <c r="E196" i="165"/>
  <c r="D196" i="165"/>
  <c r="C196" i="165"/>
  <c r="B196" i="165"/>
  <c r="K186" i="165"/>
  <c r="K190" i="165" s="1"/>
  <c r="K206" i="165" s="1"/>
  <c r="K213" i="165" s="1"/>
  <c r="G186" i="165"/>
  <c r="G190" i="165" s="1"/>
  <c r="G206" i="165" s="1"/>
  <c r="G213" i="165" s="1"/>
  <c r="E186" i="165"/>
  <c r="E190" i="165" s="1"/>
  <c r="M185" i="165"/>
  <c r="L185" i="165"/>
  <c r="L186" i="165" s="1"/>
  <c r="L190" i="165" s="1"/>
  <c r="K185" i="165"/>
  <c r="J185" i="165"/>
  <c r="J186" i="165" s="1"/>
  <c r="J190" i="165" s="1"/>
  <c r="J206" i="165" s="1"/>
  <c r="J213" i="165" s="1"/>
  <c r="I185" i="165"/>
  <c r="H185" i="165"/>
  <c r="G185" i="165"/>
  <c r="F185" i="165"/>
  <c r="F186" i="165" s="1"/>
  <c r="F190" i="165" s="1"/>
  <c r="E185" i="165"/>
  <c r="D185" i="165"/>
  <c r="D186" i="165" s="1"/>
  <c r="D190" i="165" s="1"/>
  <c r="D206" i="165" s="1"/>
  <c r="D213" i="165" s="1"/>
  <c r="D215" i="165" s="1"/>
  <c r="C185" i="165"/>
  <c r="M176" i="165"/>
  <c r="M186" i="165" s="1"/>
  <c r="M190" i="165" s="1"/>
  <c r="M206" i="165" s="1"/>
  <c r="M213" i="165" s="1"/>
  <c r="L176" i="165"/>
  <c r="K176" i="165"/>
  <c r="J176" i="165"/>
  <c r="I176" i="165"/>
  <c r="I186" i="165" s="1"/>
  <c r="I190" i="165" s="1"/>
  <c r="I206" i="165" s="1"/>
  <c r="I213" i="165" s="1"/>
  <c r="H176" i="165"/>
  <c r="H186" i="165" s="1"/>
  <c r="H190" i="165" s="1"/>
  <c r="H206" i="165" s="1"/>
  <c r="H213" i="165" s="1"/>
  <c r="G176" i="165"/>
  <c r="F176" i="165"/>
  <c r="E176" i="165"/>
  <c r="D176" i="165"/>
  <c r="C176" i="165"/>
  <c r="C186" i="165" s="1"/>
  <c r="C190" i="165" s="1"/>
  <c r="C206" i="165" s="1"/>
  <c r="C213" i="165" s="1"/>
  <c r="B164" i="165"/>
  <c r="M159" i="165"/>
  <c r="L159" i="165"/>
  <c r="K159" i="165"/>
  <c r="J159" i="165"/>
  <c r="I159" i="165"/>
  <c r="H159" i="165"/>
  <c r="G159" i="165"/>
  <c r="F159" i="165"/>
  <c r="E159" i="165"/>
  <c r="D159" i="165"/>
  <c r="C159" i="165"/>
  <c r="B159" i="165"/>
  <c r="M152" i="165"/>
  <c r="L152" i="165"/>
  <c r="K152" i="165"/>
  <c r="J152" i="165"/>
  <c r="I152" i="165"/>
  <c r="H152" i="165"/>
  <c r="G152" i="165"/>
  <c r="F152" i="165"/>
  <c r="E152" i="165"/>
  <c r="D152" i="165"/>
  <c r="C152" i="165"/>
  <c r="B152" i="165"/>
  <c r="M148" i="165"/>
  <c r="L148" i="165"/>
  <c r="K148" i="165"/>
  <c r="J148" i="165"/>
  <c r="I148" i="165"/>
  <c r="H148" i="165"/>
  <c r="G148" i="165"/>
  <c r="F148" i="165"/>
  <c r="E148" i="165"/>
  <c r="D148" i="165"/>
  <c r="C148" i="165"/>
  <c r="B148" i="165"/>
  <c r="M143" i="165"/>
  <c r="L143" i="165"/>
  <c r="K143" i="165"/>
  <c r="J143" i="165"/>
  <c r="I143" i="165"/>
  <c r="H143" i="165"/>
  <c r="G143" i="165"/>
  <c r="F143" i="165"/>
  <c r="E143" i="165"/>
  <c r="D143" i="165"/>
  <c r="C143" i="165"/>
  <c r="B143" i="165"/>
  <c r="M132" i="165"/>
  <c r="L132" i="165"/>
  <c r="K132" i="165"/>
  <c r="J132" i="165"/>
  <c r="I132" i="165"/>
  <c r="I133" i="165" s="1"/>
  <c r="I137" i="165" s="1"/>
  <c r="H132" i="165"/>
  <c r="G132" i="165"/>
  <c r="F132" i="165"/>
  <c r="E132" i="165"/>
  <c r="D132" i="165"/>
  <c r="C132" i="165"/>
  <c r="C133" i="165" s="1"/>
  <c r="C137" i="165" s="1"/>
  <c r="M123" i="165"/>
  <c r="L123" i="165"/>
  <c r="L133" i="165" s="1"/>
  <c r="L137" i="165" s="1"/>
  <c r="L153" i="165" s="1"/>
  <c r="L160" i="165" s="1"/>
  <c r="K123" i="165"/>
  <c r="J123" i="165"/>
  <c r="J133" i="165" s="1"/>
  <c r="J137" i="165" s="1"/>
  <c r="J153" i="165" s="1"/>
  <c r="J160" i="165" s="1"/>
  <c r="I123" i="165"/>
  <c r="H123" i="165"/>
  <c r="H133" i="165" s="1"/>
  <c r="H137" i="165" s="1"/>
  <c r="G123" i="165"/>
  <c r="F123" i="165"/>
  <c r="F133" i="165" s="1"/>
  <c r="F137" i="165" s="1"/>
  <c r="F153" i="165" s="1"/>
  <c r="F160" i="165" s="1"/>
  <c r="E123" i="165"/>
  <c r="D123" i="165"/>
  <c r="D133" i="165" s="1"/>
  <c r="D137" i="165" s="1"/>
  <c r="D153" i="165" s="1"/>
  <c r="D160" i="165" s="1"/>
  <c r="D162" i="165" s="1"/>
  <c r="C123" i="165"/>
  <c r="B111" i="165"/>
  <c r="M106" i="165"/>
  <c r="L106" i="165"/>
  <c r="K106" i="165"/>
  <c r="J106" i="165"/>
  <c r="I106" i="165"/>
  <c r="H106" i="165"/>
  <c r="G106" i="165"/>
  <c r="F106" i="165"/>
  <c r="E106" i="165"/>
  <c r="D106" i="165"/>
  <c r="C106" i="165"/>
  <c r="B106" i="165"/>
  <c r="M101" i="165"/>
  <c r="L101" i="165"/>
  <c r="K101" i="165"/>
  <c r="J101" i="165"/>
  <c r="I101" i="165"/>
  <c r="H101" i="165"/>
  <c r="G101" i="165"/>
  <c r="F101" i="165"/>
  <c r="E101" i="165"/>
  <c r="D101" i="165"/>
  <c r="C101" i="165"/>
  <c r="B101" i="165"/>
  <c r="M98" i="165"/>
  <c r="L98" i="165"/>
  <c r="K98" i="165"/>
  <c r="J98" i="165"/>
  <c r="I98" i="165"/>
  <c r="H98" i="165"/>
  <c r="G98" i="165"/>
  <c r="F98" i="165"/>
  <c r="E98" i="165"/>
  <c r="D98" i="165"/>
  <c r="C98" i="165"/>
  <c r="B98" i="165"/>
  <c r="M93" i="165"/>
  <c r="L93" i="165"/>
  <c r="K93" i="165"/>
  <c r="J93" i="165"/>
  <c r="I93" i="165"/>
  <c r="H93" i="165"/>
  <c r="G93" i="165"/>
  <c r="F93" i="165"/>
  <c r="E93" i="165"/>
  <c r="D93" i="165"/>
  <c r="C93" i="165"/>
  <c r="B93" i="165"/>
  <c r="E84" i="165"/>
  <c r="E87" i="165" s="1"/>
  <c r="E102" i="165" s="1"/>
  <c r="E107" i="165" s="1"/>
  <c r="M83" i="165"/>
  <c r="L83" i="165"/>
  <c r="K83" i="165"/>
  <c r="J83" i="165"/>
  <c r="J84" i="165" s="1"/>
  <c r="J87" i="165" s="1"/>
  <c r="J102" i="165" s="1"/>
  <c r="J107" i="165" s="1"/>
  <c r="I83" i="165"/>
  <c r="H83" i="165"/>
  <c r="G83" i="165"/>
  <c r="F83" i="165"/>
  <c r="E83" i="165"/>
  <c r="D83" i="165"/>
  <c r="D84" i="165" s="1"/>
  <c r="D87" i="165" s="1"/>
  <c r="D102" i="165" s="1"/>
  <c r="D107" i="165" s="1"/>
  <c r="D109" i="165" s="1"/>
  <c r="C83" i="165"/>
  <c r="M75" i="165"/>
  <c r="M84" i="165" s="1"/>
  <c r="M87" i="165" s="1"/>
  <c r="M102" i="165" s="1"/>
  <c r="M107" i="165" s="1"/>
  <c r="L75" i="165"/>
  <c r="K75" i="165"/>
  <c r="K84" i="165" s="1"/>
  <c r="K87" i="165" s="1"/>
  <c r="K102" i="165" s="1"/>
  <c r="K107" i="165" s="1"/>
  <c r="J75" i="165"/>
  <c r="I75" i="165"/>
  <c r="I84" i="165" s="1"/>
  <c r="I87" i="165" s="1"/>
  <c r="I102" i="165" s="1"/>
  <c r="I107" i="165" s="1"/>
  <c r="H75" i="165"/>
  <c r="G75" i="165"/>
  <c r="G84" i="165" s="1"/>
  <c r="G87" i="165" s="1"/>
  <c r="G102" i="165" s="1"/>
  <c r="G107" i="165" s="1"/>
  <c r="F75" i="165"/>
  <c r="E75" i="165"/>
  <c r="D75" i="165"/>
  <c r="C75" i="165"/>
  <c r="C84" i="165" s="1"/>
  <c r="C87" i="165" s="1"/>
  <c r="C102" i="165" s="1"/>
  <c r="C107" i="165" s="1"/>
  <c r="B64" i="165"/>
  <c r="M269" i="165"/>
  <c r="L269" i="165"/>
  <c r="K269" i="165"/>
  <c r="J269" i="165"/>
  <c r="I269" i="165"/>
  <c r="H269" i="165"/>
  <c r="G269" i="165"/>
  <c r="F269" i="165"/>
  <c r="E269" i="165"/>
  <c r="D269" i="165"/>
  <c r="C269" i="165"/>
  <c r="B269" i="165"/>
  <c r="M259" i="165"/>
  <c r="L259" i="165"/>
  <c r="K259" i="165"/>
  <c r="J259" i="165"/>
  <c r="I259" i="165"/>
  <c r="H259" i="165"/>
  <c r="G259" i="165"/>
  <c r="F259" i="165"/>
  <c r="E259" i="165"/>
  <c r="D259" i="165"/>
  <c r="C259" i="165"/>
  <c r="B259" i="165"/>
  <c r="M254" i="165"/>
  <c r="L254" i="165"/>
  <c r="K254" i="165"/>
  <c r="J254" i="165"/>
  <c r="I254" i="165"/>
  <c r="H254" i="165"/>
  <c r="G254" i="165"/>
  <c r="F254" i="165"/>
  <c r="E254" i="165"/>
  <c r="D254" i="165"/>
  <c r="C254" i="165"/>
  <c r="B254" i="165"/>
  <c r="M249" i="165"/>
  <c r="L249" i="165"/>
  <c r="K249" i="165"/>
  <c r="J249" i="165"/>
  <c r="I249" i="165"/>
  <c r="H249" i="165"/>
  <c r="G249" i="165"/>
  <c r="F249" i="165"/>
  <c r="E249" i="165"/>
  <c r="D249" i="165"/>
  <c r="C249" i="165"/>
  <c r="B249" i="165"/>
  <c r="D245" i="165"/>
  <c r="E245" i="165" s="1"/>
  <c r="F245" i="165" s="1"/>
  <c r="G245" i="165" s="1"/>
  <c r="H245" i="165" s="1"/>
  <c r="I245" i="165" s="1"/>
  <c r="J245" i="165" s="1"/>
  <c r="K245" i="165" s="1"/>
  <c r="L245" i="165" s="1"/>
  <c r="M245" i="165" s="1"/>
  <c r="C245" i="165"/>
  <c r="M238" i="165"/>
  <c r="L238" i="165"/>
  <c r="K238" i="165"/>
  <c r="J238" i="165"/>
  <c r="I238" i="165"/>
  <c r="H238" i="165"/>
  <c r="G238" i="165"/>
  <c r="G239" i="165" s="1"/>
  <c r="G243" i="165" s="1"/>
  <c r="G260" i="165" s="1"/>
  <c r="G270" i="165" s="1"/>
  <c r="F238" i="165"/>
  <c r="E238" i="165"/>
  <c r="D238" i="165"/>
  <c r="C238" i="165"/>
  <c r="M229" i="165"/>
  <c r="L229" i="165"/>
  <c r="L239" i="165" s="1"/>
  <c r="L243" i="165" s="1"/>
  <c r="L260" i="165" s="1"/>
  <c r="L270" i="165" s="1"/>
  <c r="K229" i="165"/>
  <c r="J229" i="165"/>
  <c r="I229" i="165"/>
  <c r="H229" i="165"/>
  <c r="H239" i="165" s="1"/>
  <c r="H243" i="165" s="1"/>
  <c r="G229" i="165"/>
  <c r="F229" i="165"/>
  <c r="F239" i="165" s="1"/>
  <c r="F243" i="165" s="1"/>
  <c r="F260" i="165" s="1"/>
  <c r="F270" i="165" s="1"/>
  <c r="E229" i="165"/>
  <c r="D229" i="165"/>
  <c r="C229" i="165"/>
  <c r="D220" i="165"/>
  <c r="E220" i="165" s="1"/>
  <c r="F220" i="165" s="1"/>
  <c r="G220" i="165" s="1"/>
  <c r="H220" i="165" s="1"/>
  <c r="I220" i="165" s="1"/>
  <c r="J220" i="165" s="1"/>
  <c r="K220" i="165" s="1"/>
  <c r="L220" i="165" s="1"/>
  <c r="M220" i="165" s="1"/>
  <c r="C220" i="165"/>
  <c r="M59" i="165"/>
  <c r="L59" i="165"/>
  <c r="K59" i="165"/>
  <c r="J59" i="165"/>
  <c r="I59" i="165"/>
  <c r="H59" i="165"/>
  <c r="G59" i="165"/>
  <c r="F59" i="165"/>
  <c r="E59" i="165"/>
  <c r="D59" i="165"/>
  <c r="C59" i="165"/>
  <c r="B59" i="165"/>
  <c r="M49" i="165"/>
  <c r="L49" i="165"/>
  <c r="K49" i="165"/>
  <c r="J49" i="165"/>
  <c r="I49" i="165"/>
  <c r="H49" i="165"/>
  <c r="G49" i="165"/>
  <c r="F49" i="165"/>
  <c r="E49" i="165"/>
  <c r="D49" i="165"/>
  <c r="C49" i="165"/>
  <c r="B49" i="165"/>
  <c r="M44" i="165"/>
  <c r="L44" i="165"/>
  <c r="K44" i="165"/>
  <c r="J44" i="165"/>
  <c r="I44" i="165"/>
  <c r="H44" i="165"/>
  <c r="G44" i="165"/>
  <c r="F44" i="165"/>
  <c r="E44" i="165"/>
  <c r="D44" i="165"/>
  <c r="C44" i="165"/>
  <c r="B44" i="165"/>
  <c r="M39" i="165"/>
  <c r="L39" i="165"/>
  <c r="K39" i="165"/>
  <c r="J39" i="165"/>
  <c r="I39" i="165"/>
  <c r="H39" i="165"/>
  <c r="G39" i="165"/>
  <c r="F39" i="165"/>
  <c r="E39" i="165"/>
  <c r="D39" i="165"/>
  <c r="C39" i="165"/>
  <c r="B39" i="165"/>
  <c r="M28" i="165"/>
  <c r="L28" i="165"/>
  <c r="K28" i="165"/>
  <c r="J28" i="165"/>
  <c r="I28" i="165"/>
  <c r="H28" i="165"/>
  <c r="G28" i="165"/>
  <c r="F28" i="165"/>
  <c r="E28" i="165"/>
  <c r="D28" i="165"/>
  <c r="C28" i="165"/>
  <c r="M19" i="165"/>
  <c r="L19" i="165"/>
  <c r="K19" i="165"/>
  <c r="J19" i="165"/>
  <c r="I19" i="165"/>
  <c r="I29" i="165" s="1"/>
  <c r="I33" i="165" s="1"/>
  <c r="I50" i="165" s="1"/>
  <c r="I60" i="165" s="1"/>
  <c r="H19" i="165"/>
  <c r="H29" i="165" s="1"/>
  <c r="H33" i="165" s="1"/>
  <c r="H50" i="165" s="1"/>
  <c r="H60" i="165" s="1"/>
  <c r="G19" i="165"/>
  <c r="F19" i="165"/>
  <c r="E19" i="165"/>
  <c r="D19" i="165"/>
  <c r="C19" i="165"/>
  <c r="C29" i="165" s="1"/>
  <c r="C33" i="165" s="1"/>
  <c r="C50" i="165" s="1"/>
  <c r="C60" i="165" s="1"/>
  <c r="B7" i="165"/>
  <c r="D5" i="165"/>
  <c r="D4" i="165"/>
  <c r="M29" i="165" l="1"/>
  <c r="M33" i="165" s="1"/>
  <c r="M50" i="165" s="1"/>
  <c r="M60" i="165" s="1"/>
  <c r="E239" i="165"/>
  <c r="E243" i="165" s="1"/>
  <c r="E260" i="165" s="1"/>
  <c r="E270" i="165" s="1"/>
  <c r="K239" i="165"/>
  <c r="K243" i="165" s="1"/>
  <c r="K260" i="165" s="1"/>
  <c r="K270" i="165" s="1"/>
  <c r="D29" i="165"/>
  <c r="D33" i="165" s="1"/>
  <c r="D50" i="165" s="1"/>
  <c r="D60" i="165" s="1"/>
  <c r="J29" i="165"/>
  <c r="J33" i="165" s="1"/>
  <c r="J50" i="165" s="1"/>
  <c r="J60" i="165" s="1"/>
  <c r="M239" i="165"/>
  <c r="M243" i="165" s="1"/>
  <c r="M260" i="165" s="1"/>
  <c r="M270" i="165" s="1"/>
  <c r="G133" i="165"/>
  <c r="G137" i="165" s="1"/>
  <c r="G153" i="165" s="1"/>
  <c r="G160" i="165" s="1"/>
  <c r="M133" i="165"/>
  <c r="M137" i="165" s="1"/>
  <c r="M153" i="165" s="1"/>
  <c r="M160" i="165" s="1"/>
  <c r="H260" i="165"/>
  <c r="H270" i="165" s="1"/>
  <c r="H153" i="165"/>
  <c r="H160" i="165" s="1"/>
  <c r="C153" i="165"/>
  <c r="C160" i="165" s="1"/>
  <c r="I153" i="165"/>
  <c r="I160" i="165" s="1"/>
  <c r="F206" i="165"/>
  <c r="F213" i="165" s="1"/>
  <c r="L206" i="165"/>
  <c r="L213" i="165" s="1"/>
  <c r="F84" i="165"/>
  <c r="F87" i="165" s="1"/>
  <c r="F102" i="165" s="1"/>
  <c r="F107" i="165" s="1"/>
  <c r="L84" i="165"/>
  <c r="L87" i="165" s="1"/>
  <c r="L102" i="165" s="1"/>
  <c r="L107" i="165" s="1"/>
  <c r="G29" i="165"/>
  <c r="G33" i="165" s="1"/>
  <c r="G50" i="165" s="1"/>
  <c r="G60" i="165" s="1"/>
  <c r="H84" i="165"/>
  <c r="H87" i="165" s="1"/>
  <c r="H102" i="165" s="1"/>
  <c r="H107" i="165" s="1"/>
  <c r="E133" i="165"/>
  <c r="E137" i="165" s="1"/>
  <c r="E153" i="165" s="1"/>
  <c r="E160" i="165" s="1"/>
  <c r="K133" i="165"/>
  <c r="K137" i="165" s="1"/>
  <c r="K153" i="165" s="1"/>
  <c r="K160" i="165" s="1"/>
  <c r="E206" i="165"/>
  <c r="E213" i="165" s="1"/>
  <c r="E215" i="165" s="1"/>
  <c r="F215" i="165" s="1"/>
  <c r="G215" i="165" s="1"/>
  <c r="E162" i="165"/>
  <c r="F162" i="165" s="1"/>
  <c r="G162" i="165" s="1"/>
  <c r="E109" i="165"/>
  <c r="E29" i="165"/>
  <c r="E33" i="165" s="1"/>
  <c r="E50" i="165" s="1"/>
  <c r="E60" i="165" s="1"/>
  <c r="C239" i="165"/>
  <c r="C243" i="165" s="1"/>
  <c r="C260" i="165" s="1"/>
  <c r="C270" i="165" s="1"/>
  <c r="K29" i="165"/>
  <c r="K33" i="165" s="1"/>
  <c r="K50" i="165" s="1"/>
  <c r="K60" i="165" s="1"/>
  <c r="I239" i="165"/>
  <c r="I243" i="165" s="1"/>
  <c r="I260" i="165" s="1"/>
  <c r="I270" i="165" s="1"/>
  <c r="F29" i="165"/>
  <c r="F33" i="165" s="1"/>
  <c r="F50" i="165" s="1"/>
  <c r="F60" i="165" s="1"/>
  <c r="L29" i="165"/>
  <c r="L33" i="165" s="1"/>
  <c r="L50" i="165" s="1"/>
  <c r="L60" i="165" s="1"/>
  <c r="D239" i="165"/>
  <c r="D243" i="165" s="1"/>
  <c r="D260" i="165" s="1"/>
  <c r="D270" i="165" s="1"/>
  <c r="J239" i="165"/>
  <c r="J243" i="165" s="1"/>
  <c r="J260" i="165" s="1"/>
  <c r="J270" i="165" s="1"/>
  <c r="C192" i="164"/>
  <c r="D192" i="164"/>
  <c r="E192" i="164" s="1"/>
  <c r="F192" i="164" s="1"/>
  <c r="G192" i="164" s="1"/>
  <c r="H192" i="164" s="1"/>
  <c r="I192" i="164" s="1"/>
  <c r="J192" i="164" s="1"/>
  <c r="K192" i="164" s="1"/>
  <c r="L192" i="164" s="1"/>
  <c r="M192" i="164" s="1"/>
  <c r="C167" i="164"/>
  <c r="D167" i="164"/>
  <c r="E167" i="164" s="1"/>
  <c r="F167" i="164" s="1"/>
  <c r="G167" i="164" s="1"/>
  <c r="H167" i="164" s="1"/>
  <c r="I167" i="164" s="1"/>
  <c r="J167" i="164" s="1"/>
  <c r="K167" i="164" s="1"/>
  <c r="L167" i="164" s="1"/>
  <c r="M167" i="164" s="1"/>
  <c r="C139" i="164"/>
  <c r="D139" i="164"/>
  <c r="E139" i="164" s="1"/>
  <c r="F139" i="164" s="1"/>
  <c r="G139" i="164" s="1"/>
  <c r="H139" i="164" s="1"/>
  <c r="I139" i="164" s="1"/>
  <c r="J139" i="164" s="1"/>
  <c r="K139" i="164" s="1"/>
  <c r="L139" i="164" s="1"/>
  <c r="M139" i="164" s="1"/>
  <c r="C114" i="164"/>
  <c r="D114" i="164"/>
  <c r="E114" i="164" s="1"/>
  <c r="F114" i="164" s="1"/>
  <c r="G114" i="164" s="1"/>
  <c r="H114" i="164" s="1"/>
  <c r="I114" i="164" s="1"/>
  <c r="J114" i="164" s="1"/>
  <c r="K114" i="164" s="1"/>
  <c r="L114" i="164" s="1"/>
  <c r="M114" i="164" s="1"/>
  <c r="C89" i="164"/>
  <c r="D89" i="164"/>
  <c r="E89" i="164" s="1"/>
  <c r="F89" i="164" s="1"/>
  <c r="G89" i="164" s="1"/>
  <c r="H89" i="164" s="1"/>
  <c r="I89" i="164" s="1"/>
  <c r="J89" i="164" s="1"/>
  <c r="K89" i="164" s="1"/>
  <c r="L89" i="164" s="1"/>
  <c r="M89" i="164" s="1"/>
  <c r="C67" i="164"/>
  <c r="D67" i="164"/>
  <c r="E67" i="164" s="1"/>
  <c r="F67" i="164" s="1"/>
  <c r="G67" i="164" s="1"/>
  <c r="H67" i="164" s="1"/>
  <c r="I67" i="164" s="1"/>
  <c r="J67" i="164" s="1"/>
  <c r="K67" i="164" s="1"/>
  <c r="L67" i="164" s="1"/>
  <c r="M67" i="164" s="1"/>
  <c r="C35" i="164"/>
  <c r="D35" i="164"/>
  <c r="E35" i="164" s="1"/>
  <c r="F35" i="164" s="1"/>
  <c r="G35" i="164" s="1"/>
  <c r="H35" i="164" s="1"/>
  <c r="I35" i="164" s="1"/>
  <c r="J35" i="164" s="1"/>
  <c r="K35" i="164" s="1"/>
  <c r="L35" i="164" s="1"/>
  <c r="M35" i="164" s="1"/>
  <c r="C10" i="164"/>
  <c r="D10" i="164"/>
  <c r="E10" i="164" s="1"/>
  <c r="F10" i="164" s="1"/>
  <c r="G10" i="164" s="1"/>
  <c r="H10" i="164" s="1"/>
  <c r="I10" i="164" s="1"/>
  <c r="J10" i="164" s="1"/>
  <c r="K10" i="164" s="1"/>
  <c r="L10" i="164" s="1"/>
  <c r="M10" i="164" s="1"/>
  <c r="M212" i="164"/>
  <c r="L212" i="164"/>
  <c r="K212" i="164"/>
  <c r="J212" i="164"/>
  <c r="I212" i="164"/>
  <c r="H212" i="164"/>
  <c r="G212" i="164"/>
  <c r="F212" i="164"/>
  <c r="E212" i="164"/>
  <c r="D212" i="164"/>
  <c r="C212" i="164"/>
  <c r="B212" i="164"/>
  <c r="M205" i="164"/>
  <c r="L205" i="164"/>
  <c r="K205" i="164"/>
  <c r="J205" i="164"/>
  <c r="I205" i="164"/>
  <c r="H205" i="164"/>
  <c r="G205" i="164"/>
  <c r="F205" i="164"/>
  <c r="E205" i="164"/>
  <c r="D205" i="164"/>
  <c r="C205" i="164"/>
  <c r="B205" i="164"/>
  <c r="M201" i="164"/>
  <c r="L201" i="164"/>
  <c r="K201" i="164"/>
  <c r="J201" i="164"/>
  <c r="I201" i="164"/>
  <c r="H201" i="164"/>
  <c r="G201" i="164"/>
  <c r="F201" i="164"/>
  <c r="E201" i="164"/>
  <c r="D201" i="164"/>
  <c r="C201" i="164"/>
  <c r="B201" i="164"/>
  <c r="M196" i="164"/>
  <c r="L196" i="164"/>
  <c r="K196" i="164"/>
  <c r="J196" i="164"/>
  <c r="I196" i="164"/>
  <c r="H196" i="164"/>
  <c r="G196" i="164"/>
  <c r="F196" i="164"/>
  <c r="E196" i="164"/>
  <c r="D196" i="164"/>
  <c r="C196" i="164"/>
  <c r="B196" i="164"/>
  <c r="I186" i="164"/>
  <c r="I190" i="164" s="1"/>
  <c r="I206" i="164" s="1"/>
  <c r="I213" i="164" s="1"/>
  <c r="M185" i="164"/>
  <c r="L185" i="164"/>
  <c r="K185" i="164"/>
  <c r="J185" i="164"/>
  <c r="I185" i="164"/>
  <c r="H185" i="164"/>
  <c r="G185" i="164"/>
  <c r="F185" i="164"/>
  <c r="E185" i="164"/>
  <c r="E186" i="164" s="1"/>
  <c r="E190" i="164" s="1"/>
  <c r="E206" i="164" s="1"/>
  <c r="E213" i="164" s="1"/>
  <c r="D185" i="164"/>
  <c r="C185" i="164"/>
  <c r="M176" i="164"/>
  <c r="L176" i="164"/>
  <c r="L186" i="164" s="1"/>
  <c r="L190" i="164" s="1"/>
  <c r="L206" i="164" s="1"/>
  <c r="L213" i="164" s="1"/>
  <c r="K176" i="164"/>
  <c r="K186" i="164" s="1"/>
  <c r="K190" i="164" s="1"/>
  <c r="K206" i="164" s="1"/>
  <c r="K213" i="164" s="1"/>
  <c r="J176" i="164"/>
  <c r="I176" i="164"/>
  <c r="H176" i="164"/>
  <c r="H186" i="164" s="1"/>
  <c r="H190" i="164" s="1"/>
  <c r="H206" i="164" s="1"/>
  <c r="H213" i="164" s="1"/>
  <c r="G176" i="164"/>
  <c r="F176" i="164"/>
  <c r="F186" i="164" s="1"/>
  <c r="F190" i="164" s="1"/>
  <c r="F206" i="164" s="1"/>
  <c r="F213" i="164" s="1"/>
  <c r="E176" i="164"/>
  <c r="D176" i="164"/>
  <c r="C176" i="164"/>
  <c r="C186" i="164" s="1"/>
  <c r="C190" i="164" s="1"/>
  <c r="C206" i="164" s="1"/>
  <c r="C213" i="164" s="1"/>
  <c r="C215" i="164" s="1"/>
  <c r="B164" i="164"/>
  <c r="M159" i="164"/>
  <c r="L159" i="164"/>
  <c r="K159" i="164"/>
  <c r="J159" i="164"/>
  <c r="I159" i="164"/>
  <c r="H159" i="164"/>
  <c r="G159" i="164"/>
  <c r="F159" i="164"/>
  <c r="E159" i="164"/>
  <c r="D159" i="164"/>
  <c r="C159" i="164"/>
  <c r="B159" i="164"/>
  <c r="M152" i="164"/>
  <c r="L152" i="164"/>
  <c r="K152" i="164"/>
  <c r="J152" i="164"/>
  <c r="I152" i="164"/>
  <c r="H152" i="164"/>
  <c r="G152" i="164"/>
  <c r="F152" i="164"/>
  <c r="E152" i="164"/>
  <c r="D152" i="164"/>
  <c r="C152" i="164"/>
  <c r="B152" i="164"/>
  <c r="M148" i="164"/>
  <c r="L148" i="164"/>
  <c r="K148" i="164"/>
  <c r="J148" i="164"/>
  <c r="I148" i="164"/>
  <c r="H148" i="164"/>
  <c r="G148" i="164"/>
  <c r="F148" i="164"/>
  <c r="E148" i="164"/>
  <c r="D148" i="164"/>
  <c r="C148" i="164"/>
  <c r="B148" i="164"/>
  <c r="M143" i="164"/>
  <c r="L143" i="164"/>
  <c r="K143" i="164"/>
  <c r="J143" i="164"/>
  <c r="I143" i="164"/>
  <c r="H143" i="164"/>
  <c r="G143" i="164"/>
  <c r="F143" i="164"/>
  <c r="E143" i="164"/>
  <c r="D143" i="164"/>
  <c r="C143" i="164"/>
  <c r="B143" i="164"/>
  <c r="H133" i="164"/>
  <c r="H137" i="164" s="1"/>
  <c r="H153" i="164" s="1"/>
  <c r="H160" i="164" s="1"/>
  <c r="M132" i="164"/>
  <c r="L132" i="164"/>
  <c r="K132" i="164"/>
  <c r="J132" i="164"/>
  <c r="I132" i="164"/>
  <c r="H132" i="164"/>
  <c r="G132" i="164"/>
  <c r="F132" i="164"/>
  <c r="E132" i="164"/>
  <c r="D132" i="164"/>
  <c r="D133" i="164" s="1"/>
  <c r="D137" i="164" s="1"/>
  <c r="D153" i="164" s="1"/>
  <c r="D160" i="164" s="1"/>
  <c r="C132" i="164"/>
  <c r="M123" i="164"/>
  <c r="M133" i="164" s="1"/>
  <c r="M137" i="164" s="1"/>
  <c r="M153" i="164" s="1"/>
  <c r="M160" i="164" s="1"/>
  <c r="L123" i="164"/>
  <c r="K123" i="164"/>
  <c r="K133" i="164" s="1"/>
  <c r="K137" i="164" s="1"/>
  <c r="K153" i="164" s="1"/>
  <c r="K160" i="164" s="1"/>
  <c r="J123" i="164"/>
  <c r="J133" i="164" s="1"/>
  <c r="J137" i="164" s="1"/>
  <c r="J153" i="164" s="1"/>
  <c r="J160" i="164" s="1"/>
  <c r="I123" i="164"/>
  <c r="H123" i="164"/>
  <c r="G123" i="164"/>
  <c r="G133" i="164" s="1"/>
  <c r="G137" i="164" s="1"/>
  <c r="G153" i="164" s="1"/>
  <c r="G160" i="164" s="1"/>
  <c r="F123" i="164"/>
  <c r="E123" i="164"/>
  <c r="E133" i="164" s="1"/>
  <c r="E137" i="164" s="1"/>
  <c r="E153" i="164" s="1"/>
  <c r="E160" i="164" s="1"/>
  <c r="D123" i="164"/>
  <c r="C123" i="164"/>
  <c r="B111" i="164"/>
  <c r="M106" i="164"/>
  <c r="L106" i="164"/>
  <c r="K106" i="164"/>
  <c r="J106" i="164"/>
  <c r="I106" i="164"/>
  <c r="H106" i="164"/>
  <c r="G106" i="164"/>
  <c r="F106" i="164"/>
  <c r="E106" i="164"/>
  <c r="D106" i="164"/>
  <c r="C106" i="164"/>
  <c r="B106" i="164"/>
  <c r="M101" i="164"/>
  <c r="L101" i="164"/>
  <c r="K101" i="164"/>
  <c r="J101" i="164"/>
  <c r="I101" i="164"/>
  <c r="H101" i="164"/>
  <c r="G101" i="164"/>
  <c r="F101" i="164"/>
  <c r="E101" i="164"/>
  <c r="D101" i="164"/>
  <c r="C101" i="164"/>
  <c r="B101" i="164"/>
  <c r="M98" i="164"/>
  <c r="L98" i="164"/>
  <c r="K98" i="164"/>
  <c r="J98" i="164"/>
  <c r="I98" i="164"/>
  <c r="H98" i="164"/>
  <c r="G98" i="164"/>
  <c r="F98" i="164"/>
  <c r="E98" i="164"/>
  <c r="D98" i="164"/>
  <c r="C98" i="164"/>
  <c r="B98" i="164"/>
  <c r="M93" i="164"/>
  <c r="L93" i="164"/>
  <c r="K93" i="164"/>
  <c r="J93" i="164"/>
  <c r="I93" i="164"/>
  <c r="H93" i="164"/>
  <c r="G93" i="164"/>
  <c r="F93" i="164"/>
  <c r="E93" i="164"/>
  <c r="D93" i="164"/>
  <c r="C93" i="164"/>
  <c r="B93" i="164"/>
  <c r="I84" i="164"/>
  <c r="I87" i="164" s="1"/>
  <c r="I102" i="164" s="1"/>
  <c r="I107" i="164" s="1"/>
  <c r="M83" i="164"/>
  <c r="M84" i="164" s="1"/>
  <c r="M87" i="164" s="1"/>
  <c r="M102" i="164" s="1"/>
  <c r="M107" i="164" s="1"/>
  <c r="L83" i="164"/>
  <c r="K83" i="164"/>
  <c r="J83" i="164"/>
  <c r="I83" i="164"/>
  <c r="H83" i="164"/>
  <c r="G83" i="164"/>
  <c r="F83" i="164"/>
  <c r="E83" i="164"/>
  <c r="D83" i="164"/>
  <c r="C83" i="164"/>
  <c r="M75" i="164"/>
  <c r="L75" i="164"/>
  <c r="L84" i="164" s="1"/>
  <c r="L87" i="164" s="1"/>
  <c r="L102" i="164" s="1"/>
  <c r="L107" i="164" s="1"/>
  <c r="K75" i="164"/>
  <c r="J75" i="164"/>
  <c r="J84" i="164" s="1"/>
  <c r="J87" i="164" s="1"/>
  <c r="J102" i="164" s="1"/>
  <c r="J107" i="164" s="1"/>
  <c r="I75" i="164"/>
  <c r="H75" i="164"/>
  <c r="G75" i="164"/>
  <c r="G84" i="164" s="1"/>
  <c r="G87" i="164" s="1"/>
  <c r="G102" i="164" s="1"/>
  <c r="G107" i="164" s="1"/>
  <c r="F75" i="164"/>
  <c r="F84" i="164" s="1"/>
  <c r="F87" i="164" s="1"/>
  <c r="F102" i="164" s="1"/>
  <c r="F107" i="164" s="1"/>
  <c r="E75" i="164"/>
  <c r="D75" i="164"/>
  <c r="D84" i="164" s="1"/>
  <c r="D87" i="164" s="1"/>
  <c r="D102" i="164" s="1"/>
  <c r="D107" i="164" s="1"/>
  <c r="C75" i="164"/>
  <c r="C84" i="164" s="1"/>
  <c r="C87" i="164" s="1"/>
  <c r="C102" i="164" s="1"/>
  <c r="C107" i="164" s="1"/>
  <c r="C109" i="164" s="1"/>
  <c r="B64" i="164"/>
  <c r="M269" i="164"/>
  <c r="L269" i="164"/>
  <c r="K269" i="164"/>
  <c r="J269" i="164"/>
  <c r="I269" i="164"/>
  <c r="H269" i="164"/>
  <c r="G269" i="164"/>
  <c r="F269" i="164"/>
  <c r="E269" i="164"/>
  <c r="D269" i="164"/>
  <c r="C269" i="164"/>
  <c r="B269" i="164"/>
  <c r="M259" i="164"/>
  <c r="L259" i="164"/>
  <c r="K259" i="164"/>
  <c r="J259" i="164"/>
  <c r="I259" i="164"/>
  <c r="H259" i="164"/>
  <c r="G259" i="164"/>
  <c r="F259" i="164"/>
  <c r="E259" i="164"/>
  <c r="D259" i="164"/>
  <c r="C259" i="164"/>
  <c r="B259" i="164"/>
  <c r="M254" i="164"/>
  <c r="L254" i="164"/>
  <c r="K254" i="164"/>
  <c r="J254" i="164"/>
  <c r="I254" i="164"/>
  <c r="H254" i="164"/>
  <c r="G254" i="164"/>
  <c r="F254" i="164"/>
  <c r="E254" i="164"/>
  <c r="D254" i="164"/>
  <c r="C254" i="164"/>
  <c r="B254" i="164"/>
  <c r="M249" i="164"/>
  <c r="L249" i="164"/>
  <c r="K249" i="164"/>
  <c r="J249" i="164"/>
  <c r="I249" i="164"/>
  <c r="H249" i="164"/>
  <c r="G249" i="164"/>
  <c r="F249" i="164"/>
  <c r="E249" i="164"/>
  <c r="D249" i="164"/>
  <c r="C249" i="164"/>
  <c r="B249" i="164"/>
  <c r="D245" i="164"/>
  <c r="E245" i="164" s="1"/>
  <c r="F245" i="164" s="1"/>
  <c r="G245" i="164" s="1"/>
  <c r="H245" i="164" s="1"/>
  <c r="I245" i="164" s="1"/>
  <c r="J245" i="164" s="1"/>
  <c r="K245" i="164" s="1"/>
  <c r="L245" i="164" s="1"/>
  <c r="M245" i="164" s="1"/>
  <c r="C245" i="164"/>
  <c r="M238" i="164"/>
  <c r="L238" i="164"/>
  <c r="K238" i="164"/>
  <c r="J238" i="164"/>
  <c r="I238" i="164"/>
  <c r="H238" i="164"/>
  <c r="G238" i="164"/>
  <c r="F238" i="164"/>
  <c r="E238" i="164"/>
  <c r="D238" i="164"/>
  <c r="C238" i="164"/>
  <c r="M229" i="164"/>
  <c r="L229" i="164"/>
  <c r="L239" i="164" s="1"/>
  <c r="L243" i="164" s="1"/>
  <c r="L260" i="164" s="1"/>
  <c r="L270" i="164" s="1"/>
  <c r="K229" i="164"/>
  <c r="J229" i="164"/>
  <c r="I229" i="164"/>
  <c r="H229" i="164"/>
  <c r="H239" i="164" s="1"/>
  <c r="H243" i="164" s="1"/>
  <c r="H260" i="164" s="1"/>
  <c r="H270" i="164" s="1"/>
  <c r="G229" i="164"/>
  <c r="F229" i="164"/>
  <c r="F239" i="164" s="1"/>
  <c r="F243" i="164" s="1"/>
  <c r="F260" i="164" s="1"/>
  <c r="F270" i="164" s="1"/>
  <c r="E229" i="164"/>
  <c r="E239" i="164" s="1"/>
  <c r="E243" i="164" s="1"/>
  <c r="D229" i="164"/>
  <c r="C229" i="164"/>
  <c r="D220" i="164"/>
  <c r="E220" i="164" s="1"/>
  <c r="F220" i="164" s="1"/>
  <c r="G220" i="164" s="1"/>
  <c r="H220" i="164" s="1"/>
  <c r="I220" i="164" s="1"/>
  <c r="J220" i="164" s="1"/>
  <c r="K220" i="164" s="1"/>
  <c r="L220" i="164" s="1"/>
  <c r="M220" i="164" s="1"/>
  <c r="C220" i="164"/>
  <c r="M59" i="164"/>
  <c r="L59" i="164"/>
  <c r="K59" i="164"/>
  <c r="J59" i="164"/>
  <c r="I59" i="164"/>
  <c r="H59" i="164"/>
  <c r="G59" i="164"/>
  <c r="F59" i="164"/>
  <c r="E59" i="164"/>
  <c r="D59" i="164"/>
  <c r="C59" i="164"/>
  <c r="B59" i="164"/>
  <c r="M49" i="164"/>
  <c r="L49" i="164"/>
  <c r="K49" i="164"/>
  <c r="J49" i="164"/>
  <c r="I49" i="164"/>
  <c r="H49" i="164"/>
  <c r="G49" i="164"/>
  <c r="F49" i="164"/>
  <c r="E49" i="164"/>
  <c r="D49" i="164"/>
  <c r="C49" i="164"/>
  <c r="B49" i="164"/>
  <c r="M44" i="164"/>
  <c r="L44" i="164"/>
  <c r="K44" i="164"/>
  <c r="J44" i="164"/>
  <c r="I44" i="164"/>
  <c r="H44" i="164"/>
  <c r="G44" i="164"/>
  <c r="F44" i="164"/>
  <c r="E44" i="164"/>
  <c r="D44" i="164"/>
  <c r="C44" i="164"/>
  <c r="B44" i="164"/>
  <c r="M39" i="164"/>
  <c r="L39" i="164"/>
  <c r="K39" i="164"/>
  <c r="J39" i="164"/>
  <c r="I39" i="164"/>
  <c r="H39" i="164"/>
  <c r="G39" i="164"/>
  <c r="F39" i="164"/>
  <c r="E39" i="164"/>
  <c r="D39" i="164"/>
  <c r="C39" i="164"/>
  <c r="B39" i="164"/>
  <c r="G29" i="164"/>
  <c r="G33" i="164" s="1"/>
  <c r="G50" i="164" s="1"/>
  <c r="M28" i="164"/>
  <c r="L28" i="164"/>
  <c r="K28" i="164"/>
  <c r="J28" i="164"/>
  <c r="I28" i="164"/>
  <c r="H28" i="164"/>
  <c r="G28" i="164"/>
  <c r="F28" i="164"/>
  <c r="E28" i="164"/>
  <c r="D28" i="164"/>
  <c r="C28" i="164"/>
  <c r="M19" i="164"/>
  <c r="L19" i="164"/>
  <c r="K19" i="164"/>
  <c r="J19" i="164"/>
  <c r="J29" i="164" s="1"/>
  <c r="J33" i="164" s="1"/>
  <c r="J50" i="164" s="1"/>
  <c r="J60" i="164" s="1"/>
  <c r="I19" i="164"/>
  <c r="H19" i="164"/>
  <c r="H29" i="164" s="1"/>
  <c r="H33" i="164" s="1"/>
  <c r="H50" i="164" s="1"/>
  <c r="H60" i="164" s="1"/>
  <c r="G19" i="164"/>
  <c r="F19" i="164"/>
  <c r="E19" i="164"/>
  <c r="D19" i="164"/>
  <c r="D29" i="164" s="1"/>
  <c r="D33" i="164" s="1"/>
  <c r="D50" i="164" s="1"/>
  <c r="D60" i="164" s="1"/>
  <c r="C19" i="164"/>
  <c r="B7" i="164"/>
  <c r="D5" i="164"/>
  <c r="D4" i="164"/>
  <c r="D62" i="164" l="1"/>
  <c r="E62" i="164" s="1"/>
  <c r="M29" i="164"/>
  <c r="M33" i="164" s="1"/>
  <c r="M50" i="164" s="1"/>
  <c r="M60" i="164" s="1"/>
  <c r="K239" i="164"/>
  <c r="K243" i="164" s="1"/>
  <c r="K260" i="164" s="1"/>
  <c r="K270" i="164" s="1"/>
  <c r="C133" i="164"/>
  <c r="C137" i="164" s="1"/>
  <c r="C153" i="164" s="1"/>
  <c r="C160" i="164" s="1"/>
  <c r="C162" i="164" s="1"/>
  <c r="D162" i="164" s="1"/>
  <c r="E162" i="164" s="1"/>
  <c r="F162" i="164" s="1"/>
  <c r="G162" i="164" s="1"/>
  <c r="I133" i="164"/>
  <c r="I137" i="164" s="1"/>
  <c r="I153" i="164" s="1"/>
  <c r="I160" i="164" s="1"/>
  <c r="D186" i="164"/>
  <c r="D190" i="164" s="1"/>
  <c r="D206" i="164" s="1"/>
  <c r="D213" i="164" s="1"/>
  <c r="D215" i="164" s="1"/>
  <c r="E215" i="164" s="1"/>
  <c r="F215" i="164" s="1"/>
  <c r="G215" i="164" s="1"/>
  <c r="J186" i="164"/>
  <c r="J190" i="164" s="1"/>
  <c r="J206" i="164" s="1"/>
  <c r="J213" i="164" s="1"/>
  <c r="C29" i="164"/>
  <c r="C33" i="164" s="1"/>
  <c r="C50" i="164" s="1"/>
  <c r="C60" i="164" s="1"/>
  <c r="C62" i="164" s="1"/>
  <c r="I29" i="164"/>
  <c r="I33" i="164" s="1"/>
  <c r="I50" i="164" s="1"/>
  <c r="I60" i="164" s="1"/>
  <c r="G239" i="164"/>
  <c r="G243" i="164" s="1"/>
  <c r="G260" i="164" s="1"/>
  <c r="G270" i="164" s="1"/>
  <c r="M239" i="164"/>
  <c r="M243" i="164" s="1"/>
  <c r="M260" i="164" s="1"/>
  <c r="M270" i="164" s="1"/>
  <c r="E84" i="164"/>
  <c r="E87" i="164" s="1"/>
  <c r="E102" i="164" s="1"/>
  <c r="E107" i="164" s="1"/>
  <c r="K84" i="164"/>
  <c r="K87" i="164" s="1"/>
  <c r="K102" i="164" s="1"/>
  <c r="K107" i="164" s="1"/>
  <c r="H84" i="164"/>
  <c r="H87" i="164" s="1"/>
  <c r="H102" i="164" s="1"/>
  <c r="H107" i="164" s="1"/>
  <c r="F133" i="164"/>
  <c r="F137" i="164" s="1"/>
  <c r="F153" i="164" s="1"/>
  <c r="F160" i="164" s="1"/>
  <c r="L133" i="164"/>
  <c r="L137" i="164" s="1"/>
  <c r="L153" i="164" s="1"/>
  <c r="L160" i="164" s="1"/>
  <c r="G186" i="164"/>
  <c r="G190" i="164" s="1"/>
  <c r="G206" i="164" s="1"/>
  <c r="G213" i="164" s="1"/>
  <c r="M186" i="164"/>
  <c r="M190" i="164" s="1"/>
  <c r="M206" i="164" s="1"/>
  <c r="M213" i="164" s="1"/>
  <c r="F109" i="165"/>
  <c r="G109" i="165" s="1"/>
  <c r="D109" i="164"/>
  <c r="E109" i="164" s="1"/>
  <c r="F109" i="164" s="1"/>
  <c r="G109" i="164" s="1"/>
  <c r="G60" i="164"/>
  <c r="E260" i="164"/>
  <c r="E270" i="164" s="1"/>
  <c r="E29" i="164"/>
  <c r="E33" i="164" s="1"/>
  <c r="E50" i="164" s="1"/>
  <c r="E60" i="164" s="1"/>
  <c r="I239" i="164"/>
  <c r="I243" i="164" s="1"/>
  <c r="I260" i="164" s="1"/>
  <c r="I270" i="164" s="1"/>
  <c r="F29" i="164"/>
  <c r="F33" i="164" s="1"/>
  <c r="F50" i="164" s="1"/>
  <c r="F60" i="164" s="1"/>
  <c r="D239" i="164"/>
  <c r="D243" i="164" s="1"/>
  <c r="D260" i="164" s="1"/>
  <c r="D270" i="164" s="1"/>
  <c r="K29" i="164"/>
  <c r="K33" i="164" s="1"/>
  <c r="K50" i="164" s="1"/>
  <c r="K60" i="164" s="1"/>
  <c r="C239" i="164"/>
  <c r="C243" i="164" s="1"/>
  <c r="C260" i="164" s="1"/>
  <c r="C270" i="164" s="1"/>
  <c r="L29" i="164"/>
  <c r="L33" i="164" s="1"/>
  <c r="L50" i="164" s="1"/>
  <c r="L60" i="164" s="1"/>
  <c r="J239" i="164"/>
  <c r="J243" i="164" s="1"/>
  <c r="J260" i="164" s="1"/>
  <c r="J270" i="164" s="1"/>
  <c r="F62" i="164" l="1"/>
  <c r="G62" i="164" s="1"/>
  <c r="B6" i="160"/>
  <c r="C63" i="240" l="1"/>
  <c r="D63" i="240" s="1"/>
  <c r="E63" i="240" s="1"/>
  <c r="F63" i="240" s="1"/>
  <c r="G63" i="240" s="1"/>
  <c r="C63" i="239"/>
  <c r="D63" i="239" s="1"/>
  <c r="E63" i="239" s="1"/>
  <c r="F63" i="239" s="1"/>
  <c r="G63" i="239" s="1"/>
  <c r="C63" i="234"/>
  <c r="D63" i="234" s="1"/>
  <c r="E63" i="234" s="1"/>
  <c r="F63" i="234" s="1"/>
  <c r="G63" i="234" s="1"/>
  <c r="C63" i="231"/>
  <c r="D63" i="231" s="1"/>
  <c r="E63" i="231" s="1"/>
  <c r="F63" i="231" s="1"/>
  <c r="G63" i="231" s="1"/>
  <c r="C63" i="230"/>
  <c r="D63" i="230" s="1"/>
  <c r="E63" i="230" s="1"/>
  <c r="F63" i="230" s="1"/>
  <c r="G63" i="230" s="1"/>
  <c r="C63" i="233"/>
  <c r="D63" i="233" s="1"/>
  <c r="E63" i="233" s="1"/>
  <c r="F63" i="233" s="1"/>
  <c r="G63" i="233" s="1"/>
  <c r="C63" i="229"/>
  <c r="D63" i="229" s="1"/>
  <c r="E63" i="229" s="1"/>
  <c r="F63" i="229" s="1"/>
  <c r="G63" i="229" s="1"/>
  <c r="C63" i="227"/>
  <c r="D63" i="227" s="1"/>
  <c r="E63" i="227" s="1"/>
  <c r="F63" i="227" s="1"/>
  <c r="G63" i="227" s="1"/>
  <c r="C63" i="226"/>
  <c r="D63" i="226" s="1"/>
  <c r="E63" i="226" s="1"/>
  <c r="F63" i="226" s="1"/>
  <c r="G63" i="226" s="1"/>
  <c r="C62" i="168"/>
  <c r="D62" i="168" s="1"/>
  <c r="E62" i="168" s="1"/>
  <c r="F62" i="168" s="1"/>
  <c r="G62" i="168" s="1"/>
  <c r="C62" i="170"/>
  <c r="D62" i="170" s="1"/>
  <c r="E62" i="170" s="1"/>
  <c r="F62" i="170" s="1"/>
  <c r="G62" i="170" s="1"/>
  <c r="C62" i="165"/>
  <c r="D62" i="165" s="1"/>
  <c r="E62" i="165" s="1"/>
  <c r="F62" i="165" s="1"/>
  <c r="G62" i="165" s="1"/>
  <c r="C62" i="166"/>
  <c r="D62" i="166" s="1"/>
  <c r="E62" i="166" s="1"/>
  <c r="F62" i="166" s="1"/>
  <c r="G62" i="166" s="1"/>
  <c r="C192" i="159"/>
  <c r="D192" i="159"/>
  <c r="E192" i="159" s="1"/>
  <c r="F192" i="159" s="1"/>
  <c r="G192" i="159" s="1"/>
  <c r="H192" i="159" s="1"/>
  <c r="I192" i="159" s="1"/>
  <c r="J192" i="159" s="1"/>
  <c r="K192" i="159" s="1"/>
  <c r="L192" i="159" s="1"/>
  <c r="M192" i="159" s="1"/>
  <c r="C167" i="159"/>
  <c r="D167" i="159"/>
  <c r="E167" i="159" s="1"/>
  <c r="F167" i="159" s="1"/>
  <c r="G167" i="159" s="1"/>
  <c r="H167" i="159" s="1"/>
  <c r="I167" i="159" s="1"/>
  <c r="J167" i="159" s="1"/>
  <c r="K167" i="159" s="1"/>
  <c r="L167" i="159" s="1"/>
  <c r="M167" i="159" s="1"/>
  <c r="C139" i="159"/>
  <c r="D139" i="159"/>
  <c r="E139" i="159" s="1"/>
  <c r="F139" i="159" s="1"/>
  <c r="G139" i="159" s="1"/>
  <c r="H139" i="159" s="1"/>
  <c r="I139" i="159" s="1"/>
  <c r="J139" i="159" s="1"/>
  <c r="K139" i="159" s="1"/>
  <c r="L139" i="159" s="1"/>
  <c r="M139" i="159" s="1"/>
  <c r="C114" i="159"/>
  <c r="D114" i="159"/>
  <c r="E114" i="159" s="1"/>
  <c r="F114" i="159" s="1"/>
  <c r="G114" i="159" s="1"/>
  <c r="H114" i="159" s="1"/>
  <c r="I114" i="159" s="1"/>
  <c r="J114" i="159" s="1"/>
  <c r="K114" i="159" s="1"/>
  <c r="L114" i="159" s="1"/>
  <c r="M114" i="159" s="1"/>
  <c r="C89" i="159"/>
  <c r="D89" i="159"/>
  <c r="E89" i="159" s="1"/>
  <c r="F89" i="159" s="1"/>
  <c r="G89" i="159" s="1"/>
  <c r="H89" i="159" s="1"/>
  <c r="I89" i="159" s="1"/>
  <c r="J89" i="159" s="1"/>
  <c r="K89" i="159" s="1"/>
  <c r="L89" i="159" s="1"/>
  <c r="M89" i="159" s="1"/>
  <c r="C67" i="159"/>
  <c r="D67" i="159"/>
  <c r="E67" i="159" s="1"/>
  <c r="F67" i="159" s="1"/>
  <c r="G67" i="159" s="1"/>
  <c r="H67" i="159" s="1"/>
  <c r="I67" i="159" s="1"/>
  <c r="J67" i="159" s="1"/>
  <c r="K67" i="159" s="1"/>
  <c r="L67" i="159" s="1"/>
  <c r="M67" i="159" s="1"/>
  <c r="C35" i="159"/>
  <c r="D35" i="159"/>
  <c r="E35" i="159" s="1"/>
  <c r="F35" i="159" s="1"/>
  <c r="G35" i="159" s="1"/>
  <c r="H35" i="159" s="1"/>
  <c r="I35" i="159" s="1"/>
  <c r="J35" i="159" s="1"/>
  <c r="K35" i="159" s="1"/>
  <c r="L35" i="159" s="1"/>
  <c r="M35" i="159" s="1"/>
  <c r="C10" i="159"/>
  <c r="D10" i="159"/>
  <c r="E10" i="159" s="1"/>
  <c r="F10" i="159" s="1"/>
  <c r="G10" i="159" s="1"/>
  <c r="H10" i="159" s="1"/>
  <c r="I10" i="159" s="1"/>
  <c r="J10" i="159" s="1"/>
  <c r="K10" i="159" s="1"/>
  <c r="L10" i="159" s="1"/>
  <c r="M10" i="159" s="1"/>
  <c r="M212" i="159"/>
  <c r="L212" i="159"/>
  <c r="K212" i="159"/>
  <c r="J212" i="159"/>
  <c r="I212" i="159"/>
  <c r="H212" i="159"/>
  <c r="G212" i="159"/>
  <c r="F212" i="159"/>
  <c r="E212" i="159"/>
  <c r="D212" i="159"/>
  <c r="C212" i="159"/>
  <c r="B212" i="159"/>
  <c r="M205" i="159"/>
  <c r="L205" i="159"/>
  <c r="K205" i="159"/>
  <c r="J205" i="159"/>
  <c r="I205" i="159"/>
  <c r="H205" i="159"/>
  <c r="G205" i="159"/>
  <c r="F205" i="159"/>
  <c r="E205" i="159"/>
  <c r="D205" i="159"/>
  <c r="C205" i="159"/>
  <c r="B205" i="159"/>
  <c r="M201" i="159"/>
  <c r="L201" i="159"/>
  <c r="K201" i="159"/>
  <c r="J201" i="159"/>
  <c r="I201" i="159"/>
  <c r="H201" i="159"/>
  <c r="G201" i="159"/>
  <c r="F201" i="159"/>
  <c r="E201" i="159"/>
  <c r="D201" i="159"/>
  <c r="C201" i="159"/>
  <c r="B201" i="159"/>
  <c r="M196" i="159"/>
  <c r="L196" i="159"/>
  <c r="K196" i="159"/>
  <c r="J196" i="159"/>
  <c r="I196" i="159"/>
  <c r="H196" i="159"/>
  <c r="G196" i="159"/>
  <c r="F196" i="159"/>
  <c r="E196" i="159"/>
  <c r="D196" i="159"/>
  <c r="C196" i="159"/>
  <c r="B196" i="159"/>
  <c r="M185" i="159"/>
  <c r="L185" i="159"/>
  <c r="K185" i="159"/>
  <c r="J185" i="159"/>
  <c r="I185" i="159"/>
  <c r="I186" i="159" s="1"/>
  <c r="I190" i="159" s="1"/>
  <c r="I206" i="159" s="1"/>
  <c r="I213" i="159" s="1"/>
  <c r="H185" i="159"/>
  <c r="G185" i="159"/>
  <c r="F185" i="159"/>
  <c r="E185" i="159"/>
  <c r="D185" i="159"/>
  <c r="C185" i="159"/>
  <c r="M176" i="159"/>
  <c r="L176" i="159"/>
  <c r="K176" i="159"/>
  <c r="K186" i="159" s="1"/>
  <c r="K190" i="159" s="1"/>
  <c r="K206" i="159" s="1"/>
  <c r="K213" i="159" s="1"/>
  <c r="J176" i="159"/>
  <c r="I176" i="159"/>
  <c r="H176" i="159"/>
  <c r="H186" i="159" s="1"/>
  <c r="H190" i="159" s="1"/>
  <c r="H206" i="159" s="1"/>
  <c r="H213" i="159" s="1"/>
  <c r="G176" i="159"/>
  <c r="F176" i="159"/>
  <c r="E176" i="159"/>
  <c r="E186" i="159" s="1"/>
  <c r="E190" i="159" s="1"/>
  <c r="E206" i="159" s="1"/>
  <c r="E213" i="159" s="1"/>
  <c r="D176" i="159"/>
  <c r="C176" i="159"/>
  <c r="C186" i="159" s="1"/>
  <c r="C190" i="159" s="1"/>
  <c r="C206" i="159" s="1"/>
  <c r="C213" i="159" s="1"/>
  <c r="C215" i="159" s="1"/>
  <c r="B164" i="159"/>
  <c r="M159" i="159"/>
  <c r="L159" i="159"/>
  <c r="K159" i="159"/>
  <c r="J159" i="159"/>
  <c r="I159" i="159"/>
  <c r="H159" i="159"/>
  <c r="G159" i="159"/>
  <c r="F159" i="159"/>
  <c r="E159" i="159"/>
  <c r="D159" i="159"/>
  <c r="C159" i="159"/>
  <c r="B159" i="159"/>
  <c r="M152" i="159"/>
  <c r="L152" i="159"/>
  <c r="K152" i="159"/>
  <c r="J152" i="159"/>
  <c r="I152" i="159"/>
  <c r="H152" i="159"/>
  <c r="G152" i="159"/>
  <c r="F152" i="159"/>
  <c r="E152" i="159"/>
  <c r="D152" i="159"/>
  <c r="C152" i="159"/>
  <c r="B152" i="159"/>
  <c r="M148" i="159"/>
  <c r="L148" i="159"/>
  <c r="K148" i="159"/>
  <c r="J148" i="159"/>
  <c r="I148" i="159"/>
  <c r="H148" i="159"/>
  <c r="G148" i="159"/>
  <c r="F148" i="159"/>
  <c r="E148" i="159"/>
  <c r="D148" i="159"/>
  <c r="C148" i="159"/>
  <c r="B148" i="159"/>
  <c r="M143" i="159"/>
  <c r="L143" i="159"/>
  <c r="K143" i="159"/>
  <c r="J143" i="159"/>
  <c r="I143" i="159"/>
  <c r="H143" i="159"/>
  <c r="G143" i="159"/>
  <c r="F143" i="159"/>
  <c r="E143" i="159"/>
  <c r="D143" i="159"/>
  <c r="C143" i="159"/>
  <c r="B143" i="159"/>
  <c r="M133" i="159"/>
  <c r="M137" i="159" s="1"/>
  <c r="M153" i="159" s="1"/>
  <c r="M160" i="159" s="1"/>
  <c r="M132" i="159"/>
  <c r="L132" i="159"/>
  <c r="K132" i="159"/>
  <c r="J132" i="159"/>
  <c r="I132" i="159"/>
  <c r="H132" i="159"/>
  <c r="H133" i="159" s="1"/>
  <c r="H137" i="159" s="1"/>
  <c r="H153" i="159" s="1"/>
  <c r="H160" i="159" s="1"/>
  <c r="G132" i="159"/>
  <c r="F132" i="159"/>
  <c r="E132" i="159"/>
  <c r="D132" i="159"/>
  <c r="C132" i="159"/>
  <c r="M123" i="159"/>
  <c r="L123" i="159"/>
  <c r="K123" i="159"/>
  <c r="J123" i="159"/>
  <c r="J133" i="159" s="1"/>
  <c r="J137" i="159" s="1"/>
  <c r="J153" i="159" s="1"/>
  <c r="J160" i="159" s="1"/>
  <c r="I123" i="159"/>
  <c r="H123" i="159"/>
  <c r="G123" i="159"/>
  <c r="G133" i="159" s="1"/>
  <c r="G137" i="159" s="1"/>
  <c r="G153" i="159" s="1"/>
  <c r="G160" i="159" s="1"/>
  <c r="F123" i="159"/>
  <c r="E123" i="159"/>
  <c r="D123" i="159"/>
  <c r="D133" i="159" s="1"/>
  <c r="D137" i="159" s="1"/>
  <c r="D153" i="159" s="1"/>
  <c r="D160" i="159" s="1"/>
  <c r="C123" i="159"/>
  <c r="B111" i="159"/>
  <c r="M106" i="159"/>
  <c r="L106" i="159"/>
  <c r="K106" i="159"/>
  <c r="J106" i="159"/>
  <c r="I106" i="159"/>
  <c r="H106" i="159"/>
  <c r="G106" i="159"/>
  <c r="F106" i="159"/>
  <c r="E106" i="159"/>
  <c r="D106" i="159"/>
  <c r="C106" i="159"/>
  <c r="B106" i="159"/>
  <c r="M101" i="159"/>
  <c r="L101" i="159"/>
  <c r="K101" i="159"/>
  <c r="J101" i="159"/>
  <c r="I101" i="159"/>
  <c r="H101" i="159"/>
  <c r="G101" i="159"/>
  <c r="F101" i="159"/>
  <c r="E101" i="159"/>
  <c r="D101" i="159"/>
  <c r="C101" i="159"/>
  <c r="B101" i="159"/>
  <c r="M98" i="159"/>
  <c r="L98" i="159"/>
  <c r="K98" i="159"/>
  <c r="J98" i="159"/>
  <c r="I98" i="159"/>
  <c r="H98" i="159"/>
  <c r="G98" i="159"/>
  <c r="F98" i="159"/>
  <c r="E98" i="159"/>
  <c r="D98" i="159"/>
  <c r="C98" i="159"/>
  <c r="B98" i="159"/>
  <c r="M93" i="159"/>
  <c r="L93" i="159"/>
  <c r="K93" i="159"/>
  <c r="J93" i="159"/>
  <c r="I93" i="159"/>
  <c r="H93" i="159"/>
  <c r="G93" i="159"/>
  <c r="F93" i="159"/>
  <c r="E93" i="159"/>
  <c r="D93" i="159"/>
  <c r="C93" i="159"/>
  <c r="B93" i="159"/>
  <c r="M83" i="159"/>
  <c r="M84" i="159" s="1"/>
  <c r="M87" i="159" s="1"/>
  <c r="M102" i="159" s="1"/>
  <c r="M107" i="159" s="1"/>
  <c r="L83" i="159"/>
  <c r="L84" i="159" s="1"/>
  <c r="L87" i="159" s="1"/>
  <c r="L102" i="159" s="1"/>
  <c r="L107" i="159" s="1"/>
  <c r="K83" i="159"/>
  <c r="J83" i="159"/>
  <c r="I83" i="159"/>
  <c r="H83" i="159"/>
  <c r="G83" i="159"/>
  <c r="F83" i="159"/>
  <c r="E83" i="159"/>
  <c r="D83" i="159"/>
  <c r="C83" i="159"/>
  <c r="M75" i="159"/>
  <c r="L75" i="159"/>
  <c r="K75" i="159"/>
  <c r="K84" i="159" s="1"/>
  <c r="K87" i="159" s="1"/>
  <c r="K102" i="159" s="1"/>
  <c r="K107" i="159" s="1"/>
  <c r="J75" i="159"/>
  <c r="J84" i="159" s="1"/>
  <c r="J87" i="159" s="1"/>
  <c r="I75" i="159"/>
  <c r="I84" i="159" s="1"/>
  <c r="I87" i="159" s="1"/>
  <c r="I102" i="159" s="1"/>
  <c r="I107" i="159" s="1"/>
  <c r="H75" i="159"/>
  <c r="G75" i="159"/>
  <c r="G84" i="159" s="1"/>
  <c r="G87" i="159" s="1"/>
  <c r="G102" i="159" s="1"/>
  <c r="G107" i="159" s="1"/>
  <c r="F75" i="159"/>
  <c r="F84" i="159" s="1"/>
  <c r="F87" i="159" s="1"/>
  <c r="F102" i="159" s="1"/>
  <c r="F107" i="159" s="1"/>
  <c r="E75" i="159"/>
  <c r="E84" i="159" s="1"/>
  <c r="E87" i="159" s="1"/>
  <c r="E102" i="159" s="1"/>
  <c r="E107" i="159" s="1"/>
  <c r="D75" i="159"/>
  <c r="D84" i="159" s="1"/>
  <c r="D87" i="159" s="1"/>
  <c r="C75" i="159"/>
  <c r="C84" i="159" s="1"/>
  <c r="C87" i="159" s="1"/>
  <c r="C102" i="159" s="1"/>
  <c r="C107" i="159" s="1"/>
  <c r="C109" i="159" s="1"/>
  <c r="B64" i="159"/>
  <c r="M269" i="159"/>
  <c r="L269" i="159"/>
  <c r="K269" i="159"/>
  <c r="J269" i="159"/>
  <c r="I269" i="159"/>
  <c r="H269" i="159"/>
  <c r="G269" i="159"/>
  <c r="F269" i="159"/>
  <c r="E269" i="159"/>
  <c r="D269" i="159"/>
  <c r="C269" i="159"/>
  <c r="B269" i="159"/>
  <c r="M259" i="159"/>
  <c r="L259" i="159"/>
  <c r="K259" i="159"/>
  <c r="J259" i="159"/>
  <c r="I259" i="159"/>
  <c r="H259" i="159"/>
  <c r="G259" i="159"/>
  <c r="F259" i="159"/>
  <c r="E259" i="159"/>
  <c r="D259" i="159"/>
  <c r="C259" i="159"/>
  <c r="B259" i="159"/>
  <c r="M254" i="159"/>
  <c r="L254" i="159"/>
  <c r="K254" i="159"/>
  <c r="J254" i="159"/>
  <c r="I254" i="159"/>
  <c r="H254" i="159"/>
  <c r="G254" i="159"/>
  <c r="F254" i="159"/>
  <c r="E254" i="159"/>
  <c r="D254" i="159"/>
  <c r="C254" i="159"/>
  <c r="B254" i="159"/>
  <c r="M249" i="159"/>
  <c r="L249" i="159"/>
  <c r="K249" i="159"/>
  <c r="J249" i="159"/>
  <c r="I249" i="159"/>
  <c r="H249" i="159"/>
  <c r="G249" i="159"/>
  <c r="F249" i="159"/>
  <c r="E249" i="159"/>
  <c r="D249" i="159"/>
  <c r="C249" i="159"/>
  <c r="B249" i="159"/>
  <c r="D245" i="159"/>
  <c r="E245" i="159" s="1"/>
  <c r="F245" i="159" s="1"/>
  <c r="G245" i="159" s="1"/>
  <c r="H245" i="159" s="1"/>
  <c r="I245" i="159" s="1"/>
  <c r="J245" i="159" s="1"/>
  <c r="K245" i="159" s="1"/>
  <c r="L245" i="159" s="1"/>
  <c r="M245" i="159" s="1"/>
  <c r="C245" i="159"/>
  <c r="E239" i="159"/>
  <c r="E243" i="159" s="1"/>
  <c r="M238" i="159"/>
  <c r="L238" i="159"/>
  <c r="K238" i="159"/>
  <c r="J238" i="159"/>
  <c r="I238" i="159"/>
  <c r="H238" i="159"/>
  <c r="G238" i="159"/>
  <c r="F238" i="159"/>
  <c r="E238" i="159"/>
  <c r="D238" i="159"/>
  <c r="C238" i="159"/>
  <c r="M229" i="159"/>
  <c r="M239" i="159" s="1"/>
  <c r="M243" i="159" s="1"/>
  <c r="M260" i="159" s="1"/>
  <c r="M270" i="159" s="1"/>
  <c r="L229" i="159"/>
  <c r="L239" i="159" s="1"/>
  <c r="L243" i="159" s="1"/>
  <c r="K229" i="159"/>
  <c r="J229" i="159"/>
  <c r="I229" i="159"/>
  <c r="H229" i="159"/>
  <c r="G229" i="159"/>
  <c r="G239" i="159" s="1"/>
  <c r="G243" i="159" s="1"/>
  <c r="G260" i="159" s="1"/>
  <c r="G270" i="159" s="1"/>
  <c r="F229" i="159"/>
  <c r="F239" i="159" s="1"/>
  <c r="F243" i="159" s="1"/>
  <c r="E229" i="159"/>
  <c r="D229" i="159"/>
  <c r="C229" i="159"/>
  <c r="D220" i="159"/>
  <c r="E220" i="159" s="1"/>
  <c r="F220" i="159" s="1"/>
  <c r="G220" i="159" s="1"/>
  <c r="H220" i="159" s="1"/>
  <c r="I220" i="159" s="1"/>
  <c r="J220" i="159" s="1"/>
  <c r="K220" i="159" s="1"/>
  <c r="L220" i="159" s="1"/>
  <c r="M220" i="159" s="1"/>
  <c r="C220" i="159"/>
  <c r="M59" i="159"/>
  <c r="L59" i="159"/>
  <c r="K59" i="159"/>
  <c r="J59" i="159"/>
  <c r="I59" i="159"/>
  <c r="H59" i="159"/>
  <c r="G59" i="159"/>
  <c r="F59" i="159"/>
  <c r="E59" i="159"/>
  <c r="D59" i="159"/>
  <c r="C59" i="159"/>
  <c r="B59" i="159"/>
  <c r="M49" i="159"/>
  <c r="L49" i="159"/>
  <c r="K49" i="159"/>
  <c r="J49" i="159"/>
  <c r="I49" i="159"/>
  <c r="H49" i="159"/>
  <c r="G49" i="159"/>
  <c r="F49" i="159"/>
  <c r="E49" i="159"/>
  <c r="D49" i="159"/>
  <c r="C49" i="159"/>
  <c r="B49" i="159"/>
  <c r="M44" i="159"/>
  <c r="L44" i="159"/>
  <c r="K44" i="159"/>
  <c r="J44" i="159"/>
  <c r="I44" i="159"/>
  <c r="H44" i="159"/>
  <c r="G44" i="159"/>
  <c r="F44" i="159"/>
  <c r="E44" i="159"/>
  <c r="D44" i="159"/>
  <c r="C44" i="159"/>
  <c r="B44" i="159"/>
  <c r="M39" i="159"/>
  <c r="L39" i="159"/>
  <c r="K39" i="159"/>
  <c r="J39" i="159"/>
  <c r="I39" i="159"/>
  <c r="H39" i="159"/>
  <c r="G39" i="159"/>
  <c r="F39" i="159"/>
  <c r="E39" i="159"/>
  <c r="D39" i="159"/>
  <c r="C39" i="159"/>
  <c r="B39" i="159"/>
  <c r="M28" i="159"/>
  <c r="L28" i="159"/>
  <c r="K28" i="159"/>
  <c r="J28" i="159"/>
  <c r="I28" i="159"/>
  <c r="H28" i="159"/>
  <c r="G28" i="159"/>
  <c r="F28" i="159"/>
  <c r="E28" i="159"/>
  <c r="D28" i="159"/>
  <c r="C28" i="159"/>
  <c r="M19" i="159"/>
  <c r="L19" i="159"/>
  <c r="K19" i="159"/>
  <c r="J19" i="159"/>
  <c r="I19" i="159"/>
  <c r="I29" i="159" s="1"/>
  <c r="I33" i="159" s="1"/>
  <c r="I50" i="159" s="1"/>
  <c r="I60" i="159" s="1"/>
  <c r="H19" i="159"/>
  <c r="H29" i="159" s="1"/>
  <c r="H33" i="159" s="1"/>
  <c r="G19" i="159"/>
  <c r="G29" i="159" s="1"/>
  <c r="G33" i="159" s="1"/>
  <c r="G50" i="159" s="1"/>
  <c r="F19" i="159"/>
  <c r="E19" i="159"/>
  <c r="D19" i="159"/>
  <c r="D29" i="159" s="1"/>
  <c r="D33" i="159" s="1"/>
  <c r="D50" i="159" s="1"/>
  <c r="D60" i="159" s="1"/>
  <c r="D62" i="159" s="1"/>
  <c r="C19" i="159"/>
  <c r="C29" i="159" s="1"/>
  <c r="C33" i="159" s="1"/>
  <c r="C50" i="159" s="1"/>
  <c r="C60" i="159" s="1"/>
  <c r="C62" i="159" s="1"/>
  <c r="B7" i="159"/>
  <c r="D5" i="159"/>
  <c r="D4" i="159"/>
  <c r="D162" i="159" l="1"/>
  <c r="E162" i="159" s="1"/>
  <c r="H239" i="159"/>
  <c r="H243" i="159" s="1"/>
  <c r="H260" i="159" s="1"/>
  <c r="H270" i="159" s="1"/>
  <c r="H50" i="159"/>
  <c r="H60" i="159" s="1"/>
  <c r="F260" i="159"/>
  <c r="F270" i="159" s="1"/>
  <c r="L260" i="159"/>
  <c r="L270" i="159" s="1"/>
  <c r="D102" i="159"/>
  <c r="D107" i="159" s="1"/>
  <c r="D109" i="159" s="1"/>
  <c r="E109" i="159" s="1"/>
  <c r="F109" i="159" s="1"/>
  <c r="G109" i="159" s="1"/>
  <c r="J102" i="159"/>
  <c r="J107" i="159" s="1"/>
  <c r="E133" i="159"/>
  <c r="E137" i="159" s="1"/>
  <c r="E153" i="159" s="1"/>
  <c r="E160" i="159" s="1"/>
  <c r="K133" i="159"/>
  <c r="K137" i="159" s="1"/>
  <c r="K153" i="159" s="1"/>
  <c r="K160" i="159" s="1"/>
  <c r="F186" i="159"/>
  <c r="F190" i="159" s="1"/>
  <c r="F206" i="159" s="1"/>
  <c r="F213" i="159" s="1"/>
  <c r="L186" i="159"/>
  <c r="L190" i="159" s="1"/>
  <c r="L206" i="159" s="1"/>
  <c r="L213" i="159" s="1"/>
  <c r="H84" i="159"/>
  <c r="H87" i="159" s="1"/>
  <c r="H102" i="159" s="1"/>
  <c r="H107" i="159" s="1"/>
  <c r="F133" i="159"/>
  <c r="F137" i="159" s="1"/>
  <c r="F153" i="159" s="1"/>
  <c r="F160" i="159" s="1"/>
  <c r="L133" i="159"/>
  <c r="L137" i="159" s="1"/>
  <c r="L153" i="159" s="1"/>
  <c r="L160" i="159" s="1"/>
  <c r="G186" i="159"/>
  <c r="G190" i="159" s="1"/>
  <c r="G206" i="159" s="1"/>
  <c r="G213" i="159" s="1"/>
  <c r="M186" i="159"/>
  <c r="M190" i="159" s="1"/>
  <c r="M206" i="159" s="1"/>
  <c r="M213" i="159" s="1"/>
  <c r="J29" i="159"/>
  <c r="J33" i="159" s="1"/>
  <c r="J50" i="159" s="1"/>
  <c r="J60" i="159" s="1"/>
  <c r="M29" i="159"/>
  <c r="M33" i="159" s="1"/>
  <c r="M50" i="159" s="1"/>
  <c r="M60" i="159" s="1"/>
  <c r="K239" i="159"/>
  <c r="K243" i="159" s="1"/>
  <c r="K260" i="159" s="1"/>
  <c r="K270" i="159" s="1"/>
  <c r="C133" i="159"/>
  <c r="C137" i="159" s="1"/>
  <c r="C153" i="159" s="1"/>
  <c r="C160" i="159" s="1"/>
  <c r="C162" i="159" s="1"/>
  <c r="I133" i="159"/>
  <c r="I137" i="159" s="1"/>
  <c r="I153" i="159" s="1"/>
  <c r="I160" i="159" s="1"/>
  <c r="D186" i="159"/>
  <c r="D190" i="159" s="1"/>
  <c r="D206" i="159" s="1"/>
  <c r="D213" i="159" s="1"/>
  <c r="J186" i="159"/>
  <c r="J190" i="159" s="1"/>
  <c r="J206" i="159" s="1"/>
  <c r="J213" i="159" s="1"/>
  <c r="D215" i="159"/>
  <c r="E215" i="159" s="1"/>
  <c r="F215" i="159" s="1"/>
  <c r="G215" i="159" s="1"/>
  <c r="E29" i="159"/>
  <c r="E33" i="159" s="1"/>
  <c r="E50" i="159" s="1"/>
  <c r="E60" i="159" s="1"/>
  <c r="E62" i="159" s="1"/>
  <c r="C239" i="159"/>
  <c r="C243" i="159" s="1"/>
  <c r="C260" i="159" s="1"/>
  <c r="C270" i="159" s="1"/>
  <c r="L29" i="159"/>
  <c r="L33" i="159" s="1"/>
  <c r="L50" i="159" s="1"/>
  <c r="L60" i="159" s="1"/>
  <c r="J239" i="159"/>
  <c r="J243" i="159" s="1"/>
  <c r="J260" i="159" s="1"/>
  <c r="J270" i="159" s="1"/>
  <c r="G60" i="159"/>
  <c r="E260" i="159"/>
  <c r="E270" i="159" s="1"/>
  <c r="K29" i="159"/>
  <c r="K33" i="159" s="1"/>
  <c r="K50" i="159" s="1"/>
  <c r="K60" i="159" s="1"/>
  <c r="I239" i="159"/>
  <c r="I243" i="159" s="1"/>
  <c r="I260" i="159" s="1"/>
  <c r="I270" i="159" s="1"/>
  <c r="F29" i="159"/>
  <c r="F33" i="159" s="1"/>
  <c r="F50" i="159" s="1"/>
  <c r="F60" i="159" s="1"/>
  <c r="D239" i="159"/>
  <c r="D243" i="159" s="1"/>
  <c r="D260" i="159" s="1"/>
  <c r="D270" i="159" s="1"/>
  <c r="C191" i="158"/>
  <c r="D191" i="158"/>
  <c r="E191" i="158" s="1"/>
  <c r="F191" i="158" s="1"/>
  <c r="G191" i="158" s="1"/>
  <c r="H191" i="158" s="1"/>
  <c r="I191" i="158" s="1"/>
  <c r="J191" i="158" s="1"/>
  <c r="K191" i="158" s="1"/>
  <c r="L191" i="158" s="1"/>
  <c r="M191" i="158" s="1"/>
  <c r="C166" i="158"/>
  <c r="D166" i="158"/>
  <c r="E166" i="158" s="1"/>
  <c r="F166" i="158" s="1"/>
  <c r="G166" i="158" s="1"/>
  <c r="H166" i="158" s="1"/>
  <c r="I166" i="158" s="1"/>
  <c r="J166" i="158" s="1"/>
  <c r="K166" i="158" s="1"/>
  <c r="L166" i="158" s="1"/>
  <c r="M166" i="158" s="1"/>
  <c r="C138" i="158"/>
  <c r="D138" i="158"/>
  <c r="E138" i="158" s="1"/>
  <c r="F138" i="158" s="1"/>
  <c r="G138" i="158" s="1"/>
  <c r="H138" i="158" s="1"/>
  <c r="I138" i="158" s="1"/>
  <c r="J138" i="158" s="1"/>
  <c r="K138" i="158" s="1"/>
  <c r="L138" i="158" s="1"/>
  <c r="M138" i="158" s="1"/>
  <c r="C113" i="158"/>
  <c r="D113" i="158"/>
  <c r="E113" i="158" s="1"/>
  <c r="F113" i="158" s="1"/>
  <c r="G113" i="158" s="1"/>
  <c r="H113" i="158" s="1"/>
  <c r="I113" i="158" s="1"/>
  <c r="J113" i="158" s="1"/>
  <c r="K113" i="158" s="1"/>
  <c r="L113" i="158" s="1"/>
  <c r="M113" i="158" s="1"/>
  <c r="C89" i="158"/>
  <c r="D89" i="158"/>
  <c r="E89" i="158" s="1"/>
  <c r="F89" i="158" s="1"/>
  <c r="G89" i="158" s="1"/>
  <c r="H89" i="158" s="1"/>
  <c r="I89" i="158" s="1"/>
  <c r="J89" i="158" s="1"/>
  <c r="K89" i="158" s="1"/>
  <c r="L89" i="158" s="1"/>
  <c r="M89" i="158" s="1"/>
  <c r="C67" i="158"/>
  <c r="D67" i="158"/>
  <c r="E67" i="158" s="1"/>
  <c r="F67" i="158" s="1"/>
  <c r="G67" i="158" s="1"/>
  <c r="H67" i="158" s="1"/>
  <c r="I67" i="158" s="1"/>
  <c r="J67" i="158" s="1"/>
  <c r="K67" i="158" s="1"/>
  <c r="L67" i="158" s="1"/>
  <c r="M67" i="158" s="1"/>
  <c r="C35" i="158"/>
  <c r="D35" i="158"/>
  <c r="E35" i="158" s="1"/>
  <c r="F35" i="158" s="1"/>
  <c r="G35" i="158" s="1"/>
  <c r="H35" i="158" s="1"/>
  <c r="I35" i="158" s="1"/>
  <c r="J35" i="158" s="1"/>
  <c r="K35" i="158" s="1"/>
  <c r="L35" i="158" s="1"/>
  <c r="M35" i="158" s="1"/>
  <c r="C10" i="158"/>
  <c r="D10" i="158"/>
  <c r="E10" i="158" s="1"/>
  <c r="F10" i="158" s="1"/>
  <c r="G10" i="158" s="1"/>
  <c r="H10" i="158" s="1"/>
  <c r="I10" i="158" s="1"/>
  <c r="J10" i="158" s="1"/>
  <c r="K10" i="158" s="1"/>
  <c r="L10" i="158" s="1"/>
  <c r="M10" i="158" s="1"/>
  <c r="M211" i="158"/>
  <c r="L211" i="158"/>
  <c r="K211" i="158"/>
  <c r="J211" i="158"/>
  <c r="I211" i="158"/>
  <c r="H211" i="158"/>
  <c r="G211" i="158"/>
  <c r="F211" i="158"/>
  <c r="E211" i="158"/>
  <c r="D211" i="158"/>
  <c r="C211" i="158"/>
  <c r="B211" i="158"/>
  <c r="M204" i="158"/>
  <c r="L204" i="158"/>
  <c r="K204" i="158"/>
  <c r="J204" i="158"/>
  <c r="I204" i="158"/>
  <c r="H204" i="158"/>
  <c r="G204" i="158"/>
  <c r="F204" i="158"/>
  <c r="E204" i="158"/>
  <c r="D204" i="158"/>
  <c r="C204" i="158"/>
  <c r="B204" i="158"/>
  <c r="M200" i="158"/>
  <c r="L200" i="158"/>
  <c r="K200" i="158"/>
  <c r="J200" i="158"/>
  <c r="I200" i="158"/>
  <c r="H200" i="158"/>
  <c r="G200" i="158"/>
  <c r="F200" i="158"/>
  <c r="E200" i="158"/>
  <c r="D200" i="158"/>
  <c r="C200" i="158"/>
  <c r="B200" i="158"/>
  <c r="M195" i="158"/>
  <c r="L195" i="158"/>
  <c r="K195" i="158"/>
  <c r="J195" i="158"/>
  <c r="I195" i="158"/>
  <c r="H195" i="158"/>
  <c r="G195" i="158"/>
  <c r="F195" i="158"/>
  <c r="E195" i="158"/>
  <c r="D195" i="158"/>
  <c r="C195" i="158"/>
  <c r="B195" i="158"/>
  <c r="E185" i="158"/>
  <c r="E189" i="158" s="1"/>
  <c r="E205" i="158" s="1"/>
  <c r="E212" i="158" s="1"/>
  <c r="M184" i="158"/>
  <c r="L184" i="158"/>
  <c r="K184" i="158"/>
  <c r="J184" i="158"/>
  <c r="I184" i="158"/>
  <c r="H184" i="158"/>
  <c r="G184" i="158"/>
  <c r="F184" i="158"/>
  <c r="E184" i="158"/>
  <c r="D184" i="158"/>
  <c r="C184" i="158"/>
  <c r="M175" i="158"/>
  <c r="M185" i="158" s="1"/>
  <c r="M189" i="158" s="1"/>
  <c r="M205" i="158" s="1"/>
  <c r="M212" i="158" s="1"/>
  <c r="L175" i="158"/>
  <c r="L185" i="158" s="1"/>
  <c r="L189" i="158" s="1"/>
  <c r="K175" i="158"/>
  <c r="K185" i="158" s="1"/>
  <c r="K189" i="158" s="1"/>
  <c r="K205" i="158" s="1"/>
  <c r="K212" i="158" s="1"/>
  <c r="J175" i="158"/>
  <c r="J185" i="158" s="1"/>
  <c r="J189" i="158" s="1"/>
  <c r="I175" i="158"/>
  <c r="H175" i="158"/>
  <c r="H185" i="158" s="1"/>
  <c r="H189" i="158" s="1"/>
  <c r="H205" i="158" s="1"/>
  <c r="H212" i="158" s="1"/>
  <c r="G175" i="158"/>
  <c r="G185" i="158" s="1"/>
  <c r="G189" i="158" s="1"/>
  <c r="G205" i="158" s="1"/>
  <c r="G212" i="158" s="1"/>
  <c r="F175" i="158"/>
  <c r="F185" i="158" s="1"/>
  <c r="F189" i="158" s="1"/>
  <c r="E175" i="158"/>
  <c r="D175" i="158"/>
  <c r="D185" i="158" s="1"/>
  <c r="D189" i="158" s="1"/>
  <c r="C175" i="158"/>
  <c r="B163" i="158"/>
  <c r="M158" i="158"/>
  <c r="L158" i="158"/>
  <c r="K158" i="158"/>
  <c r="J158" i="158"/>
  <c r="I158" i="158"/>
  <c r="H158" i="158"/>
  <c r="G158" i="158"/>
  <c r="F158" i="158"/>
  <c r="E158" i="158"/>
  <c r="D158" i="158"/>
  <c r="C158" i="158"/>
  <c r="B158" i="158"/>
  <c r="M151" i="158"/>
  <c r="L151" i="158"/>
  <c r="K151" i="158"/>
  <c r="J151" i="158"/>
  <c r="I151" i="158"/>
  <c r="H151" i="158"/>
  <c r="G151" i="158"/>
  <c r="F151" i="158"/>
  <c r="E151" i="158"/>
  <c r="D151" i="158"/>
  <c r="C151" i="158"/>
  <c r="B151" i="158"/>
  <c r="M147" i="158"/>
  <c r="L147" i="158"/>
  <c r="K147" i="158"/>
  <c r="J147" i="158"/>
  <c r="I147" i="158"/>
  <c r="H147" i="158"/>
  <c r="G147" i="158"/>
  <c r="F147" i="158"/>
  <c r="E147" i="158"/>
  <c r="D147" i="158"/>
  <c r="C147" i="158"/>
  <c r="B147" i="158"/>
  <c r="M142" i="158"/>
  <c r="L142" i="158"/>
  <c r="K142" i="158"/>
  <c r="J142" i="158"/>
  <c r="I142" i="158"/>
  <c r="H142" i="158"/>
  <c r="G142" i="158"/>
  <c r="F142" i="158"/>
  <c r="E142" i="158"/>
  <c r="D142" i="158"/>
  <c r="C142" i="158"/>
  <c r="B142" i="158"/>
  <c r="M132" i="158"/>
  <c r="M136" i="158" s="1"/>
  <c r="M152" i="158" s="1"/>
  <c r="M159" i="158" s="1"/>
  <c r="M131" i="158"/>
  <c r="L131" i="158"/>
  <c r="K131" i="158"/>
  <c r="J131" i="158"/>
  <c r="I131" i="158"/>
  <c r="H131" i="158"/>
  <c r="G131" i="158"/>
  <c r="F131" i="158"/>
  <c r="E131" i="158"/>
  <c r="D131" i="158"/>
  <c r="C131" i="158"/>
  <c r="M122" i="158"/>
  <c r="L122" i="158"/>
  <c r="K122" i="158"/>
  <c r="J122" i="158"/>
  <c r="J132" i="158" s="1"/>
  <c r="J136" i="158" s="1"/>
  <c r="J152" i="158" s="1"/>
  <c r="J159" i="158" s="1"/>
  <c r="I122" i="158"/>
  <c r="H122" i="158"/>
  <c r="G122" i="158"/>
  <c r="G132" i="158" s="1"/>
  <c r="G136" i="158" s="1"/>
  <c r="G152" i="158" s="1"/>
  <c r="G159" i="158" s="1"/>
  <c r="F122" i="158"/>
  <c r="E122" i="158"/>
  <c r="D122" i="158"/>
  <c r="D132" i="158" s="1"/>
  <c r="D136" i="158" s="1"/>
  <c r="D152" i="158" s="1"/>
  <c r="D159" i="158" s="1"/>
  <c r="D161" i="158" s="1"/>
  <c r="C122" i="158"/>
  <c r="B110" i="158"/>
  <c r="M105" i="158"/>
  <c r="L105" i="158"/>
  <c r="K105" i="158"/>
  <c r="J105" i="158"/>
  <c r="I105" i="158"/>
  <c r="H105" i="158"/>
  <c r="G105" i="158"/>
  <c r="F105" i="158"/>
  <c r="E105" i="158"/>
  <c r="D105" i="158"/>
  <c r="C105" i="158"/>
  <c r="B105" i="158"/>
  <c r="M101" i="158"/>
  <c r="L101" i="158"/>
  <c r="K101" i="158"/>
  <c r="J101" i="158"/>
  <c r="I101" i="158"/>
  <c r="H101" i="158"/>
  <c r="G101" i="158"/>
  <c r="F101" i="158"/>
  <c r="E101" i="158"/>
  <c r="D101" i="158"/>
  <c r="C101" i="158"/>
  <c r="B101" i="158"/>
  <c r="M98" i="158"/>
  <c r="L98" i="158"/>
  <c r="K98" i="158"/>
  <c r="J98" i="158"/>
  <c r="I98" i="158"/>
  <c r="H98" i="158"/>
  <c r="G98" i="158"/>
  <c r="F98" i="158"/>
  <c r="E98" i="158"/>
  <c r="D98" i="158"/>
  <c r="C98" i="158"/>
  <c r="B98" i="158"/>
  <c r="M93" i="158"/>
  <c r="L93" i="158"/>
  <c r="K93" i="158"/>
  <c r="J93" i="158"/>
  <c r="I93" i="158"/>
  <c r="H93" i="158"/>
  <c r="G93" i="158"/>
  <c r="F93" i="158"/>
  <c r="E93" i="158"/>
  <c r="D93" i="158"/>
  <c r="C93" i="158"/>
  <c r="B93" i="158"/>
  <c r="F84" i="158"/>
  <c r="F87" i="158" s="1"/>
  <c r="F102" i="158" s="1"/>
  <c r="F106" i="158" s="1"/>
  <c r="C84" i="158"/>
  <c r="C87" i="158" s="1"/>
  <c r="C102" i="158" s="1"/>
  <c r="C106" i="158" s="1"/>
  <c r="M83" i="158"/>
  <c r="L83" i="158"/>
  <c r="K83" i="158"/>
  <c r="J83" i="158"/>
  <c r="I83" i="158"/>
  <c r="H83" i="158"/>
  <c r="H84" i="158" s="1"/>
  <c r="H87" i="158" s="1"/>
  <c r="H102" i="158" s="1"/>
  <c r="H106" i="158" s="1"/>
  <c r="G83" i="158"/>
  <c r="F83" i="158"/>
  <c r="E83" i="158"/>
  <c r="D83" i="158"/>
  <c r="C83" i="158"/>
  <c r="M75" i="158"/>
  <c r="M84" i="158" s="1"/>
  <c r="M87" i="158" s="1"/>
  <c r="M102" i="158" s="1"/>
  <c r="M106" i="158" s="1"/>
  <c r="L75" i="158"/>
  <c r="L84" i="158" s="1"/>
  <c r="L87" i="158" s="1"/>
  <c r="L102" i="158" s="1"/>
  <c r="L106" i="158" s="1"/>
  <c r="K75" i="158"/>
  <c r="J75" i="158"/>
  <c r="J84" i="158" s="1"/>
  <c r="J87" i="158" s="1"/>
  <c r="I75" i="158"/>
  <c r="I84" i="158" s="1"/>
  <c r="I87" i="158" s="1"/>
  <c r="I102" i="158" s="1"/>
  <c r="I106" i="158" s="1"/>
  <c r="H75" i="158"/>
  <c r="G75" i="158"/>
  <c r="G84" i="158" s="1"/>
  <c r="G87" i="158" s="1"/>
  <c r="G102" i="158" s="1"/>
  <c r="G106" i="158" s="1"/>
  <c r="F75" i="158"/>
  <c r="E75" i="158"/>
  <c r="D75" i="158"/>
  <c r="D84" i="158" s="1"/>
  <c r="D87" i="158" s="1"/>
  <c r="C75" i="158"/>
  <c r="B64" i="158"/>
  <c r="M268" i="158"/>
  <c r="L268" i="158"/>
  <c r="K268" i="158"/>
  <c r="J268" i="158"/>
  <c r="I268" i="158"/>
  <c r="H268" i="158"/>
  <c r="G268" i="158"/>
  <c r="F268" i="158"/>
  <c r="E268" i="158"/>
  <c r="D268" i="158"/>
  <c r="C268" i="158"/>
  <c r="B268" i="158"/>
  <c r="M258" i="158"/>
  <c r="L258" i="158"/>
  <c r="K258" i="158"/>
  <c r="J258" i="158"/>
  <c r="I258" i="158"/>
  <c r="H258" i="158"/>
  <c r="G258" i="158"/>
  <c r="F258" i="158"/>
  <c r="E258" i="158"/>
  <c r="D258" i="158"/>
  <c r="C258" i="158"/>
  <c r="B258" i="158"/>
  <c r="M253" i="158"/>
  <c r="L253" i="158"/>
  <c r="K253" i="158"/>
  <c r="J253" i="158"/>
  <c r="I253" i="158"/>
  <c r="H253" i="158"/>
  <c r="G253" i="158"/>
  <c r="F253" i="158"/>
  <c r="E253" i="158"/>
  <c r="D253" i="158"/>
  <c r="C253" i="158"/>
  <c r="B253" i="158"/>
  <c r="M248" i="158"/>
  <c r="L248" i="158"/>
  <c r="K248" i="158"/>
  <c r="J248" i="158"/>
  <c r="I248" i="158"/>
  <c r="H248" i="158"/>
  <c r="G248" i="158"/>
  <c r="F248" i="158"/>
  <c r="E248" i="158"/>
  <c r="D248" i="158"/>
  <c r="C248" i="158"/>
  <c r="B248" i="158"/>
  <c r="D244" i="158"/>
  <c r="E244" i="158" s="1"/>
  <c r="F244" i="158" s="1"/>
  <c r="G244" i="158" s="1"/>
  <c r="H244" i="158" s="1"/>
  <c r="I244" i="158" s="1"/>
  <c r="J244" i="158" s="1"/>
  <c r="K244" i="158" s="1"/>
  <c r="L244" i="158" s="1"/>
  <c r="M244" i="158" s="1"/>
  <c r="C244" i="158"/>
  <c r="M237" i="158"/>
  <c r="L237" i="158"/>
  <c r="K237" i="158"/>
  <c r="J237" i="158"/>
  <c r="I237" i="158"/>
  <c r="H237" i="158"/>
  <c r="G237" i="158"/>
  <c r="F237" i="158"/>
  <c r="E237" i="158"/>
  <c r="D237" i="158"/>
  <c r="C237" i="158"/>
  <c r="M228" i="158"/>
  <c r="M238" i="158" s="1"/>
  <c r="M242" i="158" s="1"/>
  <c r="L228" i="158"/>
  <c r="K228" i="158"/>
  <c r="K238" i="158" s="1"/>
  <c r="K242" i="158" s="1"/>
  <c r="K259" i="158" s="1"/>
  <c r="K269" i="158" s="1"/>
  <c r="J228" i="158"/>
  <c r="I228" i="158"/>
  <c r="H228" i="158"/>
  <c r="H238" i="158" s="1"/>
  <c r="H242" i="158" s="1"/>
  <c r="H259" i="158" s="1"/>
  <c r="H269" i="158" s="1"/>
  <c r="G228" i="158"/>
  <c r="F228" i="158"/>
  <c r="E228" i="158"/>
  <c r="E238" i="158" s="1"/>
  <c r="E242" i="158" s="1"/>
  <c r="E259" i="158" s="1"/>
  <c r="E269" i="158" s="1"/>
  <c r="D228" i="158"/>
  <c r="C228" i="158"/>
  <c r="D219" i="158"/>
  <c r="E219" i="158" s="1"/>
  <c r="F219" i="158" s="1"/>
  <c r="G219" i="158" s="1"/>
  <c r="H219" i="158" s="1"/>
  <c r="I219" i="158" s="1"/>
  <c r="J219" i="158" s="1"/>
  <c r="K219" i="158" s="1"/>
  <c r="L219" i="158" s="1"/>
  <c r="M219" i="158" s="1"/>
  <c r="C219" i="158"/>
  <c r="M59" i="158"/>
  <c r="L59" i="158"/>
  <c r="K59" i="158"/>
  <c r="J59" i="158"/>
  <c r="I59" i="158"/>
  <c r="H59" i="158"/>
  <c r="G59" i="158"/>
  <c r="F59" i="158"/>
  <c r="E59" i="158"/>
  <c r="D59" i="158"/>
  <c r="C59" i="158"/>
  <c r="B59" i="158"/>
  <c r="M49" i="158"/>
  <c r="L49" i="158"/>
  <c r="K49" i="158"/>
  <c r="J49" i="158"/>
  <c r="I49" i="158"/>
  <c r="H49" i="158"/>
  <c r="G49" i="158"/>
  <c r="F49" i="158"/>
  <c r="E49" i="158"/>
  <c r="D49" i="158"/>
  <c r="C49" i="158"/>
  <c r="B49" i="158"/>
  <c r="M44" i="158"/>
  <c r="L44" i="158"/>
  <c r="K44" i="158"/>
  <c r="J44" i="158"/>
  <c r="I44" i="158"/>
  <c r="H44" i="158"/>
  <c r="G44" i="158"/>
  <c r="F44" i="158"/>
  <c r="E44" i="158"/>
  <c r="D44" i="158"/>
  <c r="C44" i="158"/>
  <c r="B44" i="158"/>
  <c r="M39" i="158"/>
  <c r="L39" i="158"/>
  <c r="K39" i="158"/>
  <c r="J39" i="158"/>
  <c r="I39" i="158"/>
  <c r="H39" i="158"/>
  <c r="G39" i="158"/>
  <c r="F39" i="158"/>
  <c r="E39" i="158"/>
  <c r="D39" i="158"/>
  <c r="C39" i="158"/>
  <c r="B39" i="158"/>
  <c r="M28" i="158"/>
  <c r="L28" i="158"/>
  <c r="K28" i="158"/>
  <c r="J28" i="158"/>
  <c r="I28" i="158"/>
  <c r="H28" i="158"/>
  <c r="G28" i="158"/>
  <c r="F28" i="158"/>
  <c r="E28" i="158"/>
  <c r="D28" i="158"/>
  <c r="C28" i="158"/>
  <c r="M19" i="158"/>
  <c r="L19" i="158"/>
  <c r="K19" i="158"/>
  <c r="J19" i="158"/>
  <c r="I19" i="158"/>
  <c r="H19" i="158"/>
  <c r="H29" i="158" s="1"/>
  <c r="H33" i="158" s="1"/>
  <c r="H50" i="158" s="1"/>
  <c r="H60" i="158" s="1"/>
  <c r="G19" i="158"/>
  <c r="F19" i="158"/>
  <c r="E19" i="158"/>
  <c r="D19" i="158"/>
  <c r="D29" i="158" s="1"/>
  <c r="D33" i="158" s="1"/>
  <c r="D50" i="158" s="1"/>
  <c r="D60" i="158" s="1"/>
  <c r="D62" i="158" s="1"/>
  <c r="C19" i="158"/>
  <c r="C29" i="158" s="1"/>
  <c r="C33" i="158" s="1"/>
  <c r="C50" i="158" s="1"/>
  <c r="C60" i="158" s="1"/>
  <c r="B7" i="158"/>
  <c r="D5" i="158"/>
  <c r="D4" i="158"/>
  <c r="F132" i="158" l="1"/>
  <c r="F136" i="158" s="1"/>
  <c r="F152" i="158" s="1"/>
  <c r="F159" i="158" s="1"/>
  <c r="L132" i="158"/>
  <c r="L136" i="158" s="1"/>
  <c r="L152" i="158" s="1"/>
  <c r="L159" i="158" s="1"/>
  <c r="C185" i="158"/>
  <c r="C189" i="158" s="1"/>
  <c r="C205" i="158" s="1"/>
  <c r="C212" i="158" s="1"/>
  <c r="I185" i="158"/>
  <c r="I189" i="158" s="1"/>
  <c r="I205" i="158" s="1"/>
  <c r="I212" i="158" s="1"/>
  <c r="E132" i="158"/>
  <c r="E136" i="158" s="1"/>
  <c r="E152" i="158" s="1"/>
  <c r="E159" i="158" s="1"/>
  <c r="D102" i="158"/>
  <c r="D106" i="158" s="1"/>
  <c r="D108" i="158" s="1"/>
  <c r="J102" i="158"/>
  <c r="J106" i="158" s="1"/>
  <c r="D205" i="158"/>
  <c r="D212" i="158" s="1"/>
  <c r="D214" i="158" s="1"/>
  <c r="E214" i="158" s="1"/>
  <c r="F214" i="158" s="1"/>
  <c r="G214" i="158" s="1"/>
  <c r="J205" i="158"/>
  <c r="J212" i="158" s="1"/>
  <c r="K132" i="158"/>
  <c r="K136" i="158" s="1"/>
  <c r="K152" i="158" s="1"/>
  <c r="K159" i="158" s="1"/>
  <c r="G29" i="158"/>
  <c r="G33" i="158" s="1"/>
  <c r="G50" i="158" s="1"/>
  <c r="G60" i="158" s="1"/>
  <c r="M29" i="158"/>
  <c r="M33" i="158" s="1"/>
  <c r="M50" i="158" s="1"/>
  <c r="M60" i="158" s="1"/>
  <c r="F238" i="158"/>
  <c r="F242" i="158" s="1"/>
  <c r="F259" i="158" s="1"/>
  <c r="F269" i="158" s="1"/>
  <c r="L238" i="158"/>
  <c r="L242" i="158" s="1"/>
  <c r="L259" i="158" s="1"/>
  <c r="L269" i="158" s="1"/>
  <c r="G238" i="158"/>
  <c r="G242" i="158" s="1"/>
  <c r="G259" i="158" s="1"/>
  <c r="G269" i="158" s="1"/>
  <c r="E84" i="158"/>
  <c r="E87" i="158" s="1"/>
  <c r="E102" i="158" s="1"/>
  <c r="E106" i="158" s="1"/>
  <c r="K84" i="158"/>
  <c r="K87" i="158" s="1"/>
  <c r="K102" i="158" s="1"/>
  <c r="K106" i="158" s="1"/>
  <c r="H132" i="158"/>
  <c r="H136" i="158" s="1"/>
  <c r="H152" i="158" s="1"/>
  <c r="H159" i="158" s="1"/>
  <c r="C132" i="158"/>
  <c r="C136" i="158" s="1"/>
  <c r="C152" i="158" s="1"/>
  <c r="C159" i="158" s="1"/>
  <c r="I132" i="158"/>
  <c r="I136" i="158" s="1"/>
  <c r="I152" i="158" s="1"/>
  <c r="I159" i="158" s="1"/>
  <c r="F62" i="159"/>
  <c r="G62" i="159" s="1"/>
  <c r="J29" i="158"/>
  <c r="J33" i="158" s="1"/>
  <c r="J50" i="158" s="1"/>
  <c r="J60" i="158" s="1"/>
  <c r="I29" i="158"/>
  <c r="I33" i="158" s="1"/>
  <c r="I50" i="158" s="1"/>
  <c r="I60" i="158" s="1"/>
  <c r="M259" i="158"/>
  <c r="M269" i="158" s="1"/>
  <c r="F205" i="158"/>
  <c r="F212" i="158" s="1"/>
  <c r="L205" i="158"/>
  <c r="L212" i="158" s="1"/>
  <c r="F162" i="159"/>
  <c r="G162" i="159" s="1"/>
  <c r="E161" i="158"/>
  <c r="F161" i="158" s="1"/>
  <c r="G161" i="158" s="1"/>
  <c r="K29" i="158"/>
  <c r="K33" i="158" s="1"/>
  <c r="K50" i="158" s="1"/>
  <c r="K60" i="158" s="1"/>
  <c r="C238" i="158"/>
  <c r="C242" i="158" s="1"/>
  <c r="C259" i="158" s="1"/>
  <c r="C269" i="158" s="1"/>
  <c r="I238" i="158"/>
  <c r="I242" i="158" s="1"/>
  <c r="I259" i="158" s="1"/>
  <c r="I269" i="158" s="1"/>
  <c r="E29" i="158"/>
  <c r="E33" i="158" s="1"/>
  <c r="E50" i="158" s="1"/>
  <c r="E60" i="158" s="1"/>
  <c r="E62" i="158" s="1"/>
  <c r="F29" i="158"/>
  <c r="F33" i="158" s="1"/>
  <c r="F50" i="158" s="1"/>
  <c r="F60" i="158" s="1"/>
  <c r="L29" i="158"/>
  <c r="L33" i="158" s="1"/>
  <c r="L50" i="158" s="1"/>
  <c r="L60" i="158" s="1"/>
  <c r="D238" i="158"/>
  <c r="D242" i="158" s="1"/>
  <c r="D259" i="158" s="1"/>
  <c r="D269" i="158" s="1"/>
  <c r="J238" i="158"/>
  <c r="J242" i="158" s="1"/>
  <c r="J259" i="158" s="1"/>
  <c r="J269" i="158" s="1"/>
  <c r="E108" i="158" l="1"/>
  <c r="F108" i="158" s="1"/>
  <c r="G108" i="158" s="1"/>
  <c r="F62" i="158"/>
  <c r="G62" i="158" s="1"/>
  <c r="C191" i="154"/>
  <c r="D191" i="154"/>
  <c r="E191" i="154" s="1"/>
  <c r="F191" i="154" s="1"/>
  <c r="G191" i="154" s="1"/>
  <c r="H191" i="154" s="1"/>
  <c r="I191" i="154" s="1"/>
  <c r="J191" i="154" s="1"/>
  <c r="K191" i="154" s="1"/>
  <c r="L191" i="154" s="1"/>
  <c r="M191" i="154" s="1"/>
  <c r="C166" i="154"/>
  <c r="D166" i="154"/>
  <c r="E166" i="154" s="1"/>
  <c r="F166" i="154" s="1"/>
  <c r="G166" i="154" s="1"/>
  <c r="H166" i="154" s="1"/>
  <c r="I166" i="154" s="1"/>
  <c r="J166" i="154" s="1"/>
  <c r="K166" i="154" s="1"/>
  <c r="L166" i="154" s="1"/>
  <c r="M166" i="154" s="1"/>
  <c r="C138" i="154"/>
  <c r="D138" i="154"/>
  <c r="E138" i="154" s="1"/>
  <c r="F138" i="154" s="1"/>
  <c r="G138" i="154" s="1"/>
  <c r="H138" i="154" s="1"/>
  <c r="I138" i="154" s="1"/>
  <c r="J138" i="154" s="1"/>
  <c r="K138" i="154" s="1"/>
  <c r="L138" i="154" s="1"/>
  <c r="M138" i="154" s="1"/>
  <c r="C113" i="154"/>
  <c r="D113" i="154"/>
  <c r="E113" i="154" s="1"/>
  <c r="F113" i="154" s="1"/>
  <c r="G113" i="154" s="1"/>
  <c r="H113" i="154" s="1"/>
  <c r="I113" i="154" s="1"/>
  <c r="J113" i="154" s="1"/>
  <c r="K113" i="154" s="1"/>
  <c r="L113" i="154" s="1"/>
  <c r="M113" i="154" s="1"/>
  <c r="C89" i="154"/>
  <c r="D89" i="154"/>
  <c r="E89" i="154" s="1"/>
  <c r="F89" i="154" s="1"/>
  <c r="G89" i="154" s="1"/>
  <c r="H89" i="154" s="1"/>
  <c r="I89" i="154" s="1"/>
  <c r="J89" i="154" s="1"/>
  <c r="K89" i="154" s="1"/>
  <c r="L89" i="154" s="1"/>
  <c r="M89" i="154" s="1"/>
  <c r="C67" i="154"/>
  <c r="D67" i="154"/>
  <c r="E67" i="154" s="1"/>
  <c r="F67" i="154" s="1"/>
  <c r="G67" i="154" s="1"/>
  <c r="H67" i="154" s="1"/>
  <c r="I67" i="154" s="1"/>
  <c r="J67" i="154" s="1"/>
  <c r="K67" i="154" s="1"/>
  <c r="L67" i="154" s="1"/>
  <c r="M67" i="154" s="1"/>
  <c r="C35" i="154"/>
  <c r="D35" i="154"/>
  <c r="E35" i="154" s="1"/>
  <c r="F35" i="154" s="1"/>
  <c r="G35" i="154" s="1"/>
  <c r="H35" i="154" s="1"/>
  <c r="I35" i="154" s="1"/>
  <c r="J35" i="154" s="1"/>
  <c r="K35" i="154" s="1"/>
  <c r="L35" i="154" s="1"/>
  <c r="M35" i="154" s="1"/>
  <c r="C10" i="154"/>
  <c r="D10" i="154"/>
  <c r="E10" i="154" s="1"/>
  <c r="F10" i="154" s="1"/>
  <c r="G10" i="154" s="1"/>
  <c r="H10" i="154" s="1"/>
  <c r="I10" i="154" s="1"/>
  <c r="J10" i="154" s="1"/>
  <c r="K10" i="154" s="1"/>
  <c r="L10" i="154" s="1"/>
  <c r="M10" i="154" s="1"/>
  <c r="M211" i="154"/>
  <c r="L211" i="154"/>
  <c r="K211" i="154"/>
  <c r="J211" i="154"/>
  <c r="I211" i="154"/>
  <c r="H211" i="154"/>
  <c r="G211" i="154"/>
  <c r="F211" i="154"/>
  <c r="E211" i="154"/>
  <c r="D211" i="154"/>
  <c r="C211" i="154"/>
  <c r="B211" i="154"/>
  <c r="M204" i="154"/>
  <c r="L204" i="154"/>
  <c r="K204" i="154"/>
  <c r="J204" i="154"/>
  <c r="I204" i="154"/>
  <c r="H204" i="154"/>
  <c r="G204" i="154"/>
  <c r="F204" i="154"/>
  <c r="E204" i="154"/>
  <c r="D204" i="154"/>
  <c r="C204" i="154"/>
  <c r="B204" i="154"/>
  <c r="M200" i="154"/>
  <c r="L200" i="154"/>
  <c r="K200" i="154"/>
  <c r="J200" i="154"/>
  <c r="I200" i="154"/>
  <c r="H200" i="154"/>
  <c r="G200" i="154"/>
  <c r="F200" i="154"/>
  <c r="E200" i="154"/>
  <c r="D200" i="154"/>
  <c r="C200" i="154"/>
  <c r="B200" i="154"/>
  <c r="M195" i="154"/>
  <c r="L195" i="154"/>
  <c r="K195" i="154"/>
  <c r="J195" i="154"/>
  <c r="I195" i="154"/>
  <c r="H195" i="154"/>
  <c r="G195" i="154"/>
  <c r="F195" i="154"/>
  <c r="E195" i="154"/>
  <c r="D195" i="154"/>
  <c r="C195" i="154"/>
  <c r="B195" i="154"/>
  <c r="M184" i="154"/>
  <c r="L184" i="154"/>
  <c r="K184" i="154"/>
  <c r="J184" i="154"/>
  <c r="I184" i="154"/>
  <c r="I185" i="154" s="1"/>
  <c r="I189" i="154" s="1"/>
  <c r="H184" i="154"/>
  <c r="G184" i="154"/>
  <c r="F184" i="154"/>
  <c r="E184" i="154"/>
  <c r="D184" i="154"/>
  <c r="C184" i="154"/>
  <c r="C185" i="154" s="1"/>
  <c r="C189" i="154" s="1"/>
  <c r="C205" i="154" s="1"/>
  <c r="C212" i="154" s="1"/>
  <c r="M175" i="154"/>
  <c r="L175" i="154"/>
  <c r="K175" i="154"/>
  <c r="J175" i="154"/>
  <c r="I175" i="154"/>
  <c r="H175" i="154"/>
  <c r="H185" i="154" s="1"/>
  <c r="H189" i="154" s="1"/>
  <c r="H205" i="154" s="1"/>
  <c r="H212" i="154" s="1"/>
  <c r="G175" i="154"/>
  <c r="F175" i="154"/>
  <c r="E175" i="154"/>
  <c r="D175" i="154"/>
  <c r="C175" i="154"/>
  <c r="B163" i="154"/>
  <c r="M158" i="154"/>
  <c r="L158" i="154"/>
  <c r="K158" i="154"/>
  <c r="J158" i="154"/>
  <c r="I158" i="154"/>
  <c r="H158" i="154"/>
  <c r="G158" i="154"/>
  <c r="F158" i="154"/>
  <c r="E158" i="154"/>
  <c r="D158" i="154"/>
  <c r="C158" i="154"/>
  <c r="B158" i="154"/>
  <c r="M151" i="154"/>
  <c r="L151" i="154"/>
  <c r="K151" i="154"/>
  <c r="J151" i="154"/>
  <c r="I151" i="154"/>
  <c r="H151" i="154"/>
  <c r="G151" i="154"/>
  <c r="F151" i="154"/>
  <c r="E151" i="154"/>
  <c r="D151" i="154"/>
  <c r="C151" i="154"/>
  <c r="B151" i="154"/>
  <c r="M147" i="154"/>
  <c r="L147" i="154"/>
  <c r="K147" i="154"/>
  <c r="J147" i="154"/>
  <c r="I147" i="154"/>
  <c r="H147" i="154"/>
  <c r="G147" i="154"/>
  <c r="F147" i="154"/>
  <c r="E147" i="154"/>
  <c r="D147" i="154"/>
  <c r="C147" i="154"/>
  <c r="B147" i="154"/>
  <c r="M142" i="154"/>
  <c r="L142" i="154"/>
  <c r="K142" i="154"/>
  <c r="J142" i="154"/>
  <c r="I142" i="154"/>
  <c r="H142" i="154"/>
  <c r="G142" i="154"/>
  <c r="F142" i="154"/>
  <c r="E142" i="154"/>
  <c r="D142" i="154"/>
  <c r="C142" i="154"/>
  <c r="B142" i="154"/>
  <c r="M131" i="154"/>
  <c r="L131" i="154"/>
  <c r="K131" i="154"/>
  <c r="J131" i="154"/>
  <c r="I131" i="154"/>
  <c r="H131" i="154"/>
  <c r="G131" i="154"/>
  <c r="F131" i="154"/>
  <c r="E131" i="154"/>
  <c r="D131" i="154"/>
  <c r="C131" i="154"/>
  <c r="M122" i="154"/>
  <c r="M132" i="154" s="1"/>
  <c r="M136" i="154" s="1"/>
  <c r="M152" i="154" s="1"/>
  <c r="M159" i="154" s="1"/>
  <c r="L122" i="154"/>
  <c r="K122" i="154"/>
  <c r="J122" i="154"/>
  <c r="I122" i="154"/>
  <c r="H122" i="154"/>
  <c r="G122" i="154"/>
  <c r="G132" i="154" s="1"/>
  <c r="G136" i="154" s="1"/>
  <c r="G152" i="154" s="1"/>
  <c r="G159" i="154" s="1"/>
  <c r="F122" i="154"/>
  <c r="E122" i="154"/>
  <c r="D122" i="154"/>
  <c r="C122" i="154"/>
  <c r="B110" i="154"/>
  <c r="M105" i="154"/>
  <c r="L105" i="154"/>
  <c r="K105" i="154"/>
  <c r="J105" i="154"/>
  <c r="I105" i="154"/>
  <c r="H105" i="154"/>
  <c r="G105" i="154"/>
  <c r="F105" i="154"/>
  <c r="E105" i="154"/>
  <c r="D105" i="154"/>
  <c r="C105" i="154"/>
  <c r="B105" i="154"/>
  <c r="M101" i="154"/>
  <c r="L101" i="154"/>
  <c r="K101" i="154"/>
  <c r="J101" i="154"/>
  <c r="I101" i="154"/>
  <c r="H101" i="154"/>
  <c r="G101" i="154"/>
  <c r="F101" i="154"/>
  <c r="E101" i="154"/>
  <c r="D101" i="154"/>
  <c r="C101" i="154"/>
  <c r="B101" i="154"/>
  <c r="M98" i="154"/>
  <c r="L98" i="154"/>
  <c r="K98" i="154"/>
  <c r="J98" i="154"/>
  <c r="I98" i="154"/>
  <c r="H98" i="154"/>
  <c r="G98" i="154"/>
  <c r="F98" i="154"/>
  <c r="E98" i="154"/>
  <c r="D98" i="154"/>
  <c r="C98" i="154"/>
  <c r="B98" i="154"/>
  <c r="M93" i="154"/>
  <c r="L93" i="154"/>
  <c r="K93" i="154"/>
  <c r="J93" i="154"/>
  <c r="I93" i="154"/>
  <c r="H93" i="154"/>
  <c r="G93" i="154"/>
  <c r="F93" i="154"/>
  <c r="E93" i="154"/>
  <c r="D93" i="154"/>
  <c r="C93" i="154"/>
  <c r="B93" i="154"/>
  <c r="L84" i="154"/>
  <c r="L87" i="154" s="1"/>
  <c r="L102" i="154" s="1"/>
  <c r="L106" i="154" s="1"/>
  <c r="M83" i="154"/>
  <c r="L83" i="154"/>
  <c r="K83" i="154"/>
  <c r="J83" i="154"/>
  <c r="I83" i="154"/>
  <c r="H83" i="154"/>
  <c r="G83" i="154"/>
  <c r="F83" i="154"/>
  <c r="E83" i="154"/>
  <c r="D83" i="154"/>
  <c r="C83" i="154"/>
  <c r="C84" i="154" s="1"/>
  <c r="C87" i="154" s="1"/>
  <c r="C102" i="154" s="1"/>
  <c r="C106" i="154" s="1"/>
  <c r="M75" i="154"/>
  <c r="L75" i="154"/>
  <c r="K75" i="154"/>
  <c r="J75" i="154"/>
  <c r="I75" i="154"/>
  <c r="H75" i="154"/>
  <c r="G75" i="154"/>
  <c r="G84" i="154" s="1"/>
  <c r="G87" i="154" s="1"/>
  <c r="G102" i="154" s="1"/>
  <c r="G106" i="154" s="1"/>
  <c r="F75" i="154"/>
  <c r="E75" i="154"/>
  <c r="D75" i="154"/>
  <c r="C75" i="154"/>
  <c r="B64" i="154"/>
  <c r="M268" i="154"/>
  <c r="L268" i="154"/>
  <c r="K268" i="154"/>
  <c r="J268" i="154"/>
  <c r="I268" i="154"/>
  <c r="H268" i="154"/>
  <c r="G268" i="154"/>
  <c r="F268" i="154"/>
  <c r="E268" i="154"/>
  <c r="D268" i="154"/>
  <c r="C268" i="154"/>
  <c r="B268" i="154"/>
  <c r="M258" i="154"/>
  <c r="L258" i="154"/>
  <c r="K258" i="154"/>
  <c r="J258" i="154"/>
  <c r="I258" i="154"/>
  <c r="H258" i="154"/>
  <c r="G258" i="154"/>
  <c r="F258" i="154"/>
  <c r="E258" i="154"/>
  <c r="D258" i="154"/>
  <c r="C258" i="154"/>
  <c r="B258" i="154"/>
  <c r="M253" i="154"/>
  <c r="L253" i="154"/>
  <c r="K253" i="154"/>
  <c r="J253" i="154"/>
  <c r="I253" i="154"/>
  <c r="H253" i="154"/>
  <c r="G253" i="154"/>
  <c r="F253" i="154"/>
  <c r="E253" i="154"/>
  <c r="D253" i="154"/>
  <c r="C253" i="154"/>
  <c r="B253" i="154"/>
  <c r="M248" i="154"/>
  <c r="L248" i="154"/>
  <c r="K248" i="154"/>
  <c r="J248" i="154"/>
  <c r="I248" i="154"/>
  <c r="H248" i="154"/>
  <c r="G248" i="154"/>
  <c r="F248" i="154"/>
  <c r="E248" i="154"/>
  <c r="D248" i="154"/>
  <c r="C248" i="154"/>
  <c r="B248" i="154"/>
  <c r="D244" i="154"/>
  <c r="E244" i="154" s="1"/>
  <c r="F244" i="154" s="1"/>
  <c r="G244" i="154" s="1"/>
  <c r="H244" i="154" s="1"/>
  <c r="I244" i="154" s="1"/>
  <c r="J244" i="154" s="1"/>
  <c r="K244" i="154" s="1"/>
  <c r="L244" i="154" s="1"/>
  <c r="M244" i="154" s="1"/>
  <c r="C244" i="154"/>
  <c r="M237" i="154"/>
  <c r="L237" i="154"/>
  <c r="K237" i="154"/>
  <c r="J237" i="154"/>
  <c r="I237" i="154"/>
  <c r="H237" i="154"/>
  <c r="G237" i="154"/>
  <c r="F237" i="154"/>
  <c r="E237" i="154"/>
  <c r="D237" i="154"/>
  <c r="C237" i="154"/>
  <c r="M228" i="154"/>
  <c r="L228" i="154"/>
  <c r="K228" i="154"/>
  <c r="J228" i="154"/>
  <c r="I228" i="154"/>
  <c r="H228" i="154"/>
  <c r="G228" i="154"/>
  <c r="F228" i="154"/>
  <c r="F238" i="154" s="1"/>
  <c r="F242" i="154" s="1"/>
  <c r="E228" i="154"/>
  <c r="D228" i="154"/>
  <c r="C228" i="154"/>
  <c r="C238" i="154" s="1"/>
  <c r="C242" i="154" s="1"/>
  <c r="D219" i="154"/>
  <c r="E219" i="154" s="1"/>
  <c r="F219" i="154" s="1"/>
  <c r="G219" i="154" s="1"/>
  <c r="H219" i="154" s="1"/>
  <c r="I219" i="154" s="1"/>
  <c r="J219" i="154" s="1"/>
  <c r="K219" i="154" s="1"/>
  <c r="L219" i="154" s="1"/>
  <c r="M219" i="154" s="1"/>
  <c r="C219" i="154"/>
  <c r="M59" i="154"/>
  <c r="L59" i="154"/>
  <c r="K59" i="154"/>
  <c r="J59" i="154"/>
  <c r="I59" i="154"/>
  <c r="H59" i="154"/>
  <c r="G59" i="154"/>
  <c r="F59" i="154"/>
  <c r="E59" i="154"/>
  <c r="D59" i="154"/>
  <c r="C59" i="154"/>
  <c r="B59" i="154"/>
  <c r="M49" i="154"/>
  <c r="L49" i="154"/>
  <c r="K49" i="154"/>
  <c r="J49" i="154"/>
  <c r="I49" i="154"/>
  <c r="H49" i="154"/>
  <c r="G49" i="154"/>
  <c r="F49" i="154"/>
  <c r="E49" i="154"/>
  <c r="D49" i="154"/>
  <c r="C49" i="154"/>
  <c r="B49" i="154"/>
  <c r="M44" i="154"/>
  <c r="L44" i="154"/>
  <c r="K44" i="154"/>
  <c r="J44" i="154"/>
  <c r="I44" i="154"/>
  <c r="H44" i="154"/>
  <c r="G44" i="154"/>
  <c r="F44" i="154"/>
  <c r="E44" i="154"/>
  <c r="D44" i="154"/>
  <c r="C44" i="154"/>
  <c r="B44" i="154"/>
  <c r="M39" i="154"/>
  <c r="L39" i="154"/>
  <c r="K39" i="154"/>
  <c r="J39" i="154"/>
  <c r="I39" i="154"/>
  <c r="H39" i="154"/>
  <c r="G39" i="154"/>
  <c r="F39" i="154"/>
  <c r="E39" i="154"/>
  <c r="D39" i="154"/>
  <c r="C39" i="154"/>
  <c r="B39" i="154"/>
  <c r="C29" i="154"/>
  <c r="C33" i="154" s="1"/>
  <c r="M28" i="154"/>
  <c r="L28" i="154"/>
  <c r="K28" i="154"/>
  <c r="J28" i="154"/>
  <c r="I28" i="154"/>
  <c r="H28" i="154"/>
  <c r="G28" i="154"/>
  <c r="F28" i="154"/>
  <c r="E28" i="154"/>
  <c r="D28" i="154"/>
  <c r="C28" i="154"/>
  <c r="M19" i="154"/>
  <c r="L19" i="154"/>
  <c r="K19" i="154"/>
  <c r="K29" i="154" s="1"/>
  <c r="K33" i="154" s="1"/>
  <c r="K50" i="154" s="1"/>
  <c r="K60" i="154" s="1"/>
  <c r="J19" i="154"/>
  <c r="J29" i="154" s="1"/>
  <c r="J33" i="154" s="1"/>
  <c r="I19" i="154"/>
  <c r="H19" i="154"/>
  <c r="G19" i="154"/>
  <c r="F19" i="154"/>
  <c r="E19" i="154"/>
  <c r="E29" i="154" s="1"/>
  <c r="E33" i="154" s="1"/>
  <c r="E50" i="154" s="1"/>
  <c r="E60" i="154" s="1"/>
  <c r="D19" i="154"/>
  <c r="D29" i="154" s="1"/>
  <c r="D33" i="154" s="1"/>
  <c r="C19" i="154"/>
  <c r="B7" i="154"/>
  <c r="D5" i="154"/>
  <c r="D4" i="154"/>
  <c r="C259" i="154" l="1"/>
  <c r="C269" i="154" s="1"/>
  <c r="H132" i="154"/>
  <c r="H136" i="154" s="1"/>
  <c r="H152" i="154" s="1"/>
  <c r="H159" i="154" s="1"/>
  <c r="I205" i="154"/>
  <c r="I212" i="154" s="1"/>
  <c r="I84" i="154"/>
  <c r="I87" i="154" s="1"/>
  <c r="I102" i="154" s="1"/>
  <c r="I106" i="154" s="1"/>
  <c r="J84" i="154"/>
  <c r="J87" i="154" s="1"/>
  <c r="J102" i="154" s="1"/>
  <c r="J106" i="154" s="1"/>
  <c r="D132" i="154"/>
  <c r="D136" i="154" s="1"/>
  <c r="D152" i="154" s="1"/>
  <c r="D159" i="154" s="1"/>
  <c r="D161" i="154" s="1"/>
  <c r="G238" i="154"/>
  <c r="G242" i="154" s="1"/>
  <c r="M238" i="154"/>
  <c r="M242" i="154" s="1"/>
  <c r="E84" i="154"/>
  <c r="E87" i="154" s="1"/>
  <c r="E102" i="154" s="1"/>
  <c r="E106" i="154" s="1"/>
  <c r="K84" i="154"/>
  <c r="K87" i="154" s="1"/>
  <c r="K102" i="154" s="1"/>
  <c r="K106" i="154" s="1"/>
  <c r="E185" i="154"/>
  <c r="E189" i="154" s="1"/>
  <c r="E205" i="154" s="1"/>
  <c r="E212" i="154" s="1"/>
  <c r="K185" i="154"/>
  <c r="K189" i="154" s="1"/>
  <c r="K205" i="154" s="1"/>
  <c r="K212" i="154" s="1"/>
  <c r="D84" i="154"/>
  <c r="D87" i="154" s="1"/>
  <c r="J132" i="154"/>
  <c r="J136" i="154" s="1"/>
  <c r="J152" i="154" s="1"/>
  <c r="J159" i="154" s="1"/>
  <c r="H29" i="154"/>
  <c r="H33" i="154" s="1"/>
  <c r="H50" i="154" s="1"/>
  <c r="H60" i="154" s="1"/>
  <c r="I29" i="154"/>
  <c r="I33" i="154" s="1"/>
  <c r="I50" i="154" s="1"/>
  <c r="I60" i="154" s="1"/>
  <c r="H238" i="154"/>
  <c r="H242" i="154" s="1"/>
  <c r="H259" i="154" s="1"/>
  <c r="H269" i="154" s="1"/>
  <c r="F84" i="154"/>
  <c r="F87" i="154" s="1"/>
  <c r="F102" i="154" s="1"/>
  <c r="F106" i="154" s="1"/>
  <c r="M84" i="154"/>
  <c r="M87" i="154" s="1"/>
  <c r="M102" i="154" s="1"/>
  <c r="M106" i="154" s="1"/>
  <c r="G29" i="154"/>
  <c r="G33" i="154" s="1"/>
  <c r="G50" i="154" s="1"/>
  <c r="G60" i="154" s="1"/>
  <c r="D50" i="154"/>
  <c r="D60" i="154" s="1"/>
  <c r="D62" i="154" s="1"/>
  <c r="E62" i="154" s="1"/>
  <c r="J50" i="154"/>
  <c r="J60" i="154" s="1"/>
  <c r="G259" i="154"/>
  <c r="G269" i="154" s="1"/>
  <c r="M259" i="154"/>
  <c r="M269" i="154" s="1"/>
  <c r="D102" i="154"/>
  <c r="D106" i="154" s="1"/>
  <c r="D108" i="154" s="1"/>
  <c r="C50" i="154"/>
  <c r="C60" i="154" s="1"/>
  <c r="D238" i="154"/>
  <c r="D242" i="154" s="1"/>
  <c r="D259" i="154" s="1"/>
  <c r="H84" i="154"/>
  <c r="H87" i="154" s="1"/>
  <c r="H102" i="154" s="1"/>
  <c r="H106" i="154" s="1"/>
  <c r="F132" i="154"/>
  <c r="F136" i="154" s="1"/>
  <c r="F152" i="154" s="1"/>
  <c r="F159" i="154" s="1"/>
  <c r="L132" i="154"/>
  <c r="L136" i="154" s="1"/>
  <c r="L152" i="154" s="1"/>
  <c r="L159" i="154" s="1"/>
  <c r="G185" i="154"/>
  <c r="G189" i="154" s="1"/>
  <c r="G205" i="154" s="1"/>
  <c r="G212" i="154" s="1"/>
  <c r="M185" i="154"/>
  <c r="M189" i="154" s="1"/>
  <c r="M205" i="154" s="1"/>
  <c r="M212" i="154" s="1"/>
  <c r="I238" i="154"/>
  <c r="I242" i="154" s="1"/>
  <c r="I259" i="154" s="1"/>
  <c r="I269" i="154" s="1"/>
  <c r="E132" i="154"/>
  <c r="E136" i="154" s="1"/>
  <c r="E152" i="154" s="1"/>
  <c r="E159" i="154" s="1"/>
  <c r="E161" i="154" s="1"/>
  <c r="F161" i="154" s="1"/>
  <c r="G161" i="154" s="1"/>
  <c r="K132" i="154"/>
  <c r="K136" i="154" s="1"/>
  <c r="K152" i="154" s="1"/>
  <c r="K159" i="154" s="1"/>
  <c r="F185" i="154"/>
  <c r="F189" i="154" s="1"/>
  <c r="F205" i="154" s="1"/>
  <c r="F212" i="154" s="1"/>
  <c r="L185" i="154"/>
  <c r="L189" i="154" s="1"/>
  <c r="L205" i="154" s="1"/>
  <c r="L212" i="154" s="1"/>
  <c r="M29" i="154"/>
  <c r="M33" i="154" s="1"/>
  <c r="M50" i="154" s="1"/>
  <c r="M60" i="154" s="1"/>
  <c r="J238" i="154"/>
  <c r="J242" i="154" s="1"/>
  <c r="J259" i="154" s="1"/>
  <c r="J269" i="154" s="1"/>
  <c r="L238" i="154"/>
  <c r="L242" i="154" s="1"/>
  <c r="L259" i="154" s="1"/>
  <c r="L269" i="154" s="1"/>
  <c r="C132" i="154"/>
  <c r="C136" i="154" s="1"/>
  <c r="C152" i="154" s="1"/>
  <c r="C159" i="154" s="1"/>
  <c r="I132" i="154"/>
  <c r="I136" i="154" s="1"/>
  <c r="I152" i="154" s="1"/>
  <c r="I159" i="154" s="1"/>
  <c r="D185" i="154"/>
  <c r="D189" i="154" s="1"/>
  <c r="D205" i="154" s="1"/>
  <c r="D212" i="154" s="1"/>
  <c r="D214" i="154" s="1"/>
  <c r="J185" i="154"/>
  <c r="J189" i="154" s="1"/>
  <c r="J205" i="154" s="1"/>
  <c r="J212" i="154" s="1"/>
  <c r="E214" i="154"/>
  <c r="F214" i="154" s="1"/>
  <c r="G214" i="154" s="1"/>
  <c r="E238" i="154"/>
  <c r="E242" i="154" s="1"/>
  <c r="E259" i="154" s="1"/>
  <c r="E269" i="154" s="1"/>
  <c r="F29" i="154"/>
  <c r="F33" i="154" s="1"/>
  <c r="F50" i="154" s="1"/>
  <c r="F60" i="154" s="1"/>
  <c r="L29" i="154"/>
  <c r="L33" i="154" s="1"/>
  <c r="L50" i="154" s="1"/>
  <c r="L60" i="154" s="1"/>
  <c r="F259" i="154"/>
  <c r="F269" i="154" s="1"/>
  <c r="D269" i="154"/>
  <c r="K238" i="154"/>
  <c r="K242" i="154" s="1"/>
  <c r="K259" i="154" s="1"/>
  <c r="K269" i="154" s="1"/>
  <c r="J39" i="1"/>
  <c r="E108" i="154" l="1"/>
  <c r="F108" i="154" s="1"/>
  <c r="G108" i="154" s="1"/>
  <c r="F62" i="154"/>
  <c r="G62" i="154" s="1"/>
  <c r="I45" i="1"/>
  <c r="H42" i="1" l="1"/>
  <c r="J108" i="1" l="1"/>
  <c r="K108" i="1" s="1"/>
  <c r="L108" i="1" s="1"/>
  <c r="M108" i="1" s="1"/>
  <c r="N108" i="1" s="1"/>
  <c r="O108" i="1" s="1"/>
  <c r="P108" i="1" s="1"/>
  <c r="Q108" i="1" s="1"/>
  <c r="R108" i="1" s="1"/>
  <c r="S108" i="1" s="1"/>
  <c r="I108" i="1"/>
  <c r="J92" i="1"/>
  <c r="K92" i="1" s="1"/>
  <c r="L92" i="1" s="1"/>
  <c r="M92" i="1" s="1"/>
  <c r="N92" i="1" s="1"/>
  <c r="O92" i="1" s="1"/>
  <c r="P92" i="1" s="1"/>
  <c r="Q92" i="1" s="1"/>
  <c r="R92" i="1" s="1"/>
  <c r="S92" i="1" s="1"/>
  <c r="I92" i="1"/>
  <c r="J61" i="1"/>
  <c r="K61" i="1" s="1"/>
  <c r="L61" i="1" s="1"/>
  <c r="M61" i="1" s="1"/>
  <c r="N61" i="1" s="1"/>
  <c r="O61" i="1" s="1"/>
  <c r="P61" i="1" s="1"/>
  <c r="Q61" i="1" s="1"/>
  <c r="R61" i="1" s="1"/>
  <c r="S61" i="1" s="1"/>
  <c r="I61" i="1"/>
  <c r="J45" i="1" l="1"/>
  <c r="K45" i="1" s="1"/>
  <c r="L45" i="1" s="1"/>
  <c r="M45" i="1" s="1"/>
  <c r="N45" i="1" s="1"/>
  <c r="O45" i="1" s="1"/>
  <c r="P45" i="1" s="1"/>
  <c r="Q45" i="1" s="1"/>
  <c r="R45" i="1" s="1"/>
  <c r="S45" i="1" s="1"/>
  <c r="J40" i="1" l="1"/>
  <c r="S130" i="1"/>
  <c r="R130" i="1"/>
  <c r="Q130" i="1"/>
  <c r="P130" i="1"/>
  <c r="O130" i="1"/>
  <c r="N130" i="1"/>
  <c r="M130" i="1"/>
  <c r="L130" i="1"/>
  <c r="K130" i="1"/>
  <c r="J130" i="1"/>
  <c r="I130" i="1"/>
  <c r="H130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S100" i="1"/>
  <c r="R100" i="1"/>
  <c r="Q100" i="1"/>
  <c r="P100" i="1"/>
  <c r="O100" i="1"/>
  <c r="N100" i="1"/>
  <c r="M100" i="1"/>
  <c r="L100" i="1"/>
  <c r="K100" i="1"/>
  <c r="J100" i="1"/>
  <c r="I100" i="1"/>
  <c r="S96" i="1"/>
  <c r="S102" i="1" s="1"/>
  <c r="S106" i="1" s="1"/>
  <c r="S125" i="1" s="1"/>
  <c r="S132" i="1" s="1"/>
  <c r="R96" i="1"/>
  <c r="Q96" i="1"/>
  <c r="P96" i="1"/>
  <c r="O96" i="1"/>
  <c r="O102" i="1" s="1"/>
  <c r="O106" i="1" s="1"/>
  <c r="O125" i="1" s="1"/>
  <c r="O132" i="1" s="1"/>
  <c r="N96" i="1"/>
  <c r="M96" i="1"/>
  <c r="L96" i="1"/>
  <c r="K96" i="1"/>
  <c r="J96" i="1"/>
  <c r="I96" i="1"/>
  <c r="S53" i="1"/>
  <c r="R53" i="1"/>
  <c r="Q53" i="1"/>
  <c r="Q55" i="1" s="1"/>
  <c r="Q59" i="1" s="1"/>
  <c r="P53" i="1"/>
  <c r="O53" i="1"/>
  <c r="N53" i="1"/>
  <c r="M53" i="1"/>
  <c r="L53" i="1"/>
  <c r="K53" i="1"/>
  <c r="J53" i="1"/>
  <c r="I53" i="1"/>
  <c r="I55" i="1" s="1"/>
  <c r="I59" i="1" s="1"/>
  <c r="S49" i="1"/>
  <c r="S55" i="1" s="1"/>
  <c r="S59" i="1" s="1"/>
  <c r="R49" i="1"/>
  <c r="R55" i="1" s="1"/>
  <c r="R59" i="1" s="1"/>
  <c r="Q49" i="1"/>
  <c r="P49" i="1"/>
  <c r="O49" i="1"/>
  <c r="N49" i="1"/>
  <c r="N55" i="1" s="1"/>
  <c r="N59" i="1" s="1"/>
  <c r="M49" i="1"/>
  <c r="L49" i="1"/>
  <c r="L55" i="1" s="1"/>
  <c r="L59" i="1" s="1"/>
  <c r="K49" i="1"/>
  <c r="J49" i="1"/>
  <c r="I49" i="1"/>
  <c r="S83" i="1"/>
  <c r="R83" i="1"/>
  <c r="Q83" i="1"/>
  <c r="P83" i="1"/>
  <c r="O83" i="1"/>
  <c r="N83" i="1"/>
  <c r="M83" i="1"/>
  <c r="L83" i="1"/>
  <c r="K83" i="1"/>
  <c r="J83" i="1"/>
  <c r="S76" i="1"/>
  <c r="R76" i="1"/>
  <c r="Q76" i="1"/>
  <c r="P76" i="1"/>
  <c r="O76" i="1"/>
  <c r="N76" i="1"/>
  <c r="M76" i="1"/>
  <c r="L76" i="1"/>
  <c r="K76" i="1"/>
  <c r="J76" i="1"/>
  <c r="S71" i="1"/>
  <c r="R71" i="1"/>
  <c r="Q71" i="1"/>
  <c r="P71" i="1"/>
  <c r="O71" i="1"/>
  <c r="N71" i="1"/>
  <c r="M71" i="1"/>
  <c r="L71" i="1"/>
  <c r="K71" i="1"/>
  <c r="J71" i="1"/>
  <c r="S65" i="1"/>
  <c r="R65" i="1"/>
  <c r="Q65" i="1"/>
  <c r="P65" i="1"/>
  <c r="O65" i="1"/>
  <c r="N65" i="1"/>
  <c r="M65" i="1"/>
  <c r="L65" i="1"/>
  <c r="K65" i="1"/>
  <c r="J65" i="1"/>
  <c r="I83" i="1"/>
  <c r="H83" i="1"/>
  <c r="I76" i="1"/>
  <c r="H76" i="1"/>
  <c r="I71" i="1"/>
  <c r="H71" i="1"/>
  <c r="I65" i="1"/>
  <c r="H65" i="1"/>
  <c r="J55" i="1" l="1"/>
  <c r="J59" i="1" s="1"/>
  <c r="J78" i="1" s="1"/>
  <c r="J85" i="1" s="1"/>
  <c r="J87" i="1" s="1"/>
  <c r="K87" i="1" s="1"/>
  <c r="L87" i="1" s="1"/>
  <c r="M87" i="1" s="1"/>
  <c r="P55" i="1"/>
  <c r="P59" i="1" s="1"/>
  <c r="K102" i="1"/>
  <c r="K106" i="1" s="1"/>
  <c r="K125" i="1" s="1"/>
  <c r="K132" i="1" s="1"/>
  <c r="K55" i="1"/>
  <c r="K59" i="1" s="1"/>
  <c r="K78" i="1" s="1"/>
  <c r="K85" i="1" s="1"/>
  <c r="O55" i="1"/>
  <c r="O59" i="1" s="1"/>
  <c r="M55" i="1"/>
  <c r="M59" i="1" s="1"/>
  <c r="L102" i="1"/>
  <c r="L106" i="1" s="1"/>
  <c r="L125" i="1" s="1"/>
  <c r="L132" i="1" s="1"/>
  <c r="P102" i="1"/>
  <c r="P106" i="1" s="1"/>
  <c r="P125" i="1" s="1"/>
  <c r="P132" i="1" s="1"/>
  <c r="I78" i="1"/>
  <c r="O78" i="1"/>
  <c r="O85" i="1" s="1"/>
  <c r="S78" i="1"/>
  <c r="S85" i="1" s="1"/>
  <c r="M78" i="1"/>
  <c r="M85" i="1" s="1"/>
  <c r="Q78" i="1"/>
  <c r="Q85" i="1" s="1"/>
  <c r="L78" i="1"/>
  <c r="L85" i="1" s="1"/>
  <c r="N78" i="1"/>
  <c r="N85" i="1" s="1"/>
  <c r="R78" i="1"/>
  <c r="R85" i="1" s="1"/>
  <c r="P78" i="1"/>
  <c r="P85" i="1" s="1"/>
  <c r="I102" i="1"/>
  <c r="I106" i="1" s="1"/>
  <c r="I125" i="1" s="1"/>
  <c r="I132" i="1" s="1"/>
  <c r="M102" i="1"/>
  <c r="M106" i="1" s="1"/>
  <c r="M125" i="1" s="1"/>
  <c r="M132" i="1" s="1"/>
  <c r="Q102" i="1"/>
  <c r="Q106" i="1" s="1"/>
  <c r="Q125" i="1" s="1"/>
  <c r="Q132" i="1" s="1"/>
  <c r="J102" i="1"/>
  <c r="J106" i="1" s="1"/>
  <c r="J125" i="1" s="1"/>
  <c r="J132" i="1" s="1"/>
  <c r="N102" i="1"/>
  <c r="N106" i="1" s="1"/>
  <c r="N125" i="1" s="1"/>
  <c r="N132" i="1" s="1"/>
  <c r="R102" i="1"/>
  <c r="R106" i="1" s="1"/>
  <c r="R125" i="1" s="1"/>
  <c r="R132" i="1" s="1"/>
  <c r="I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9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A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B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C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D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E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0F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10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11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12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Hollands</author>
  </authors>
  <commentList>
    <comment ref="A1" authorId="0" shapeId="0" xr:uid="{00000000-0006-0000-1300-000001000000}">
      <text>
        <r>
          <rPr>
            <sz val="9"/>
            <color indexed="81"/>
            <rFont val="Tahoma"/>
            <family val="2"/>
          </rPr>
          <t>DDMode=Online</t>
        </r>
      </text>
    </comment>
  </commentList>
</comments>
</file>

<file path=xl/sharedStrings.xml><?xml version="1.0" encoding="utf-8"?>
<sst xmlns="http://schemas.openxmlformats.org/spreadsheetml/2006/main" count="9416" uniqueCount="421">
  <si>
    <t>FORMAT XLONE REPORT</t>
  </si>
  <si>
    <t>REPORT SETTINGS</t>
  </si>
  <si>
    <t>Description:</t>
  </si>
  <si>
    <t>Narration:</t>
  </si>
  <si>
    <t>Created By:</t>
  </si>
  <si>
    <t>MARKJ - 10-Sep-2018 13:32:20</t>
  </si>
  <si>
    <t>Destination:</t>
  </si>
  <si>
    <t>Publishing:</t>
  </si>
  <si>
    <t>File Title=Period Balances Report;Display Height=200;Link Options=None</t>
  </si>
  <si>
    <t>Protection:</t>
  </si>
  <si>
    <t>Protect Sheets=N;Protect Workbooks=N;Structure=N;Windows=N;ReadOnly=N</t>
  </si>
  <si>
    <t>REPORT VARIABLES</t>
  </si>
  <si>
    <t>Variable</t>
  </si>
  <si>
    <t>Description</t>
  </si>
  <si>
    <t>Type/Edit</t>
  </si>
  <si>
    <t>Value</t>
  </si>
  <si>
    <t>Field Dict Code</t>
  </si>
  <si>
    <t>List Values</t>
  </si>
  <si>
    <t>Variable 1:</t>
  </si>
  <si>
    <t>Variable 2:</t>
  </si>
  <si>
    <t>Variable 3:</t>
  </si>
  <si>
    <t>Variable 4:</t>
  </si>
  <si>
    <t>Variable 5:</t>
  </si>
  <si>
    <t>Variable 6:</t>
  </si>
  <si>
    <t>COLUMN DEFINITION</t>
  </si>
  <si>
    <t>Name:</t>
  </si>
  <si>
    <t>ColumnDefn1</t>
  </si>
  <si>
    <t>Data Source:</t>
  </si>
  <si>
    <t>F1LDG.PeriodBalances</t>
  </si>
  <si>
    <t>Parameters:</t>
  </si>
  <si>
    <t>Drilldown:</t>
  </si>
  <si>
    <t>Column Name:</t>
  </si>
  <si>
    <t>Action:</t>
  </si>
  <si>
    <t>Field:</t>
  </si>
  <si>
    <t>Details:</t>
  </si>
  <si>
    <t>Display:</t>
  </si>
  <si>
    <t>ROW COMMANDS</t>
  </si>
  <si>
    <t>Command</t>
  </si>
  <si>
    <t>Details</t>
  </si>
  <si>
    <t>Selection</t>
  </si>
  <si>
    <t>Search</t>
  </si>
  <si>
    <t>Value (Fr)</t>
  </si>
  <si>
    <t>Value (To)</t>
  </si>
  <si>
    <t>*</t>
  </si>
  <si>
    <t xml:space="preserve"> </t>
  </si>
  <si>
    <t>LIST</t>
  </si>
  <si>
    <t>NXTBUD</t>
  </si>
  <si>
    <t>List;Y;Y;Y;Specified;250;-1</t>
  </si>
  <si>
    <t>List=DropDownList;SelectionCode=PJBUD;HideInactive=N;Display=CodeDescription</t>
  </si>
  <si>
    <t>LISTBY</t>
  </si>
  <si>
    <t>List By</t>
  </si>
  <si>
    <t>List;Y;Y;Y;Specified;200;0</t>
  </si>
  <si>
    <t>PYORIG</t>
  </si>
  <si>
    <t>PeriodBalance</t>
  </si>
  <si>
    <t>F1Lpb_BalAmt1</t>
  </si>
  <si>
    <t>Y</t>
  </si>
  <si>
    <t>Use Column=Y;Display Column=Y;Title=Description;Title same as Column Name=Y;Type=SameAsColumn;Display Format Type=DefaultForType;Display Width=100;Link Options=None;Total Line Type=Automatic</t>
  </si>
  <si>
    <t>Ledger:</t>
  </si>
  <si>
    <t>Period:</t>
  </si>
  <si>
    <t>Period To:</t>
  </si>
  <si>
    <t>12</t>
  </si>
  <si>
    <t>SET</t>
  </si>
  <si>
    <t>Level 1</t>
  </si>
  <si>
    <t>one of</t>
  </si>
  <si>
    <t>SUPPRESS ZERO</t>
  </si>
  <si>
    <t>List;Delete</t>
  </si>
  <si>
    <t>All</t>
  </si>
  <si>
    <t>Level 2</t>
  </si>
  <si>
    <t>between</t>
  </si>
  <si>
    <t>d.*</t>
  </si>
  <si>
    <t>Credit</t>
  </si>
  <si>
    <t>Debit</t>
  </si>
  <si>
    <t>d.SET</t>
  </si>
  <si>
    <t>F1Ldg_LdgName</t>
  </si>
  <si>
    <t>Capital Income</t>
  </si>
  <si>
    <t>Investing Fund Flows</t>
  </si>
  <si>
    <t>{Management_Reporting};{Management_Reporting_Description}</t>
  </si>
  <si>
    <t>Financing Fund Flows</t>
  </si>
  <si>
    <t>Reserve Movements</t>
  </si>
  <si>
    <t>SIGN</t>
  </si>
  <si>
    <t>PAGEBREAK</t>
  </si>
  <si>
    <t>{&amp;LISTBY}</t>
  </si>
  <si>
    <t>0</t>
  </si>
  <si>
    <t>NextBud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</si>
  <si>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</si>
  <si>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</si>
  <si>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</si>
  <si>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</si>
  <si>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</si>
  <si>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</si>
  <si>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</si>
  <si>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</si>
  <si>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</si>
  <si>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Use Column=Y;Display Column=Y;Title=Next Bud;Title same as Column Name=Y;Type=SameAsColumn;Display Format Type=DefaultForType;Display Format=#,##0.00~sc~(#,##0.00);Display Width=100;Link Options=None;Total Line Type=Automatic</t>
  </si>
  <si>
    <t>{&amp;NXTBUD}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</si>
  <si>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</si>
  <si>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</si>
  <si>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</si>
  <si>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</si>
  <si>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</si>
  <si>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</si>
  <si>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</si>
  <si>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</si>
  <si>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</si>
  <si>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=</t>
  </si>
  <si>
    <t>DISPLAY</t>
  </si>
  <si>
    <t>Operating Surplus/(Deficit) before Capital</t>
  </si>
  <si>
    <t>Operating Surplus/(Deficit) after Capital</t>
  </si>
  <si>
    <t>Net Inc/(Dec) in Funds before Transfers</t>
  </si>
  <si>
    <t>Net Inc/(Dec) in Unrestricted Funds</t>
  </si>
  <si>
    <t>Consolidated Fund</t>
  </si>
  <si>
    <t>C</t>
  </si>
  <si>
    <t>Use Column=Y;Display Column=Y;Title=PYORIG;Title same as Column Name=Y;Type=SameAsColumn;Display Format Type=DefaultForType;Display Format=#,##0.00~sc~(#,##0.00);Display Width=100;Link Options=None;Total Line Type=Automatic</t>
  </si>
  <si>
    <t>{&amp;PYORIG}</t>
  </si>
  <si>
    <t>{&amp;NXTBUD},{&amp;PYORIG}</t>
  </si>
  <si>
    <t>Total Revenue</t>
  </si>
  <si>
    <t xml:space="preserve">Total Expenses </t>
  </si>
  <si>
    <t>List=DropDownList;Display=Description;Management Reporting;</t>
  </si>
  <si>
    <t>Use Column=Y;Display Column=Y;Title=FY02;Title same as Column Name=Y;Type=SameAsColumn;Display Format Type=DefaultForType;Display Format=#,##0.00~sc~(#,##0.00);Display Width=100;Link Options=None;Total Line Type=Automatic</t>
  </si>
  <si>
    <t>Use Column=Y;Display Column=Y;Title=FY03;Title same as Column Name=Y;Type=SameAsColumn;Display Format Type=DefaultForType;Display Format=#,##0.00~sc~(#,##0.00);Display Width=100;Link Options=None;Total Line Type=Automatic</t>
  </si>
  <si>
    <t>Use Column=Y;Display Column=Y;Title=FY04;Title same as Column Name=Y;Type=SameAsColumn;Display Format Type=DefaultForType;Display Format=#,##0.00~sc~(#,##0.00);Display Width=100;Link Options=None;Total Line Type=Automatic</t>
  </si>
  <si>
    <t>Use Column=Y;Display Column=Y;Title=FY05;Title same as Column Name=Y;Type=SameAsColumn;Display Format Type=DefaultForType;Display Format=#,##0.00~sc~(#,##0.00);Display Width=100;Link Options=None;Total Line Type=Automatic</t>
  </si>
  <si>
    <t>Use Column=Y;Display Column=Y;Title=FY06;Title same as Column Name=Y;Type=SameAsColumn;Display Format Type=DefaultForType;Display Format=#,##0.00~sc~(#,##0.00);Display Width=100;Link Options=None;Total Line Type=Automatic</t>
  </si>
  <si>
    <t>Use Column=Y;Display Column=Y;Title=FY07;Title same as Column Name=Y;Type=SameAsColumn;Display Format Type=DefaultForType;Display Format=#,##0.00~sc~(#,##0.00);Display Width=100;Link Options=None;Total Line Type=Automatic</t>
  </si>
  <si>
    <t>Use Column=Y;Display Column=Y;Title=FY08;Title same as Column Name=Y;Type=SameAsColumn;Display Format Type=DefaultForType;Display Format=#,##0.00~sc~(#,##0.00);Display Width=100;Link Options=None;Total Line Type=Automatic</t>
  </si>
  <si>
    <t>Use Column=Y;Display Column=Y;Title=FY09;Title same as Column Name=Y;Type=SameAsColumn;Display Format Type=DefaultForType;Display Format=#,##0.00~sc~(#,##0.00);Display Width=100;Link Options=None;Total Line Type=Automatic</t>
  </si>
  <si>
    <t>Use Column=Y;Display Column=Y;Title=FY10;Title same as Column Name=Y;Type=SameAsColumn;Display Format Type=DefaultForType;Display Format=#,##0.00~sc~(#,##0.00);Display Width=100;Link Options=None;Total Line Type=Automatic</t>
  </si>
  <si>
    <t>Management_Reporting</t>
  </si>
  <si>
    <t>Management_Reporting between ('100' AND '120') OR Management_Reporting one of (130)</t>
  </si>
  <si>
    <t>Management_Reporting between ('200' AND '230') AND Expense_Type one of (O)</t>
  </si>
  <si>
    <t>125</t>
  </si>
  <si>
    <t>ChartName=PJCHT</t>
  </si>
  <si>
    <t>Management Reporting</t>
  </si>
  <si>
    <t>REPEAT END</t>
  </si>
  <si>
    <t>Income</t>
  </si>
  <si>
    <t>Expenses</t>
  </si>
  <si>
    <t>215, 500</t>
  </si>
  <si>
    <t>Non Cash</t>
  </si>
  <si>
    <t>Expense_Type one of (C) OR Management_Reporting one of (400)</t>
  </si>
  <si>
    <t>Expense_Type</t>
  </si>
  <si>
    <t>Capital Works</t>
  </si>
  <si>
    <t>400</t>
  </si>
  <si>
    <t>Asset Sales</t>
  </si>
  <si>
    <t>Management_Reporting between ('310' AND '320') OR Management_Reporting between ('410' AND '420')</t>
  </si>
  <si>
    <t>Rates &amp; Annual Charges</t>
  </si>
  <si>
    <t>User Charges &amp; Fees</t>
  </si>
  <si>
    <t>Interest &amp; Investment Revenue</t>
  </si>
  <si>
    <t>Other Revenues</t>
  </si>
  <si>
    <t>Operating Grants &amp; Contributions</t>
  </si>
  <si>
    <t>Internal Income</t>
  </si>
  <si>
    <t>Employee costs</t>
  </si>
  <si>
    <t>Materials &amp; Contracts</t>
  </si>
  <si>
    <t>Borrowing Costs</t>
  </si>
  <si>
    <t>Depreciation &amp; Impairment</t>
  </si>
  <si>
    <t>Other Expenses</t>
  </si>
  <si>
    <t>Internal Expenses</t>
  </si>
  <si>
    <t>Capital Grants &amp; Contributions</t>
  </si>
  <si>
    <t>Loan Principal</t>
  </si>
  <si>
    <t>Proceeds from Borrowings</t>
  </si>
  <si>
    <t>Transfers to Internal Reserves</t>
  </si>
  <si>
    <t>Transfers to Developer Contributions</t>
  </si>
  <si>
    <t>Transfers to Other External Reserves</t>
  </si>
  <si>
    <t>Transfers from Internal Reserves</t>
  </si>
  <si>
    <t>Transfers from Developer Contributions</t>
  </si>
  <si>
    <t>Transfers from Other External Reserves</t>
  </si>
  <si>
    <t>:*</t>
  </si>
  <si>
    <t>:SET</t>
  </si>
  <si>
    <t>:LIST</t>
  </si>
  <si>
    <t>:SIGN</t>
  </si>
  <si>
    <t>:d.*</t>
  </si>
  <si>
    <t>:d.SET</t>
  </si>
  <si>
    <t>:DISPLAY</t>
  </si>
  <si>
    <t>:REPEAT END</t>
  </si>
  <si>
    <t>DefnSheetName=Definition</t>
  </si>
  <si>
    <t>Original Budget Comparison</t>
  </si>
  <si>
    <t>{&amp;CY_REV_PJ}</t>
  </si>
  <si>
    <t>{&amp;CY_BUD_PJ}</t>
  </si>
  <si>
    <t>Proposed Budget Ledger</t>
  </si>
  <si>
    <t>{&amp;ColumnDefn1.Entity} - {&amp;ColumnDefn1.Entity_Description}</t>
  </si>
  <si>
    <t>{&amp;ColumnDefn1.Directorate} - {&amp;ColumnDefn1.Directorate_Description}</t>
  </si>
  <si>
    <t>{&amp;ColumnDefn1.Business_Unit} - {&amp;ColumnDefn1.Business_Unit_Description}</t>
  </si>
  <si>
    <t>{&amp;ColumnDefn1.Cost_Centre} - {&amp;ColumnDefn1.Cost_Centre_Description}</t>
  </si>
  <si>
    <t>{&amp;ColumnDefn1.Key_Outcome_Area} - {&amp;ColumnDefn1.Key_Outcome_Area_Description}</t>
  </si>
  <si>
    <t>{&amp;ColumnDefn1.IPR_Outcomes} - {&amp;ColumnDefn1.IPR_Outcomes_Description}</t>
  </si>
  <si>
    <t>{&amp;ColumnDefn1.IPR_Strategies} - {&amp;ColumnDefn1.IPR_Strategies_Description}</t>
  </si>
  <si>
    <t>{&amp;ColumnDefn1.IPR_Activities} - {&amp;ColumnDefn1.IPR_Activities_Description}</t>
  </si>
  <si>
    <t>{&amp;ColumnDefn1.Project} - {&amp;ColumnDefn1.Project_Description}</t>
  </si>
  <si>
    <t>SELECT</t>
  </si>
  <si>
    <t>Select Report Summary</t>
  </si>
  <si>
    <t>List=DropDownList;Display=Description;Directorate;;Business Unit;;Entity;;Cost Centre;;IPR Outcomes;;IPR Strategies;;IPR Activities;</t>
  </si>
  <si>
    <t>Entity</t>
  </si>
  <si>
    <t>10 - General Fund</t>
  </si>
  <si>
    <t>50 - Utilities</t>
  </si>
  <si>
    <t>&amp;COLUMNDEFN1.IPR_OUTCOMES - &amp;COLUMNDEFN1.IPR_OUTCOMES_DESCRIPTION</t>
  </si>
  <si>
    <t>&amp;COLUMNDEFN1.IPR_STRATEGIES - &amp;COLUMNDEFN1.IPR_STRATEGIES_DESCRIPTION</t>
  </si>
  <si>
    <t>&amp;COLUMNDEFN1.IPR_ACTIVITIES - &amp;COLUMNDEFN1.IPR_ACTIVITIES_DESCRIPTION</t>
  </si>
  <si>
    <t>240 - Waste Management</t>
  </si>
  <si>
    <t>30 - Water Fund</t>
  </si>
  <si>
    <t>250 - Water Services</t>
  </si>
  <si>
    <t>3904 - WTP Cottage/Office</t>
  </si>
  <si>
    <t>440 - Water Treatment</t>
  </si>
  <si>
    <t>40 - Sewer Fund</t>
  </si>
  <si>
    <t>260 - Waste Water Services</t>
  </si>
  <si>
    <t>4903 - Waste Water Management - Engineering</t>
  </si>
  <si>
    <t>460 - Waste Water Treatment</t>
  </si>
  <si>
    <t>{&amp;SELECT};Y;Off</t>
  </si>
  <si>
    <t>h.*</t>
  </si>
  <si>
    <t>:h.*</t>
  </si>
  <si>
    <t>LTFP Total Council Report</t>
  </si>
  <si>
    <t>415 - Youth Services</t>
  </si>
  <si>
    <t>20 - Domestic Waste Management</t>
  </si>
  <si>
    <t>420 - Domestic Waste Management</t>
  </si>
  <si>
    <t>Allow Change=Y;Drilldown Mode=Online;Eval Vars In Excel Formulas=N;Destination=AnotherSheet;Output Type=ExcelWorkbook;Sheet Name=Report;Display Gridlines=N;Display Row and Column Headings=Y;Display PageBreaks=N;Collapse Groups=N;Standard Report=N</t>
  </si>
  <si>
    <t>Heading Start Row=8;Heading Rows=1;Offline Min Rows=50;SecAttLinks=True;CombOfflineShts=False;Path={Natural_Account},{F1Ldg_Accnbri},Rpt~eq~LdgTransactions~sc~Columns~eq~[NextBud]:[FY02]:[FY03]:[FY04]:[FY05]:[FY06]:[FY07]:[FY08]:[FY09]:[FY10];DD Link Cols Type=All</t>
  </si>
  <si>
    <t>ddVar=1;crit={F1Lad_SelnCode20} ~eq~ '100';code=100;descr=Rates &amp; Annual Charges</t>
  </si>
  <si>
    <t>ddVar=1;crit={F1Lad_SelnCode20} ~eq~ '105';code=105;descr=User Charges &amp; Fees</t>
  </si>
  <si>
    <t>ddVar=1;crit={F1Lad_SelnCode20} ~eq~ '110';code=110;descr=Interest &amp; Investment Revenue</t>
  </si>
  <si>
    <t>ddVar=1;crit={F1Lad_SelnCode20} ~eq~ '115';code=115;descr=Other Revenues</t>
  </si>
  <si>
    <t>ddVar=1;crit={F1Lad_SelnCode20} ~eq~ '120';code=120;descr=Operating Grants &amp; Contributions</t>
  </si>
  <si>
    <t>ddVar=1;crit={F1Lad_SelnCode20} ~eq~ '130';code=130;descr=Internal Income</t>
  </si>
  <si>
    <t>ddVar=2;crit={F1Lad_SelnCode20} ~eq~ '200';code=200;descr=Employee costs</t>
  </si>
  <si>
    <t>ddVar=2;crit={F1Lad_SelnCode20} ~eq~ '205';code=205;descr=Materials &amp; Contracts</t>
  </si>
  <si>
    <t>ddVar=2;crit={F1Lad_SelnCode20} ~eq~ '210';code=210;descr=Borrowing Costs</t>
  </si>
  <si>
    <t>ddVar=2;crit={F1Lad_SelnCode20} ~eq~ '215';code=215;descr=Depreciation &amp; Impairment</t>
  </si>
  <si>
    <t>ddVar=2;crit={F1Lad_SelnCode20} ~eq~ '220';code=220;descr=Other Expenses</t>
  </si>
  <si>
    <t>ddVar=2;crit={F1Lad_SelnCode20} ~eq~ '230';code=230;descr=Internal Expenses</t>
  </si>
  <si>
    <t>ddVar=3;crit={F1Lad_SelnCode20} ~eq~ '125';code=125;descr=Capital Grants &amp; Contributions</t>
  </si>
  <si>
    <t>ddVar=4;crit={F1Lad_SelnCode20} ~eq~ '215';code=215;descr=Depreciation &amp; Impairment</t>
  </si>
  <si>
    <t>ddVar=5</t>
  </si>
  <si>
    <t>ddVar=6</t>
  </si>
  <si>
    <t>ddVar=7;crit={F1Lad_SelnCode20} ~eq~ '305';code=305;descr=Loan Principal</t>
  </si>
  <si>
    <t>ddVar=7;crit={F1Lad_SelnCode20} ~eq~ '405';code=405;descr=Proceeds from Borrowings</t>
  </si>
  <si>
    <t>ddVar=8;crit={F1Lad_SelnCode20} ~eq~ '310';code=310;descr=Transfers to Internal Reserves</t>
  </si>
  <si>
    <t>ddVar=8;crit={F1Lad_SelnCode20} ~eq~ '315';code=315;descr=Transfers to Developer Contributions</t>
  </si>
  <si>
    <t>ddVar=8;crit={F1Lad_SelnCode20} ~eq~ '320';code=320;descr=Transfers to Other External Reserves</t>
  </si>
  <si>
    <t>ddVar=8;crit={F1Lad_SelnCode20} ~eq~ '410';code=410;descr=Transfers from Internal Reserves</t>
  </si>
  <si>
    <t>ddVar=8;crit={F1Lad_SelnCode20} ~eq~ '415';code=415;descr=Transfers from Developer Contributions</t>
  </si>
  <si>
    <t>ddVar=8;crit={F1Lad_SelnCode20} ~eq~ '420';code=420;descr=Transfers from Other External Reserves</t>
  </si>
  <si>
    <t>ddVar=9;crit={F1Lad_SelnCode20} ~eq~ '100';code=100;descr=Rates &amp; Annual Charges</t>
  </si>
  <si>
    <t>ddVar=9;crit={F1Lad_SelnCode20} ~eq~ '110';code=110;descr=Interest &amp; Investment Revenue</t>
  </si>
  <si>
    <t>ddVar=9;crit={F1Lad_SelnCode20} ~eq~ '115';code=115;descr=Other Revenues</t>
  </si>
  <si>
    <t>ddVar=9;crit={F1Lad_SelnCode20} ~eq~ '120';code=120;descr=Operating Grants &amp; Contributions</t>
  </si>
  <si>
    <t>ddVar=10;crit={F1Lad_SelnCode20} ~eq~ '200';code=200;descr=Employee costs</t>
  </si>
  <si>
    <t>ddVar=10;crit={F1Lad_SelnCode20} ~eq~ '205';code=205;descr=Materials &amp; Contracts</t>
  </si>
  <si>
    <t>ddVar=10;crit={F1Lad_SelnCode20} ~eq~ '215';code=215;descr=Depreciation &amp; Impairment</t>
  </si>
  <si>
    <t>ddVar=10;crit={F1Lad_SelnCode20} ~eq~ '220';code=220;descr=Other Expenses</t>
  </si>
  <si>
    <t>ddVar=10;crit={F1Lad_SelnCode20} ~eq~ '230';code=230;descr=Internal Expenses</t>
  </si>
  <si>
    <t>ddVar=11;crit={F1Lad_SelnCode20} ~eq~ '215';code=215;descr=Depreciation &amp; Impairment</t>
  </si>
  <si>
    <t>N</t>
  </si>
  <si>
    <t>280 - Waste Management</t>
  </si>
  <si>
    <t>Estimated Unrestricted Funds Balance</t>
  </si>
  <si>
    <t>h.SET</t>
  </si>
  <si>
    <t>Income Statement - {&amp;ColumnDefn1.Entity_Description}</t>
  </si>
  <si>
    <t>Cash/Fund Flow Statement - {&amp;ColumnDefn1.Entity_Description}</t>
  </si>
  <si>
    <t xml:space="preserve">Consolidated Income Statement </t>
  </si>
  <si>
    <t>Consolidated Cash/Fund Flow Statement</t>
  </si>
  <si>
    <t>h.REPEAT</t>
  </si>
  <si>
    <t>:h.REPEAT</t>
  </si>
  <si>
    <t>Income Statement - General Fund</t>
  </si>
  <si>
    <t>Cash/Fund Flow Statement - General Fund</t>
  </si>
  <si>
    <t>Income Statement - Domestic Waste Management</t>
  </si>
  <si>
    <t>Cash/Fund Flow Statement - Domestic Waste Management</t>
  </si>
  <si>
    <t>Income Statement - Water Fund</t>
  </si>
  <si>
    <t>Cash/Fund Flow Statement - Water Fund</t>
  </si>
  <si>
    <t>Income Statement - Sewer Fund</t>
  </si>
  <si>
    <t>Cash/Fund Flow Statement - Sewer Fund</t>
  </si>
  <si>
    <t>1936 - Youth Services</t>
  </si>
  <si>
    <t>ddVar=15;crit={F1Lad_SelnCode20} ~eq~ '215';code=215;descr=Depreciation &amp; Impairment</t>
  </si>
  <si>
    <t>ddVar=22;crit={F1Lad_SelnCode20} ~eq~ '215';code=215;descr=Depreciation &amp; Impairment</t>
  </si>
  <si>
    <t>ddVar=29;crit={F1Lad_SelnCode20} ~eq~ '215';code=215;descr=Depreciation &amp; Impairment</t>
  </si>
  <si>
    <t>390261 - WTP Cottage</t>
  </si>
  <si>
    <t>490051 - WWTP Marulan - Operations</t>
  </si>
  <si>
    <t>ddVar=9;crit={F1Lad_SelnCode20} ~eq~ '130';code=130;descr=Internal Income</t>
  </si>
  <si>
    <t>190281 - Youth Week (G)</t>
  </si>
  <si>
    <t>2001 - Domestic Waste Management</t>
  </si>
  <si>
    <t>200007 - Household Chemical Cleanout</t>
  </si>
  <si>
    <t>ddVar=12;crit={F1Lad_SelnCode20} ~eq~ '100';code=100;descr=Rates &amp; Annual Charges</t>
  </si>
  <si>
    <t>ddVar=12;crit={F1Lad_SelnCode20} ~eq~ '105';code=105;descr=User Charges &amp; Fees</t>
  </si>
  <si>
    <t>ddVar=12;crit={F1Lad_SelnCode20} ~eq~ '110';code=110;descr=Interest &amp; Investment Revenue</t>
  </si>
  <si>
    <t>ddVar=12;crit={F1Lad_SelnCode20} ~eq~ '115';code=115;descr=Other Revenues</t>
  </si>
  <si>
    <t>ddVar=12;crit={F1Lad_SelnCode20} ~eq~ '120';code=120;descr=Operating Grants &amp; Contributions</t>
  </si>
  <si>
    <t>ddVar=12;crit={F1Lad_SelnCode20} ~eq~ '130';code=130;descr=Internal Income</t>
  </si>
  <si>
    <t>ddVar=13;crit={F1Lad_SelnCode20} ~eq~ '200';code=200;descr=Employee costs</t>
  </si>
  <si>
    <t>ddVar=13;crit={F1Lad_SelnCode20} ~eq~ '205';code=205;descr=Materials &amp; Contracts</t>
  </si>
  <si>
    <t>ddVar=13;crit={F1Lad_SelnCode20} ~eq~ '210';code=210;descr=Borrowing Costs</t>
  </si>
  <si>
    <t>ddVar=13;crit={F1Lad_SelnCode20} ~eq~ '215';code=215;descr=Depreciation &amp; Impairment</t>
  </si>
  <si>
    <t>ddVar=13;crit={F1Lad_SelnCode20} ~eq~ '220';code=220;descr=Other Expenses</t>
  </si>
  <si>
    <t>ddVar=13;crit={F1Lad_SelnCode20} ~eq~ '230';code=230;descr=Internal Expenses</t>
  </si>
  <si>
    <t>ddVar=14;crit={F1Lad_SelnCode20} ~eq~ '125';code=125;descr=Capital Grants &amp; Contributions</t>
  </si>
  <si>
    <t>ddVar=16</t>
  </si>
  <si>
    <t>ddVar=17;crit={F1Lad_SelnCode20} ~eq~ '305';code=305;descr=Loan Principal</t>
  </si>
  <si>
    <t>ddVar=18;crit={F1Lad_SelnCode20} ~eq~ '315';code=315;descr=Transfers to Developer Contributions</t>
  </si>
  <si>
    <t>ddVar=18;crit={F1Lad_SelnCode20} ~eq~ '415';code=415;descr=Transfers from Developer Contributions</t>
  </si>
  <si>
    <t>ddVar=18;crit={F1Lad_SelnCode20} ~eq~ '420';code=420;descr=Transfers from Other External Reserves</t>
  </si>
  <si>
    <t>ddVar=19;crit={F1Lad_SelnCode20} ~eq~ '100';code=100;descr=Rates &amp; Annual Charges</t>
  </si>
  <si>
    <t>ddVar=19;crit={F1Lad_SelnCode20} ~eq~ '105';code=105;descr=User Charges &amp; Fees</t>
  </si>
  <si>
    <t>ddVar=19;crit={F1Lad_SelnCode20} ~eq~ '110';code=110;descr=Interest &amp; Investment Revenue</t>
  </si>
  <si>
    <t>ddVar=19;crit={F1Lad_SelnCode20} ~eq~ '115';code=115;descr=Other Revenues</t>
  </si>
  <si>
    <t>ddVar=19;crit={F1Lad_SelnCode20} ~eq~ '120';code=120;descr=Operating Grants &amp; Contributions</t>
  </si>
  <si>
    <t>ddVar=19;crit={F1Lad_SelnCode20} ~eq~ '130';code=130;descr=Internal Income</t>
  </si>
  <si>
    <t>ddVar=20;crit={F1Lad_SelnCode20} ~eq~ '200';code=200;descr=Employee costs</t>
  </si>
  <si>
    <t>ddVar=20;crit={F1Lad_SelnCode20} ~eq~ '205';code=205;descr=Materials &amp; Contracts</t>
  </si>
  <si>
    <t>ddVar=20;crit={F1Lad_SelnCode20} ~eq~ '210';code=210;descr=Borrowing Costs</t>
  </si>
  <si>
    <t>ddVar=20;crit={F1Lad_SelnCode20} ~eq~ '215';code=215;descr=Depreciation &amp; Impairment</t>
  </si>
  <si>
    <t>ddVar=20;crit={F1Lad_SelnCode20} ~eq~ '220';code=220;descr=Other Expenses</t>
  </si>
  <si>
    <t>ddVar=20;crit={F1Lad_SelnCode20} ~eq~ '230';code=230;descr=Internal Expenses</t>
  </si>
  <si>
    <t>ddVar=21;crit={F1Lad_SelnCode20} ~eq~ '125';code=125;descr=Capital Grants &amp; Contributions</t>
  </si>
  <si>
    <t>ddVar=23</t>
  </si>
  <si>
    <t>ddVar=24;crit={F1Lad_SelnCode20} ~eq~ '305';code=305;descr=Loan Principal</t>
  </si>
  <si>
    <t>ddVar=25;crit={F1Lad_SelnCode20} ~eq~ '315';code=315;descr=Transfers to Developer Contributions</t>
  </si>
  <si>
    <t>ddVar=25;crit={F1Lad_SelnCode20} ~eq~ '415';code=415;descr=Transfers from Developer Contributions</t>
  </si>
  <si>
    <t>ddVar=25;crit={F1Lad_SelnCode20} ~eq~ '420';code=420;descr=Transfers from Other External Reserves</t>
  </si>
  <si>
    <t>ddVar=26;crit={F1Lad_SelnCode20} ~eq~ '100';code=100;descr=Rates &amp; Annual Charges</t>
  </si>
  <si>
    <t>ddVar=26;crit={F1Lad_SelnCode20} ~eq~ '105';code=105;descr=User Charges &amp; Fees</t>
  </si>
  <si>
    <t>ddVar=26;crit={F1Lad_SelnCode20} ~eq~ '110';code=110;descr=Interest &amp; Investment Revenue</t>
  </si>
  <si>
    <t>ddVar=26;crit={F1Lad_SelnCode20} ~eq~ '115';code=115;descr=Other Revenues</t>
  </si>
  <si>
    <t>ddVar=26;crit={F1Lad_SelnCode20} ~eq~ '120';code=120;descr=Operating Grants &amp; Contributions</t>
  </si>
  <si>
    <t>ddVar=26;crit={F1Lad_SelnCode20} ~eq~ '130';code=130;descr=Internal Income</t>
  </si>
  <si>
    <t>ddVar=27;crit={F1Lad_SelnCode20} ~eq~ '200';code=200;descr=Employee costs</t>
  </si>
  <si>
    <t>ddVar=27;crit={F1Lad_SelnCode20} ~eq~ '205';code=205;descr=Materials &amp; Contracts</t>
  </si>
  <si>
    <t>ddVar=27;crit={F1Lad_SelnCode20} ~eq~ '210';code=210;descr=Borrowing Costs</t>
  </si>
  <si>
    <t>ddVar=27;crit={F1Lad_SelnCode20} ~eq~ '215';code=215;descr=Depreciation &amp; Impairment</t>
  </si>
  <si>
    <t>ddVar=27;crit={F1Lad_SelnCode20} ~eq~ '220';code=220;descr=Other Expenses</t>
  </si>
  <si>
    <t>ddVar=27;crit={F1Lad_SelnCode20} ~eq~ '230';code=230;descr=Internal Expenses</t>
  </si>
  <si>
    <t>ddVar=28;crit={F1Lad_SelnCode20} ~eq~ '125';code=125;descr=Capital Grants &amp; Contributions</t>
  </si>
  <si>
    <t>ddVar=30</t>
  </si>
  <si>
    <t>ddVar=31</t>
  </si>
  <si>
    <t>ddVar=32;crit={F1Lad_SelnCode20} ~eq~ '305';code=305;descr=Loan Principal</t>
  </si>
  <si>
    <t>ddVar=32;crit={F1Lad_SelnCode20} ~eq~ '405';code=405;descr=Proceeds from Borrowings</t>
  </si>
  <si>
    <t>ddVar=33;crit={F1Lad_SelnCode20} ~eq~ '310';code=310;descr=Transfers to Internal Reserves</t>
  </si>
  <si>
    <t>ddVar=33;crit={F1Lad_SelnCode20} ~eq~ '315';code=315;descr=Transfers to Developer Contributions</t>
  </si>
  <si>
    <t>ddVar=33;crit={F1Lad_SelnCode20} ~eq~ '320';code=320;descr=Transfers to Other External Reserves</t>
  </si>
  <si>
    <t>ddVar=33;crit={F1Lad_SelnCode20} ~eq~ '410';code=410;descr=Transfers from Internal Reserves</t>
  </si>
  <si>
    <t>ddVar=33;crit={F1Lad_SelnCode20} ~eq~ '415';code=415;descr=Transfers from Developer Contributions</t>
  </si>
  <si>
    <t>ddVar=33;crit={F1Lad_SelnCode20} ~eq~ '420';code=420;descr=Transfers from Other External Reserves</t>
  </si>
  <si>
    <t>1938 - Youth Services</t>
  </si>
  <si>
    <t>190306 - Youth Week (G)</t>
  </si>
  <si>
    <t>2901 - Domestic Waste Mgt - Capital</t>
  </si>
  <si>
    <t>290002 - Truck Cameras/Software</t>
  </si>
  <si>
    <t>ddVar=12</t>
  </si>
  <si>
    <t>ddVar=13;crit={F1Lad_SelnCode20} ~eq~ '420';code=420;descr=Transfers from Other External Reserves</t>
  </si>
  <si>
    <t>390261 - WTP Cottage/Office Renewals</t>
  </si>
  <si>
    <t>ddVar=14;crit={F1Lad_SelnCode20} ~eq~ '100';code=100;descr=Rates &amp; Annual Charges</t>
  </si>
  <si>
    <t>ddVar=14;crit={F1Lad_SelnCode20} ~eq~ '105';code=105;descr=User Charges &amp; Fees</t>
  </si>
  <si>
    <t>ddVar=14;crit={F1Lad_SelnCode20} ~eq~ '110';code=110;descr=Interest &amp; Investment Revenue</t>
  </si>
  <si>
    <t>ddVar=14;crit={F1Lad_SelnCode20} ~eq~ '115';code=115;descr=Other Revenues</t>
  </si>
  <si>
    <t>ddVar=14;crit={F1Lad_SelnCode20} ~eq~ '120';code=120;descr=Operating Grants &amp; Contributions</t>
  </si>
  <si>
    <t>ddVar=14;crit={F1Lad_SelnCode20} ~eq~ '130';code=130;descr=Internal Income</t>
  </si>
  <si>
    <t>ddVar=15;crit={F1Lad_SelnCode20} ~eq~ '200';code=200;descr=Employee costs</t>
  </si>
  <si>
    <t>ddVar=15;crit={F1Lad_SelnCode20} ~eq~ '205';code=205;descr=Materials &amp; Contracts</t>
  </si>
  <si>
    <t>ddVar=15;crit={F1Lad_SelnCode20} ~eq~ '210';code=210;descr=Borrowing Costs</t>
  </si>
  <si>
    <t>ddVar=15;crit={F1Lad_SelnCode20} ~eq~ '220';code=220;descr=Other Expenses</t>
  </si>
  <si>
    <t>ddVar=15;crit={F1Lad_SelnCode20} ~eq~ '230';code=230;descr=Internal Expenses</t>
  </si>
  <si>
    <t>ddVar=16;crit={F1Lad_SelnCode20} ~eq~ '125';code=125;descr=Capital Grants &amp; Contributions</t>
  </si>
  <si>
    <t>ddVar=17;crit={F1Lad_SelnCode20} ~eq~ '215';code=215;descr=Depreciation &amp; Impairment</t>
  </si>
  <si>
    <t>ddVar=18</t>
  </si>
  <si>
    <t>ddVar=19;crit={F1Lad_SelnCode20} ~eq~ '305';code=305;descr=Loan Principal</t>
  </si>
  <si>
    <t>ddVar=20;crit={F1Lad_SelnCode20} ~eq~ '315';code=315;descr=Transfers to Developer Contributions</t>
  </si>
  <si>
    <t>ddVar=20;crit={F1Lad_SelnCode20} ~eq~ '415';code=415;descr=Transfers from Developer Contributions</t>
  </si>
  <si>
    <t>ddVar=20;crit={F1Lad_SelnCode20} ~eq~ '420';code=420;descr=Transfers from Other External Reserves</t>
  </si>
  <si>
    <t>490054 - WWTP Marulan - Operations</t>
  </si>
  <si>
    <t>ddVar=21;crit={F1Lad_SelnCode20} ~eq~ '100';code=100;descr=Rates &amp; Annual Charges</t>
  </si>
  <si>
    <t>ddVar=21;crit={F1Lad_SelnCode20} ~eq~ '105';code=105;descr=User Charges &amp; Fees</t>
  </si>
  <si>
    <t>ddVar=21;crit={F1Lad_SelnCode20} ~eq~ '110';code=110;descr=Interest &amp; Investment Revenue</t>
  </si>
  <si>
    <t>ddVar=21;crit={F1Lad_SelnCode20} ~eq~ '115';code=115;descr=Other Revenues</t>
  </si>
  <si>
    <t>ddVar=21;crit={F1Lad_SelnCode20} ~eq~ '120';code=120;descr=Operating Grants &amp; Contributions</t>
  </si>
  <si>
    <t>ddVar=21;crit={F1Lad_SelnCode20} ~eq~ '130';code=130;descr=Internal Income</t>
  </si>
  <si>
    <t>ddVar=22;crit={F1Lad_SelnCode20} ~eq~ '200';code=200;descr=Employee costs</t>
  </si>
  <si>
    <t>ddVar=22;crit={F1Lad_SelnCode20} ~eq~ '205';code=205;descr=Materials &amp; Contracts</t>
  </si>
  <si>
    <t>ddVar=22;crit={F1Lad_SelnCode20} ~eq~ '210';code=210;descr=Borrowing Costs</t>
  </si>
  <si>
    <t>ddVar=22;crit={F1Lad_SelnCode20} ~eq~ '220';code=220;descr=Other Expenses</t>
  </si>
  <si>
    <t>ddVar=22;crit={F1Lad_SelnCode20} ~eq~ '230';code=230;descr=Internal Expenses</t>
  </si>
  <si>
    <t>ddVar=23;crit={F1Lad_SelnCode20} ~eq~ '125';code=125;descr=Capital Grants &amp; Contributions</t>
  </si>
  <si>
    <t>ddVar=24;crit={F1Lad_SelnCode20} ~eq~ '215';code=215;descr=Depreciation &amp; Impairment</t>
  </si>
  <si>
    <t>ddVar=25</t>
  </si>
  <si>
    <t>ddVar=26;crit={F1Lad_SelnCode20} ~eq~ '305';code=305;descr=Loan Principal</t>
  </si>
  <si>
    <t>ddVar=27;crit={F1Lad_SelnCode20} ~eq~ '315';code=315;descr=Transfers to Developer Contributions</t>
  </si>
  <si>
    <t>ddVar=27;crit={F1Lad_SelnCode20} ~eq~ '415';code=415;descr=Transfers from Developer Contributions</t>
  </si>
  <si>
    <t>ddVar=27;crit={F1Lad_SelnCode20} ~eq~ '420';code=420;descr=Transfers from Other External Reserves</t>
  </si>
  <si>
    <t>ddVar=28;crit={F1Lad_SelnCode20} ~eq~ '100';code=100;descr=Rates &amp; Annual Charges</t>
  </si>
  <si>
    <t>ddVar=28;crit={F1Lad_SelnCode20} ~eq~ '105';code=105;descr=User Charges &amp; Fees</t>
  </si>
  <si>
    <t>ddVar=28;crit={F1Lad_SelnCode20} ~eq~ '110';code=110;descr=Interest &amp; Investment Revenue</t>
  </si>
  <si>
    <t>ddVar=28;crit={F1Lad_SelnCode20} ~eq~ '115';code=115;descr=Other Revenues</t>
  </si>
  <si>
    <t>ddVar=28;crit={F1Lad_SelnCode20} ~eq~ '120';code=120;descr=Operating Grants &amp; Contributions</t>
  </si>
  <si>
    <t>ddVar=28;crit={F1Lad_SelnCode20} ~eq~ '130';code=130;descr=Internal Income</t>
  </si>
  <si>
    <t>ddVar=29;crit={F1Lad_SelnCode20} ~eq~ '200';code=200;descr=Employee costs</t>
  </si>
  <si>
    <t>ddVar=29;crit={F1Lad_SelnCode20} ~eq~ '205';code=205;descr=Materials &amp; Contracts</t>
  </si>
  <si>
    <t>ddVar=29;crit={F1Lad_SelnCode20} ~eq~ '210';code=210;descr=Borrowing Costs</t>
  </si>
  <si>
    <t>ddVar=29;crit={F1Lad_SelnCode20} ~eq~ '220';code=220;descr=Other Expenses</t>
  </si>
  <si>
    <t>ddVar=29;crit={F1Lad_SelnCode20} ~eq~ '230';code=230;descr=Internal Expenses</t>
  </si>
  <si>
    <t>ddVar=30;crit={F1Lad_SelnCode20} ~eq~ '125';code=125;descr=Capital Grants &amp; Contributions</t>
  </si>
  <si>
    <t>ddVar=31;crit={F1Lad_SelnCode20} ~eq~ '215';code=215;descr=Depreciation &amp; Impairment</t>
  </si>
  <si>
    <t>ddVar=32</t>
  </si>
  <si>
    <t>ddVar=33</t>
  </si>
  <si>
    <t>ddVar=34;crit={F1Lad_SelnCode20} ~eq~ '305';code=305;descr=Loan Principal</t>
  </si>
  <si>
    <t>ddVar=34;crit={F1Lad_SelnCode20} ~eq~ '405';code=405;descr=Proceeds from Borrowings</t>
  </si>
  <si>
    <t>ddVar=35;crit={F1Lad_SelnCode20} ~eq~ '310';code=310;descr=Transfers to Internal Reserves</t>
  </si>
  <si>
    <t>ddVar=35;crit={F1Lad_SelnCode20} ~eq~ '315';code=315;descr=Transfers to Developer Contributions</t>
  </si>
  <si>
    <t>ddVar=35;crit={F1Lad_SelnCode20} ~eq~ '320';code=320;descr=Transfers to Other External Reserves</t>
  </si>
  <si>
    <t>ddVar=35;crit={F1Lad_SelnCode20} ~eq~ '410';code=410;descr=Transfers from Internal Reserves</t>
  </si>
  <si>
    <t>ddVar=35;crit={F1Lad_SelnCode20} ~eq~ '415';code=415;descr=Transfers from Developer Contributions</t>
  </si>
  <si>
    <t>ddVar=35;crit={F1Lad_SelnCode20} ~eq~ '420';code=420;descr=Transfers from Other External Reserves</t>
  </si>
  <si>
    <t>General Fund Unrestricted Cash</t>
  </si>
  <si>
    <t>Per Statement at 30 June 2020</t>
  </si>
  <si>
    <t>PAC Grant Raised Pre June</t>
  </si>
  <si>
    <t>490058 - WWTP Marulan - Operations</t>
  </si>
  <si>
    <t>DWM</t>
  </si>
  <si>
    <t>Water</t>
  </si>
  <si>
    <t>Sewer</t>
  </si>
  <si>
    <t>190308 - Youth Week (G)</t>
  </si>
  <si>
    <t>190309 - Youth Week (G)</t>
  </si>
  <si>
    <t>199981 - Youth Week (G)</t>
  </si>
  <si>
    <t>305, 405,308</t>
  </si>
  <si>
    <t>ddVar=7;crit={F1Lad_SelnCode20} ~eq~ '308';code=308;descr=Hockey Facility Contract</t>
  </si>
  <si>
    <t>Hockey Facility Contract</t>
  </si>
  <si>
    <t>ddVar=34;crit={F1Lad_SelnCode20} ~eq~ '308';code=308;descr=Hockey Facility Contract</t>
  </si>
  <si>
    <t>ddVar=20;crit={F1Lad_SelnCode20} ~eq~ '320';code=320;descr=Transfers to Other External Reserves</t>
  </si>
  <si>
    <t>ddVar=27;crit={F1Lad_SelnCode20} ~eq~ '320';code=320;descr=Transfers to Other External Reserves</t>
  </si>
  <si>
    <t>ddVar=19;crit={F1Lad_SelnCode20} ~eq~ '405';code=405;descr=Proceeds from Borrowings</t>
  </si>
  <si>
    <t>ddVar=26;crit={F1Lad_SelnCode20} ~eq~ '405';code=405;descr=Proceeds from Borrowings</t>
  </si>
  <si>
    <t>Updated on 16-Jun-2021 15:00:22 by user BRENDANH - Refresh took 7.284 secs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</si>
</sst>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009999"/>
      </left>
      <right style="thin">
        <color rgb="FF009999"/>
      </right>
      <top style="thick">
        <color rgb="FF009999"/>
      </top>
      <bottom style="thin">
        <color theme="6"/>
      </bottom>
      <diagonal/>
    </border>
    <border>
      <left style="thin">
        <color rgb="FF009999"/>
      </left>
      <right style="thin">
        <color rgb="FF009999"/>
      </right>
      <top style="thick">
        <color rgb="FF009999"/>
      </top>
      <bottom style="thin">
        <color theme="6"/>
      </bottom>
      <diagonal/>
    </border>
    <border>
      <left style="thin">
        <color rgb="FF009999"/>
      </left>
      <right style="thick">
        <color rgb="FF009999"/>
      </right>
      <top style="thick">
        <color rgb="FF009999"/>
      </top>
      <bottom style="thin">
        <color theme="6"/>
      </bottom>
      <diagonal/>
    </border>
    <border>
      <left style="thick">
        <color rgb="FF009999"/>
      </left>
      <right style="thin">
        <color rgb="FF009999"/>
      </right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  <border>
      <left style="thin">
        <color rgb="FF009999"/>
      </left>
      <right style="thick">
        <color rgb="FF009999"/>
      </right>
      <top/>
      <bottom/>
      <diagonal/>
    </border>
    <border>
      <left style="thick">
        <color rgb="FF009999"/>
      </left>
      <right style="thin">
        <color rgb="FF009999"/>
      </right>
      <top style="thin">
        <color rgb="FF009999"/>
      </top>
      <bottom style="thin">
        <color rgb="FF009999"/>
      </bottom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thin">
        <color rgb="FF009999"/>
      </bottom>
      <diagonal/>
    </border>
    <border>
      <left style="thin">
        <color rgb="FF009999"/>
      </left>
      <right style="thick">
        <color rgb="FF009999"/>
      </right>
      <top style="thin">
        <color rgb="FF009999"/>
      </top>
      <bottom style="thin">
        <color rgb="FF009999"/>
      </bottom>
      <diagonal/>
    </border>
    <border>
      <left style="thick">
        <color rgb="FF009999"/>
      </left>
      <right style="thin">
        <color rgb="FF009999"/>
      </right>
      <top style="thin">
        <color rgb="FF009999"/>
      </top>
      <bottom style="thick">
        <color rgb="FF009999"/>
      </bottom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thick">
        <color rgb="FF009999"/>
      </bottom>
      <diagonal/>
    </border>
    <border>
      <left style="thin">
        <color rgb="FF009999"/>
      </left>
      <right style="thick">
        <color rgb="FF009999"/>
      </right>
      <top style="thin">
        <color rgb="FF009999"/>
      </top>
      <bottom style="thick">
        <color rgb="FF009999"/>
      </bottom>
      <diagonal/>
    </border>
    <border>
      <left style="thick">
        <color rgb="FF009999"/>
      </left>
      <right style="thin">
        <color rgb="FF009999"/>
      </right>
      <top style="thick">
        <color rgb="FF009999"/>
      </top>
      <bottom style="thin">
        <color rgb="FF009999"/>
      </bottom>
      <diagonal/>
    </border>
    <border>
      <left style="thin">
        <color rgb="FF009999"/>
      </left>
      <right style="thin">
        <color rgb="FF009999"/>
      </right>
      <top style="thick">
        <color rgb="FF009999"/>
      </top>
      <bottom style="thin">
        <color rgb="FF009999"/>
      </bottom>
      <diagonal/>
    </border>
    <border>
      <left style="thin">
        <color rgb="FF009999"/>
      </left>
      <right style="thick">
        <color rgb="FF009999"/>
      </right>
      <top style="thick">
        <color rgb="FF009999"/>
      </top>
      <bottom style="thin">
        <color rgb="FF009999"/>
      </bottom>
      <diagonal/>
    </border>
    <border>
      <left style="thick">
        <color rgb="FF009999"/>
      </left>
      <right style="thin">
        <color rgb="FF009999"/>
      </right>
      <top style="thin">
        <color rgb="FF009999"/>
      </top>
      <bottom/>
      <diagonal/>
    </border>
    <border>
      <left style="thin">
        <color rgb="FF009999"/>
      </left>
      <right style="thin">
        <color rgb="FF009999"/>
      </right>
      <top style="thin">
        <color rgb="FF009999"/>
      </top>
      <bottom/>
      <diagonal/>
    </border>
    <border>
      <left style="thin">
        <color rgb="FF009999"/>
      </left>
      <right style="thick">
        <color rgb="FF009999"/>
      </right>
      <top style="thin">
        <color rgb="FF009999"/>
      </top>
      <bottom/>
      <diagonal/>
    </border>
    <border>
      <left style="thick">
        <color rgb="FF009999"/>
      </left>
      <right style="thin">
        <color rgb="FF009999"/>
      </right>
      <top/>
      <bottom style="thin">
        <color rgb="FF009999"/>
      </bottom>
      <diagonal/>
    </border>
    <border>
      <left style="thin">
        <color rgb="FF009999"/>
      </left>
      <right style="thin">
        <color rgb="FF009999"/>
      </right>
      <top/>
      <bottom style="thin">
        <color rgb="FF009999"/>
      </bottom>
      <diagonal/>
    </border>
    <border>
      <left style="thin">
        <color rgb="FF009999"/>
      </left>
      <right style="thick">
        <color rgb="FF009999"/>
      </right>
      <top/>
      <bottom style="thin">
        <color rgb="FF009999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2" xfId="0" applyFill="1" applyBorder="1"/>
    <xf numFmtId="0" fontId="3" fillId="3" borderId="0" xfId="0" applyFont="1" applyFill="1" applyBorder="1"/>
    <xf numFmtId="0" fontId="0" fillId="3" borderId="0" xfId="0" applyFont="1" applyFill="1" applyBorder="1"/>
    <xf numFmtId="0" fontId="0" fillId="3" borderId="0" xfId="0" applyFill="1" applyBorder="1"/>
    <xf numFmtId="0" fontId="2" fillId="3" borderId="0" xfId="0" applyFont="1" applyFill="1" applyBorder="1"/>
    <xf numFmtId="0" fontId="3" fillId="4" borderId="0" xfId="0" applyFont="1" applyFill="1" applyBorder="1"/>
    <xf numFmtId="0" fontId="0" fillId="4" borderId="0" xfId="0" applyFont="1" applyFill="1" applyBorder="1"/>
    <xf numFmtId="0" fontId="0" fillId="4" borderId="0" xfId="0" applyFill="1" applyBorder="1"/>
    <xf numFmtId="0" fontId="2" fillId="4" borderId="0" xfId="0" applyFont="1" applyFill="1" applyBorder="1"/>
    <xf numFmtId="0" fontId="3" fillId="4" borderId="0" xfId="0" applyFont="1" applyFill="1"/>
    <xf numFmtId="0" fontId="0" fillId="4" borderId="0" xfId="0" applyFont="1" applyFill="1"/>
    <xf numFmtId="0" fontId="2" fillId="4" borderId="0" xfId="0" applyFont="1" applyFill="1"/>
    <xf numFmtId="0" fontId="0" fillId="4" borderId="0" xfId="0" applyFill="1"/>
    <xf numFmtId="0" fontId="0" fillId="2" borderId="0" xfId="0" applyFont="1" applyFill="1"/>
    <xf numFmtId="0" fontId="2" fillId="2" borderId="0" xfId="0" applyFont="1" applyFill="1"/>
    <xf numFmtId="0" fontId="4" fillId="0" borderId="0" xfId="0" applyFont="1"/>
    <xf numFmtId="0" fontId="1" fillId="2" borderId="1" xfId="0" applyFont="1" applyFill="1" applyBorder="1" applyAlignment="1">
      <alignment vertical="center"/>
    </xf>
    <xf numFmtId="0" fontId="6" fillId="3" borderId="0" xfId="0" applyNumberFormat="1" applyFont="1" applyFill="1" applyBorder="1" applyAlignment="1" applyProtection="1"/>
    <xf numFmtId="0" fontId="6" fillId="3" borderId="0" xfId="0" quotePrefix="1" applyNumberFormat="1" applyFont="1" applyFill="1" applyBorder="1" applyAlignment="1" applyProtection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/>
    <xf numFmtId="0" fontId="10" fillId="0" borderId="0" xfId="0" applyFont="1" applyFill="1" applyBorder="1" applyAlignment="1">
      <alignment horizontal="center" vertical="top" wrapText="1"/>
    </xf>
    <xf numFmtId="0" fontId="0" fillId="4" borderId="0" xfId="0" quotePrefix="1" applyFont="1" applyFill="1"/>
    <xf numFmtId="3" fontId="7" fillId="0" borderId="4" xfId="0" applyNumberFormat="1" applyFont="1" applyFill="1" applyBorder="1"/>
    <xf numFmtId="3" fontId="7" fillId="0" borderId="5" xfId="0" applyNumberFormat="1" applyFont="1" applyFill="1" applyBorder="1"/>
    <xf numFmtId="3" fontId="7" fillId="0" borderId="5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7" fillId="0" borderId="0" xfId="0" applyFont="1"/>
    <xf numFmtId="3" fontId="7" fillId="0" borderId="0" xfId="0" applyNumberFormat="1" applyFont="1" applyFill="1" applyBorder="1"/>
    <xf numFmtId="0" fontId="12" fillId="0" borderId="0" xfId="0" applyFont="1"/>
    <xf numFmtId="3" fontId="11" fillId="0" borderId="2" xfId="0" applyNumberFormat="1" applyFont="1" applyFill="1" applyBorder="1"/>
    <xf numFmtId="0" fontId="7" fillId="5" borderId="0" xfId="0" applyFont="1" applyFill="1"/>
    <xf numFmtId="0" fontId="0" fillId="5" borderId="0" xfId="0" applyFill="1"/>
    <xf numFmtId="0" fontId="11" fillId="0" borderId="0" xfId="0" applyFont="1" applyFill="1" applyBorder="1"/>
    <xf numFmtId="3" fontId="11" fillId="0" borderId="0" xfId="0" applyNumberFormat="1" applyFont="1" applyFill="1" applyBorder="1"/>
    <xf numFmtId="3" fontId="7" fillId="0" borderId="7" xfId="0" applyNumberFormat="1" applyFont="1" applyFill="1" applyBorder="1"/>
    <xf numFmtId="3" fontId="7" fillId="0" borderId="8" xfId="0" applyNumberFormat="1" applyFont="1" applyFill="1" applyBorder="1" applyAlignment="1">
      <alignment horizontal="right"/>
    </xf>
    <xf numFmtId="3" fontId="7" fillId="0" borderId="8" xfId="0" applyNumberFormat="1" applyFont="1" applyFill="1" applyBorder="1"/>
    <xf numFmtId="3" fontId="7" fillId="0" borderId="6" xfId="0" applyNumberFormat="1" applyFont="1" applyFill="1" applyBorder="1" applyAlignment="1">
      <alignment horizontal="right"/>
    </xf>
    <xf numFmtId="3" fontId="16" fillId="0" borderId="8" xfId="3" applyNumberFormat="1" applyFont="1" applyFill="1" applyBorder="1" applyAlignment="1">
      <alignment horizontal="right"/>
    </xf>
    <xf numFmtId="3" fontId="16" fillId="0" borderId="5" xfId="3" applyNumberFormat="1" applyFont="1" applyFill="1" applyBorder="1" applyAlignment="1">
      <alignment horizontal="right"/>
    </xf>
    <xf numFmtId="3" fontId="16" fillId="0" borderId="8" xfId="3" applyNumberFormat="1" applyFont="1" applyFill="1" applyBorder="1"/>
    <xf numFmtId="3" fontId="16" fillId="0" borderId="5" xfId="3" applyNumberFormat="1" applyFont="1" applyFill="1" applyBorder="1"/>
    <xf numFmtId="0" fontId="13" fillId="7" borderId="6" xfId="0" applyNumberFormat="1" applyFont="1" applyFill="1" applyBorder="1" applyAlignment="1" applyProtection="1">
      <alignment horizontal="center" vertical="top" wrapText="1"/>
    </xf>
    <xf numFmtId="0" fontId="13" fillId="7" borderId="3" xfId="0" applyNumberFormat="1" applyFont="1" applyFill="1" applyBorder="1" applyAlignment="1" applyProtection="1">
      <alignment horizontal="center" vertical="top" wrapText="1"/>
    </xf>
    <xf numFmtId="3" fontId="11" fillId="7" borderId="6" xfId="0" applyNumberFormat="1" applyFont="1" applyFill="1" applyBorder="1"/>
    <xf numFmtId="3" fontId="11" fillId="7" borderId="3" xfId="0" applyNumberFormat="1" applyFont="1" applyFill="1" applyBorder="1"/>
    <xf numFmtId="3" fontId="11" fillId="7" borderId="0" xfId="0" applyNumberFormat="1" applyFont="1" applyFill="1" applyBorder="1"/>
    <xf numFmtId="0" fontId="11" fillId="7" borderId="9" xfId="0" applyFont="1" applyFill="1" applyBorder="1" applyAlignment="1">
      <alignment horizontal="center" vertical="top" wrapText="1"/>
    </xf>
    <xf numFmtId="0" fontId="13" fillId="7" borderId="10" xfId="0" applyNumberFormat="1" applyFont="1" applyFill="1" applyBorder="1" applyAlignment="1" applyProtection="1">
      <alignment horizontal="center" vertical="top" wrapText="1"/>
    </xf>
    <xf numFmtId="0" fontId="13" fillId="7" borderId="11" xfId="0" applyNumberFormat="1" applyFont="1" applyFill="1" applyBorder="1" applyAlignment="1" applyProtection="1">
      <alignment horizontal="center" vertical="top" wrapText="1"/>
    </xf>
    <xf numFmtId="0" fontId="9" fillId="0" borderId="12" xfId="0" applyFont="1" applyFill="1" applyBorder="1"/>
    <xf numFmtId="3" fontId="7" fillId="0" borderId="13" xfId="0" applyNumberFormat="1" applyFont="1" applyFill="1" applyBorder="1"/>
    <xf numFmtId="3" fontId="7" fillId="5" borderId="13" xfId="0" applyNumberFormat="1" applyFont="1" applyFill="1" applyBorder="1"/>
    <xf numFmtId="3" fontId="7" fillId="0" borderId="14" xfId="0" applyNumberFormat="1" applyFont="1" applyFill="1" applyBorder="1"/>
    <xf numFmtId="0" fontId="7" fillId="0" borderId="12" xfId="0" applyNumberFormat="1" applyFont="1" applyFill="1" applyBorder="1"/>
    <xf numFmtId="3" fontId="7" fillId="0" borderId="13" xfId="0" applyNumberFormat="1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right"/>
    </xf>
    <xf numFmtId="0" fontId="7" fillId="0" borderId="12" xfId="0" applyFont="1" applyFill="1" applyBorder="1"/>
    <xf numFmtId="0" fontId="9" fillId="0" borderId="15" xfId="0" applyFont="1" applyFill="1" applyBorder="1" applyAlignment="1">
      <alignment horizontal="left"/>
    </xf>
    <xf numFmtId="3" fontId="7" fillId="0" borderId="16" xfId="0" applyNumberFormat="1" applyFont="1" applyFill="1" applyBorder="1" applyAlignment="1">
      <alignment horizontal="right"/>
    </xf>
    <xf numFmtId="3" fontId="7" fillId="5" borderId="16" xfId="0" applyNumberFormat="1" applyFont="1" applyFill="1" applyBorder="1" applyAlignment="1">
      <alignment horizontal="right"/>
    </xf>
    <xf numFmtId="3" fontId="7" fillId="0" borderId="17" xfId="0" applyNumberFormat="1" applyFont="1" applyFill="1" applyBorder="1" applyAlignment="1">
      <alignment horizontal="right"/>
    </xf>
    <xf numFmtId="0" fontId="9" fillId="0" borderId="18" xfId="0" applyFont="1" applyFill="1" applyBorder="1" applyAlignment="1">
      <alignment horizontal="left"/>
    </xf>
    <xf numFmtId="3" fontId="7" fillId="0" borderId="19" xfId="0" applyNumberFormat="1" applyFont="1" applyFill="1" applyBorder="1" applyAlignment="1">
      <alignment horizontal="right"/>
    </xf>
    <xf numFmtId="3" fontId="7" fillId="5" borderId="19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right"/>
    </xf>
    <xf numFmtId="0" fontId="11" fillId="7" borderId="18" xfId="0" applyFont="1" applyFill="1" applyBorder="1"/>
    <xf numFmtId="3" fontId="11" fillId="7" borderId="19" xfId="0" applyNumberFormat="1" applyFont="1" applyFill="1" applyBorder="1"/>
    <xf numFmtId="3" fontId="11" fillId="7" borderId="20" xfId="0" applyNumberFormat="1" applyFont="1" applyFill="1" applyBorder="1"/>
    <xf numFmtId="0" fontId="9" fillId="0" borderId="12" xfId="0" applyFont="1" applyFill="1" applyBorder="1" applyAlignment="1">
      <alignment horizontal="left"/>
    </xf>
    <xf numFmtId="3" fontId="7" fillId="5" borderId="13" xfId="0" applyNumberFormat="1" applyFont="1" applyFill="1" applyBorder="1" applyAlignment="1">
      <alignment horizontal="right"/>
    </xf>
    <xf numFmtId="0" fontId="11" fillId="7" borderId="16" xfId="0" applyFont="1" applyFill="1" applyBorder="1"/>
    <xf numFmtId="3" fontId="11" fillId="7" borderId="16" xfId="0" applyNumberFormat="1" applyFont="1" applyFill="1" applyBorder="1"/>
    <xf numFmtId="3" fontId="7" fillId="6" borderId="20" xfId="0" applyNumberFormat="1" applyFont="1" applyFill="1" applyBorder="1" applyAlignment="1">
      <alignment horizontal="right"/>
    </xf>
    <xf numFmtId="0" fontId="16" fillId="0" borderId="12" xfId="3" applyNumberFormat="1" applyFont="1" applyFill="1" applyBorder="1"/>
    <xf numFmtId="3" fontId="16" fillId="0" borderId="13" xfId="3" applyNumberFormat="1" applyFont="1" applyFill="1" applyBorder="1"/>
    <xf numFmtId="3" fontId="16" fillId="5" borderId="13" xfId="3" applyNumberFormat="1" applyFont="1" applyFill="1" applyBorder="1"/>
    <xf numFmtId="3" fontId="16" fillId="0" borderId="13" xfId="3" applyNumberFormat="1" applyFont="1" applyFill="1" applyBorder="1" applyAlignment="1">
      <alignment horizontal="right"/>
    </xf>
    <xf numFmtId="3" fontId="16" fillId="0" borderId="14" xfId="3" applyNumberFormat="1" applyFont="1" applyFill="1" applyBorder="1" applyAlignment="1">
      <alignment horizontal="right"/>
    </xf>
    <xf numFmtId="0" fontId="16" fillId="0" borderId="12" xfId="3" applyFont="1" applyFill="1" applyBorder="1"/>
    <xf numFmtId="3" fontId="16" fillId="0" borderId="14" xfId="3" applyNumberFormat="1" applyFont="1" applyFill="1" applyBorder="1"/>
    <xf numFmtId="0" fontId="11" fillId="7" borderId="21" xfId="0" applyFont="1" applyFill="1" applyBorder="1" applyAlignment="1">
      <alignment horizontal="center" vertical="top" wrapText="1"/>
    </xf>
    <xf numFmtId="0" fontId="13" fillId="7" borderId="22" xfId="0" applyNumberFormat="1" applyFont="1" applyFill="1" applyBorder="1" applyAlignment="1" applyProtection="1">
      <alignment horizontal="center" vertical="top" wrapText="1"/>
    </xf>
    <xf numFmtId="0" fontId="13" fillId="7" borderId="23" xfId="0" applyNumberFormat="1" applyFont="1" applyFill="1" applyBorder="1" applyAlignment="1" applyProtection="1">
      <alignment horizontal="center" vertical="top" wrapText="1"/>
    </xf>
    <xf numFmtId="0" fontId="9" fillId="0" borderId="24" xfId="0" applyFont="1" applyFill="1" applyBorder="1"/>
    <xf numFmtId="3" fontId="7" fillId="0" borderId="25" xfId="0" applyNumberFormat="1" applyFont="1" applyFill="1" applyBorder="1"/>
    <xf numFmtId="3" fontId="7" fillId="5" borderId="25" xfId="0" applyNumberFormat="1" applyFont="1" applyFill="1" applyBorder="1"/>
    <xf numFmtId="3" fontId="7" fillId="0" borderId="26" xfId="0" applyNumberFormat="1" applyFont="1" applyFill="1" applyBorder="1"/>
    <xf numFmtId="0" fontId="11" fillId="7" borderId="21" xfId="0" applyFont="1" applyFill="1" applyBorder="1"/>
    <xf numFmtId="3" fontId="11" fillId="7" borderId="22" xfId="0" applyNumberFormat="1" applyFont="1" applyFill="1" applyBorder="1"/>
    <xf numFmtId="3" fontId="11" fillId="7" borderId="23" xfId="0" applyNumberFormat="1" applyFont="1" applyFill="1" applyBorder="1"/>
    <xf numFmtId="0" fontId="9" fillId="0" borderId="24" xfId="0" applyFont="1" applyFill="1" applyBorder="1" applyAlignment="1">
      <alignment horizontal="left"/>
    </xf>
    <xf numFmtId="3" fontId="7" fillId="0" borderId="25" xfId="0" applyNumberFormat="1" applyFont="1" applyFill="1" applyBorder="1" applyAlignment="1">
      <alignment horizontal="right"/>
    </xf>
    <xf numFmtId="3" fontId="7" fillId="5" borderId="25" xfId="0" applyNumberFormat="1" applyFont="1" applyFill="1" applyBorder="1" applyAlignment="1">
      <alignment horizontal="right"/>
    </xf>
    <xf numFmtId="3" fontId="7" fillId="0" borderId="26" xfId="0" applyNumberFormat="1" applyFont="1" applyFill="1" applyBorder="1" applyAlignment="1">
      <alignment horizontal="right"/>
    </xf>
    <xf numFmtId="0" fontId="7" fillId="0" borderId="27" xfId="0" applyFont="1" applyFill="1" applyBorder="1"/>
    <xf numFmtId="3" fontId="7" fillId="0" borderId="28" xfId="0" applyNumberFormat="1" applyFont="1" applyFill="1" applyBorder="1"/>
    <xf numFmtId="3" fontId="7" fillId="5" borderId="28" xfId="0" applyNumberFormat="1" applyFont="1" applyFill="1" applyBorder="1"/>
    <xf numFmtId="3" fontId="7" fillId="0" borderId="29" xfId="0" applyNumberFormat="1" applyFont="1" applyFill="1" applyBorder="1"/>
    <xf numFmtId="3" fontId="0" fillId="0" borderId="0" xfId="0" applyNumberFormat="1"/>
    <xf numFmtId="3" fontId="1" fillId="0" borderId="0" xfId="0" applyNumberFormat="1" applyFont="1"/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37</xdr:row>
      <xdr:rowOff>180975</xdr:rowOff>
    </xdr:from>
    <xdr:to>
      <xdr:col>7</xdr:col>
      <xdr:colOff>1697831</xdr:colOff>
      <xdr:row>40</xdr:row>
      <xdr:rowOff>143934</xdr:rowOff>
    </xdr:to>
    <xdr:pic>
      <xdr:nvPicPr>
        <xdr:cNvPr id="3" name="Picture 2" descr="E:\Goulburn\Logo_Goulburn-Mulwaree-Counci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47625</xdr:rowOff>
    </xdr:from>
    <xdr:to>
      <xdr:col>1</xdr:col>
      <xdr:colOff>1897856</xdr:colOff>
      <xdr:row>7</xdr:row>
      <xdr:rowOff>10584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3812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180975</xdr:rowOff>
    </xdr:from>
    <xdr:to>
      <xdr:col>1</xdr:col>
      <xdr:colOff>1697831</xdr:colOff>
      <xdr:row>5</xdr:row>
      <xdr:rowOff>143934</xdr:rowOff>
    </xdr:to>
    <xdr:pic>
      <xdr:nvPicPr>
        <xdr:cNvPr id="2" name="Picture 1" descr="E:\Goulburn\Logo_Goulburn-Mulwaree-Council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6543675"/>
          <a:ext cx="1631156" cy="543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1" sqref="B11"/>
    </sheetView>
  </sheetViews>
  <sheetFormatPr defaultRowHeight="15" x14ac:dyDescent="0.25"/>
  <cols>
    <col min="1" max="1" width="29.42578125" bestFit="1" customWidth="1"/>
    <col min="2" max="2" width="12.5703125" style="105" customWidth="1"/>
  </cols>
  <sheetData>
    <row r="1" spans="1:2" x14ac:dyDescent="0.25">
      <c r="A1" t="s">
        <v>402</v>
      </c>
    </row>
    <row r="3" spans="1:2" x14ac:dyDescent="0.25">
      <c r="A3" t="s">
        <v>403</v>
      </c>
      <c r="B3" s="105">
        <v>2156000</v>
      </c>
    </row>
    <row r="4" spans="1:2" x14ac:dyDescent="0.25">
      <c r="A4" t="s">
        <v>404</v>
      </c>
      <c r="B4" s="105">
        <v>2250000</v>
      </c>
    </row>
    <row r="6" spans="1:2" x14ac:dyDescent="0.25">
      <c r="B6" s="106">
        <f>SUM(B3:B5)</f>
        <v>4406000</v>
      </c>
    </row>
    <row r="8" spans="1:2" x14ac:dyDescent="0.25">
      <c r="A8" t="s">
        <v>406</v>
      </c>
      <c r="B8" s="105">
        <v>2147000</v>
      </c>
    </row>
    <row r="9" spans="1:2" x14ac:dyDescent="0.25">
      <c r="A9" t="s">
        <v>407</v>
      </c>
      <c r="B9" s="105">
        <v>19246000</v>
      </c>
    </row>
    <row r="10" spans="1:2" x14ac:dyDescent="0.25">
      <c r="A10" t="s">
        <v>408</v>
      </c>
      <c r="B10" s="105">
        <v>17149000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32"/>
  <sheetViews>
    <sheetView topLeftCell="A13" workbookViewId="0">
      <selection activeCell="E35" sqref="E35"/>
    </sheetView>
  </sheetViews>
  <sheetFormatPr defaultRowHeight="15" x14ac:dyDescent="0.25"/>
  <cols>
    <col min="1" max="2" width="14.7109375" style="15" customWidth="1"/>
    <col min="3" max="3" width="12.7109375" style="15" customWidth="1"/>
    <col min="4" max="5" width="10.7109375" style="15" customWidth="1"/>
    <col min="6" max="6" width="14.7109375" style="15" customWidth="1"/>
    <col min="7" max="7" width="18.85546875" style="2" customWidth="1"/>
    <col min="8" max="8" width="34.7109375" customWidth="1"/>
    <col min="9" max="19" width="12.7109375" customWidth="1"/>
  </cols>
  <sheetData>
    <row r="1" spans="1:7" s="3" customFormat="1" ht="24" customHeight="1" x14ac:dyDescent="0.25">
      <c r="A1" s="19" t="s">
        <v>0</v>
      </c>
    </row>
    <row r="2" spans="1:7" s="6" customFormat="1" ht="12.95" customHeight="1" x14ac:dyDescent="0.25">
      <c r="A2" s="4" t="s">
        <v>1</v>
      </c>
      <c r="B2" s="5"/>
    </row>
    <row r="3" spans="1:7" s="6" customFormat="1" ht="12.95" customHeight="1" x14ac:dyDescent="0.25">
      <c r="A3" s="7" t="s">
        <v>2</v>
      </c>
      <c r="B3" s="5" t="s">
        <v>208</v>
      </c>
    </row>
    <row r="4" spans="1:7" s="6" customFormat="1" ht="12.95" customHeight="1" x14ac:dyDescent="0.25">
      <c r="A4" s="7" t="s">
        <v>3</v>
      </c>
      <c r="B4" s="5"/>
    </row>
    <row r="5" spans="1:7" s="6" customFormat="1" ht="12.95" customHeight="1" x14ac:dyDescent="0.25">
      <c r="A5" s="7" t="s">
        <v>4</v>
      </c>
      <c r="B5" s="5" t="s">
        <v>5</v>
      </c>
    </row>
    <row r="6" spans="1:7" s="6" customFormat="1" ht="12.95" customHeight="1" x14ac:dyDescent="0.25">
      <c r="A6" s="7" t="s">
        <v>6</v>
      </c>
      <c r="B6" s="5" t="s">
        <v>212</v>
      </c>
    </row>
    <row r="7" spans="1:7" s="6" customFormat="1" ht="12.95" customHeight="1" x14ac:dyDescent="0.25">
      <c r="A7" s="7" t="s">
        <v>7</v>
      </c>
      <c r="B7" s="5" t="s">
        <v>8</v>
      </c>
    </row>
    <row r="8" spans="1:7" s="6" customFormat="1" ht="12.95" customHeight="1" x14ac:dyDescent="0.25">
      <c r="A8" s="7" t="s">
        <v>9</v>
      </c>
      <c r="B8" s="5" t="s">
        <v>10</v>
      </c>
    </row>
    <row r="9" spans="1:7" s="6" customFormat="1" ht="12.95" customHeight="1" x14ac:dyDescent="0.25">
      <c r="A9" s="7"/>
      <c r="B9" s="5"/>
    </row>
    <row r="10" spans="1:7" s="10" customFormat="1" ht="12.95" customHeight="1" x14ac:dyDescent="0.25">
      <c r="A10" s="8" t="s">
        <v>11</v>
      </c>
      <c r="B10" s="9"/>
      <c r="C10" s="9"/>
      <c r="D10" s="9"/>
      <c r="E10" s="9"/>
      <c r="F10" s="9"/>
      <c r="G10" s="9"/>
    </row>
    <row r="11" spans="1:7" s="10" customFormat="1" ht="12.95" customHeight="1" x14ac:dyDescent="0.25">
      <c r="A11" s="9"/>
      <c r="B11" s="11" t="s">
        <v>12</v>
      </c>
      <c r="C11" s="11" t="s">
        <v>13</v>
      </c>
      <c r="D11" s="11" t="s">
        <v>14</v>
      </c>
      <c r="E11" s="11" t="s">
        <v>15</v>
      </c>
      <c r="F11" s="11" t="s">
        <v>16</v>
      </c>
      <c r="G11" s="11" t="s">
        <v>17</v>
      </c>
    </row>
    <row r="12" spans="1:7" s="10" customFormat="1" ht="12.95" customHeight="1" x14ac:dyDescent="0.25">
      <c r="A12" s="11" t="s">
        <v>18</v>
      </c>
      <c r="B12" s="9" t="s">
        <v>187</v>
      </c>
      <c r="C12" s="9" t="s">
        <v>188</v>
      </c>
      <c r="D12" s="9" t="s">
        <v>47</v>
      </c>
      <c r="E12" s="9" t="s">
        <v>190</v>
      </c>
      <c r="F12" s="9"/>
      <c r="G12" s="9" t="s">
        <v>189</v>
      </c>
    </row>
    <row r="13" spans="1:7" s="10" customFormat="1" ht="12.95" customHeight="1" x14ac:dyDescent="0.25">
      <c r="A13" s="11" t="s">
        <v>19</v>
      </c>
      <c r="B13" s="9" t="s">
        <v>46</v>
      </c>
      <c r="C13" s="9" t="s">
        <v>177</v>
      </c>
      <c r="D13" s="9" t="s">
        <v>47</v>
      </c>
      <c r="E13" s="9" t="s">
        <v>175</v>
      </c>
      <c r="F13" s="9"/>
      <c r="G13" s="9" t="s">
        <v>48</v>
      </c>
    </row>
    <row r="14" spans="1:7" s="10" customFormat="1" ht="12.95" customHeight="1" x14ac:dyDescent="0.25">
      <c r="A14" s="11" t="s">
        <v>20</v>
      </c>
      <c r="B14" s="9" t="s">
        <v>49</v>
      </c>
      <c r="C14" s="9" t="s">
        <v>50</v>
      </c>
      <c r="D14" s="9" t="s">
        <v>51</v>
      </c>
      <c r="E14" s="9" t="s">
        <v>132</v>
      </c>
      <c r="F14" s="9"/>
      <c r="G14" s="9" t="s">
        <v>117</v>
      </c>
    </row>
    <row r="15" spans="1:7" s="10" customFormat="1" ht="12.95" customHeight="1" x14ac:dyDescent="0.25">
      <c r="A15" s="11" t="s">
        <v>21</v>
      </c>
      <c r="B15" s="9" t="s">
        <v>52</v>
      </c>
      <c r="C15" s="9" t="s">
        <v>174</v>
      </c>
      <c r="D15" s="9" t="s">
        <v>47</v>
      </c>
      <c r="E15" s="9" t="s">
        <v>176</v>
      </c>
      <c r="F15" s="9"/>
      <c r="G15" s="9" t="s">
        <v>48</v>
      </c>
    </row>
    <row r="16" spans="1:7" s="10" customFormat="1" ht="12.95" customHeight="1" x14ac:dyDescent="0.25">
      <c r="A16" s="11" t="s">
        <v>22</v>
      </c>
      <c r="B16" s="9"/>
      <c r="C16" s="9"/>
      <c r="D16" s="9"/>
      <c r="E16" s="9"/>
      <c r="F16" s="9"/>
      <c r="G16" s="9"/>
    </row>
    <row r="17" spans="1:20" s="10" customFormat="1" ht="12.95" customHeight="1" x14ac:dyDescent="0.25">
      <c r="A17" s="11" t="s">
        <v>23</v>
      </c>
      <c r="B17" s="9"/>
      <c r="C17" s="9"/>
      <c r="D17" s="9"/>
      <c r="E17" s="9"/>
      <c r="F17" s="9"/>
      <c r="G17" s="9"/>
    </row>
    <row r="18" spans="1:20" s="10" customFormat="1" ht="12.95" customHeight="1" x14ac:dyDescent="0.25">
      <c r="A18" s="11"/>
      <c r="B18" s="9"/>
      <c r="C18" s="9"/>
      <c r="D18" s="9"/>
      <c r="E18" s="9"/>
      <c r="F18" s="9"/>
      <c r="G18" s="9"/>
    </row>
    <row r="19" spans="1:20" s="6" customFormat="1" ht="12.95" customHeight="1" x14ac:dyDescent="0.25">
      <c r="A19" s="4" t="s">
        <v>24</v>
      </c>
      <c r="B19" s="5"/>
      <c r="C19" s="5"/>
      <c r="D19" s="5"/>
      <c r="E19" s="5"/>
      <c r="F19" s="5"/>
      <c r="G19" s="5"/>
      <c r="H19" s="5"/>
      <c r="I19" s="5" t="s">
        <v>44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 t="s">
        <v>44</v>
      </c>
    </row>
    <row r="20" spans="1:20" s="6" customFormat="1" ht="12.95" customHeight="1" x14ac:dyDescent="0.25">
      <c r="A20" s="7" t="s">
        <v>25</v>
      </c>
      <c r="B20" s="5" t="s">
        <v>26</v>
      </c>
      <c r="C20" s="5"/>
      <c r="D20" s="5"/>
      <c r="E20" s="5"/>
      <c r="F20" s="5"/>
      <c r="G20" s="5"/>
      <c r="H20" s="5"/>
      <c r="I20" s="5" t="s">
        <v>44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 t="s">
        <v>44</v>
      </c>
    </row>
    <row r="21" spans="1:20" s="6" customFormat="1" ht="12.95" customHeight="1" x14ac:dyDescent="0.25">
      <c r="A21" s="7" t="s">
        <v>27</v>
      </c>
      <c r="B21" s="5" t="s">
        <v>28</v>
      </c>
      <c r="C21" s="5"/>
      <c r="D21" s="5"/>
      <c r="E21" s="5"/>
      <c r="F21" s="5"/>
      <c r="G21" s="5"/>
      <c r="H21" s="5"/>
      <c r="I21" s="5" t="s">
        <v>44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 t="s">
        <v>44</v>
      </c>
    </row>
    <row r="22" spans="1:20" s="6" customFormat="1" ht="12.95" customHeight="1" x14ac:dyDescent="0.25">
      <c r="A22" s="7" t="s">
        <v>29</v>
      </c>
      <c r="B22" s="5" t="s">
        <v>131</v>
      </c>
      <c r="C22" s="5"/>
      <c r="D22" s="5"/>
      <c r="E22" s="5"/>
      <c r="F22" s="5"/>
      <c r="G22" s="5"/>
      <c r="H22" s="5"/>
      <c r="I22" s="5" t="s">
        <v>44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 t="s">
        <v>44</v>
      </c>
    </row>
    <row r="23" spans="1:20" s="6" customFormat="1" ht="12.95" customHeight="1" x14ac:dyDescent="0.25">
      <c r="A23" s="7" t="s">
        <v>30</v>
      </c>
      <c r="B23" s="5" t="s">
        <v>213</v>
      </c>
      <c r="C23" s="5"/>
      <c r="D23" s="5"/>
      <c r="E23" s="5"/>
      <c r="F23" s="5"/>
      <c r="G23" s="5"/>
      <c r="H23" s="5"/>
      <c r="I23" s="5" t="s">
        <v>44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 t="s">
        <v>44</v>
      </c>
    </row>
    <row r="24" spans="1:20" s="6" customFormat="1" ht="12.95" customHeight="1" x14ac:dyDescent="0.25">
      <c r="A24" s="7"/>
      <c r="B24" s="5"/>
      <c r="C24" s="5"/>
      <c r="D24" s="5"/>
      <c r="E24" s="5"/>
      <c r="F24" s="5"/>
      <c r="G24" s="5"/>
      <c r="H24" s="5"/>
      <c r="I24" s="5" t="s">
        <v>44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 t="s">
        <v>44</v>
      </c>
    </row>
    <row r="25" spans="1:20" s="6" customFormat="1" ht="12.95" customHeight="1" x14ac:dyDescent="0.25">
      <c r="A25" s="7"/>
      <c r="B25" s="5"/>
      <c r="C25" s="5"/>
      <c r="D25" s="5"/>
      <c r="E25" s="5"/>
      <c r="F25" s="5"/>
      <c r="G25" s="7" t="s">
        <v>31</v>
      </c>
      <c r="H25" s="5" t="s">
        <v>13</v>
      </c>
      <c r="I25" s="20" t="s">
        <v>52</v>
      </c>
      <c r="J25" s="20" t="s">
        <v>83</v>
      </c>
      <c r="K25" s="20" t="s">
        <v>84</v>
      </c>
      <c r="L25" s="20" t="s">
        <v>85</v>
      </c>
      <c r="M25" s="20" t="s">
        <v>86</v>
      </c>
      <c r="N25" s="20" t="s">
        <v>87</v>
      </c>
      <c r="O25" s="20" t="s">
        <v>88</v>
      </c>
      <c r="P25" s="20" t="s">
        <v>89</v>
      </c>
      <c r="Q25" s="20" t="s">
        <v>90</v>
      </c>
      <c r="R25" s="20" t="s">
        <v>91</v>
      </c>
      <c r="S25" s="20" t="s">
        <v>92</v>
      </c>
      <c r="T25" s="5" t="s">
        <v>44</v>
      </c>
    </row>
    <row r="26" spans="1:20" s="6" customFormat="1" ht="12.95" customHeight="1" x14ac:dyDescent="0.25">
      <c r="A26" s="7"/>
      <c r="B26" s="5"/>
      <c r="C26" s="5"/>
      <c r="D26" s="5"/>
      <c r="E26" s="5"/>
      <c r="F26" s="5"/>
      <c r="G26" s="7" t="s">
        <v>32</v>
      </c>
      <c r="H26" s="5" t="s">
        <v>13</v>
      </c>
      <c r="I26" s="20" t="s">
        <v>53</v>
      </c>
      <c r="J26" s="20" t="s">
        <v>53</v>
      </c>
      <c r="K26" s="20" t="s">
        <v>53</v>
      </c>
      <c r="L26" s="20" t="s">
        <v>53</v>
      </c>
      <c r="M26" s="20" t="s">
        <v>53</v>
      </c>
      <c r="N26" s="20" t="s">
        <v>53</v>
      </c>
      <c r="O26" s="20" t="s">
        <v>53</v>
      </c>
      <c r="P26" s="20" t="s">
        <v>53</v>
      </c>
      <c r="Q26" s="20" t="s">
        <v>53</v>
      </c>
      <c r="R26" s="20" t="s">
        <v>53</v>
      </c>
      <c r="S26" s="20" t="s">
        <v>53</v>
      </c>
      <c r="T26" s="5" t="s">
        <v>44</v>
      </c>
    </row>
    <row r="27" spans="1:20" s="6" customFormat="1" ht="12.95" customHeight="1" x14ac:dyDescent="0.25">
      <c r="A27" s="7"/>
      <c r="B27" s="5"/>
      <c r="C27" s="5"/>
      <c r="D27" s="5"/>
      <c r="E27" s="5"/>
      <c r="F27" s="5"/>
      <c r="G27" s="7" t="s">
        <v>33</v>
      </c>
      <c r="H27" s="5"/>
      <c r="I27" s="20" t="s">
        <v>54</v>
      </c>
      <c r="J27" s="20" t="s">
        <v>54</v>
      </c>
      <c r="K27" s="20" t="s">
        <v>54</v>
      </c>
      <c r="L27" s="20" t="s">
        <v>54</v>
      </c>
      <c r="M27" s="20" t="s">
        <v>54</v>
      </c>
      <c r="N27" s="20" t="s">
        <v>54</v>
      </c>
      <c r="O27" s="20" t="s">
        <v>54</v>
      </c>
      <c r="P27" s="20" t="s">
        <v>54</v>
      </c>
      <c r="Q27" s="20" t="s">
        <v>54</v>
      </c>
      <c r="R27" s="20" t="s">
        <v>54</v>
      </c>
      <c r="S27" s="20" t="s">
        <v>54</v>
      </c>
      <c r="T27" s="5" t="s">
        <v>44</v>
      </c>
    </row>
    <row r="28" spans="1:20" s="6" customFormat="1" ht="12.95" customHeight="1" x14ac:dyDescent="0.25">
      <c r="A28" s="7"/>
      <c r="B28" s="5"/>
      <c r="C28" s="5"/>
      <c r="D28" s="5"/>
      <c r="E28" s="5"/>
      <c r="F28" s="5"/>
      <c r="G28" s="7" t="s">
        <v>34</v>
      </c>
      <c r="H28" s="5" t="s">
        <v>13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5" t="s">
        <v>44</v>
      </c>
    </row>
    <row r="29" spans="1:20" s="6" customFormat="1" ht="12.95" customHeight="1" x14ac:dyDescent="0.25">
      <c r="A29" s="7"/>
      <c r="B29" s="5"/>
      <c r="C29" s="5"/>
      <c r="D29" s="5"/>
      <c r="E29" s="5"/>
      <c r="F29" s="5"/>
      <c r="G29" s="7" t="s">
        <v>35</v>
      </c>
      <c r="H29" s="5" t="s">
        <v>55</v>
      </c>
      <c r="I29" s="20" t="s">
        <v>55</v>
      </c>
      <c r="J29" s="20" t="s">
        <v>55</v>
      </c>
      <c r="K29" s="20" t="s">
        <v>55</v>
      </c>
      <c r="L29" s="20" t="s">
        <v>55</v>
      </c>
      <c r="M29" s="20" t="s">
        <v>55</v>
      </c>
      <c r="N29" s="20" t="s">
        <v>248</v>
      </c>
      <c r="O29" s="20" t="s">
        <v>248</v>
      </c>
      <c r="P29" s="20" t="s">
        <v>248</v>
      </c>
      <c r="Q29" s="20" t="s">
        <v>248</v>
      </c>
      <c r="R29" s="20" t="s">
        <v>248</v>
      </c>
      <c r="S29" s="20" t="s">
        <v>248</v>
      </c>
      <c r="T29" s="5" t="s">
        <v>44</v>
      </c>
    </row>
    <row r="30" spans="1:20" s="6" customFormat="1" ht="12.95" customHeight="1" x14ac:dyDescent="0.25">
      <c r="A30" s="7"/>
      <c r="B30" s="5"/>
      <c r="C30" s="5"/>
      <c r="D30" s="5"/>
      <c r="E30" s="5"/>
      <c r="F30" s="5"/>
      <c r="G30" s="7" t="s">
        <v>7</v>
      </c>
      <c r="H30" s="5" t="s">
        <v>56</v>
      </c>
      <c r="I30" s="20" t="s">
        <v>112</v>
      </c>
      <c r="J30" s="20" t="s">
        <v>93</v>
      </c>
      <c r="K30" s="20" t="s">
        <v>118</v>
      </c>
      <c r="L30" s="20" t="s">
        <v>119</v>
      </c>
      <c r="M30" s="20" t="s">
        <v>120</v>
      </c>
      <c r="N30" s="20" t="s">
        <v>121</v>
      </c>
      <c r="O30" s="20" t="s">
        <v>122</v>
      </c>
      <c r="P30" s="20" t="s">
        <v>123</v>
      </c>
      <c r="Q30" s="20" t="s">
        <v>124</v>
      </c>
      <c r="R30" s="20" t="s">
        <v>125</v>
      </c>
      <c r="S30" s="20" t="s">
        <v>126</v>
      </c>
      <c r="T30" s="5" t="s">
        <v>44</v>
      </c>
    </row>
    <row r="31" spans="1:20" s="6" customFormat="1" ht="12.95" customHeight="1" x14ac:dyDescent="0.25">
      <c r="A31" s="7"/>
      <c r="B31" s="5"/>
      <c r="C31" s="5"/>
      <c r="D31" s="5"/>
      <c r="E31" s="5"/>
      <c r="F31" s="5"/>
      <c r="G31" s="7" t="s">
        <v>57</v>
      </c>
      <c r="H31" s="5"/>
      <c r="I31" s="20" t="s">
        <v>113</v>
      </c>
      <c r="J31" s="20" t="s">
        <v>94</v>
      </c>
      <c r="K31" s="20" t="s">
        <v>94</v>
      </c>
      <c r="L31" s="20" t="s">
        <v>94</v>
      </c>
      <c r="M31" s="20" t="s">
        <v>94</v>
      </c>
      <c r="N31" s="20" t="s">
        <v>94</v>
      </c>
      <c r="O31" s="20" t="s">
        <v>94</v>
      </c>
      <c r="P31" s="20" t="s">
        <v>94</v>
      </c>
      <c r="Q31" s="20" t="s">
        <v>94</v>
      </c>
      <c r="R31" s="20" t="s">
        <v>94</v>
      </c>
      <c r="S31" s="20" t="s">
        <v>94</v>
      </c>
      <c r="T31" s="5" t="s">
        <v>44</v>
      </c>
    </row>
    <row r="32" spans="1:20" s="6" customFormat="1" ht="12.95" customHeight="1" x14ac:dyDescent="0.25">
      <c r="A32" s="7"/>
      <c r="B32" s="5"/>
      <c r="C32" s="5"/>
      <c r="D32" s="5"/>
      <c r="E32" s="5"/>
      <c r="F32" s="5"/>
      <c r="G32" s="7" t="s">
        <v>58</v>
      </c>
      <c r="H32" s="5"/>
      <c r="I32" s="21" t="s">
        <v>82</v>
      </c>
      <c r="J32" s="21" t="s">
        <v>82</v>
      </c>
      <c r="K32" s="21" t="s">
        <v>95</v>
      </c>
      <c r="L32" s="21" t="s">
        <v>96</v>
      </c>
      <c r="M32" s="21" t="s">
        <v>97</v>
      </c>
      <c r="N32" s="21" t="s">
        <v>98</v>
      </c>
      <c r="O32" s="21" t="s">
        <v>99</v>
      </c>
      <c r="P32" s="21" t="s">
        <v>100</v>
      </c>
      <c r="Q32" s="21" t="s">
        <v>101</v>
      </c>
      <c r="R32" s="21" t="s">
        <v>102</v>
      </c>
      <c r="S32" s="21" t="s">
        <v>103</v>
      </c>
      <c r="T32" s="5" t="s">
        <v>44</v>
      </c>
    </row>
    <row r="33" spans="1:20" s="6" customFormat="1" ht="12.95" customHeight="1" x14ac:dyDescent="0.25">
      <c r="A33" s="7"/>
      <c r="B33" s="5"/>
      <c r="C33" s="5"/>
      <c r="D33" s="5"/>
      <c r="E33" s="5"/>
      <c r="F33" s="5"/>
      <c r="G33" s="7" t="s">
        <v>59</v>
      </c>
      <c r="H33" s="5"/>
      <c r="I33" s="21" t="s">
        <v>60</v>
      </c>
      <c r="J33" s="21" t="s">
        <v>60</v>
      </c>
      <c r="K33" s="21" t="s">
        <v>95</v>
      </c>
      <c r="L33" s="21" t="s">
        <v>96</v>
      </c>
      <c r="M33" s="21" t="s">
        <v>97</v>
      </c>
      <c r="N33" s="21" t="s">
        <v>98</v>
      </c>
      <c r="O33" s="21" t="s">
        <v>99</v>
      </c>
      <c r="P33" s="21" t="s">
        <v>100</v>
      </c>
      <c r="Q33" s="21" t="s">
        <v>101</v>
      </c>
      <c r="R33" s="21" t="s">
        <v>102</v>
      </c>
      <c r="S33" s="21" t="s">
        <v>103</v>
      </c>
      <c r="T33" s="5" t="s">
        <v>44</v>
      </c>
    </row>
    <row r="34" spans="1:20" s="6" customFormat="1" ht="12.95" customHeight="1" x14ac:dyDescent="0.25">
      <c r="A34" s="7"/>
      <c r="B34" s="5"/>
      <c r="C34" s="5"/>
      <c r="D34" s="5"/>
      <c r="E34" s="5"/>
      <c r="F34" s="5"/>
      <c r="G34" s="7"/>
      <c r="H34" s="5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5" t="s">
        <v>44</v>
      </c>
    </row>
    <row r="35" spans="1:20" s="2" customFormat="1" x14ac:dyDescent="0.25">
      <c r="A35" s="12" t="s">
        <v>36</v>
      </c>
      <c r="B35" s="13"/>
      <c r="C35" s="13"/>
      <c r="D35" s="13"/>
      <c r="E35" s="13"/>
      <c r="F35" s="13"/>
      <c r="G35" s="16"/>
      <c r="H35" s="17" t="s">
        <v>420</v>
      </c>
    </row>
    <row r="36" spans="1:20" s="2" customFormat="1" x14ac:dyDescent="0.25">
      <c r="A36" s="14" t="s">
        <v>37</v>
      </c>
      <c r="B36" s="14" t="s">
        <v>38</v>
      </c>
      <c r="C36" s="14" t="s">
        <v>39</v>
      </c>
      <c r="D36" s="14" t="s">
        <v>40</v>
      </c>
      <c r="E36" s="14" t="s">
        <v>41</v>
      </c>
      <c r="F36" s="14" t="s">
        <v>42</v>
      </c>
      <c r="G36" s="17"/>
      <c r="H36" s="17"/>
    </row>
    <row r="37" spans="1:20" ht="26.25" x14ac:dyDescent="0.4">
      <c r="A37" s="13" t="s">
        <v>251</v>
      </c>
      <c r="B37" s="13" t="s">
        <v>62</v>
      </c>
      <c r="C37" s="13" t="s">
        <v>73</v>
      </c>
      <c r="D37" s="13" t="s">
        <v>63</v>
      </c>
      <c r="E37" s="13" t="s">
        <v>114</v>
      </c>
      <c r="F37" s="13"/>
      <c r="G37" s="16" t="s">
        <v>44</v>
      </c>
      <c r="H37" s="18"/>
    </row>
    <row r="38" spans="1:20" x14ac:dyDescent="0.25">
      <c r="A38" s="13" t="s">
        <v>64</v>
      </c>
      <c r="B38" s="13" t="s">
        <v>65</v>
      </c>
      <c r="C38" s="13" t="s">
        <v>66</v>
      </c>
      <c r="D38" s="13"/>
      <c r="E38" s="13"/>
      <c r="F38" s="13"/>
      <c r="G38" s="16" t="s">
        <v>44</v>
      </c>
      <c r="R38" s="22"/>
      <c r="S38" s="23"/>
    </row>
    <row r="39" spans="1:20" ht="15.75" x14ac:dyDescent="0.25">
      <c r="A39" s="13" t="s">
        <v>43</v>
      </c>
      <c r="B39" s="13"/>
      <c r="C39" s="13"/>
      <c r="D39" s="13"/>
      <c r="E39" s="13"/>
      <c r="F39" s="13"/>
      <c r="G39" s="16" t="s">
        <v>44</v>
      </c>
      <c r="H39" s="24"/>
      <c r="J39" s="24" t="str">
        <f>"Budget by "&amp;xlvar.SELECT.DESCR</f>
        <v>Budget by Entity</v>
      </c>
    </row>
    <row r="40" spans="1:20" x14ac:dyDescent="0.25">
      <c r="A40" s="13" t="s">
        <v>43</v>
      </c>
      <c r="B40" s="13"/>
      <c r="C40" s="13"/>
      <c r="D40" s="13"/>
      <c r="E40" s="13"/>
      <c r="F40" s="13"/>
      <c r="G40" s="16" t="s">
        <v>44</v>
      </c>
      <c r="J40" s="25" t="str">
        <f>"for the Proposed "&amp;xlvar.NXTBUD.DESCRLONG</f>
        <v>for the Proposed 2021/22 Original PJ Budget</v>
      </c>
      <c r="T40" s="33"/>
    </row>
    <row r="41" spans="1:20" x14ac:dyDescent="0.25">
      <c r="A41" s="13" t="s">
        <v>79</v>
      </c>
      <c r="B41" s="13" t="s">
        <v>70</v>
      </c>
      <c r="C41" s="13" t="s">
        <v>66</v>
      </c>
      <c r="D41" s="13"/>
      <c r="E41" s="13"/>
      <c r="F41" s="13"/>
      <c r="G41" s="16" t="s">
        <v>44</v>
      </c>
      <c r="I41" s="26"/>
      <c r="J41" s="26"/>
    </row>
    <row r="42" spans="1:20" x14ac:dyDescent="0.25">
      <c r="A42" s="13" t="s">
        <v>256</v>
      </c>
      <c r="B42" s="13" t="s">
        <v>205</v>
      </c>
      <c r="C42" s="13"/>
      <c r="D42" s="27"/>
      <c r="E42" s="27"/>
      <c r="F42" s="13"/>
      <c r="G42" s="16" t="s">
        <v>44</v>
      </c>
      <c r="H42" s="1" t="str">
        <f>IF(xlvar.SELECT="Entity",H44,IF(xlvar.SELECT="Directorate",I44,IF(xlvar.SELECT="Business Unit",J44,IF(xlvar.SELECT="Key Outcome Area",N44,IF(xlvar.SELECT="IPR Outcomes",O44,IF(xlvar.SELECT="IPR Strategies",P44,IF(xlvar.SELECT="IPR Activities",Q44,IF(xlvar.SELECT="Project",R44,L44))))))))</f>
        <v>{&amp;ColumnDefn1.Entity} - {&amp;ColumnDefn1.Entity_Description}</v>
      </c>
    </row>
    <row r="43" spans="1:20" x14ac:dyDescent="0.25">
      <c r="A43" s="13" t="s">
        <v>43</v>
      </c>
      <c r="B43" s="13"/>
      <c r="C43" s="13"/>
      <c r="D43" s="27"/>
      <c r="E43" s="27"/>
      <c r="F43" s="13"/>
      <c r="G43" s="16" t="s">
        <v>44</v>
      </c>
      <c r="H43" s="1"/>
    </row>
    <row r="44" spans="1:20" ht="15.75" thickBot="1" x14ac:dyDescent="0.3">
      <c r="A44" s="13" t="s">
        <v>206</v>
      </c>
      <c r="B44" s="13"/>
      <c r="C44" s="13"/>
      <c r="D44" s="27"/>
      <c r="E44" s="27"/>
      <c r="F44" s="13"/>
      <c r="G44" s="16" t="s">
        <v>44</v>
      </c>
      <c r="H44" s="34" t="s">
        <v>178</v>
      </c>
      <c r="I44" s="34" t="s">
        <v>179</v>
      </c>
      <c r="J44" s="34" t="s">
        <v>180</v>
      </c>
      <c r="K44" s="34" t="s">
        <v>44</v>
      </c>
      <c r="L44" s="34" t="s">
        <v>181</v>
      </c>
      <c r="M44" s="34"/>
      <c r="N44" s="34" t="s">
        <v>182</v>
      </c>
      <c r="O44" s="34" t="s">
        <v>183</v>
      </c>
      <c r="P44" s="34" t="s">
        <v>184</v>
      </c>
      <c r="Q44" s="34" t="s">
        <v>185</v>
      </c>
      <c r="R44" s="34" t="s">
        <v>186</v>
      </c>
    </row>
    <row r="45" spans="1:20" ht="28.5" customHeight="1" thickTop="1" x14ac:dyDescent="0.25">
      <c r="A45" s="13" t="s">
        <v>43</v>
      </c>
      <c r="B45" s="13"/>
      <c r="C45" s="13"/>
      <c r="D45" s="13"/>
      <c r="E45" s="13"/>
      <c r="F45" s="13"/>
      <c r="G45" s="16" t="s">
        <v>44</v>
      </c>
      <c r="H45" s="87" t="s">
        <v>252</v>
      </c>
      <c r="I45" s="88" t="str">
        <f>xlvar.PYORIG.DESCRLONG</f>
        <v>2020/21 Quarter 3 PJ Budget</v>
      </c>
      <c r="J45" s="88" t="str">
        <f>LEFT(xlvar.NXTBUD.DESCRLONG,7)</f>
        <v>2021/22</v>
      </c>
      <c r="K45" s="88" t="str">
        <f t="shared" ref="K45:S45" si="0">LEFT(J45,4)+1&amp;"/"&amp;RIGHT(J45,2)+1</f>
        <v>2022/23</v>
      </c>
      <c r="L45" s="88" t="str">
        <f t="shared" si="0"/>
        <v>2023/24</v>
      </c>
      <c r="M45" s="89" t="str">
        <f t="shared" si="0"/>
        <v>2024/25</v>
      </c>
      <c r="N45" s="48" t="str">
        <f t="shared" si="0"/>
        <v>2025/26</v>
      </c>
      <c r="O45" s="49" t="str">
        <f t="shared" si="0"/>
        <v>2026/27</v>
      </c>
      <c r="P45" s="49" t="str">
        <f t="shared" si="0"/>
        <v>2027/28</v>
      </c>
      <c r="Q45" s="49" t="str">
        <f t="shared" si="0"/>
        <v>2028/29</v>
      </c>
      <c r="R45" s="49" t="str">
        <f t="shared" si="0"/>
        <v>2029/30</v>
      </c>
      <c r="S45" s="49" t="str">
        <f t="shared" si="0"/>
        <v>2030/31</v>
      </c>
    </row>
    <row r="46" spans="1:20" x14ac:dyDescent="0.25">
      <c r="A46" s="13" t="s">
        <v>61</v>
      </c>
      <c r="B46" s="13" t="s">
        <v>67</v>
      </c>
      <c r="C46" s="13" t="s">
        <v>128</v>
      </c>
      <c r="D46" s="13"/>
      <c r="E46" s="27"/>
      <c r="F46" s="27"/>
      <c r="G46" s="16" t="s">
        <v>44</v>
      </c>
      <c r="H46" s="90" t="s">
        <v>134</v>
      </c>
      <c r="I46" s="91"/>
      <c r="J46" s="92"/>
      <c r="K46" s="91"/>
      <c r="L46" s="91"/>
      <c r="M46" s="93"/>
      <c r="N46" s="40"/>
      <c r="O46" s="28"/>
      <c r="P46" s="28"/>
      <c r="Q46" s="28"/>
      <c r="R46" s="28"/>
      <c r="S46" s="28"/>
    </row>
    <row r="47" spans="1:20" x14ac:dyDescent="0.25">
      <c r="A47" s="13" t="s">
        <v>45</v>
      </c>
      <c r="B47" s="13" t="s">
        <v>81</v>
      </c>
      <c r="C47" s="13"/>
      <c r="D47" s="13"/>
      <c r="E47" s="27"/>
      <c r="F47" s="13"/>
      <c r="G47" s="16" t="s">
        <v>44</v>
      </c>
      <c r="H47" s="60"/>
      <c r="I47" s="57"/>
      <c r="J47" s="58"/>
      <c r="K47" s="61"/>
      <c r="L47" s="61"/>
      <c r="M47" s="62"/>
      <c r="N47" s="41"/>
      <c r="O47" s="30"/>
      <c r="P47" s="30"/>
      <c r="Q47" s="30"/>
      <c r="R47" s="30"/>
      <c r="S47" s="30"/>
    </row>
    <row r="48" spans="1:20" x14ac:dyDescent="0.25">
      <c r="A48" s="13" t="s">
        <v>206</v>
      </c>
      <c r="B48" s="13"/>
      <c r="C48" s="13"/>
      <c r="D48" s="13"/>
      <c r="E48" s="13"/>
      <c r="F48" s="13"/>
      <c r="G48" s="16" t="s">
        <v>44</v>
      </c>
      <c r="H48" s="63"/>
      <c r="I48" s="57"/>
      <c r="J48" s="58"/>
      <c r="K48" s="57"/>
      <c r="L48" s="57"/>
      <c r="M48" s="59"/>
      <c r="N48" s="42"/>
      <c r="O48" s="29"/>
      <c r="P48" s="29"/>
      <c r="Q48" s="29"/>
      <c r="R48" s="29"/>
      <c r="S48" s="29"/>
    </row>
    <row r="49" spans="1:19" x14ac:dyDescent="0.25">
      <c r="A49" s="13" t="s">
        <v>79</v>
      </c>
      <c r="B49" s="13" t="s">
        <v>71</v>
      </c>
      <c r="C49" s="13" t="s">
        <v>66</v>
      </c>
      <c r="D49" s="13"/>
      <c r="E49" s="13"/>
      <c r="F49" s="13"/>
      <c r="G49" s="16" t="s">
        <v>44</v>
      </c>
      <c r="H49" s="64" t="s">
        <v>115</v>
      </c>
      <c r="I49" s="65">
        <f>SUM(I46:I48)</f>
        <v>0</v>
      </c>
      <c r="J49" s="66">
        <f t="shared" ref="J49:S49" si="1">SUM(J46:J48)</f>
        <v>0</v>
      </c>
      <c r="K49" s="65">
        <f t="shared" si="1"/>
        <v>0</v>
      </c>
      <c r="L49" s="65">
        <f t="shared" si="1"/>
        <v>0</v>
      </c>
      <c r="M49" s="67">
        <f t="shared" si="1"/>
        <v>0</v>
      </c>
      <c r="N49" s="43">
        <f t="shared" si="1"/>
        <v>0</v>
      </c>
      <c r="O49" s="31">
        <f t="shared" si="1"/>
        <v>0</v>
      </c>
      <c r="P49" s="31">
        <f t="shared" si="1"/>
        <v>0</v>
      </c>
      <c r="Q49" s="31">
        <f t="shared" si="1"/>
        <v>0</v>
      </c>
      <c r="R49" s="31">
        <f t="shared" si="1"/>
        <v>0</v>
      </c>
      <c r="S49" s="31">
        <f t="shared" si="1"/>
        <v>0</v>
      </c>
    </row>
    <row r="50" spans="1:19" x14ac:dyDescent="0.25">
      <c r="A50" s="13" t="s">
        <v>61</v>
      </c>
      <c r="B50" s="13" t="s">
        <v>67</v>
      </c>
      <c r="C50" s="13" t="s">
        <v>129</v>
      </c>
      <c r="D50" s="13"/>
      <c r="E50" s="27"/>
      <c r="F50" s="27"/>
      <c r="G50" s="16" t="s">
        <v>44</v>
      </c>
      <c r="H50" s="56" t="s">
        <v>135</v>
      </c>
      <c r="I50" s="57"/>
      <c r="J50" s="58"/>
      <c r="K50" s="57"/>
      <c r="L50" s="57"/>
      <c r="M50" s="59"/>
      <c r="N50" s="42"/>
      <c r="O50" s="29"/>
      <c r="P50" s="29"/>
      <c r="Q50" s="29"/>
      <c r="R50" s="29"/>
      <c r="S50" s="29"/>
    </row>
    <row r="51" spans="1:19" x14ac:dyDescent="0.25">
      <c r="A51" s="13" t="s">
        <v>45</v>
      </c>
      <c r="B51" s="13" t="s">
        <v>81</v>
      </c>
      <c r="C51" s="13"/>
      <c r="D51" s="13"/>
      <c r="E51" s="27"/>
      <c r="F51" s="13"/>
      <c r="G51" s="16" t="s">
        <v>44</v>
      </c>
      <c r="H51" s="63"/>
      <c r="I51" s="57"/>
      <c r="J51" s="58"/>
      <c r="K51" s="57"/>
      <c r="L51" s="57"/>
      <c r="M51" s="59"/>
      <c r="N51" s="42"/>
      <c r="O51" s="29"/>
      <c r="P51" s="29"/>
      <c r="Q51" s="29"/>
      <c r="R51" s="29"/>
      <c r="S51" s="29"/>
    </row>
    <row r="52" spans="1:19" x14ac:dyDescent="0.25">
      <c r="A52" s="13" t="s">
        <v>206</v>
      </c>
      <c r="B52" s="13"/>
      <c r="C52" s="13"/>
      <c r="D52" s="13"/>
      <c r="E52" s="13"/>
      <c r="F52" s="13"/>
      <c r="G52" s="16" t="s">
        <v>44</v>
      </c>
      <c r="H52" s="63"/>
      <c r="I52" s="57"/>
      <c r="J52" s="58"/>
      <c r="K52" s="57"/>
      <c r="L52" s="57"/>
      <c r="M52" s="59"/>
      <c r="N52" s="42"/>
      <c r="O52" s="29"/>
      <c r="P52" s="29"/>
      <c r="Q52" s="29"/>
      <c r="R52" s="29"/>
      <c r="S52" s="29"/>
    </row>
    <row r="53" spans="1:19" ht="15.75" thickBot="1" x14ac:dyDescent="0.3">
      <c r="A53" s="13" t="s">
        <v>43</v>
      </c>
      <c r="B53" s="13"/>
      <c r="C53" s="13"/>
      <c r="D53" s="13"/>
      <c r="E53" s="13"/>
      <c r="F53" s="13"/>
      <c r="G53" s="16" t="s">
        <v>44</v>
      </c>
      <c r="H53" s="68" t="s">
        <v>116</v>
      </c>
      <c r="I53" s="69">
        <f>SUM(I50:I52)</f>
        <v>0</v>
      </c>
      <c r="J53" s="70">
        <f t="shared" ref="J53:S53" si="2">SUM(J50:J52)</f>
        <v>0</v>
      </c>
      <c r="K53" s="69">
        <f t="shared" si="2"/>
        <v>0</v>
      </c>
      <c r="L53" s="69">
        <f t="shared" si="2"/>
        <v>0</v>
      </c>
      <c r="M53" s="71">
        <f t="shared" si="2"/>
        <v>0</v>
      </c>
      <c r="N53" s="43">
        <f t="shared" si="2"/>
        <v>0</v>
      </c>
      <c r="O53" s="31">
        <f t="shared" si="2"/>
        <v>0</v>
      </c>
      <c r="P53" s="31">
        <f t="shared" si="2"/>
        <v>0</v>
      </c>
      <c r="Q53" s="31">
        <f t="shared" si="2"/>
        <v>0</v>
      </c>
      <c r="R53" s="31">
        <f t="shared" si="2"/>
        <v>0</v>
      </c>
      <c r="S53" s="31">
        <f t="shared" si="2"/>
        <v>0</v>
      </c>
    </row>
    <row r="54" spans="1:19" ht="16.5" thickTop="1" thickBot="1" x14ac:dyDescent="0.3">
      <c r="A54" s="13" t="s">
        <v>69</v>
      </c>
      <c r="B54" s="13"/>
      <c r="C54" s="13"/>
      <c r="D54" s="13"/>
      <c r="E54" s="13"/>
      <c r="F54" s="13"/>
      <c r="G54" s="16" t="s">
        <v>44</v>
      </c>
      <c r="H54" s="32"/>
      <c r="I54" s="32"/>
      <c r="J54" s="32"/>
    </row>
    <row r="55" spans="1:19" ht="15.75" thickTop="1" x14ac:dyDescent="0.25">
      <c r="A55" s="13" t="s">
        <v>79</v>
      </c>
      <c r="B55" s="13" t="s">
        <v>70</v>
      </c>
      <c r="C55" s="13" t="s">
        <v>66</v>
      </c>
      <c r="D55" s="13"/>
      <c r="E55" s="13"/>
      <c r="F55" s="13"/>
      <c r="G55" s="16" t="s">
        <v>44</v>
      </c>
      <c r="H55" s="94" t="s">
        <v>106</v>
      </c>
      <c r="I55" s="95">
        <f>I49-I53</f>
        <v>0</v>
      </c>
      <c r="J55" s="95">
        <f t="shared" ref="J55:S55" si="3">J49-J53</f>
        <v>0</v>
      </c>
      <c r="K55" s="95">
        <f t="shared" si="3"/>
        <v>0</v>
      </c>
      <c r="L55" s="95">
        <f t="shared" si="3"/>
        <v>0</v>
      </c>
      <c r="M55" s="96">
        <f t="shared" si="3"/>
        <v>0</v>
      </c>
      <c r="N55" s="50">
        <f t="shared" si="3"/>
        <v>0</v>
      </c>
      <c r="O55" s="51">
        <f t="shared" si="3"/>
        <v>0</v>
      </c>
      <c r="P55" s="51">
        <f t="shared" si="3"/>
        <v>0</v>
      </c>
      <c r="Q55" s="51">
        <f t="shared" si="3"/>
        <v>0</v>
      </c>
      <c r="R55" s="51">
        <f t="shared" si="3"/>
        <v>0</v>
      </c>
      <c r="S55" s="51">
        <f t="shared" si="3"/>
        <v>0</v>
      </c>
    </row>
    <row r="56" spans="1:19" x14ac:dyDescent="0.25">
      <c r="A56" s="13" t="s">
        <v>61</v>
      </c>
      <c r="B56" s="13" t="s">
        <v>67</v>
      </c>
      <c r="C56" s="13" t="s">
        <v>127</v>
      </c>
      <c r="D56" s="13" t="s">
        <v>68</v>
      </c>
      <c r="E56" s="27" t="s">
        <v>130</v>
      </c>
      <c r="F56" s="27" t="s">
        <v>130</v>
      </c>
      <c r="G56" s="16" t="s">
        <v>44</v>
      </c>
      <c r="H56" s="90" t="s">
        <v>74</v>
      </c>
      <c r="I56" s="91"/>
      <c r="J56" s="92"/>
      <c r="K56" s="91"/>
      <c r="L56" s="91"/>
      <c r="M56" s="93"/>
      <c r="N56" s="42"/>
      <c r="O56" s="29"/>
      <c r="P56" s="29"/>
      <c r="Q56" s="29"/>
      <c r="R56" s="29"/>
      <c r="S56" s="29"/>
    </row>
    <row r="57" spans="1:19" x14ac:dyDescent="0.25">
      <c r="A57" s="13" t="s">
        <v>45</v>
      </c>
      <c r="B57" s="13" t="s">
        <v>81</v>
      </c>
      <c r="C57" s="13"/>
      <c r="D57" s="13"/>
      <c r="E57" s="27"/>
      <c r="F57" s="13"/>
      <c r="G57" s="16" t="s">
        <v>44</v>
      </c>
      <c r="H57" s="63" t="s">
        <v>44</v>
      </c>
      <c r="I57" s="57"/>
      <c r="J57" s="58"/>
      <c r="K57" s="57"/>
      <c r="L57" s="57"/>
      <c r="M57" s="59"/>
      <c r="N57" s="42"/>
      <c r="O57" s="29"/>
      <c r="P57" s="29"/>
      <c r="Q57" s="29"/>
      <c r="R57" s="29"/>
      <c r="S57" s="29"/>
    </row>
    <row r="58" spans="1:19" x14ac:dyDescent="0.25">
      <c r="A58" s="13" t="s">
        <v>206</v>
      </c>
      <c r="B58" s="13"/>
      <c r="C58" s="13"/>
      <c r="D58" s="13"/>
      <c r="E58" s="27"/>
      <c r="F58" s="13"/>
      <c r="G58" s="16" t="s">
        <v>44</v>
      </c>
      <c r="H58" s="63"/>
      <c r="I58" s="57"/>
      <c r="J58" s="58"/>
      <c r="K58" s="57"/>
      <c r="L58" s="57"/>
      <c r="M58" s="59"/>
      <c r="N58" s="42"/>
      <c r="O58" s="29"/>
      <c r="P58" s="29"/>
      <c r="Q58" s="29"/>
      <c r="R58" s="29"/>
      <c r="S58" s="29"/>
    </row>
    <row r="59" spans="1:19" ht="15.75" thickBot="1" x14ac:dyDescent="0.3">
      <c r="A59" s="13" t="s">
        <v>61</v>
      </c>
      <c r="B59" s="13" t="s">
        <v>67</v>
      </c>
      <c r="C59" s="13" t="s">
        <v>127</v>
      </c>
      <c r="D59" s="13" t="s">
        <v>63</v>
      </c>
      <c r="E59" s="27" t="s">
        <v>136</v>
      </c>
      <c r="F59" s="27"/>
      <c r="G59" s="16" t="s">
        <v>44</v>
      </c>
      <c r="H59" s="72" t="s">
        <v>107</v>
      </c>
      <c r="I59" s="73">
        <f>SUM(I55:I58)</f>
        <v>0</v>
      </c>
      <c r="J59" s="73">
        <f t="shared" ref="J59:S59" si="4">SUM(J55:J58)</f>
        <v>0</v>
      </c>
      <c r="K59" s="73">
        <f t="shared" si="4"/>
        <v>0</v>
      </c>
      <c r="L59" s="73">
        <f t="shared" si="4"/>
        <v>0</v>
      </c>
      <c r="M59" s="74">
        <f t="shared" si="4"/>
        <v>0</v>
      </c>
      <c r="N59" s="50">
        <f t="shared" si="4"/>
        <v>0</v>
      </c>
      <c r="O59" s="51">
        <f t="shared" si="4"/>
        <v>0</v>
      </c>
      <c r="P59" s="51">
        <f t="shared" si="4"/>
        <v>0</v>
      </c>
      <c r="Q59" s="51">
        <f t="shared" si="4"/>
        <v>0</v>
      </c>
      <c r="R59" s="51">
        <f t="shared" si="4"/>
        <v>0</v>
      </c>
      <c r="S59" s="51">
        <f t="shared" si="4"/>
        <v>0</v>
      </c>
    </row>
    <row r="60" spans="1:19" ht="16.5" thickTop="1" thickBot="1" x14ac:dyDescent="0.3">
      <c r="A60" s="13" t="s">
        <v>43</v>
      </c>
      <c r="B60" s="13"/>
      <c r="C60" s="13"/>
      <c r="D60" s="13"/>
      <c r="E60" s="27"/>
      <c r="F60" s="27"/>
      <c r="G60" s="16" t="s">
        <v>44</v>
      </c>
      <c r="H60" s="38"/>
      <c r="I60" s="39"/>
      <c r="J60" s="39"/>
      <c r="K60" s="39"/>
      <c r="L60" s="39"/>
      <c r="M60" s="39"/>
      <c r="N60" s="35"/>
      <c r="O60" s="35"/>
      <c r="P60" s="35"/>
      <c r="Q60" s="35"/>
      <c r="R60" s="35"/>
      <c r="S60" s="35"/>
    </row>
    <row r="61" spans="1:19" ht="26.25" thickTop="1" x14ac:dyDescent="0.25">
      <c r="A61" s="13" t="s">
        <v>43</v>
      </c>
      <c r="B61" s="13"/>
      <c r="C61" s="13"/>
      <c r="D61" s="13"/>
      <c r="E61" s="27"/>
      <c r="F61" s="27"/>
      <c r="G61" s="16" t="s">
        <v>44</v>
      </c>
      <c r="H61" s="87" t="s">
        <v>253</v>
      </c>
      <c r="I61" s="88" t="str">
        <f>LEFT(xlvar.NXTBUD.DESCRLONG,7)&amp;" Original"</f>
        <v>2021/22 Original</v>
      </c>
      <c r="J61" s="88" t="str">
        <f>LEFT(xlvar.NXTBUD.DESCRLONG,7)</f>
        <v>2021/22</v>
      </c>
      <c r="K61" s="88" t="str">
        <f t="shared" ref="K61:S61" si="5">LEFT(J61,4)+1&amp;"/"&amp;RIGHT(J61,2)+1</f>
        <v>2022/23</v>
      </c>
      <c r="L61" s="88" t="str">
        <f t="shared" si="5"/>
        <v>2023/24</v>
      </c>
      <c r="M61" s="89" t="str">
        <f t="shared" si="5"/>
        <v>2024/25</v>
      </c>
      <c r="N61" s="48" t="str">
        <f t="shared" si="5"/>
        <v>2025/26</v>
      </c>
      <c r="O61" s="49" t="str">
        <f t="shared" si="5"/>
        <v>2026/27</v>
      </c>
      <c r="P61" s="49" t="str">
        <f t="shared" si="5"/>
        <v>2027/28</v>
      </c>
      <c r="Q61" s="49" t="str">
        <f t="shared" si="5"/>
        <v>2028/29</v>
      </c>
      <c r="R61" s="49" t="str">
        <f t="shared" si="5"/>
        <v>2029/30</v>
      </c>
      <c r="S61" s="49" t="str">
        <f t="shared" si="5"/>
        <v>2030/31</v>
      </c>
    </row>
    <row r="62" spans="1:19" x14ac:dyDescent="0.25">
      <c r="A62" s="13" t="s">
        <v>79</v>
      </c>
      <c r="B62" s="13" t="s">
        <v>71</v>
      </c>
      <c r="C62" s="13" t="s">
        <v>66</v>
      </c>
      <c r="D62" s="13"/>
      <c r="E62" s="27"/>
      <c r="F62" s="27"/>
      <c r="G62" s="16" t="s">
        <v>44</v>
      </c>
      <c r="H62" s="90" t="s">
        <v>137</v>
      </c>
      <c r="I62" s="91"/>
      <c r="J62" s="92"/>
      <c r="K62" s="91"/>
      <c r="L62" s="91"/>
      <c r="M62" s="93"/>
      <c r="N62" s="42"/>
      <c r="O62" s="29"/>
      <c r="P62" s="29"/>
      <c r="Q62" s="29"/>
      <c r="R62" s="29"/>
      <c r="S62" s="29"/>
    </row>
    <row r="63" spans="1:19" x14ac:dyDescent="0.25">
      <c r="A63" s="13" t="s">
        <v>45</v>
      </c>
      <c r="B63" s="13" t="s">
        <v>81</v>
      </c>
      <c r="C63" s="13"/>
      <c r="D63" s="13"/>
      <c r="E63" s="27"/>
      <c r="F63" s="13"/>
      <c r="G63" s="16"/>
      <c r="H63" s="63" t="s">
        <v>44</v>
      </c>
      <c r="I63" s="57"/>
      <c r="J63" s="58"/>
      <c r="K63" s="57"/>
      <c r="L63" s="57"/>
      <c r="M63" s="59"/>
      <c r="N63" s="42"/>
      <c r="O63" s="29"/>
      <c r="P63" s="29"/>
      <c r="Q63" s="29"/>
      <c r="R63" s="29"/>
      <c r="S63" s="29"/>
    </row>
    <row r="64" spans="1:19" x14ac:dyDescent="0.25">
      <c r="A64" s="13" t="s">
        <v>206</v>
      </c>
      <c r="B64" s="13"/>
      <c r="C64" s="13"/>
      <c r="D64" s="13"/>
      <c r="E64" s="27"/>
      <c r="F64" s="27"/>
      <c r="G64" s="16" t="s">
        <v>44</v>
      </c>
      <c r="H64" s="63"/>
      <c r="I64" s="57"/>
      <c r="J64" s="58"/>
      <c r="K64" s="57"/>
      <c r="L64" s="57"/>
      <c r="M64" s="59"/>
      <c r="N64" s="42"/>
      <c r="O64" s="29"/>
      <c r="P64" s="29"/>
      <c r="Q64" s="29"/>
      <c r="R64" s="29"/>
      <c r="S64" s="29"/>
    </row>
    <row r="65" spans="1:19" x14ac:dyDescent="0.25">
      <c r="A65" s="13" t="s">
        <v>43</v>
      </c>
      <c r="B65" s="13"/>
      <c r="C65" s="13"/>
      <c r="D65" s="13"/>
      <c r="E65" s="27"/>
      <c r="F65" s="27"/>
      <c r="G65" s="16"/>
      <c r="H65" s="64" t="str">
        <f>"Total "&amp;H62</f>
        <v>Total Non Cash</v>
      </c>
      <c r="I65" s="65">
        <f t="shared" ref="I65:S65" si="6">SUM(I62:I64)</f>
        <v>0</v>
      </c>
      <c r="J65" s="66">
        <f t="shared" si="6"/>
        <v>0</v>
      </c>
      <c r="K65" s="65">
        <f t="shared" si="6"/>
        <v>0</v>
      </c>
      <c r="L65" s="65">
        <f t="shared" si="6"/>
        <v>0</v>
      </c>
      <c r="M65" s="67">
        <f t="shared" si="6"/>
        <v>0</v>
      </c>
      <c r="N65" s="43">
        <f t="shared" si="6"/>
        <v>0</v>
      </c>
      <c r="O65" s="31">
        <f t="shared" si="6"/>
        <v>0</v>
      </c>
      <c r="P65" s="31">
        <f t="shared" si="6"/>
        <v>0</v>
      </c>
      <c r="Q65" s="31">
        <f t="shared" si="6"/>
        <v>0</v>
      </c>
      <c r="R65" s="31">
        <f t="shared" si="6"/>
        <v>0</v>
      </c>
      <c r="S65" s="31">
        <f t="shared" si="6"/>
        <v>0</v>
      </c>
    </row>
    <row r="66" spans="1:19" x14ac:dyDescent="0.25">
      <c r="A66" s="13" t="s">
        <v>79</v>
      </c>
      <c r="B66" s="13" t="s">
        <v>70</v>
      </c>
      <c r="C66" s="13" t="s">
        <v>66</v>
      </c>
      <c r="D66" s="13"/>
      <c r="E66" s="27"/>
      <c r="F66" s="27"/>
      <c r="G66" s="16"/>
      <c r="H66" s="75" t="s">
        <v>75</v>
      </c>
      <c r="I66" s="61"/>
      <c r="J66" s="76"/>
      <c r="K66" s="61"/>
      <c r="L66" s="61"/>
      <c r="M66" s="62"/>
      <c r="N66" s="41"/>
      <c r="O66" s="30"/>
      <c r="P66" s="30"/>
      <c r="Q66" s="30"/>
      <c r="R66" s="30"/>
      <c r="S66" s="30"/>
    </row>
    <row r="67" spans="1:19" x14ac:dyDescent="0.25">
      <c r="A67" s="13" t="s">
        <v>72</v>
      </c>
      <c r="B67" s="13" t="s">
        <v>67</v>
      </c>
      <c r="C67" s="13" t="s">
        <v>138</v>
      </c>
      <c r="D67" s="13"/>
      <c r="E67" s="27"/>
      <c r="F67" s="27"/>
      <c r="G67" s="16" t="s">
        <v>44</v>
      </c>
      <c r="H67" s="56" t="s">
        <v>44</v>
      </c>
      <c r="I67" s="57"/>
      <c r="J67" s="58"/>
      <c r="K67" s="57"/>
      <c r="L67" s="57"/>
      <c r="M67" s="59"/>
      <c r="N67" s="42"/>
      <c r="O67" s="29"/>
      <c r="P67" s="29"/>
      <c r="Q67" s="29"/>
      <c r="R67" s="29"/>
      <c r="S67" s="29"/>
    </row>
    <row r="68" spans="1:19" x14ac:dyDescent="0.25">
      <c r="A68" s="13" t="s">
        <v>105</v>
      </c>
      <c r="B68" s="13"/>
      <c r="C68" s="13" t="s">
        <v>139</v>
      </c>
      <c r="D68" s="27" t="s">
        <v>104</v>
      </c>
      <c r="E68" s="27" t="s">
        <v>111</v>
      </c>
      <c r="F68" s="13"/>
      <c r="G68" s="16" t="s">
        <v>44</v>
      </c>
      <c r="H68" s="63" t="s">
        <v>140</v>
      </c>
      <c r="I68" s="57"/>
      <c r="J68" s="58"/>
      <c r="K68" s="57"/>
      <c r="L68" s="57"/>
      <c r="M68" s="59"/>
      <c r="N68" s="42"/>
      <c r="O68" s="29"/>
      <c r="P68" s="29"/>
      <c r="Q68" s="29"/>
      <c r="R68" s="29"/>
      <c r="S68" s="29"/>
    </row>
    <row r="69" spans="1:19" x14ac:dyDescent="0.25">
      <c r="A69" s="13" t="s">
        <v>105</v>
      </c>
      <c r="B69" s="13"/>
      <c r="C69" s="13" t="s">
        <v>127</v>
      </c>
      <c r="D69" s="27" t="s">
        <v>104</v>
      </c>
      <c r="E69" s="27" t="s">
        <v>141</v>
      </c>
      <c r="F69" s="13"/>
      <c r="G69" s="16"/>
      <c r="H69" s="63" t="s">
        <v>142</v>
      </c>
      <c r="I69" s="57"/>
      <c r="J69" s="58"/>
      <c r="K69" s="57"/>
      <c r="L69" s="57"/>
      <c r="M69" s="59"/>
      <c r="N69" s="42"/>
      <c r="O69" s="29"/>
      <c r="P69" s="29"/>
      <c r="Q69" s="29"/>
      <c r="R69" s="29"/>
      <c r="S69" s="29"/>
    </row>
    <row r="70" spans="1:19" x14ac:dyDescent="0.25">
      <c r="A70" s="13" t="s">
        <v>206</v>
      </c>
      <c r="B70" s="13"/>
      <c r="C70" s="13"/>
      <c r="D70" s="13"/>
      <c r="E70" s="13"/>
      <c r="F70" s="13"/>
      <c r="G70" s="16" t="s">
        <v>44</v>
      </c>
      <c r="H70" s="63"/>
      <c r="I70" s="57"/>
      <c r="J70" s="58"/>
      <c r="K70" s="57"/>
      <c r="L70" s="57"/>
      <c r="M70" s="59"/>
      <c r="N70" s="42"/>
      <c r="O70" s="29"/>
      <c r="P70" s="29"/>
      <c r="Q70" s="29"/>
      <c r="R70" s="29"/>
      <c r="S70" s="29"/>
    </row>
    <row r="71" spans="1:19" x14ac:dyDescent="0.25">
      <c r="A71" s="13" t="s">
        <v>43</v>
      </c>
      <c r="B71" s="13"/>
      <c r="C71" s="13"/>
      <c r="D71" s="13"/>
      <c r="E71" s="13"/>
      <c r="F71" s="13"/>
      <c r="G71" s="16"/>
      <c r="H71" s="64" t="str">
        <f>"Total "&amp;H66</f>
        <v>Total Investing Fund Flows</v>
      </c>
      <c r="I71" s="65">
        <f t="shared" ref="I71:S71" si="7">SUM(I68:I70)</f>
        <v>0</v>
      </c>
      <c r="J71" s="66">
        <f t="shared" si="7"/>
        <v>0</v>
      </c>
      <c r="K71" s="65">
        <f t="shared" si="7"/>
        <v>0</v>
      </c>
      <c r="L71" s="65">
        <f t="shared" si="7"/>
        <v>0</v>
      </c>
      <c r="M71" s="67">
        <f t="shared" si="7"/>
        <v>0</v>
      </c>
      <c r="N71" s="43">
        <f t="shared" si="7"/>
        <v>0</v>
      </c>
      <c r="O71" s="31">
        <f t="shared" si="7"/>
        <v>0</v>
      </c>
      <c r="P71" s="31">
        <f t="shared" si="7"/>
        <v>0</v>
      </c>
      <c r="Q71" s="31">
        <f t="shared" si="7"/>
        <v>0</v>
      </c>
      <c r="R71" s="31">
        <f t="shared" si="7"/>
        <v>0</v>
      </c>
      <c r="S71" s="31">
        <f t="shared" si="7"/>
        <v>0</v>
      </c>
    </row>
    <row r="72" spans="1:19" x14ac:dyDescent="0.25">
      <c r="A72" s="13" t="s">
        <v>43</v>
      </c>
      <c r="B72" s="13"/>
      <c r="C72" s="13"/>
      <c r="D72" s="13"/>
      <c r="E72" s="27"/>
      <c r="F72" s="27"/>
      <c r="G72" s="16"/>
      <c r="H72" s="75" t="s">
        <v>77</v>
      </c>
      <c r="I72" s="61"/>
      <c r="J72" s="76"/>
      <c r="K72" s="61"/>
      <c r="L72" s="61"/>
      <c r="M72" s="62"/>
      <c r="N72" s="41"/>
      <c r="O72" s="30"/>
      <c r="P72" s="30"/>
      <c r="Q72" s="30"/>
      <c r="R72" s="30"/>
      <c r="S72" s="30"/>
    </row>
    <row r="73" spans="1:19" x14ac:dyDescent="0.25">
      <c r="A73" s="13" t="s">
        <v>72</v>
      </c>
      <c r="B73" s="13" t="s">
        <v>67</v>
      </c>
      <c r="C73" s="13" t="s">
        <v>127</v>
      </c>
      <c r="D73" s="13" t="s">
        <v>63</v>
      </c>
      <c r="E73" s="27" t="s">
        <v>412</v>
      </c>
      <c r="F73" s="27"/>
      <c r="G73" s="16"/>
      <c r="H73" s="56" t="s">
        <v>44</v>
      </c>
      <c r="I73" s="57"/>
      <c r="J73" s="58"/>
      <c r="K73" s="57"/>
      <c r="L73" s="57"/>
      <c r="M73" s="59"/>
      <c r="N73" s="42"/>
      <c r="O73" s="29"/>
      <c r="P73" s="29"/>
      <c r="Q73" s="29"/>
      <c r="R73" s="29"/>
      <c r="S73" s="29"/>
    </row>
    <row r="74" spans="1:19" x14ac:dyDescent="0.25">
      <c r="A74" s="13" t="s">
        <v>45</v>
      </c>
      <c r="B74" s="13" t="s">
        <v>76</v>
      </c>
      <c r="C74" s="13"/>
      <c r="D74" s="27"/>
      <c r="E74" s="27"/>
      <c r="F74" s="13"/>
      <c r="G74" s="16"/>
      <c r="H74" s="63"/>
      <c r="I74" s="57"/>
      <c r="J74" s="58"/>
      <c r="K74" s="57"/>
      <c r="L74" s="57"/>
      <c r="M74" s="59"/>
      <c r="N74" s="42"/>
      <c r="O74" s="29"/>
      <c r="P74" s="29"/>
      <c r="Q74" s="29"/>
      <c r="R74" s="29"/>
      <c r="S74" s="29"/>
    </row>
    <row r="75" spans="1:19" x14ac:dyDescent="0.25">
      <c r="A75" s="13" t="s">
        <v>206</v>
      </c>
      <c r="B75" s="13"/>
      <c r="C75" s="13"/>
      <c r="D75" s="13"/>
      <c r="E75" s="13"/>
      <c r="F75" s="13"/>
      <c r="G75" s="16" t="s">
        <v>44</v>
      </c>
      <c r="H75" s="63"/>
      <c r="I75" s="57"/>
      <c r="J75" s="58"/>
      <c r="K75" s="57"/>
      <c r="L75" s="57"/>
      <c r="M75" s="59"/>
      <c r="N75" s="42"/>
      <c r="O75" s="29"/>
      <c r="P75" s="29"/>
      <c r="Q75" s="29"/>
      <c r="R75" s="29"/>
      <c r="S75" s="29"/>
    </row>
    <row r="76" spans="1:19" ht="15.75" thickBot="1" x14ac:dyDescent="0.3">
      <c r="A76" s="13" t="s">
        <v>43</v>
      </c>
      <c r="B76" s="13"/>
      <c r="C76" s="13"/>
      <c r="D76" s="13"/>
      <c r="E76" s="13"/>
      <c r="F76" s="13"/>
      <c r="G76" s="16"/>
      <c r="H76" s="68" t="str">
        <f>"Total "&amp;H72</f>
        <v>Total Financing Fund Flows</v>
      </c>
      <c r="I76" s="69">
        <f t="shared" ref="I76:S76" si="8">SUM(I74:I75)</f>
        <v>0</v>
      </c>
      <c r="J76" s="70">
        <f t="shared" si="8"/>
        <v>0</v>
      </c>
      <c r="K76" s="69">
        <f t="shared" si="8"/>
        <v>0</v>
      </c>
      <c r="L76" s="69">
        <f t="shared" si="8"/>
        <v>0</v>
      </c>
      <c r="M76" s="71">
        <f t="shared" si="8"/>
        <v>0</v>
      </c>
      <c r="N76" s="43">
        <f t="shared" si="8"/>
        <v>0</v>
      </c>
      <c r="O76" s="31">
        <f t="shared" si="8"/>
        <v>0</v>
      </c>
      <c r="P76" s="31">
        <f t="shared" si="8"/>
        <v>0</v>
      </c>
      <c r="Q76" s="31">
        <f t="shared" si="8"/>
        <v>0</v>
      </c>
      <c r="R76" s="31">
        <f t="shared" si="8"/>
        <v>0</v>
      </c>
      <c r="S76" s="31">
        <f t="shared" si="8"/>
        <v>0</v>
      </c>
    </row>
    <row r="77" spans="1:19" ht="16.5" thickTop="1" thickBot="1" x14ac:dyDescent="0.3">
      <c r="A77" s="13" t="s">
        <v>69</v>
      </c>
      <c r="B77" s="13"/>
      <c r="C77" s="13"/>
      <c r="D77" s="13"/>
      <c r="E77" s="13"/>
      <c r="F77" s="13"/>
      <c r="G77" s="16"/>
      <c r="H77" s="32"/>
      <c r="I77" s="32"/>
      <c r="J77" s="36"/>
      <c r="K77" s="32"/>
      <c r="L77" s="32"/>
      <c r="M77" s="32"/>
      <c r="N77" s="32"/>
      <c r="O77" s="32"/>
      <c r="P77" s="32"/>
      <c r="Q77" s="32"/>
      <c r="R77" s="32"/>
      <c r="S77" s="32"/>
    </row>
    <row r="78" spans="1:19" ht="15.75" thickTop="1" x14ac:dyDescent="0.25">
      <c r="A78" s="13" t="s">
        <v>43</v>
      </c>
      <c r="B78" s="13"/>
      <c r="C78" s="13"/>
      <c r="D78" s="13"/>
      <c r="E78" s="13"/>
      <c r="F78" s="13"/>
      <c r="G78" s="16"/>
      <c r="H78" s="94" t="s">
        <v>108</v>
      </c>
      <c r="I78" s="95">
        <f>I59+I65+I71+I76</f>
        <v>0</v>
      </c>
      <c r="J78" s="95">
        <f t="shared" ref="J78:S78" si="9">J59+J65+J71+J76</f>
        <v>0</v>
      </c>
      <c r="K78" s="95">
        <f t="shared" si="9"/>
        <v>0</v>
      </c>
      <c r="L78" s="95">
        <f t="shared" si="9"/>
        <v>0</v>
      </c>
      <c r="M78" s="96">
        <f t="shared" si="9"/>
        <v>0</v>
      </c>
      <c r="N78" s="50">
        <f t="shared" si="9"/>
        <v>0</v>
      </c>
      <c r="O78" s="51">
        <f t="shared" si="9"/>
        <v>0</v>
      </c>
      <c r="P78" s="51">
        <f t="shared" si="9"/>
        <v>0</v>
      </c>
      <c r="Q78" s="51">
        <f t="shared" si="9"/>
        <v>0</v>
      </c>
      <c r="R78" s="51">
        <f t="shared" si="9"/>
        <v>0</v>
      </c>
      <c r="S78" s="51">
        <f t="shared" si="9"/>
        <v>0</v>
      </c>
    </row>
    <row r="79" spans="1:19" x14ac:dyDescent="0.25">
      <c r="A79" s="13" t="s">
        <v>43</v>
      </c>
      <c r="B79" s="13"/>
      <c r="C79" s="13"/>
      <c r="D79" s="13"/>
      <c r="E79" s="27"/>
      <c r="F79" s="27"/>
      <c r="G79" s="16"/>
      <c r="H79" s="97" t="s">
        <v>78</v>
      </c>
      <c r="I79" s="98"/>
      <c r="J79" s="99"/>
      <c r="K79" s="98"/>
      <c r="L79" s="98"/>
      <c r="M79" s="100"/>
      <c r="N79" s="41"/>
      <c r="O79" s="30"/>
      <c r="P79" s="30"/>
      <c r="Q79" s="30"/>
      <c r="R79" s="30"/>
      <c r="S79" s="30"/>
    </row>
    <row r="80" spans="1:19" x14ac:dyDescent="0.25">
      <c r="A80" s="13" t="s">
        <v>72</v>
      </c>
      <c r="B80" s="13" t="s">
        <v>67</v>
      </c>
      <c r="C80" s="13" t="s">
        <v>143</v>
      </c>
      <c r="D80" s="13"/>
      <c r="E80" s="27"/>
      <c r="F80" s="27"/>
      <c r="G80" s="16" t="s">
        <v>44</v>
      </c>
      <c r="H80" s="56" t="s">
        <v>44</v>
      </c>
      <c r="I80" s="57"/>
      <c r="J80" s="58"/>
      <c r="K80" s="57"/>
      <c r="L80" s="57"/>
      <c r="M80" s="59"/>
      <c r="N80" s="42"/>
      <c r="O80" s="29"/>
      <c r="P80" s="29"/>
      <c r="Q80" s="29"/>
      <c r="R80" s="29"/>
      <c r="S80" s="29"/>
    </row>
    <row r="81" spans="1:19" x14ac:dyDescent="0.25">
      <c r="A81" s="13" t="s">
        <v>45</v>
      </c>
      <c r="B81" s="13" t="s">
        <v>76</v>
      </c>
      <c r="C81" s="13"/>
      <c r="D81" s="27"/>
      <c r="E81" s="27"/>
      <c r="F81" s="13"/>
      <c r="G81" s="16"/>
      <c r="H81" s="63"/>
      <c r="I81" s="57"/>
      <c r="J81" s="58"/>
      <c r="K81" s="57"/>
      <c r="L81" s="57"/>
      <c r="M81" s="59"/>
      <c r="N81" s="42"/>
      <c r="O81" s="29"/>
      <c r="P81" s="29"/>
      <c r="Q81" s="29"/>
      <c r="R81" s="29"/>
      <c r="S81" s="29"/>
    </row>
    <row r="82" spans="1:19" x14ac:dyDescent="0.25">
      <c r="A82" s="13" t="s">
        <v>206</v>
      </c>
      <c r="B82" s="13"/>
      <c r="C82" s="13"/>
      <c r="D82" s="13"/>
      <c r="E82" s="13"/>
      <c r="F82" s="13"/>
      <c r="G82" s="16" t="s">
        <v>44</v>
      </c>
      <c r="H82" s="63"/>
      <c r="I82" s="57"/>
      <c r="J82" s="58"/>
      <c r="K82" s="57"/>
      <c r="L82" s="57"/>
      <c r="M82" s="59"/>
      <c r="N82" s="42"/>
      <c r="O82" s="29"/>
      <c r="P82" s="29"/>
      <c r="Q82" s="29"/>
      <c r="R82" s="29"/>
      <c r="S82" s="29"/>
    </row>
    <row r="83" spans="1:19" ht="15.75" thickBot="1" x14ac:dyDescent="0.3">
      <c r="A83" s="13" t="s">
        <v>43</v>
      </c>
      <c r="B83" s="13"/>
      <c r="C83" s="13"/>
      <c r="D83" s="13"/>
      <c r="E83" s="13"/>
      <c r="F83" s="13"/>
      <c r="G83" s="16"/>
      <c r="H83" s="68" t="str">
        <f>"Total "&amp;H79</f>
        <v>Total Reserve Movements</v>
      </c>
      <c r="I83" s="69">
        <f t="shared" ref="I83:S83" si="10">SUM(I81:I82)</f>
        <v>0</v>
      </c>
      <c r="J83" s="70">
        <f t="shared" si="10"/>
        <v>0</v>
      </c>
      <c r="K83" s="69">
        <f t="shared" si="10"/>
        <v>0</v>
      </c>
      <c r="L83" s="69">
        <f t="shared" si="10"/>
        <v>0</v>
      </c>
      <c r="M83" s="71">
        <f t="shared" si="10"/>
        <v>0</v>
      </c>
      <c r="N83" s="43">
        <f t="shared" si="10"/>
        <v>0</v>
      </c>
      <c r="O83" s="31">
        <f t="shared" si="10"/>
        <v>0</v>
      </c>
      <c r="P83" s="31">
        <f t="shared" si="10"/>
        <v>0</v>
      </c>
      <c r="Q83" s="31">
        <f t="shared" si="10"/>
        <v>0</v>
      </c>
      <c r="R83" s="31">
        <f t="shared" si="10"/>
        <v>0</v>
      </c>
      <c r="S83" s="31">
        <f t="shared" si="10"/>
        <v>0</v>
      </c>
    </row>
    <row r="84" spans="1:19" ht="15.75" thickTop="1" x14ac:dyDescent="0.25">
      <c r="A84" s="13" t="s">
        <v>69</v>
      </c>
      <c r="B84" s="13"/>
      <c r="C84" s="13"/>
      <c r="D84" s="13"/>
      <c r="E84" s="13"/>
      <c r="F84" s="13"/>
      <c r="G84" s="16"/>
      <c r="J84" s="37"/>
    </row>
    <row r="85" spans="1:19" ht="15.75" thickBot="1" x14ac:dyDescent="0.3">
      <c r="A85" s="13" t="s">
        <v>43</v>
      </c>
      <c r="B85" s="13"/>
      <c r="C85" s="13"/>
      <c r="D85" s="13"/>
      <c r="E85" s="13"/>
      <c r="F85" s="13"/>
      <c r="G85" s="16"/>
      <c r="H85" s="72" t="s">
        <v>109</v>
      </c>
      <c r="I85" s="73">
        <f>I78+I83</f>
        <v>0</v>
      </c>
      <c r="J85" s="73">
        <f t="shared" ref="J85:S85" si="11">J78+J83</f>
        <v>0</v>
      </c>
      <c r="K85" s="73">
        <f t="shared" si="11"/>
        <v>0</v>
      </c>
      <c r="L85" s="73">
        <f t="shared" si="11"/>
        <v>0</v>
      </c>
      <c r="M85" s="74">
        <f t="shared" si="11"/>
        <v>0</v>
      </c>
      <c r="N85" s="50">
        <f t="shared" si="11"/>
        <v>0</v>
      </c>
      <c r="O85" s="51">
        <f t="shared" si="11"/>
        <v>0</v>
      </c>
      <c r="P85" s="51">
        <f t="shared" si="11"/>
        <v>0</v>
      </c>
      <c r="Q85" s="51">
        <f t="shared" si="11"/>
        <v>0</v>
      </c>
      <c r="R85" s="51">
        <f t="shared" si="11"/>
        <v>0</v>
      </c>
      <c r="S85" s="51">
        <f t="shared" si="11"/>
        <v>0</v>
      </c>
    </row>
    <row r="86" spans="1:19" ht="15.75" thickTop="1" x14ac:dyDescent="0.25">
      <c r="A86" s="13" t="s">
        <v>43</v>
      </c>
      <c r="B86" s="13"/>
      <c r="C86" s="13"/>
      <c r="D86" s="13"/>
      <c r="E86" s="13"/>
      <c r="F86" s="13"/>
      <c r="G86" s="16" t="s">
        <v>44</v>
      </c>
      <c r="H86" s="38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1:19" x14ac:dyDescent="0.25">
      <c r="A87" s="13" t="s">
        <v>43</v>
      </c>
      <c r="B87" s="13"/>
      <c r="C87" s="13"/>
      <c r="D87" s="13"/>
      <c r="E87" s="13"/>
      <c r="F87" s="13"/>
      <c r="G87" s="16" t="s">
        <v>44</v>
      </c>
      <c r="H87" s="77" t="s">
        <v>250</v>
      </c>
      <c r="I87" s="78"/>
      <c r="J87" s="78">
        <f>+I87+J85</f>
        <v>0</v>
      </c>
      <c r="K87" s="78">
        <f t="shared" ref="K87:M87" si="12">+J87+K85</f>
        <v>0</v>
      </c>
      <c r="L87" s="78">
        <f t="shared" si="12"/>
        <v>0</v>
      </c>
      <c r="M87" s="78">
        <f t="shared" si="12"/>
        <v>0</v>
      </c>
      <c r="N87" s="52"/>
      <c r="O87" s="52"/>
      <c r="P87" s="52"/>
      <c r="Q87" s="52"/>
      <c r="R87" s="52"/>
      <c r="S87" s="52"/>
    </row>
    <row r="88" spans="1:19" x14ac:dyDescent="0.25">
      <c r="A88" s="13" t="s">
        <v>133</v>
      </c>
      <c r="B88" s="13"/>
      <c r="C88" s="13"/>
      <c r="D88" s="13"/>
      <c r="E88" s="13"/>
      <c r="F88" s="13"/>
      <c r="G88" s="16" t="s">
        <v>44</v>
      </c>
    </row>
    <row r="89" spans="1:19" x14ac:dyDescent="0.25">
      <c r="A89" s="13" t="s">
        <v>80</v>
      </c>
      <c r="B89" s="13"/>
      <c r="C89" s="13"/>
      <c r="D89" s="13"/>
      <c r="E89" s="13"/>
      <c r="F89" s="13"/>
      <c r="G89" s="16" t="s">
        <v>44</v>
      </c>
    </row>
    <row r="90" spans="1:19" x14ac:dyDescent="0.25">
      <c r="A90" s="13" t="s">
        <v>79</v>
      </c>
      <c r="B90" s="13" t="s">
        <v>70</v>
      </c>
      <c r="C90" s="13" t="s">
        <v>66</v>
      </c>
      <c r="D90" s="13"/>
      <c r="E90" s="13"/>
      <c r="F90" s="13"/>
      <c r="G90" s="16" t="s">
        <v>44</v>
      </c>
      <c r="I90" s="26"/>
      <c r="J90" s="26"/>
    </row>
    <row r="91" spans="1:19" ht="15.75" thickBot="1" x14ac:dyDescent="0.3">
      <c r="A91" s="13" t="s">
        <v>61</v>
      </c>
      <c r="B91" s="13" t="s">
        <v>62</v>
      </c>
      <c r="C91" s="13" t="s">
        <v>73</v>
      </c>
      <c r="D91" s="27" t="s">
        <v>63</v>
      </c>
      <c r="E91" s="27" t="s">
        <v>114</v>
      </c>
      <c r="F91" s="13"/>
      <c r="G91" s="16" t="s">
        <v>44</v>
      </c>
      <c r="H91" s="1" t="s">
        <v>110</v>
      </c>
    </row>
    <row r="92" spans="1:19" ht="26.25" thickTop="1" x14ac:dyDescent="0.25">
      <c r="A92" s="13" t="s">
        <v>43</v>
      </c>
      <c r="B92" s="13"/>
      <c r="C92" s="13"/>
      <c r="D92" s="13"/>
      <c r="E92" s="13"/>
      <c r="F92" s="13"/>
      <c r="G92" s="16" t="s">
        <v>44</v>
      </c>
      <c r="H92" s="53" t="s">
        <v>254</v>
      </c>
      <c r="I92" s="54" t="str">
        <f>LEFT(xlvar.NXTBUD.DESCRLONG,7)&amp;" Original"</f>
        <v>2021/22 Original</v>
      </c>
      <c r="J92" s="54" t="str">
        <f>LEFT(xlvar.NXTBUD.DESCRLONG,7)</f>
        <v>2021/22</v>
      </c>
      <c r="K92" s="54" t="str">
        <f t="shared" ref="K92:S92" si="13">LEFT(J92,4)+1&amp;"/"&amp;RIGHT(J92,2)+1</f>
        <v>2022/23</v>
      </c>
      <c r="L92" s="54" t="str">
        <f t="shared" si="13"/>
        <v>2023/24</v>
      </c>
      <c r="M92" s="55" t="str">
        <f t="shared" si="13"/>
        <v>2024/25</v>
      </c>
      <c r="N92" s="48" t="str">
        <f t="shared" si="13"/>
        <v>2025/26</v>
      </c>
      <c r="O92" s="49" t="str">
        <f t="shared" si="13"/>
        <v>2026/27</v>
      </c>
      <c r="P92" s="49" t="str">
        <f t="shared" si="13"/>
        <v>2027/28</v>
      </c>
      <c r="Q92" s="49" t="str">
        <f t="shared" si="13"/>
        <v>2028/29</v>
      </c>
      <c r="R92" s="49" t="str">
        <f t="shared" si="13"/>
        <v>2029/30</v>
      </c>
      <c r="S92" s="49" t="str">
        <f t="shared" si="13"/>
        <v>2030/31</v>
      </c>
    </row>
    <row r="93" spans="1:19" x14ac:dyDescent="0.25">
      <c r="A93" s="13" t="s">
        <v>61</v>
      </c>
      <c r="B93" s="13" t="s">
        <v>67</v>
      </c>
      <c r="C93" s="13" t="s">
        <v>128</v>
      </c>
      <c r="D93" s="13"/>
      <c r="E93" s="27"/>
      <c r="F93" s="27"/>
      <c r="G93" s="16" t="s">
        <v>44</v>
      </c>
      <c r="H93" s="56" t="s">
        <v>134</v>
      </c>
      <c r="I93" s="57"/>
      <c r="J93" s="58"/>
      <c r="K93" s="57"/>
      <c r="L93" s="57"/>
      <c r="M93" s="59"/>
      <c r="N93" s="40"/>
      <c r="O93" s="28"/>
      <c r="P93" s="28"/>
      <c r="Q93" s="28"/>
      <c r="R93" s="28"/>
      <c r="S93" s="28"/>
    </row>
    <row r="94" spans="1:19" x14ac:dyDescent="0.25">
      <c r="A94" s="13" t="s">
        <v>45</v>
      </c>
      <c r="B94" s="13" t="s">
        <v>81</v>
      </c>
      <c r="C94" s="13"/>
      <c r="D94" s="13"/>
      <c r="E94" s="27"/>
      <c r="F94" s="13"/>
      <c r="G94" s="16" t="s">
        <v>44</v>
      </c>
      <c r="H94" s="60"/>
      <c r="I94" s="57"/>
      <c r="J94" s="58"/>
      <c r="K94" s="61"/>
      <c r="L94" s="61"/>
      <c r="M94" s="62"/>
      <c r="N94" s="41"/>
      <c r="O94" s="30"/>
      <c r="P94" s="30"/>
      <c r="Q94" s="30"/>
      <c r="R94" s="30"/>
      <c r="S94" s="30"/>
    </row>
    <row r="95" spans="1:19" x14ac:dyDescent="0.25">
      <c r="A95" s="13" t="s">
        <v>206</v>
      </c>
      <c r="B95" s="13"/>
      <c r="C95" s="13"/>
      <c r="D95" s="13"/>
      <c r="E95" s="13"/>
      <c r="F95" s="13"/>
      <c r="G95" s="16" t="s">
        <v>44</v>
      </c>
      <c r="H95" s="63"/>
      <c r="I95" s="57"/>
      <c r="J95" s="58"/>
      <c r="K95" s="57"/>
      <c r="L95" s="57"/>
      <c r="M95" s="59"/>
      <c r="N95" s="42"/>
      <c r="O95" s="29"/>
      <c r="P95" s="29"/>
      <c r="Q95" s="29"/>
      <c r="R95" s="29"/>
      <c r="S95" s="29"/>
    </row>
    <row r="96" spans="1:19" x14ac:dyDescent="0.25">
      <c r="A96" s="13" t="s">
        <v>79</v>
      </c>
      <c r="B96" s="13" t="s">
        <v>71</v>
      </c>
      <c r="C96" s="13" t="s">
        <v>66</v>
      </c>
      <c r="D96" s="13"/>
      <c r="E96" s="13"/>
      <c r="F96" s="13"/>
      <c r="G96" s="16" t="s">
        <v>44</v>
      </c>
      <c r="H96" s="64" t="s">
        <v>115</v>
      </c>
      <c r="I96" s="65">
        <f>SUM(I93:I95)</f>
        <v>0</v>
      </c>
      <c r="J96" s="66">
        <f t="shared" ref="J96" si="14">SUM(J93:J95)</f>
        <v>0</v>
      </c>
      <c r="K96" s="65">
        <f t="shared" ref="K96" si="15">SUM(K93:K95)</f>
        <v>0</v>
      </c>
      <c r="L96" s="65">
        <f t="shared" ref="L96" si="16">SUM(L93:L95)</f>
        <v>0</v>
      </c>
      <c r="M96" s="67">
        <f t="shared" ref="M96" si="17">SUM(M93:M95)</f>
        <v>0</v>
      </c>
      <c r="N96" s="43">
        <f t="shared" ref="N96" si="18">SUM(N93:N95)</f>
        <v>0</v>
      </c>
      <c r="O96" s="31">
        <f t="shared" ref="O96" si="19">SUM(O93:O95)</f>
        <v>0</v>
      </c>
      <c r="P96" s="31">
        <f t="shared" ref="P96" si="20">SUM(P93:P95)</f>
        <v>0</v>
      </c>
      <c r="Q96" s="31">
        <f t="shared" ref="Q96" si="21">SUM(Q93:Q95)</f>
        <v>0</v>
      </c>
      <c r="R96" s="31">
        <f t="shared" ref="R96" si="22">SUM(R93:R95)</f>
        <v>0</v>
      </c>
      <c r="S96" s="31">
        <f t="shared" ref="S96" si="23">SUM(S93:S95)</f>
        <v>0</v>
      </c>
    </row>
    <row r="97" spans="1:19" x14ac:dyDescent="0.25">
      <c r="A97" s="13" t="s">
        <v>61</v>
      </c>
      <c r="B97" s="13" t="s">
        <v>67</v>
      </c>
      <c r="C97" s="13" t="s">
        <v>129</v>
      </c>
      <c r="D97" s="13"/>
      <c r="E97" s="27"/>
      <c r="F97" s="27"/>
      <c r="G97" s="16" t="s">
        <v>44</v>
      </c>
      <c r="H97" s="56" t="s">
        <v>135</v>
      </c>
      <c r="I97" s="57"/>
      <c r="J97" s="58"/>
      <c r="K97" s="57"/>
      <c r="L97" s="57"/>
      <c r="M97" s="59"/>
      <c r="N97" s="42"/>
      <c r="O97" s="29"/>
      <c r="P97" s="29"/>
      <c r="Q97" s="29"/>
      <c r="R97" s="29"/>
      <c r="S97" s="29"/>
    </row>
    <row r="98" spans="1:19" x14ac:dyDescent="0.25">
      <c r="A98" s="13" t="s">
        <v>45</v>
      </c>
      <c r="B98" s="13" t="s">
        <v>81</v>
      </c>
      <c r="C98" s="13"/>
      <c r="D98" s="13"/>
      <c r="E98" s="27"/>
      <c r="F98" s="13"/>
      <c r="G98" s="16" t="s">
        <v>44</v>
      </c>
      <c r="H98" s="63"/>
      <c r="I98" s="57"/>
      <c r="J98" s="58"/>
      <c r="K98" s="57"/>
      <c r="L98" s="57"/>
      <c r="M98" s="59"/>
      <c r="N98" s="42"/>
      <c r="O98" s="29"/>
      <c r="P98" s="29"/>
      <c r="Q98" s="29"/>
      <c r="R98" s="29"/>
      <c r="S98" s="29"/>
    </row>
    <row r="99" spans="1:19" x14ac:dyDescent="0.25">
      <c r="A99" s="13" t="s">
        <v>206</v>
      </c>
      <c r="B99" s="13"/>
      <c r="C99" s="13"/>
      <c r="D99" s="13"/>
      <c r="E99" s="13"/>
      <c r="F99" s="13"/>
      <c r="G99" s="16" t="s">
        <v>44</v>
      </c>
      <c r="H99" s="63"/>
      <c r="I99" s="57"/>
      <c r="J99" s="58"/>
      <c r="K99" s="57"/>
      <c r="L99" s="57"/>
      <c r="M99" s="59"/>
      <c r="N99" s="42"/>
      <c r="O99" s="29"/>
      <c r="P99" s="29"/>
      <c r="Q99" s="29"/>
      <c r="R99" s="29"/>
      <c r="S99" s="29"/>
    </row>
    <row r="100" spans="1:19" ht="15.75" thickBot="1" x14ac:dyDescent="0.3">
      <c r="A100" s="13" t="s">
        <v>43</v>
      </c>
      <c r="B100" s="13"/>
      <c r="C100" s="13"/>
      <c r="D100" s="13"/>
      <c r="E100" s="13"/>
      <c r="F100" s="13"/>
      <c r="G100" s="16" t="s">
        <v>44</v>
      </c>
      <c r="H100" s="68" t="s">
        <v>116</v>
      </c>
      <c r="I100" s="69">
        <f>SUM(I97:I99)</f>
        <v>0</v>
      </c>
      <c r="J100" s="70">
        <f t="shared" ref="J100" si="24">SUM(J97:J99)</f>
        <v>0</v>
      </c>
      <c r="K100" s="69">
        <f t="shared" ref="K100" si="25">SUM(K97:K99)</f>
        <v>0</v>
      </c>
      <c r="L100" s="69">
        <f t="shared" ref="L100" si="26">SUM(L97:L99)</f>
        <v>0</v>
      </c>
      <c r="M100" s="71">
        <f t="shared" ref="M100" si="27">SUM(M97:M99)</f>
        <v>0</v>
      </c>
      <c r="N100" s="43">
        <f t="shared" ref="N100" si="28">SUM(N97:N99)</f>
        <v>0</v>
      </c>
      <c r="O100" s="31">
        <f t="shared" ref="O100" si="29">SUM(O97:O99)</f>
        <v>0</v>
      </c>
      <c r="P100" s="31">
        <f t="shared" ref="P100" si="30">SUM(P97:P99)</f>
        <v>0</v>
      </c>
      <c r="Q100" s="31">
        <f t="shared" ref="Q100" si="31">SUM(Q97:Q99)</f>
        <v>0</v>
      </c>
      <c r="R100" s="31">
        <f t="shared" ref="R100" si="32">SUM(R97:R99)</f>
        <v>0</v>
      </c>
      <c r="S100" s="31">
        <f t="shared" ref="S100" si="33">SUM(S97:S99)</f>
        <v>0</v>
      </c>
    </row>
    <row r="101" spans="1:19" ht="16.5" thickTop="1" thickBot="1" x14ac:dyDescent="0.3">
      <c r="A101" s="13" t="s">
        <v>69</v>
      </c>
      <c r="B101" s="13"/>
      <c r="C101" s="13"/>
      <c r="D101" s="13"/>
      <c r="E101" s="13"/>
      <c r="F101" s="13"/>
      <c r="G101" s="16" t="s">
        <v>44</v>
      </c>
      <c r="H101" s="32"/>
      <c r="I101" s="32"/>
      <c r="J101" s="36"/>
    </row>
    <row r="102" spans="1:19" ht="15.75" thickTop="1" x14ac:dyDescent="0.25">
      <c r="A102" s="13" t="s">
        <v>79</v>
      </c>
      <c r="B102" s="13" t="s">
        <v>70</v>
      </c>
      <c r="C102" s="13" t="s">
        <v>66</v>
      </c>
      <c r="D102" s="13"/>
      <c r="E102" s="13"/>
      <c r="F102" s="13"/>
      <c r="G102" s="16" t="s">
        <v>44</v>
      </c>
      <c r="H102" s="94" t="s">
        <v>106</v>
      </c>
      <c r="I102" s="95">
        <f>I96-I100</f>
        <v>0</v>
      </c>
      <c r="J102" s="95">
        <f t="shared" ref="J102:S102" si="34">J96-J100</f>
        <v>0</v>
      </c>
      <c r="K102" s="95">
        <f t="shared" si="34"/>
        <v>0</v>
      </c>
      <c r="L102" s="95">
        <f t="shared" si="34"/>
        <v>0</v>
      </c>
      <c r="M102" s="96">
        <f t="shared" si="34"/>
        <v>0</v>
      </c>
      <c r="N102" s="50">
        <f t="shared" si="34"/>
        <v>0</v>
      </c>
      <c r="O102" s="51">
        <f t="shared" si="34"/>
        <v>0</v>
      </c>
      <c r="P102" s="51">
        <f t="shared" si="34"/>
        <v>0</v>
      </c>
      <c r="Q102" s="51">
        <f t="shared" si="34"/>
        <v>0</v>
      </c>
      <c r="R102" s="51">
        <f t="shared" si="34"/>
        <v>0</v>
      </c>
      <c r="S102" s="51">
        <f t="shared" si="34"/>
        <v>0</v>
      </c>
    </row>
    <row r="103" spans="1:19" x14ac:dyDescent="0.25">
      <c r="A103" s="13" t="s">
        <v>61</v>
      </c>
      <c r="B103" s="13" t="s">
        <v>67</v>
      </c>
      <c r="C103" s="13" t="s">
        <v>127</v>
      </c>
      <c r="D103" s="13" t="s">
        <v>68</v>
      </c>
      <c r="E103" s="27" t="s">
        <v>130</v>
      </c>
      <c r="F103" s="27" t="s">
        <v>130</v>
      </c>
      <c r="G103" s="16" t="s">
        <v>44</v>
      </c>
      <c r="H103" s="90" t="s">
        <v>74</v>
      </c>
      <c r="I103" s="91"/>
      <c r="J103" s="92"/>
      <c r="K103" s="91"/>
      <c r="L103" s="91"/>
      <c r="M103" s="93"/>
      <c r="N103" s="42"/>
      <c r="O103" s="29"/>
      <c r="P103" s="29"/>
      <c r="Q103" s="29"/>
      <c r="R103" s="29"/>
      <c r="S103" s="29"/>
    </row>
    <row r="104" spans="1:19" x14ac:dyDescent="0.25">
      <c r="A104" s="13" t="s">
        <v>45</v>
      </c>
      <c r="B104" s="13" t="s">
        <v>81</v>
      </c>
      <c r="C104" s="13"/>
      <c r="D104" s="13"/>
      <c r="E104" s="27"/>
      <c r="F104" s="13"/>
      <c r="G104" s="16" t="s">
        <v>44</v>
      </c>
      <c r="H104" s="63" t="s">
        <v>44</v>
      </c>
      <c r="I104" s="57"/>
      <c r="J104" s="58"/>
      <c r="K104" s="57"/>
      <c r="L104" s="57"/>
      <c r="M104" s="59"/>
      <c r="N104" s="42"/>
      <c r="O104" s="29"/>
      <c r="P104" s="29"/>
      <c r="Q104" s="29"/>
      <c r="R104" s="29"/>
      <c r="S104" s="29"/>
    </row>
    <row r="105" spans="1:19" x14ac:dyDescent="0.25">
      <c r="A105" s="13" t="s">
        <v>206</v>
      </c>
      <c r="B105" s="13"/>
      <c r="C105" s="13"/>
      <c r="D105" s="13"/>
      <c r="E105" s="27"/>
      <c r="F105" s="13"/>
      <c r="G105" s="16" t="s">
        <v>44</v>
      </c>
      <c r="H105" s="101"/>
      <c r="I105" s="102"/>
      <c r="J105" s="103"/>
      <c r="K105" s="102"/>
      <c r="L105" s="102"/>
      <c r="M105" s="104"/>
      <c r="N105" s="42"/>
      <c r="O105" s="29"/>
      <c r="P105" s="29"/>
      <c r="Q105" s="29"/>
      <c r="R105" s="29"/>
      <c r="S105" s="29"/>
    </row>
    <row r="106" spans="1:19" ht="15.75" thickBot="1" x14ac:dyDescent="0.3">
      <c r="A106" s="13" t="s">
        <v>61</v>
      </c>
      <c r="B106" s="13" t="s">
        <v>67</v>
      </c>
      <c r="C106" s="13" t="s">
        <v>127</v>
      </c>
      <c r="D106" s="13" t="s">
        <v>63</v>
      </c>
      <c r="E106" s="27" t="s">
        <v>136</v>
      </c>
      <c r="F106" s="27"/>
      <c r="G106" s="16" t="s">
        <v>44</v>
      </c>
      <c r="H106" s="72" t="s">
        <v>107</v>
      </c>
      <c r="I106" s="73">
        <f>SUM(I102:I105)</f>
        <v>0</v>
      </c>
      <c r="J106" s="73">
        <f t="shared" ref="J106" si="35">SUM(J102:J105)</f>
        <v>0</v>
      </c>
      <c r="K106" s="73">
        <f t="shared" ref="K106" si="36">SUM(K102:K105)</f>
        <v>0</v>
      </c>
      <c r="L106" s="73">
        <f t="shared" ref="L106" si="37">SUM(L102:L105)</f>
        <v>0</v>
      </c>
      <c r="M106" s="74">
        <f t="shared" ref="M106" si="38">SUM(M102:M105)</f>
        <v>0</v>
      </c>
      <c r="N106" s="50">
        <f t="shared" ref="N106" si="39">SUM(N102:N105)</f>
        <v>0</v>
      </c>
      <c r="O106" s="51">
        <f t="shared" ref="O106" si="40">SUM(O102:O105)</f>
        <v>0</v>
      </c>
      <c r="P106" s="51">
        <f t="shared" ref="P106" si="41">SUM(P102:P105)</f>
        <v>0</v>
      </c>
      <c r="Q106" s="51">
        <f t="shared" ref="Q106" si="42">SUM(Q102:Q105)</f>
        <v>0</v>
      </c>
      <c r="R106" s="51">
        <f t="shared" ref="R106" si="43">SUM(R102:R105)</f>
        <v>0</v>
      </c>
      <c r="S106" s="51">
        <f t="shared" ref="S106" si="44">SUM(S102:S105)</f>
        <v>0</v>
      </c>
    </row>
    <row r="107" spans="1:19" ht="16.5" thickTop="1" thickBot="1" x14ac:dyDescent="0.3">
      <c r="A107" s="13" t="s">
        <v>43</v>
      </c>
      <c r="B107" s="13"/>
      <c r="C107" s="13"/>
      <c r="D107" s="13"/>
      <c r="E107" s="27"/>
      <c r="F107" s="27"/>
      <c r="G107" s="16" t="s">
        <v>44</v>
      </c>
      <c r="H107" s="38"/>
      <c r="I107" s="39"/>
      <c r="J107" s="39"/>
      <c r="K107" s="39"/>
      <c r="L107" s="39"/>
      <c r="M107" s="39"/>
      <c r="N107" s="35"/>
      <c r="O107" s="35"/>
      <c r="P107" s="35"/>
      <c r="Q107" s="35"/>
      <c r="R107" s="35"/>
      <c r="S107" s="35"/>
    </row>
    <row r="108" spans="1:19" ht="26.25" thickTop="1" x14ac:dyDescent="0.25">
      <c r="A108" s="13" t="s">
        <v>43</v>
      </c>
      <c r="B108" s="13"/>
      <c r="C108" s="13"/>
      <c r="D108" s="13"/>
      <c r="E108" s="27"/>
      <c r="F108" s="27"/>
      <c r="G108" s="16" t="s">
        <v>44</v>
      </c>
      <c r="H108" s="87" t="s">
        <v>255</v>
      </c>
      <c r="I108" s="88" t="str">
        <f>LEFT(xlvar.NXTBUD.DESCRLONG,7)&amp;" Original"</f>
        <v>2021/22 Original</v>
      </c>
      <c r="J108" s="88" t="str">
        <f>LEFT(xlvar.NXTBUD.DESCRLONG,7)</f>
        <v>2021/22</v>
      </c>
      <c r="K108" s="88" t="str">
        <f t="shared" ref="K108:S108" si="45">LEFT(J108,4)+1&amp;"/"&amp;RIGHT(J108,2)+1</f>
        <v>2022/23</v>
      </c>
      <c r="L108" s="88" t="str">
        <f t="shared" si="45"/>
        <v>2023/24</v>
      </c>
      <c r="M108" s="89" t="str">
        <f t="shared" si="45"/>
        <v>2024/25</v>
      </c>
      <c r="N108" s="48" t="str">
        <f t="shared" si="45"/>
        <v>2025/26</v>
      </c>
      <c r="O108" s="49" t="str">
        <f t="shared" si="45"/>
        <v>2026/27</v>
      </c>
      <c r="P108" s="49" t="str">
        <f t="shared" si="45"/>
        <v>2027/28</v>
      </c>
      <c r="Q108" s="49" t="str">
        <f t="shared" si="45"/>
        <v>2028/29</v>
      </c>
      <c r="R108" s="49" t="str">
        <f t="shared" si="45"/>
        <v>2029/30</v>
      </c>
      <c r="S108" s="49" t="str">
        <f t="shared" si="45"/>
        <v>2030/31</v>
      </c>
    </row>
    <row r="109" spans="1:19" x14ac:dyDescent="0.25">
      <c r="A109" s="13" t="s">
        <v>79</v>
      </c>
      <c r="B109" s="13" t="s">
        <v>71</v>
      </c>
      <c r="C109" s="13" t="s">
        <v>66</v>
      </c>
      <c r="D109" s="13"/>
      <c r="E109" s="27"/>
      <c r="F109" s="27"/>
      <c r="G109" s="16" t="s">
        <v>44</v>
      </c>
      <c r="H109" s="90" t="s">
        <v>137</v>
      </c>
      <c r="I109" s="91"/>
      <c r="J109" s="92"/>
      <c r="K109" s="91"/>
      <c r="L109" s="91"/>
      <c r="M109" s="93"/>
      <c r="N109" s="42"/>
      <c r="O109" s="29"/>
      <c r="P109" s="29"/>
      <c r="Q109" s="29"/>
      <c r="R109" s="29"/>
      <c r="S109" s="29"/>
    </row>
    <row r="110" spans="1:19" x14ac:dyDescent="0.25">
      <c r="A110" s="13" t="s">
        <v>45</v>
      </c>
      <c r="B110" s="13" t="s">
        <v>81</v>
      </c>
      <c r="C110" s="13"/>
      <c r="D110" s="13"/>
      <c r="E110" s="27"/>
      <c r="F110" s="13"/>
      <c r="G110" s="16"/>
      <c r="H110" s="63" t="s">
        <v>44</v>
      </c>
      <c r="I110" s="57"/>
      <c r="J110" s="58"/>
      <c r="K110" s="57"/>
      <c r="L110" s="57"/>
      <c r="M110" s="59"/>
      <c r="N110" s="42"/>
      <c r="O110" s="29"/>
      <c r="P110" s="29"/>
      <c r="Q110" s="29"/>
      <c r="R110" s="29"/>
      <c r="S110" s="29"/>
    </row>
    <row r="111" spans="1:19" x14ac:dyDescent="0.25">
      <c r="A111" s="13" t="s">
        <v>206</v>
      </c>
      <c r="B111" s="13"/>
      <c r="C111" s="13"/>
      <c r="D111" s="13"/>
      <c r="E111" s="27"/>
      <c r="F111" s="27"/>
      <c r="G111" s="16" t="s">
        <v>44</v>
      </c>
      <c r="H111" s="63"/>
      <c r="I111" s="57"/>
      <c r="J111" s="58"/>
      <c r="K111" s="57"/>
      <c r="L111" s="57"/>
      <c r="M111" s="59"/>
      <c r="N111" s="42"/>
      <c r="O111" s="29"/>
      <c r="P111" s="29"/>
      <c r="Q111" s="29"/>
      <c r="R111" s="29"/>
      <c r="S111" s="29"/>
    </row>
    <row r="112" spans="1:19" x14ac:dyDescent="0.25">
      <c r="A112" s="13" t="s">
        <v>43</v>
      </c>
      <c r="B112" s="13"/>
      <c r="C112" s="13"/>
      <c r="D112" s="13"/>
      <c r="E112" s="27"/>
      <c r="F112" s="27"/>
      <c r="G112" s="16"/>
      <c r="H112" s="64" t="str">
        <f>"Total "&amp;H109</f>
        <v>Total Non Cash</v>
      </c>
      <c r="I112" s="65">
        <f t="shared" ref="I112:S112" si="46">SUM(I109:I111)</f>
        <v>0</v>
      </c>
      <c r="J112" s="66">
        <f t="shared" si="46"/>
        <v>0</v>
      </c>
      <c r="K112" s="65">
        <f t="shared" si="46"/>
        <v>0</v>
      </c>
      <c r="L112" s="65">
        <f t="shared" si="46"/>
        <v>0</v>
      </c>
      <c r="M112" s="67">
        <f t="shared" si="46"/>
        <v>0</v>
      </c>
      <c r="N112" s="43">
        <f t="shared" si="46"/>
        <v>0</v>
      </c>
      <c r="O112" s="31">
        <f t="shared" si="46"/>
        <v>0</v>
      </c>
      <c r="P112" s="31">
        <f t="shared" si="46"/>
        <v>0</v>
      </c>
      <c r="Q112" s="31">
        <f t="shared" si="46"/>
        <v>0</v>
      </c>
      <c r="R112" s="31">
        <f t="shared" si="46"/>
        <v>0</v>
      </c>
      <c r="S112" s="31">
        <f t="shared" si="46"/>
        <v>0</v>
      </c>
    </row>
    <row r="113" spans="1:19" x14ac:dyDescent="0.25">
      <c r="A113" s="13" t="s">
        <v>79</v>
      </c>
      <c r="B113" s="13" t="s">
        <v>70</v>
      </c>
      <c r="C113" s="13" t="s">
        <v>66</v>
      </c>
      <c r="D113" s="13"/>
      <c r="E113" s="27"/>
      <c r="F113" s="27"/>
      <c r="G113" s="16"/>
      <c r="H113" s="75" t="s">
        <v>75</v>
      </c>
      <c r="I113" s="61"/>
      <c r="J113" s="76"/>
      <c r="K113" s="61"/>
      <c r="L113" s="61"/>
      <c r="M113" s="62"/>
      <c r="N113" s="41"/>
      <c r="O113" s="30"/>
      <c r="P113" s="30"/>
      <c r="Q113" s="30"/>
      <c r="R113" s="30"/>
      <c r="S113" s="30"/>
    </row>
    <row r="114" spans="1:19" x14ac:dyDescent="0.25">
      <c r="A114" s="13" t="s">
        <v>72</v>
      </c>
      <c r="B114" s="13" t="s">
        <v>67</v>
      </c>
      <c r="C114" s="13" t="s">
        <v>138</v>
      </c>
      <c r="D114" s="13"/>
      <c r="E114" s="27"/>
      <c r="F114" s="27"/>
      <c r="G114" s="16" t="s">
        <v>44</v>
      </c>
      <c r="H114" s="56" t="s">
        <v>44</v>
      </c>
      <c r="I114" s="57"/>
      <c r="J114" s="58"/>
      <c r="K114" s="57"/>
      <c r="L114" s="57"/>
      <c r="M114" s="59"/>
      <c r="N114" s="42"/>
      <c r="O114" s="29"/>
      <c r="P114" s="29"/>
      <c r="Q114" s="29"/>
      <c r="R114" s="29"/>
      <c r="S114" s="29"/>
    </row>
    <row r="115" spans="1:19" x14ac:dyDescent="0.25">
      <c r="A115" s="13" t="s">
        <v>105</v>
      </c>
      <c r="B115" s="13"/>
      <c r="C115" s="13" t="s">
        <v>139</v>
      </c>
      <c r="D115" s="27" t="s">
        <v>104</v>
      </c>
      <c r="E115" s="27" t="s">
        <v>111</v>
      </c>
      <c r="F115" s="13"/>
      <c r="G115" s="16" t="s">
        <v>44</v>
      </c>
      <c r="H115" s="63" t="s">
        <v>140</v>
      </c>
      <c r="I115" s="57"/>
      <c r="J115" s="58"/>
      <c r="K115" s="57"/>
      <c r="L115" s="57"/>
      <c r="M115" s="59"/>
      <c r="N115" s="42"/>
      <c r="O115" s="29"/>
      <c r="P115" s="29"/>
      <c r="Q115" s="29"/>
      <c r="R115" s="29"/>
      <c r="S115" s="29"/>
    </row>
    <row r="116" spans="1:19" x14ac:dyDescent="0.25">
      <c r="A116" s="13" t="s">
        <v>105</v>
      </c>
      <c r="B116" s="13"/>
      <c r="C116" s="13" t="s">
        <v>127</v>
      </c>
      <c r="D116" s="27" t="s">
        <v>104</v>
      </c>
      <c r="E116" s="27" t="s">
        <v>141</v>
      </c>
      <c r="F116" s="13"/>
      <c r="G116" s="16"/>
      <c r="H116" s="63" t="s">
        <v>142</v>
      </c>
      <c r="I116" s="57"/>
      <c r="J116" s="58"/>
      <c r="K116" s="57"/>
      <c r="L116" s="57"/>
      <c r="M116" s="59"/>
      <c r="N116" s="42"/>
      <c r="O116" s="29"/>
      <c r="P116" s="29"/>
      <c r="Q116" s="29"/>
      <c r="R116" s="29"/>
      <c r="S116" s="29"/>
    </row>
    <row r="117" spans="1:19" x14ac:dyDescent="0.25">
      <c r="A117" s="13" t="s">
        <v>206</v>
      </c>
      <c r="B117" s="13"/>
      <c r="C117" s="13"/>
      <c r="D117" s="13"/>
      <c r="E117" s="13"/>
      <c r="F117" s="13"/>
      <c r="G117" s="16" t="s">
        <v>44</v>
      </c>
      <c r="H117" s="63"/>
      <c r="I117" s="57"/>
      <c r="J117" s="58"/>
      <c r="K117" s="57"/>
      <c r="L117" s="57"/>
      <c r="M117" s="59"/>
      <c r="N117" s="42"/>
      <c r="O117" s="29"/>
      <c r="P117" s="29"/>
      <c r="Q117" s="29"/>
      <c r="R117" s="29"/>
      <c r="S117" s="29"/>
    </row>
    <row r="118" spans="1:19" x14ac:dyDescent="0.25">
      <c r="A118" s="13" t="s">
        <v>43</v>
      </c>
      <c r="B118" s="13"/>
      <c r="C118" s="13"/>
      <c r="D118" s="13"/>
      <c r="E118" s="13"/>
      <c r="F118" s="13"/>
      <c r="G118" s="16"/>
      <c r="H118" s="64" t="str">
        <f>"Total "&amp;H113</f>
        <v>Total Investing Fund Flows</v>
      </c>
      <c r="I118" s="65">
        <f t="shared" ref="I118:S118" si="47">SUM(I115:I117)</f>
        <v>0</v>
      </c>
      <c r="J118" s="66">
        <f t="shared" si="47"/>
        <v>0</v>
      </c>
      <c r="K118" s="65">
        <f t="shared" si="47"/>
        <v>0</v>
      </c>
      <c r="L118" s="65">
        <f t="shared" si="47"/>
        <v>0</v>
      </c>
      <c r="M118" s="67">
        <f t="shared" si="47"/>
        <v>0</v>
      </c>
      <c r="N118" s="43">
        <f t="shared" si="47"/>
        <v>0</v>
      </c>
      <c r="O118" s="31">
        <f t="shared" si="47"/>
        <v>0</v>
      </c>
      <c r="P118" s="31">
        <f t="shared" si="47"/>
        <v>0</v>
      </c>
      <c r="Q118" s="31">
        <f t="shared" si="47"/>
        <v>0</v>
      </c>
      <c r="R118" s="31">
        <f t="shared" si="47"/>
        <v>0</v>
      </c>
      <c r="S118" s="31">
        <f t="shared" si="47"/>
        <v>0</v>
      </c>
    </row>
    <row r="119" spans="1:19" x14ac:dyDescent="0.25">
      <c r="A119" s="13" t="s">
        <v>43</v>
      </c>
      <c r="B119" s="13"/>
      <c r="C119" s="13"/>
      <c r="D119" s="13"/>
      <c r="E119" s="27"/>
      <c r="F119" s="27"/>
      <c r="G119" s="16"/>
      <c r="H119" s="75" t="s">
        <v>77</v>
      </c>
      <c r="I119" s="61"/>
      <c r="J119" s="76"/>
      <c r="K119" s="61"/>
      <c r="L119" s="61"/>
      <c r="M119" s="62"/>
      <c r="N119" s="41"/>
      <c r="O119" s="30"/>
      <c r="P119" s="30"/>
      <c r="Q119" s="30"/>
      <c r="R119" s="30"/>
      <c r="S119" s="30"/>
    </row>
    <row r="120" spans="1:19" x14ac:dyDescent="0.25">
      <c r="A120" s="13" t="s">
        <v>72</v>
      </c>
      <c r="B120" s="13" t="s">
        <v>67</v>
      </c>
      <c r="C120" s="13" t="s">
        <v>127</v>
      </c>
      <c r="D120" s="13" t="s">
        <v>63</v>
      </c>
      <c r="E120" s="27" t="s">
        <v>412</v>
      </c>
      <c r="F120" s="27"/>
      <c r="G120" s="16"/>
      <c r="H120" s="56" t="s">
        <v>44</v>
      </c>
      <c r="I120" s="57"/>
      <c r="J120" s="58"/>
      <c r="K120" s="57"/>
      <c r="L120" s="57"/>
      <c r="M120" s="59"/>
      <c r="N120" s="42"/>
      <c r="O120" s="29"/>
      <c r="P120" s="29"/>
      <c r="Q120" s="29"/>
      <c r="R120" s="29"/>
      <c r="S120" s="29"/>
    </row>
    <row r="121" spans="1:19" x14ac:dyDescent="0.25">
      <c r="A121" s="13" t="s">
        <v>45</v>
      </c>
      <c r="B121" s="13" t="s">
        <v>76</v>
      </c>
      <c r="C121" s="13"/>
      <c r="D121" s="27"/>
      <c r="E121" s="27"/>
      <c r="F121" s="13"/>
      <c r="G121" s="16"/>
      <c r="H121" s="63"/>
      <c r="I121" s="57"/>
      <c r="J121" s="58"/>
      <c r="K121" s="57"/>
      <c r="L121" s="57"/>
      <c r="M121" s="59"/>
      <c r="N121" s="42"/>
      <c r="O121" s="29"/>
      <c r="P121" s="29"/>
      <c r="Q121" s="29"/>
      <c r="R121" s="29"/>
      <c r="S121" s="29"/>
    </row>
    <row r="122" spans="1:19" x14ac:dyDescent="0.25">
      <c r="A122" s="13" t="s">
        <v>206</v>
      </c>
      <c r="B122" s="13"/>
      <c r="C122" s="13"/>
      <c r="D122" s="13"/>
      <c r="E122" s="13"/>
      <c r="F122" s="13"/>
      <c r="G122" s="16" t="s">
        <v>44</v>
      </c>
      <c r="H122" s="63"/>
      <c r="I122" s="57"/>
      <c r="J122" s="58"/>
      <c r="K122" s="57"/>
      <c r="L122" s="57"/>
      <c r="M122" s="59"/>
      <c r="N122" s="42"/>
      <c r="O122" s="29"/>
      <c r="P122" s="29"/>
      <c r="Q122" s="29"/>
      <c r="R122" s="29"/>
      <c r="S122" s="29"/>
    </row>
    <row r="123" spans="1:19" ht="15.75" thickBot="1" x14ac:dyDescent="0.3">
      <c r="A123" s="13" t="s">
        <v>43</v>
      </c>
      <c r="B123" s="13"/>
      <c r="C123" s="13"/>
      <c r="D123" s="13"/>
      <c r="E123" s="13"/>
      <c r="F123" s="13"/>
      <c r="G123" s="16"/>
      <c r="H123" s="68" t="str">
        <f>"Total "&amp;H119</f>
        <v>Total Financing Fund Flows</v>
      </c>
      <c r="I123" s="69">
        <f t="shared" ref="I123:S123" si="48">SUM(I121:I122)</f>
        <v>0</v>
      </c>
      <c r="J123" s="70">
        <f t="shared" si="48"/>
        <v>0</v>
      </c>
      <c r="K123" s="69">
        <f t="shared" si="48"/>
        <v>0</v>
      </c>
      <c r="L123" s="69">
        <f t="shared" si="48"/>
        <v>0</v>
      </c>
      <c r="M123" s="79">
        <f t="shared" si="48"/>
        <v>0</v>
      </c>
      <c r="N123" s="43">
        <f t="shared" si="48"/>
        <v>0</v>
      </c>
      <c r="O123" s="31">
        <f t="shared" si="48"/>
        <v>0</v>
      </c>
      <c r="P123" s="31">
        <f t="shared" si="48"/>
        <v>0</v>
      </c>
      <c r="Q123" s="31">
        <f t="shared" si="48"/>
        <v>0</v>
      </c>
      <c r="R123" s="31">
        <f t="shared" si="48"/>
        <v>0</v>
      </c>
      <c r="S123" s="31">
        <f t="shared" si="48"/>
        <v>0</v>
      </c>
    </row>
    <row r="124" spans="1:19" ht="16.5" thickTop="1" thickBot="1" x14ac:dyDescent="0.3">
      <c r="A124" s="13" t="s">
        <v>69</v>
      </c>
      <c r="B124" s="13"/>
      <c r="C124" s="13"/>
      <c r="D124" s="13"/>
      <c r="E124" s="13"/>
      <c r="F124" s="13"/>
      <c r="G124" s="16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</row>
    <row r="125" spans="1:19" ht="15.75" thickTop="1" x14ac:dyDescent="0.25">
      <c r="A125" s="13" t="s">
        <v>43</v>
      </c>
      <c r="B125" s="13"/>
      <c r="C125" s="13"/>
      <c r="D125" s="13"/>
      <c r="E125" s="13"/>
      <c r="F125" s="13"/>
      <c r="G125" s="16"/>
      <c r="H125" s="94" t="s">
        <v>108</v>
      </c>
      <c r="I125" s="95">
        <f>I106+I112+I118+I123</f>
        <v>0</v>
      </c>
      <c r="J125" s="95">
        <f t="shared" ref="J125:S125" si="49">J106+J112+J118+J123</f>
        <v>0</v>
      </c>
      <c r="K125" s="95">
        <f t="shared" si="49"/>
        <v>0</v>
      </c>
      <c r="L125" s="95">
        <f t="shared" si="49"/>
        <v>0</v>
      </c>
      <c r="M125" s="96">
        <f t="shared" si="49"/>
        <v>0</v>
      </c>
      <c r="N125" s="50">
        <f t="shared" si="49"/>
        <v>0</v>
      </c>
      <c r="O125" s="51">
        <f t="shared" si="49"/>
        <v>0</v>
      </c>
      <c r="P125" s="51">
        <f t="shared" si="49"/>
        <v>0</v>
      </c>
      <c r="Q125" s="51">
        <f t="shared" si="49"/>
        <v>0</v>
      </c>
      <c r="R125" s="51">
        <f t="shared" si="49"/>
        <v>0</v>
      </c>
      <c r="S125" s="51">
        <f t="shared" si="49"/>
        <v>0</v>
      </c>
    </row>
    <row r="126" spans="1:19" x14ac:dyDescent="0.25">
      <c r="A126" s="13" t="s">
        <v>43</v>
      </c>
      <c r="B126" s="13"/>
      <c r="C126" s="13"/>
      <c r="D126" s="13"/>
      <c r="E126" s="27"/>
      <c r="F126" s="27"/>
      <c r="G126" s="16"/>
      <c r="H126" s="97" t="s">
        <v>78</v>
      </c>
      <c r="I126" s="98"/>
      <c r="J126" s="99"/>
      <c r="K126" s="98"/>
      <c r="L126" s="98"/>
      <c r="M126" s="100"/>
      <c r="N126" s="41"/>
      <c r="O126" s="30"/>
      <c r="P126" s="30"/>
      <c r="Q126" s="30"/>
      <c r="R126" s="30"/>
      <c r="S126" s="30"/>
    </row>
    <row r="127" spans="1:19" x14ac:dyDescent="0.25">
      <c r="A127" s="13" t="s">
        <v>72</v>
      </c>
      <c r="B127" s="13" t="s">
        <v>67</v>
      </c>
      <c r="C127" s="13" t="s">
        <v>143</v>
      </c>
      <c r="D127" s="13"/>
      <c r="E127" s="27"/>
      <c r="F127" s="27"/>
      <c r="G127" s="16" t="s">
        <v>44</v>
      </c>
      <c r="H127" s="56" t="s">
        <v>44</v>
      </c>
      <c r="I127" s="57"/>
      <c r="J127" s="58"/>
      <c r="K127" s="57"/>
      <c r="L127" s="57"/>
      <c r="M127" s="59"/>
      <c r="N127" s="42"/>
      <c r="O127" s="29"/>
      <c r="P127" s="29"/>
      <c r="Q127" s="29"/>
      <c r="R127" s="29"/>
      <c r="S127" s="29"/>
    </row>
    <row r="128" spans="1:19" x14ac:dyDescent="0.25">
      <c r="A128" s="13" t="s">
        <v>45</v>
      </c>
      <c r="B128" s="13" t="s">
        <v>76</v>
      </c>
      <c r="C128" s="13"/>
      <c r="D128" s="27"/>
      <c r="E128" s="27"/>
      <c r="F128" s="13"/>
      <c r="G128" s="16"/>
      <c r="H128" s="63"/>
      <c r="I128" s="57"/>
      <c r="J128" s="58"/>
      <c r="K128" s="57"/>
      <c r="L128" s="57"/>
      <c r="M128" s="59"/>
      <c r="N128" s="42"/>
      <c r="O128" s="29"/>
      <c r="P128" s="29"/>
      <c r="Q128" s="29"/>
      <c r="R128" s="29"/>
      <c r="S128" s="29"/>
    </row>
    <row r="129" spans="1:19" x14ac:dyDescent="0.25">
      <c r="A129" s="13" t="s">
        <v>206</v>
      </c>
      <c r="B129" s="13"/>
      <c r="C129" s="13"/>
      <c r="D129" s="13"/>
      <c r="E129" s="13"/>
      <c r="F129" s="13"/>
      <c r="G129" s="16" t="s">
        <v>44</v>
      </c>
      <c r="H129" s="63"/>
      <c r="I129" s="57"/>
      <c r="J129" s="58"/>
      <c r="K129" s="57"/>
      <c r="L129" s="57"/>
      <c r="M129" s="59"/>
      <c r="N129" s="42"/>
      <c r="O129" s="29"/>
      <c r="P129" s="29"/>
      <c r="Q129" s="29"/>
      <c r="R129" s="29"/>
      <c r="S129" s="29"/>
    </row>
    <row r="130" spans="1:19" ht="15.75" thickBot="1" x14ac:dyDescent="0.3">
      <c r="A130" s="13" t="s">
        <v>43</v>
      </c>
      <c r="B130" s="13"/>
      <c r="C130" s="13"/>
      <c r="D130" s="13"/>
      <c r="E130" s="13"/>
      <c r="F130" s="13"/>
      <c r="G130" s="16"/>
      <c r="H130" s="68" t="str">
        <f>"Total "&amp;H126</f>
        <v>Total Reserve Movements</v>
      </c>
      <c r="I130" s="69">
        <f t="shared" ref="I130:S130" si="50">SUM(I128:I129)</f>
        <v>0</v>
      </c>
      <c r="J130" s="70">
        <f t="shared" si="50"/>
        <v>0</v>
      </c>
      <c r="K130" s="69">
        <f t="shared" si="50"/>
        <v>0</v>
      </c>
      <c r="L130" s="69">
        <f t="shared" si="50"/>
        <v>0</v>
      </c>
      <c r="M130" s="71">
        <f t="shared" si="50"/>
        <v>0</v>
      </c>
      <c r="N130" s="43">
        <f t="shared" si="50"/>
        <v>0</v>
      </c>
      <c r="O130" s="31">
        <f t="shared" si="50"/>
        <v>0</v>
      </c>
      <c r="P130" s="31">
        <f t="shared" si="50"/>
        <v>0</v>
      </c>
      <c r="Q130" s="31">
        <f t="shared" si="50"/>
        <v>0</v>
      </c>
      <c r="R130" s="31">
        <f t="shared" si="50"/>
        <v>0</v>
      </c>
      <c r="S130" s="31">
        <f t="shared" si="50"/>
        <v>0</v>
      </c>
    </row>
    <row r="131" spans="1:19" ht="15.75" thickTop="1" x14ac:dyDescent="0.25">
      <c r="A131" s="13" t="s">
        <v>69</v>
      </c>
      <c r="B131" s="13"/>
      <c r="C131" s="13"/>
      <c r="D131" s="13"/>
      <c r="E131" s="13"/>
      <c r="F131" s="13"/>
      <c r="G131" s="16"/>
    </row>
    <row r="132" spans="1:19" x14ac:dyDescent="0.25">
      <c r="A132" s="13" t="s">
        <v>43</v>
      </c>
      <c r="B132" s="13"/>
      <c r="C132" s="13"/>
      <c r="D132" s="13"/>
      <c r="E132" s="13"/>
      <c r="F132" s="13"/>
      <c r="G132" s="16"/>
      <c r="H132" s="77" t="s">
        <v>109</v>
      </c>
      <c r="I132" s="78">
        <f>I125+I130</f>
        <v>0</v>
      </c>
      <c r="J132" s="78">
        <f t="shared" ref="J132:S132" si="51">J125+J130</f>
        <v>0</v>
      </c>
      <c r="K132" s="78">
        <f t="shared" si="51"/>
        <v>0</v>
      </c>
      <c r="L132" s="78">
        <f t="shared" si="51"/>
        <v>0</v>
      </c>
      <c r="M132" s="78">
        <f t="shared" si="51"/>
        <v>0</v>
      </c>
      <c r="N132" s="50">
        <f t="shared" si="51"/>
        <v>0</v>
      </c>
      <c r="O132" s="51">
        <f t="shared" si="51"/>
        <v>0</v>
      </c>
      <c r="P132" s="51">
        <f t="shared" si="51"/>
        <v>0</v>
      </c>
      <c r="Q132" s="51">
        <f t="shared" si="51"/>
        <v>0</v>
      </c>
      <c r="R132" s="51">
        <f t="shared" si="51"/>
        <v>0</v>
      </c>
      <c r="S132" s="51">
        <f t="shared" si="51"/>
        <v>0</v>
      </c>
    </row>
  </sheetData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6"/>
  <sheetViews>
    <sheetView showGridLines="0" tabSelected="1" view="pageBreakPreview" topLeftCell="B237" zoomScaleNormal="100" zoomScaleSheetLayoutView="100" workbookViewId="0">
      <selection activeCell="G220" sqref="G220:M220"/>
    </sheetView>
  </sheetViews>
  <sheetFormatPr defaultRowHeight="15" x14ac:dyDescent="0.25"/>
  <cols>
    <col min="1" max="1" width="14.7109375" style="15" hidden="1" customWidth="1"/>
    <col min="2" max="2" width="34.7109375" customWidth="1"/>
    <col min="3" max="13" width="12.7109375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Original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411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3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22190000</v>
      </c>
      <c r="E12" s="83">
        <v>23074975</v>
      </c>
      <c r="F12" s="83">
        <v>23995257.129999999</v>
      </c>
      <c r="G12" s="84">
        <v>24952255.449999999</v>
      </c>
      <c r="H12" s="44">
        <v>25944524.91</v>
      </c>
      <c r="I12" s="45">
        <v>26976310.52</v>
      </c>
      <c r="J12" s="45">
        <v>28049187.690000001</v>
      </c>
      <c r="K12" s="45">
        <v>29164794.68</v>
      </c>
      <c r="L12" s="45">
        <v>30324835.140000001</v>
      </c>
      <c r="M12" s="45">
        <v>31531080.670000002</v>
      </c>
    </row>
    <row r="13" spans="1:14" x14ac:dyDescent="0.25">
      <c r="A13" s="13" t="s">
        <v>215</v>
      </c>
      <c r="B13" s="80" t="s">
        <v>145</v>
      </c>
      <c r="C13" s="81">
        <v>6958005.29</v>
      </c>
      <c r="D13" s="82">
        <v>7600681.5999999996</v>
      </c>
      <c r="E13" s="83">
        <v>8101902.6200000001</v>
      </c>
      <c r="F13" s="83">
        <v>8283927.8099999996</v>
      </c>
      <c r="G13" s="84">
        <v>8610095.0899999999</v>
      </c>
      <c r="H13" s="44">
        <v>8897166.4000000004</v>
      </c>
      <c r="I13" s="45">
        <v>9297573.9100000001</v>
      </c>
      <c r="J13" s="45">
        <v>9611847</v>
      </c>
      <c r="K13" s="45">
        <v>10040536.199999999</v>
      </c>
      <c r="L13" s="45">
        <v>10384213.890000001</v>
      </c>
      <c r="M13" s="45">
        <v>10843475.210000001</v>
      </c>
    </row>
    <row r="14" spans="1:14" x14ac:dyDescent="0.25">
      <c r="A14" s="13" t="s">
        <v>216</v>
      </c>
      <c r="B14" s="80" t="s">
        <v>146</v>
      </c>
      <c r="C14" s="81">
        <v>240000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1261396.3500000001</v>
      </c>
      <c r="D15" s="82">
        <v>1448353.36</v>
      </c>
      <c r="E15" s="83">
        <v>1526136.21</v>
      </c>
      <c r="F15" s="83">
        <v>1576203.39</v>
      </c>
      <c r="G15" s="84">
        <v>1638392.5</v>
      </c>
      <c r="H15" s="44">
        <v>1692783.95</v>
      </c>
      <c r="I15" s="45">
        <v>1759464.2</v>
      </c>
      <c r="J15" s="45">
        <v>1818522.97</v>
      </c>
      <c r="K15" s="45">
        <v>1890051.31</v>
      </c>
      <c r="L15" s="45">
        <v>1954145.41</v>
      </c>
      <c r="M15" s="45">
        <v>2030908.42</v>
      </c>
    </row>
    <row r="16" spans="1:14" x14ac:dyDescent="0.25">
      <c r="A16" s="13" t="s">
        <v>218</v>
      </c>
      <c r="B16" s="80" t="s">
        <v>148</v>
      </c>
      <c r="C16" s="81">
        <v>16353631.800000001</v>
      </c>
      <c r="D16" s="82">
        <v>12696836.779999999</v>
      </c>
      <c r="E16" s="83">
        <v>10746920.310000001</v>
      </c>
      <c r="F16" s="83">
        <v>10879675.09</v>
      </c>
      <c r="G16" s="84">
        <v>11052876.75</v>
      </c>
      <c r="H16" s="44">
        <v>11174070.98</v>
      </c>
      <c r="I16" s="45">
        <v>11327605.59</v>
      </c>
      <c r="J16" s="45">
        <v>11487088.26</v>
      </c>
      <c r="K16" s="45">
        <v>11648623.07</v>
      </c>
      <c r="L16" s="45">
        <v>11864316.960000001</v>
      </c>
      <c r="M16" s="45">
        <v>12033279.699999999</v>
      </c>
    </row>
    <row r="17" spans="1:13" x14ac:dyDescent="0.25">
      <c r="A17" s="13" t="s">
        <v>219</v>
      </c>
      <c r="B17" s="80" t="s">
        <v>149</v>
      </c>
      <c r="C17" s="81">
        <v>18853245.399999999</v>
      </c>
      <c r="D17" s="82">
        <v>19218564.960000001</v>
      </c>
      <c r="E17" s="83">
        <v>19299403.399999999</v>
      </c>
      <c r="F17" s="83">
        <v>19926517.010000002</v>
      </c>
      <c r="G17" s="84">
        <v>20596021.73</v>
      </c>
      <c r="H17" s="44">
        <v>21276700.359999999</v>
      </c>
      <c r="I17" s="45">
        <v>22005363.120000001</v>
      </c>
      <c r="J17" s="45">
        <v>22734849</v>
      </c>
      <c r="K17" s="45">
        <v>23514026.390000001</v>
      </c>
      <c r="L17" s="45">
        <v>24295794.5</v>
      </c>
      <c r="M17" s="45">
        <v>25129084.370000001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65330764.839999996</v>
      </c>
      <c r="D19" s="66">
        <f t="shared" ref="D19:M19" si="1">SUM(D11:D18)</f>
        <v>63434436.700000003</v>
      </c>
      <c r="E19" s="65">
        <f t="shared" si="1"/>
        <v>63029337.539999999</v>
      </c>
      <c r="F19" s="65">
        <f t="shared" si="1"/>
        <v>64941580.430000007</v>
      </c>
      <c r="G19" s="67">
        <f t="shared" si="1"/>
        <v>67129641.519999996</v>
      </c>
      <c r="H19" s="43">
        <f t="shared" si="1"/>
        <v>69265246.600000009</v>
      </c>
      <c r="I19" s="31">
        <f t="shared" si="1"/>
        <v>71646317.340000004</v>
      </c>
      <c r="J19" s="31">
        <f t="shared" si="1"/>
        <v>73981494.919999987</v>
      </c>
      <c r="K19" s="31">
        <f t="shared" si="1"/>
        <v>76538031.650000006</v>
      </c>
      <c r="L19" s="31">
        <f t="shared" si="1"/>
        <v>79103305.900000006</v>
      </c>
      <c r="M19" s="31">
        <f t="shared" si="1"/>
        <v>81847828.370000005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21868150.899999999</v>
      </c>
      <c r="D21" s="82">
        <v>23124061.960000001</v>
      </c>
      <c r="E21" s="81">
        <v>24092974.050000001</v>
      </c>
      <c r="F21" s="81">
        <v>24873901.199999999</v>
      </c>
      <c r="G21" s="86">
        <v>25695178.75</v>
      </c>
      <c r="H21" s="46">
        <v>26510761.93</v>
      </c>
      <c r="I21" s="47">
        <v>27350682.510000002</v>
      </c>
      <c r="J21" s="47">
        <v>28215673.190000001</v>
      </c>
      <c r="K21" s="47">
        <v>29106477.289999999</v>
      </c>
      <c r="L21" s="47">
        <v>30023861.789999999</v>
      </c>
      <c r="M21" s="47">
        <v>30968617.5</v>
      </c>
    </row>
    <row r="22" spans="1:13" x14ac:dyDescent="0.25">
      <c r="A22" s="13" t="s">
        <v>221</v>
      </c>
      <c r="B22" s="85" t="s">
        <v>151</v>
      </c>
      <c r="C22" s="81">
        <v>15756084.52</v>
      </c>
      <c r="D22" s="82">
        <v>10151017.970000001</v>
      </c>
      <c r="E22" s="81">
        <v>9271834.3599999994</v>
      </c>
      <c r="F22" s="81">
        <v>9583885.5800000001</v>
      </c>
      <c r="G22" s="86">
        <v>9979432.5099999998</v>
      </c>
      <c r="H22" s="46">
        <v>9878805.2699999996</v>
      </c>
      <c r="I22" s="47">
        <v>10172230.369999999</v>
      </c>
      <c r="J22" s="47">
        <v>10630725.039999999</v>
      </c>
      <c r="K22" s="47">
        <v>11068280.949999999</v>
      </c>
      <c r="L22" s="47">
        <v>10907662.18</v>
      </c>
      <c r="M22" s="47">
        <v>11199832.289999999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543435</v>
      </c>
      <c r="E23" s="81">
        <v>658499</v>
      </c>
      <c r="F23" s="81">
        <v>609603</v>
      </c>
      <c r="G23" s="86">
        <v>568747</v>
      </c>
      <c r="H23" s="46">
        <v>527051</v>
      </c>
      <c r="I23" s="47">
        <v>484327</v>
      </c>
      <c r="J23" s="47">
        <v>440674</v>
      </c>
      <c r="K23" s="47">
        <v>395678</v>
      </c>
      <c r="L23" s="47">
        <v>349674</v>
      </c>
      <c r="M23" s="47">
        <v>302507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17398183.289999999</v>
      </c>
      <c r="E24" s="81">
        <v>17398183.289999999</v>
      </c>
      <c r="F24" s="81">
        <v>17398183.289999999</v>
      </c>
      <c r="G24" s="86">
        <v>17398183.289999999</v>
      </c>
      <c r="H24" s="46">
        <v>17398183.289999999</v>
      </c>
      <c r="I24" s="47">
        <v>17398183.289999999</v>
      </c>
      <c r="J24" s="47">
        <v>17398183.289999999</v>
      </c>
      <c r="K24" s="47">
        <v>17398183.289999999</v>
      </c>
      <c r="L24" s="47">
        <v>17398183.289999999</v>
      </c>
      <c r="M24" s="47">
        <v>17398183.289999999</v>
      </c>
    </row>
    <row r="25" spans="1:13" x14ac:dyDescent="0.25">
      <c r="A25" s="13" t="s">
        <v>224</v>
      </c>
      <c r="B25" s="85" t="s">
        <v>154</v>
      </c>
      <c r="C25" s="81">
        <v>4876726.03</v>
      </c>
      <c r="D25" s="82">
        <v>5280471.84</v>
      </c>
      <c r="E25" s="81">
        <v>5456347.4900000002</v>
      </c>
      <c r="F25" s="81">
        <v>5638384.1299999999</v>
      </c>
      <c r="G25" s="86">
        <v>5749150.2599999998</v>
      </c>
      <c r="H25" s="46">
        <v>5958353.9299999997</v>
      </c>
      <c r="I25" s="47">
        <v>6074174.7400000002</v>
      </c>
      <c r="J25" s="47">
        <v>6297245.8899999997</v>
      </c>
      <c r="K25" s="47">
        <v>6418204.5800000001</v>
      </c>
      <c r="L25" s="47">
        <v>6656592.0599999996</v>
      </c>
      <c r="M25" s="47">
        <v>6782353.4000000004</v>
      </c>
    </row>
    <row r="26" spans="1:13" x14ac:dyDescent="0.25">
      <c r="A26" s="13" t="s">
        <v>225</v>
      </c>
      <c r="B26" s="85" t="s">
        <v>155</v>
      </c>
      <c r="C26" s="81">
        <v>11862083.09</v>
      </c>
      <c r="D26" s="82">
        <v>12726244.17</v>
      </c>
      <c r="E26" s="81">
        <v>13140442.699999999</v>
      </c>
      <c r="F26" s="81">
        <v>13568300.439999999</v>
      </c>
      <c r="G26" s="86">
        <v>14010272.33</v>
      </c>
      <c r="H26" s="46">
        <v>14466828.75</v>
      </c>
      <c r="I26" s="47">
        <v>14938455.85</v>
      </c>
      <c r="J26" s="47">
        <v>15425656.300000001</v>
      </c>
      <c r="K26" s="47">
        <v>15928949.17</v>
      </c>
      <c r="L26" s="47">
        <v>16448871.5</v>
      </c>
      <c r="M26" s="47">
        <v>16985978.289999999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64346516.540000007</v>
      </c>
      <c r="D28" s="70">
        <f t="shared" ref="D28:M28" si="2">SUM(D20:D27)</f>
        <v>69223414.230000004</v>
      </c>
      <c r="E28" s="69">
        <f t="shared" si="2"/>
        <v>70018280.890000001</v>
      </c>
      <c r="F28" s="69">
        <f t="shared" si="2"/>
        <v>71672257.640000001</v>
      </c>
      <c r="G28" s="71">
        <f t="shared" si="2"/>
        <v>73400964.140000001</v>
      </c>
      <c r="H28" s="43">
        <f t="shared" si="2"/>
        <v>74739984.170000002</v>
      </c>
      <c r="I28" s="31">
        <f t="shared" si="2"/>
        <v>76418053.760000005</v>
      </c>
      <c r="J28" s="31">
        <f t="shared" si="2"/>
        <v>78408157.710000008</v>
      </c>
      <c r="K28" s="31">
        <f t="shared" si="2"/>
        <v>80315773.279999986</v>
      </c>
      <c r="L28" s="31">
        <f t="shared" si="2"/>
        <v>81784844.819999993</v>
      </c>
      <c r="M28" s="31">
        <f t="shared" si="2"/>
        <v>83637471.769999996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984248.29999998957</v>
      </c>
      <c r="D29" s="95">
        <f t="shared" si="3"/>
        <v>-5788977.5300000012</v>
      </c>
      <c r="E29" s="95">
        <f t="shared" si="3"/>
        <v>-6988943.3500000015</v>
      </c>
      <c r="F29" s="95">
        <f t="shared" si="3"/>
        <v>-6730677.2099999934</v>
      </c>
      <c r="G29" s="96">
        <f t="shared" si="3"/>
        <v>-6271322.6200000048</v>
      </c>
      <c r="H29" s="50">
        <f t="shared" si="3"/>
        <v>-5474737.5699999928</v>
      </c>
      <c r="I29" s="51">
        <f t="shared" si="3"/>
        <v>-4771736.4200000018</v>
      </c>
      <c r="J29" s="51">
        <f t="shared" si="3"/>
        <v>-4426662.7900000215</v>
      </c>
      <c r="K29" s="51">
        <f t="shared" si="3"/>
        <v>-3777741.6299999803</v>
      </c>
      <c r="L29" s="51">
        <f t="shared" si="3"/>
        <v>-2681538.9199999869</v>
      </c>
      <c r="M29" s="51">
        <f t="shared" si="3"/>
        <v>-1789643.3999999911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32323612</v>
      </c>
      <c r="D31" s="82">
        <v>21936369</v>
      </c>
      <c r="E31" s="81">
        <v>481500</v>
      </c>
      <c r="F31" s="81">
        <v>481500</v>
      </c>
      <c r="G31" s="86">
        <v>481500</v>
      </c>
      <c r="H31" s="46">
        <v>481500</v>
      </c>
      <c r="I31" s="47">
        <v>481500</v>
      </c>
      <c r="J31" s="47">
        <v>481500</v>
      </c>
      <c r="K31" s="47">
        <v>481500</v>
      </c>
      <c r="L31" s="47">
        <v>481500</v>
      </c>
      <c r="M31" s="47">
        <v>481500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33307860.29999999</v>
      </c>
      <c r="D33" s="73">
        <f t="shared" ref="D33:M33" si="4">SUM(D29:D32)</f>
        <v>16147391.469999999</v>
      </c>
      <c r="E33" s="73">
        <f t="shared" si="4"/>
        <v>-6507443.3500000015</v>
      </c>
      <c r="F33" s="73">
        <f t="shared" si="4"/>
        <v>-6249177.2099999934</v>
      </c>
      <c r="G33" s="74">
        <f t="shared" si="4"/>
        <v>-5789822.6200000048</v>
      </c>
      <c r="H33" s="50">
        <f t="shared" si="4"/>
        <v>-4993237.5699999928</v>
      </c>
      <c r="I33" s="51">
        <f t="shared" si="4"/>
        <v>-4290236.4200000018</v>
      </c>
      <c r="J33" s="51">
        <f t="shared" si="4"/>
        <v>-3945162.7900000215</v>
      </c>
      <c r="K33" s="51">
        <f t="shared" si="4"/>
        <v>-3296241.6299999803</v>
      </c>
      <c r="L33" s="51">
        <f t="shared" si="4"/>
        <v>-2200038.9199999869</v>
      </c>
      <c r="M33" s="51">
        <f t="shared" si="4"/>
        <v>-1308143.3999999911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17398183.289999999</v>
      </c>
      <c r="E37" s="81">
        <v>17398183.289999999</v>
      </c>
      <c r="F37" s="81">
        <v>17398183.289999999</v>
      </c>
      <c r="G37" s="86">
        <v>17398183.289999999</v>
      </c>
      <c r="H37" s="46">
        <v>17398183.289999999</v>
      </c>
      <c r="I37" s="47">
        <v>17398183.289999999</v>
      </c>
      <c r="J37" s="47">
        <v>17398183.289999999</v>
      </c>
      <c r="K37" s="47">
        <v>17398183.289999999</v>
      </c>
      <c r="L37" s="47">
        <v>17398183.289999999</v>
      </c>
      <c r="M37" s="47">
        <v>17398183.289999999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17398183.289999999</v>
      </c>
      <c r="E39" s="65">
        <f t="shared" si="6"/>
        <v>17398183.289999999</v>
      </c>
      <c r="F39" s="65">
        <f t="shared" si="6"/>
        <v>17398183.289999999</v>
      </c>
      <c r="G39" s="67">
        <f t="shared" si="6"/>
        <v>17398183.289999999</v>
      </c>
      <c r="H39" s="43">
        <f t="shared" si="6"/>
        <v>17398183.289999999</v>
      </c>
      <c r="I39" s="31">
        <f t="shared" si="6"/>
        <v>17398183.289999999</v>
      </c>
      <c r="J39" s="31">
        <f t="shared" si="6"/>
        <v>17398183.289999999</v>
      </c>
      <c r="K39" s="31">
        <f t="shared" si="6"/>
        <v>17398183.289999999</v>
      </c>
      <c r="L39" s="31">
        <f t="shared" si="6"/>
        <v>17398183.289999999</v>
      </c>
      <c r="M39" s="31">
        <f t="shared" si="6"/>
        <v>17398183.289999999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-74893755.629999995</v>
      </c>
      <c r="D41" s="82">
        <v>-53438593.520000003</v>
      </c>
      <c r="E41" s="81">
        <v>-8836199.8699999992</v>
      </c>
      <c r="F41" s="81">
        <v>-8992200.0899999999</v>
      </c>
      <c r="G41" s="86">
        <v>-8265199.71</v>
      </c>
      <c r="H41" s="46">
        <v>-8142200.0999999996</v>
      </c>
      <c r="I41" s="47">
        <v>-8460199.6300000008</v>
      </c>
      <c r="J41" s="47">
        <v>-8057199.7000000002</v>
      </c>
      <c r="K41" s="47">
        <v>-8315199.7000000002</v>
      </c>
      <c r="L41" s="47">
        <v>-8212200.0499999998</v>
      </c>
      <c r="M41" s="47">
        <v>-8370200.1600000001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350000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-74371755.629999995</v>
      </c>
      <c r="D44" s="66">
        <f t="shared" si="7"/>
        <v>-53088593.520000003</v>
      </c>
      <c r="E44" s="65">
        <f t="shared" si="7"/>
        <v>-8516199.8699999992</v>
      </c>
      <c r="F44" s="65">
        <f t="shared" si="7"/>
        <v>-8672200.0899999999</v>
      </c>
      <c r="G44" s="67">
        <f t="shared" si="7"/>
        <v>-7945199.71</v>
      </c>
      <c r="H44" s="43">
        <f t="shared" si="7"/>
        <v>-7822200.0999999996</v>
      </c>
      <c r="I44" s="31">
        <f t="shared" si="7"/>
        <v>-8140199.6300000008</v>
      </c>
      <c r="J44" s="31">
        <f t="shared" si="7"/>
        <v>-7737199.7000000002</v>
      </c>
      <c r="K44" s="31">
        <f t="shared" si="7"/>
        <v>-7995199.7000000002</v>
      </c>
      <c r="L44" s="31">
        <f t="shared" si="7"/>
        <v>-7892200.0499999998</v>
      </c>
      <c r="M44" s="31">
        <f t="shared" si="7"/>
        <v>-8050200.1600000001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-1870376</v>
      </c>
      <c r="E46" s="81">
        <v>-2198228</v>
      </c>
      <c r="F46" s="81">
        <v>-1903180</v>
      </c>
      <c r="G46" s="86">
        <v>-1944098</v>
      </c>
      <c r="H46" s="46">
        <v>-1985732</v>
      </c>
      <c r="I46" s="47">
        <v>-2028456</v>
      </c>
      <c r="J46" s="47">
        <v>-2072108</v>
      </c>
      <c r="K46" s="47">
        <v>-2117106</v>
      </c>
      <c r="L46" s="47">
        <v>-2163109</v>
      </c>
      <c r="M46" s="47">
        <v>-2210274</v>
      </c>
    </row>
    <row r="47" spans="1:13" x14ac:dyDescent="0.25">
      <c r="A47" s="13" t="s">
        <v>413</v>
      </c>
      <c r="B47" s="85" t="s">
        <v>414</v>
      </c>
      <c r="C47" s="81">
        <v>2700000</v>
      </c>
      <c r="D47" s="82">
        <v>-300000</v>
      </c>
      <c r="E47" s="81">
        <v>-300000</v>
      </c>
      <c r="F47" s="81">
        <v>-300000</v>
      </c>
      <c r="G47" s="86">
        <v>-300000</v>
      </c>
      <c r="H47" s="46">
        <v>-300000</v>
      </c>
      <c r="I47" s="47">
        <v>-300000</v>
      </c>
      <c r="J47" s="47">
        <v>-300000</v>
      </c>
      <c r="K47" s="47">
        <v>-300000</v>
      </c>
      <c r="L47" s="47">
        <v>-300000</v>
      </c>
      <c r="M47" s="47">
        <v>0</v>
      </c>
    </row>
    <row r="48" spans="1:13" x14ac:dyDescent="0.25">
      <c r="A48" s="13" t="s">
        <v>231</v>
      </c>
      <c r="B48" s="85" t="s">
        <v>158</v>
      </c>
      <c r="C48" s="81">
        <v>21200000</v>
      </c>
      <c r="D48" s="82">
        <v>8780000</v>
      </c>
      <c r="E48" s="81">
        <v>0</v>
      </c>
      <c r="F48" s="81">
        <v>0</v>
      </c>
      <c r="G48" s="86">
        <v>0</v>
      </c>
      <c r="H48" s="46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</row>
    <row r="49" spans="1:13" hidden="1" x14ac:dyDescent="0.25">
      <c r="A49" s="13" t="s">
        <v>206</v>
      </c>
      <c r="B49" s="63"/>
      <c r="C49" s="57"/>
      <c r="D49" s="58"/>
      <c r="E49" s="57"/>
      <c r="F49" s="57"/>
      <c r="G49" s="59"/>
      <c r="H49" s="42"/>
      <c r="I49" s="29"/>
      <c r="J49" s="29"/>
      <c r="K49" s="29"/>
      <c r="L49" s="29"/>
      <c r="M49" s="29"/>
    </row>
    <row r="50" spans="1:13" ht="15.75" thickBot="1" x14ac:dyDescent="0.3">
      <c r="A50" s="13" t="s">
        <v>43</v>
      </c>
      <c r="B50" s="68" t="str">
        <f>"Total "&amp;B45</f>
        <v>Total Financing Fund Flows</v>
      </c>
      <c r="C50" s="69">
        <f t="shared" ref="C50:M50" si="8">SUM(C46:C49)</f>
        <v>23248654</v>
      </c>
      <c r="D50" s="70">
        <f t="shared" si="8"/>
        <v>6609624</v>
      </c>
      <c r="E50" s="69">
        <f t="shared" si="8"/>
        <v>-2498228</v>
      </c>
      <c r="F50" s="69">
        <f t="shared" si="8"/>
        <v>-2203180</v>
      </c>
      <c r="G50" s="71">
        <f t="shared" si="8"/>
        <v>-2244098</v>
      </c>
      <c r="H50" s="43">
        <f t="shared" si="8"/>
        <v>-2285732</v>
      </c>
      <c r="I50" s="31">
        <f t="shared" si="8"/>
        <v>-2328456</v>
      </c>
      <c r="J50" s="31">
        <f t="shared" si="8"/>
        <v>-2372108</v>
      </c>
      <c r="K50" s="31">
        <f t="shared" si="8"/>
        <v>-2417106</v>
      </c>
      <c r="L50" s="31">
        <f t="shared" si="8"/>
        <v>-2463109</v>
      </c>
      <c r="M50" s="31">
        <f t="shared" si="8"/>
        <v>-2210274</v>
      </c>
    </row>
    <row r="51" spans="1:13" ht="15.75" thickTop="1" x14ac:dyDescent="0.25">
      <c r="A51" s="13" t="s">
        <v>43</v>
      </c>
      <c r="B51" s="94" t="s">
        <v>108</v>
      </c>
      <c r="C51" s="95">
        <f t="shared" ref="C51:M51" si="9">C33+C39+C44+C50</f>
        <v>-7991885.3300000057</v>
      </c>
      <c r="D51" s="95">
        <f t="shared" si="9"/>
        <v>-12933394.760000005</v>
      </c>
      <c r="E51" s="95">
        <f t="shared" si="9"/>
        <v>-123687.93000000156</v>
      </c>
      <c r="F51" s="95">
        <f t="shared" si="9"/>
        <v>273625.99000000581</v>
      </c>
      <c r="G51" s="96">
        <f t="shared" si="9"/>
        <v>1419062.9599999944</v>
      </c>
      <c r="H51" s="50">
        <f t="shared" si="9"/>
        <v>2297013.6200000066</v>
      </c>
      <c r="I51" s="51">
        <f t="shared" si="9"/>
        <v>2639291.2399999965</v>
      </c>
      <c r="J51" s="51">
        <f t="shared" si="9"/>
        <v>3343712.7999999775</v>
      </c>
      <c r="K51" s="51">
        <f t="shared" si="9"/>
        <v>3689635.9600000186</v>
      </c>
      <c r="L51" s="51">
        <f t="shared" si="9"/>
        <v>4842835.3200000124</v>
      </c>
      <c r="M51" s="51">
        <f t="shared" si="9"/>
        <v>5829565.7300000079</v>
      </c>
    </row>
    <row r="52" spans="1:13" x14ac:dyDescent="0.25">
      <c r="A52" s="13" t="s">
        <v>43</v>
      </c>
      <c r="B52" s="97" t="s">
        <v>78</v>
      </c>
      <c r="C52" s="98"/>
      <c r="D52" s="99"/>
      <c r="E52" s="98"/>
      <c r="F52" s="98"/>
      <c r="G52" s="100"/>
      <c r="H52" s="41"/>
      <c r="I52" s="30"/>
      <c r="J52" s="30"/>
      <c r="K52" s="30"/>
      <c r="L52" s="30"/>
      <c r="M52" s="30"/>
    </row>
    <row r="53" spans="1:13" x14ac:dyDescent="0.25">
      <c r="A53" s="13" t="s">
        <v>232</v>
      </c>
      <c r="B53" s="85" t="s">
        <v>159</v>
      </c>
      <c r="C53" s="81">
        <v>-2244755.88</v>
      </c>
      <c r="D53" s="82">
        <v>-806689.92</v>
      </c>
      <c r="E53" s="81">
        <v>-872190</v>
      </c>
      <c r="F53" s="81">
        <v>-921690</v>
      </c>
      <c r="G53" s="86">
        <v>-857190</v>
      </c>
      <c r="H53" s="46">
        <v>-976690</v>
      </c>
      <c r="I53" s="47">
        <v>-977190</v>
      </c>
      <c r="J53" s="47">
        <v>-976690</v>
      </c>
      <c r="K53" s="47">
        <v>-907190</v>
      </c>
      <c r="L53" s="47">
        <v>-1031690</v>
      </c>
      <c r="M53" s="47">
        <v>-1032190</v>
      </c>
    </row>
    <row r="54" spans="1:13" x14ac:dyDescent="0.25">
      <c r="A54" s="13" t="s">
        <v>233</v>
      </c>
      <c r="B54" s="85" t="s">
        <v>160</v>
      </c>
      <c r="C54" s="81">
        <v>-2700042.36</v>
      </c>
      <c r="D54" s="82">
        <v>-2234499.96</v>
      </c>
      <c r="E54" s="81">
        <v>-2234500</v>
      </c>
      <c r="F54" s="81">
        <v>-2234500</v>
      </c>
      <c r="G54" s="86">
        <v>-2234500</v>
      </c>
      <c r="H54" s="46">
        <v>-2234500</v>
      </c>
      <c r="I54" s="47">
        <v>-2234500</v>
      </c>
      <c r="J54" s="47">
        <v>-2234500</v>
      </c>
      <c r="K54" s="47">
        <v>-2234500</v>
      </c>
      <c r="L54" s="47">
        <v>-2234500</v>
      </c>
      <c r="M54" s="47">
        <v>-2234500</v>
      </c>
    </row>
    <row r="55" spans="1:13" x14ac:dyDescent="0.25">
      <c r="A55" s="13" t="s">
        <v>234</v>
      </c>
      <c r="B55" s="85" t="s">
        <v>161</v>
      </c>
      <c r="C55" s="81">
        <v>-2287150.0800000001</v>
      </c>
      <c r="D55" s="82">
        <v>-80000.039999999994</v>
      </c>
      <c r="E55" s="81">
        <v>-90000</v>
      </c>
      <c r="F55" s="81">
        <v>-80000</v>
      </c>
      <c r="G55" s="86">
        <v>-90000</v>
      </c>
      <c r="H55" s="46">
        <v>-80000</v>
      </c>
      <c r="I55" s="47">
        <v>-90000</v>
      </c>
      <c r="J55" s="47">
        <v>-80000</v>
      </c>
      <c r="K55" s="47">
        <v>-90000</v>
      </c>
      <c r="L55" s="47">
        <v>-80000</v>
      </c>
      <c r="M55" s="47">
        <v>-80000</v>
      </c>
    </row>
    <row r="56" spans="1:13" x14ac:dyDescent="0.25">
      <c r="A56" s="13" t="s">
        <v>235</v>
      </c>
      <c r="B56" s="85" t="s">
        <v>162</v>
      </c>
      <c r="C56" s="81">
        <v>9329817.7200000007</v>
      </c>
      <c r="D56" s="82">
        <v>9671379</v>
      </c>
      <c r="E56" s="81">
        <v>1584561</v>
      </c>
      <c r="F56" s="81">
        <v>1228690</v>
      </c>
      <c r="G56" s="86">
        <v>1164587</v>
      </c>
      <c r="H56" s="46">
        <v>979587</v>
      </c>
      <c r="I56" s="47">
        <v>974587</v>
      </c>
      <c r="J56" s="47">
        <v>979587</v>
      </c>
      <c r="K56" s="47">
        <v>1164587</v>
      </c>
      <c r="L56" s="47">
        <v>954587</v>
      </c>
      <c r="M56" s="47">
        <v>654587</v>
      </c>
    </row>
    <row r="57" spans="1:13" x14ac:dyDescent="0.25">
      <c r="A57" s="13" t="s">
        <v>236</v>
      </c>
      <c r="B57" s="85" t="s">
        <v>163</v>
      </c>
      <c r="C57" s="81">
        <v>4060609.56</v>
      </c>
      <c r="D57" s="82">
        <v>3762322.08</v>
      </c>
      <c r="E57" s="81">
        <v>905000</v>
      </c>
      <c r="F57" s="81">
        <v>665000</v>
      </c>
      <c r="G57" s="86">
        <v>500000</v>
      </c>
      <c r="H57" s="46">
        <v>515000</v>
      </c>
      <c r="I57" s="47">
        <v>500000</v>
      </c>
      <c r="J57" s="47">
        <v>500000</v>
      </c>
      <c r="K57" s="47">
        <v>500000</v>
      </c>
      <c r="L57" s="47">
        <v>500000</v>
      </c>
      <c r="M57" s="47">
        <v>505000</v>
      </c>
    </row>
    <row r="58" spans="1:13" x14ac:dyDescent="0.25">
      <c r="A58" s="13" t="s">
        <v>237</v>
      </c>
      <c r="B58" s="85" t="s">
        <v>164</v>
      </c>
      <c r="C58" s="81">
        <v>2412573.96</v>
      </c>
      <c r="D58" s="82">
        <v>2633306.16</v>
      </c>
      <c r="E58" s="81">
        <v>80000</v>
      </c>
      <c r="F58" s="81">
        <v>90000</v>
      </c>
      <c r="G58" s="86">
        <v>80000</v>
      </c>
      <c r="H58" s="46">
        <v>90000</v>
      </c>
      <c r="I58" s="47">
        <v>80000</v>
      </c>
      <c r="J58" s="47">
        <v>90000</v>
      </c>
      <c r="K58" s="47">
        <v>80000</v>
      </c>
      <c r="L58" s="47">
        <v>90000</v>
      </c>
      <c r="M58" s="47">
        <v>90000</v>
      </c>
    </row>
    <row r="59" spans="1:13" hidden="1" x14ac:dyDescent="0.25">
      <c r="A59" s="13" t="s">
        <v>206</v>
      </c>
      <c r="B59" s="63"/>
      <c r="C59" s="57"/>
      <c r="D59" s="58"/>
      <c r="E59" s="57"/>
      <c r="F59" s="57"/>
      <c r="G59" s="59"/>
      <c r="H59" s="42"/>
      <c r="I59" s="29"/>
      <c r="J59" s="29"/>
      <c r="K59" s="29"/>
      <c r="L59" s="29"/>
      <c r="M59" s="29"/>
    </row>
    <row r="60" spans="1:13" ht="15.75" thickBot="1" x14ac:dyDescent="0.3">
      <c r="A60" s="13" t="s">
        <v>43</v>
      </c>
      <c r="B60" s="68" t="str">
        <f>"Total "&amp;B52</f>
        <v>Total Reserve Movements</v>
      </c>
      <c r="C60" s="69">
        <f t="shared" ref="C60:M60" si="10">SUM(C53:C59)</f>
        <v>8571052.9200000018</v>
      </c>
      <c r="D60" s="70">
        <f t="shared" si="10"/>
        <v>12945817.32</v>
      </c>
      <c r="E60" s="69">
        <f t="shared" si="10"/>
        <v>-627129</v>
      </c>
      <c r="F60" s="69">
        <f t="shared" si="10"/>
        <v>-1252500</v>
      </c>
      <c r="G60" s="71">
        <f t="shared" si="10"/>
        <v>-1437103</v>
      </c>
      <c r="H60" s="43">
        <f t="shared" si="10"/>
        <v>-1706603</v>
      </c>
      <c r="I60" s="31">
        <f t="shared" si="10"/>
        <v>-1747103</v>
      </c>
      <c r="J60" s="31">
        <f t="shared" si="10"/>
        <v>-1721603</v>
      </c>
      <c r="K60" s="31">
        <f t="shared" si="10"/>
        <v>-1487103</v>
      </c>
      <c r="L60" s="31">
        <f t="shared" si="10"/>
        <v>-1801603</v>
      </c>
      <c r="M60" s="31">
        <f t="shared" si="10"/>
        <v>-2097103</v>
      </c>
    </row>
    <row r="61" spans="1:13" ht="16.5" thickTop="1" thickBot="1" x14ac:dyDescent="0.3">
      <c r="A61" s="13" t="s">
        <v>43</v>
      </c>
      <c r="B61" s="72" t="s">
        <v>109</v>
      </c>
      <c r="C61" s="73">
        <f t="shared" ref="C61:M61" si="11">C51+C60</f>
        <v>579167.58999999613</v>
      </c>
      <c r="D61" s="73">
        <f t="shared" si="11"/>
        <v>12422.559999994934</v>
      </c>
      <c r="E61" s="73">
        <f t="shared" si="11"/>
        <v>-750816.93000000156</v>
      </c>
      <c r="F61" s="73">
        <f t="shared" si="11"/>
        <v>-978874.00999999419</v>
      </c>
      <c r="G61" s="74">
        <f t="shared" si="11"/>
        <v>-18040.040000005625</v>
      </c>
      <c r="H61" s="50">
        <f t="shared" si="11"/>
        <v>590410.62000000663</v>
      </c>
      <c r="I61" s="51">
        <f t="shared" si="11"/>
        <v>892188.2399999965</v>
      </c>
      <c r="J61" s="51">
        <f t="shared" si="11"/>
        <v>1622109.7999999775</v>
      </c>
      <c r="K61" s="51">
        <f t="shared" si="11"/>
        <v>2202532.9600000186</v>
      </c>
      <c r="L61" s="51">
        <f t="shared" si="11"/>
        <v>3041232.3200000124</v>
      </c>
      <c r="M61" s="51">
        <f t="shared" si="11"/>
        <v>3732462.7300000079</v>
      </c>
    </row>
    <row r="62" spans="1:13" ht="15.75" thickTop="1" x14ac:dyDescent="0.25">
      <c r="A62" s="13" t="s">
        <v>43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13" t="s">
        <v>43</v>
      </c>
      <c r="B63" s="77" t="s">
        <v>250</v>
      </c>
      <c r="C63" s="78">
        <f>+C61+'Gen Unrestricted'!B6</f>
        <v>4985167.5899999961</v>
      </c>
      <c r="D63" s="78">
        <f>+C63+D61</f>
        <v>4997590.1499999911</v>
      </c>
      <c r="E63" s="78">
        <f t="shared" ref="E63:G63" si="12">+D63+E61</f>
        <v>4246773.2199999895</v>
      </c>
      <c r="F63" s="78">
        <f t="shared" si="12"/>
        <v>3267899.2099999953</v>
      </c>
      <c r="G63" s="78">
        <f t="shared" si="12"/>
        <v>3249859.1699999897</v>
      </c>
      <c r="H63" s="78">
        <f t="shared" ref="H63" si="13">+G63+H61</f>
        <v>3840269.7899999963</v>
      </c>
      <c r="I63" s="78">
        <f t="shared" ref="I63" si="14">+H63+I61</f>
        <v>4732458.0299999928</v>
      </c>
      <c r="J63" s="78">
        <f t="shared" ref="J63" si="15">+I63+J61</f>
        <v>6354567.8299999703</v>
      </c>
      <c r="K63" s="78">
        <f t="shared" ref="K63" si="16">+J63+K61</f>
        <v>8557100.7899999879</v>
      </c>
      <c r="L63" s="78">
        <f t="shared" ref="L63" si="17">+K63+L61</f>
        <v>11598333.109999999</v>
      </c>
      <c r="M63" s="78">
        <f t="shared" ref="M63" si="18">+L63+M61</f>
        <v>15330795.840000007</v>
      </c>
    </row>
    <row r="64" spans="1:13" x14ac:dyDescent="0.25">
      <c r="A64" s="13" t="s">
        <v>133</v>
      </c>
    </row>
    <row r="65" spans="1:13" hidden="1" x14ac:dyDescent="0.25">
      <c r="A65" s="13" t="s">
        <v>257</v>
      </c>
      <c r="B65" s="1" t="str">
        <f>IF(xlvar.SELECT="Entity",B67,IF(xlvar.SELECT="Directorate",C67,IF(xlvar.SELECT="Business Unit",D67,IF(xlvar.SELECT="Key Outcome Area",H67,IF(xlvar.SELECT="IPR Outcomes",I67,IF(xlvar.SELECT="IPR Strategies",J67,IF(xlvar.SELECT="IPR Activities",K67,IF(xlvar.SELECT="Project",L67,F67))))))))</f>
        <v>20 - Domestic Waste Management</v>
      </c>
    </row>
    <row r="66" spans="1:13" ht="15.75" thickBot="1" x14ac:dyDescent="0.3">
      <c r="A66" s="13" t="s">
        <v>165</v>
      </c>
      <c r="B66" s="1"/>
    </row>
    <row r="67" spans="1:13" ht="15.75" hidden="1" thickBot="1" x14ac:dyDescent="0.3">
      <c r="A67" s="13" t="s">
        <v>207</v>
      </c>
      <c r="B67" s="34" t="s">
        <v>210</v>
      </c>
      <c r="C67" s="34" t="s">
        <v>192</v>
      </c>
      <c r="D67" s="34" t="s">
        <v>196</v>
      </c>
      <c r="E67" s="34" t="s">
        <v>44</v>
      </c>
      <c r="F67" s="34" t="s">
        <v>337</v>
      </c>
      <c r="G67" s="34"/>
      <c r="H67" s="34" t="s">
        <v>211</v>
      </c>
      <c r="I67" s="34" t="s">
        <v>193</v>
      </c>
      <c r="J67" s="34" t="s">
        <v>194</v>
      </c>
      <c r="K67" s="34" t="s">
        <v>195</v>
      </c>
      <c r="L67" s="34" t="s">
        <v>338</v>
      </c>
    </row>
    <row r="68" spans="1:13" ht="28.5" customHeight="1" thickTop="1" x14ac:dyDescent="0.25">
      <c r="A68" s="13" t="s">
        <v>165</v>
      </c>
      <c r="B68" s="87" t="s">
        <v>260</v>
      </c>
      <c r="C68" s="88" t="str">
        <f>xlvar.PYORIG.DESCRLONG</f>
        <v>2020/21 Quarter 3 PJ Budget</v>
      </c>
      <c r="D68" s="88" t="str">
        <f>LEFT(xlvar.NXTBUD.DESCRLONG,7)</f>
        <v>2021/22</v>
      </c>
      <c r="E68" s="88" t="str">
        <f t="shared" ref="E68:M68" si="19">LEFT(D68,4)+1&amp;"/"&amp;RIGHT(D68,2)+1</f>
        <v>2022/23</v>
      </c>
      <c r="F68" s="88" t="str">
        <f t="shared" si="19"/>
        <v>2023/24</v>
      </c>
      <c r="G68" s="89" t="str">
        <f t="shared" si="19"/>
        <v>2024/25</v>
      </c>
      <c r="H68" s="48" t="str">
        <f t="shared" si="19"/>
        <v>2025/26</v>
      </c>
      <c r="I68" s="49" t="str">
        <f t="shared" si="19"/>
        <v>2026/27</v>
      </c>
      <c r="J68" s="49" t="str">
        <f t="shared" si="19"/>
        <v>2027/28</v>
      </c>
      <c r="K68" s="49" t="str">
        <f t="shared" si="19"/>
        <v>2028/29</v>
      </c>
      <c r="L68" s="49" t="str">
        <f t="shared" si="19"/>
        <v>2029/30</v>
      </c>
      <c r="M68" s="49" t="str">
        <f t="shared" si="19"/>
        <v>2030/31</v>
      </c>
    </row>
    <row r="69" spans="1:13" x14ac:dyDescent="0.25">
      <c r="A69" s="13" t="s">
        <v>166</v>
      </c>
      <c r="B69" s="90" t="s">
        <v>134</v>
      </c>
      <c r="C69" s="91"/>
      <c r="D69" s="92"/>
      <c r="E69" s="91"/>
      <c r="F69" s="91"/>
      <c r="G69" s="93"/>
      <c r="H69" s="40"/>
      <c r="I69" s="28"/>
      <c r="J69" s="28"/>
      <c r="K69" s="28"/>
      <c r="L69" s="28"/>
      <c r="M69" s="28"/>
    </row>
    <row r="70" spans="1:13" x14ac:dyDescent="0.25">
      <c r="A70" s="13" t="s">
        <v>238</v>
      </c>
      <c r="B70" s="80" t="s">
        <v>144</v>
      </c>
      <c r="C70" s="81">
        <v>4170000</v>
      </c>
      <c r="D70" s="82">
        <v>4417000</v>
      </c>
      <c r="E70" s="83">
        <v>4570930</v>
      </c>
      <c r="F70" s="83">
        <v>4730220.95</v>
      </c>
      <c r="G70" s="84">
        <v>4895059.42</v>
      </c>
      <c r="H70" s="44">
        <v>5040415.13</v>
      </c>
      <c r="I70" s="45">
        <v>5190071.67</v>
      </c>
      <c r="J70" s="45">
        <v>5344155.68</v>
      </c>
      <c r="K70" s="45">
        <v>5502797.4699999997</v>
      </c>
      <c r="L70" s="45">
        <v>5666131.2000000002</v>
      </c>
      <c r="M70" s="45">
        <v>5834294.9400000004</v>
      </c>
    </row>
    <row r="71" spans="1:13" x14ac:dyDescent="0.25">
      <c r="A71" s="13" t="s">
        <v>239</v>
      </c>
      <c r="B71" s="80" t="s">
        <v>146</v>
      </c>
      <c r="C71" s="81">
        <v>23250</v>
      </c>
      <c r="D71" s="82">
        <v>20500</v>
      </c>
      <c r="E71" s="83">
        <v>20500</v>
      </c>
      <c r="F71" s="83">
        <v>20500</v>
      </c>
      <c r="G71" s="84">
        <v>20500</v>
      </c>
      <c r="H71" s="44">
        <v>20500</v>
      </c>
      <c r="I71" s="45">
        <v>20500</v>
      </c>
      <c r="J71" s="45">
        <v>20500</v>
      </c>
      <c r="K71" s="45">
        <v>20500</v>
      </c>
      <c r="L71" s="45">
        <v>20500</v>
      </c>
      <c r="M71" s="45">
        <v>20500</v>
      </c>
    </row>
    <row r="72" spans="1:13" x14ac:dyDescent="0.25">
      <c r="A72" s="13" t="s">
        <v>240</v>
      </c>
      <c r="B72" s="80" t="s">
        <v>147</v>
      </c>
      <c r="C72" s="81">
        <v>22800</v>
      </c>
      <c r="D72" s="82">
        <v>26828</v>
      </c>
      <c r="E72" s="83">
        <v>27901.119999999999</v>
      </c>
      <c r="F72" s="83">
        <v>29017.16</v>
      </c>
      <c r="G72" s="84">
        <v>30177.85</v>
      </c>
      <c r="H72" s="44">
        <v>31384.959999999999</v>
      </c>
      <c r="I72" s="45">
        <v>32640.35</v>
      </c>
      <c r="J72" s="45">
        <v>33945.97</v>
      </c>
      <c r="K72" s="45">
        <v>35303.81</v>
      </c>
      <c r="L72" s="45">
        <v>36715.96</v>
      </c>
      <c r="M72" s="45">
        <v>38184.6</v>
      </c>
    </row>
    <row r="73" spans="1:13" x14ac:dyDescent="0.25">
      <c r="A73" s="13" t="s">
        <v>241</v>
      </c>
      <c r="B73" s="80" t="s">
        <v>148</v>
      </c>
      <c r="C73" s="81">
        <v>71500</v>
      </c>
      <c r="D73" s="82">
        <v>71500</v>
      </c>
      <c r="E73" s="83">
        <v>71500</v>
      </c>
      <c r="F73" s="83">
        <v>71500</v>
      </c>
      <c r="G73" s="84">
        <v>71500</v>
      </c>
      <c r="H73" s="44">
        <v>71500</v>
      </c>
      <c r="I73" s="45">
        <v>71500</v>
      </c>
      <c r="J73" s="45">
        <v>71500</v>
      </c>
      <c r="K73" s="45">
        <v>71500</v>
      </c>
      <c r="L73" s="45">
        <v>71500</v>
      </c>
      <c r="M73" s="45">
        <v>71500</v>
      </c>
    </row>
    <row r="74" spans="1:13" x14ac:dyDescent="0.25">
      <c r="A74" s="13" t="s">
        <v>272</v>
      </c>
      <c r="B74" s="80" t="s">
        <v>149</v>
      </c>
      <c r="C74" s="81">
        <v>6970</v>
      </c>
      <c r="D74" s="82">
        <v>7179</v>
      </c>
      <c r="E74" s="83">
        <v>7376.42</v>
      </c>
      <c r="F74" s="83">
        <v>7579.27</v>
      </c>
      <c r="G74" s="84">
        <v>7787.7</v>
      </c>
      <c r="H74" s="44">
        <v>8001.86</v>
      </c>
      <c r="I74" s="45">
        <v>8221.91</v>
      </c>
      <c r="J74" s="45">
        <v>8448.01</v>
      </c>
      <c r="K74" s="45">
        <v>8680.33</v>
      </c>
      <c r="L74" s="45">
        <v>8919.0400000000009</v>
      </c>
      <c r="M74" s="45">
        <v>9164.31</v>
      </c>
    </row>
    <row r="75" spans="1:13" hidden="1" x14ac:dyDescent="0.25">
      <c r="A75" s="13" t="s">
        <v>207</v>
      </c>
      <c r="B75" s="63"/>
      <c r="C75" s="57"/>
      <c r="D75" s="58"/>
      <c r="E75" s="57"/>
      <c r="F75" s="57"/>
      <c r="G75" s="59"/>
      <c r="H75" s="42"/>
      <c r="I75" s="29"/>
      <c r="J75" s="29"/>
      <c r="K75" s="29"/>
      <c r="L75" s="29"/>
      <c r="M75" s="29"/>
    </row>
    <row r="76" spans="1:13" x14ac:dyDescent="0.25">
      <c r="A76" s="13" t="s">
        <v>168</v>
      </c>
      <c r="B76" s="64" t="s">
        <v>115</v>
      </c>
      <c r="C76" s="65">
        <f t="shared" ref="C76" si="20">SUM(C69:C75)</f>
        <v>4294520</v>
      </c>
      <c r="D76" s="66">
        <f t="shared" ref="D76:M76" si="21">SUM(D69:D75)</f>
        <v>4543007</v>
      </c>
      <c r="E76" s="65">
        <f t="shared" si="21"/>
        <v>4698207.54</v>
      </c>
      <c r="F76" s="65">
        <f t="shared" si="21"/>
        <v>4858817.38</v>
      </c>
      <c r="G76" s="67">
        <f t="shared" si="21"/>
        <v>5025024.97</v>
      </c>
      <c r="H76" s="43">
        <f t="shared" si="21"/>
        <v>5171801.95</v>
      </c>
      <c r="I76" s="31">
        <f t="shared" si="21"/>
        <v>5322933.93</v>
      </c>
      <c r="J76" s="31">
        <f t="shared" si="21"/>
        <v>5478549.6599999992</v>
      </c>
      <c r="K76" s="31">
        <f t="shared" si="21"/>
        <v>5638781.6099999994</v>
      </c>
      <c r="L76" s="31">
        <f t="shared" si="21"/>
        <v>5803766.2000000002</v>
      </c>
      <c r="M76" s="31">
        <f t="shared" si="21"/>
        <v>5973643.8499999996</v>
      </c>
    </row>
    <row r="77" spans="1:13" x14ac:dyDescent="0.25">
      <c r="A77" s="13" t="s">
        <v>166</v>
      </c>
      <c r="B77" s="56" t="s">
        <v>135</v>
      </c>
      <c r="C77" s="57"/>
      <c r="D77" s="58"/>
      <c r="E77" s="57"/>
      <c r="F77" s="57"/>
      <c r="G77" s="59"/>
      <c r="H77" s="42"/>
      <c r="I77" s="29"/>
      <c r="J77" s="29"/>
      <c r="K77" s="29"/>
      <c r="L77" s="29"/>
      <c r="M77" s="29"/>
    </row>
    <row r="78" spans="1:13" x14ac:dyDescent="0.25">
      <c r="A78" s="13" t="s">
        <v>242</v>
      </c>
      <c r="B78" s="85" t="s">
        <v>150</v>
      </c>
      <c r="C78" s="81">
        <v>867229.52</v>
      </c>
      <c r="D78" s="82">
        <v>935737.6</v>
      </c>
      <c r="E78" s="81">
        <v>967067.73</v>
      </c>
      <c r="F78" s="81">
        <v>999458.12</v>
      </c>
      <c r="G78" s="86">
        <v>1032928.45</v>
      </c>
      <c r="H78" s="46">
        <v>1067522.6599999999</v>
      </c>
      <c r="I78" s="47">
        <v>1103284.8999999999</v>
      </c>
      <c r="J78" s="47">
        <v>1140247.57</v>
      </c>
      <c r="K78" s="47">
        <v>1178455.32</v>
      </c>
      <c r="L78" s="47">
        <v>1217953.05</v>
      </c>
      <c r="M78" s="47">
        <v>1258785.96</v>
      </c>
    </row>
    <row r="79" spans="1:13" x14ac:dyDescent="0.25">
      <c r="A79" s="13" t="s">
        <v>243</v>
      </c>
      <c r="B79" s="85" t="s">
        <v>151</v>
      </c>
      <c r="C79" s="81">
        <v>898930.61</v>
      </c>
      <c r="D79" s="82">
        <v>931836.53</v>
      </c>
      <c r="E79" s="81">
        <v>880399.53</v>
      </c>
      <c r="F79" s="81">
        <v>904610.5</v>
      </c>
      <c r="G79" s="86">
        <v>929487.31</v>
      </c>
      <c r="H79" s="46">
        <v>1032548.2</v>
      </c>
      <c r="I79" s="47">
        <v>981312.02</v>
      </c>
      <c r="J79" s="47">
        <v>1008298.11</v>
      </c>
      <c r="K79" s="47">
        <v>1036026.3</v>
      </c>
      <c r="L79" s="47">
        <v>1144517.01</v>
      </c>
      <c r="M79" s="47">
        <v>1093791.25</v>
      </c>
    </row>
    <row r="80" spans="1:13" x14ac:dyDescent="0.25">
      <c r="A80" s="13" t="s">
        <v>244</v>
      </c>
      <c r="B80" s="85" t="s">
        <v>153</v>
      </c>
      <c r="C80" s="81">
        <v>700</v>
      </c>
      <c r="D80" s="82">
        <v>753</v>
      </c>
      <c r="E80" s="81">
        <v>753</v>
      </c>
      <c r="F80" s="81">
        <v>753</v>
      </c>
      <c r="G80" s="86">
        <v>753</v>
      </c>
      <c r="H80" s="46">
        <v>753</v>
      </c>
      <c r="I80" s="47">
        <v>753</v>
      </c>
      <c r="J80" s="47">
        <v>753</v>
      </c>
      <c r="K80" s="47">
        <v>753</v>
      </c>
      <c r="L80" s="47">
        <v>753</v>
      </c>
      <c r="M80" s="47">
        <v>753</v>
      </c>
    </row>
    <row r="81" spans="1:13" x14ac:dyDescent="0.25">
      <c r="A81" s="13" t="s">
        <v>245</v>
      </c>
      <c r="B81" s="85" t="s">
        <v>154</v>
      </c>
      <c r="C81" s="81">
        <v>11000</v>
      </c>
      <c r="D81" s="82">
        <v>6000</v>
      </c>
      <c r="E81" s="81">
        <v>6165</v>
      </c>
      <c r="F81" s="81">
        <v>6334.53</v>
      </c>
      <c r="G81" s="86">
        <v>6508.73</v>
      </c>
      <c r="H81" s="46">
        <v>6687.72</v>
      </c>
      <c r="I81" s="47">
        <v>6871.63</v>
      </c>
      <c r="J81" s="47">
        <v>7060.6</v>
      </c>
      <c r="K81" s="47">
        <v>7254.76</v>
      </c>
      <c r="L81" s="47">
        <v>7454.26</v>
      </c>
      <c r="M81" s="47">
        <v>7659.25</v>
      </c>
    </row>
    <row r="82" spans="1:13" x14ac:dyDescent="0.25">
      <c r="A82" s="13" t="s">
        <v>246</v>
      </c>
      <c r="B82" s="85" t="s">
        <v>155</v>
      </c>
      <c r="C82" s="81">
        <v>2967492.94</v>
      </c>
      <c r="D82" s="82">
        <v>2676451.6800000002</v>
      </c>
      <c r="E82" s="81">
        <v>2509794.46</v>
      </c>
      <c r="F82" s="81">
        <v>2582968.39</v>
      </c>
      <c r="G82" s="86">
        <v>2658300.0099999998</v>
      </c>
      <c r="H82" s="46">
        <v>2735853.75</v>
      </c>
      <c r="I82" s="47">
        <v>2815695.99</v>
      </c>
      <c r="J82" s="47">
        <v>2897895.12</v>
      </c>
      <c r="K82" s="47">
        <v>2982521.6</v>
      </c>
      <c r="L82" s="47">
        <v>3069647.98</v>
      </c>
      <c r="M82" s="47">
        <v>3159349.1</v>
      </c>
    </row>
    <row r="83" spans="1:13" hidden="1" x14ac:dyDescent="0.25">
      <c r="A83" s="13" t="s">
        <v>207</v>
      </c>
      <c r="B83" s="63"/>
      <c r="C83" s="57"/>
      <c r="D83" s="58"/>
      <c r="E83" s="57"/>
      <c r="F83" s="57"/>
      <c r="G83" s="59"/>
      <c r="H83" s="42"/>
      <c r="I83" s="29"/>
      <c r="J83" s="29"/>
      <c r="K83" s="29"/>
      <c r="L83" s="29"/>
      <c r="M83" s="29"/>
    </row>
    <row r="84" spans="1:13" ht="15.75" thickBot="1" x14ac:dyDescent="0.3">
      <c r="A84" s="13" t="s">
        <v>165</v>
      </c>
      <c r="B84" s="68" t="s">
        <v>116</v>
      </c>
      <c r="C84" s="69">
        <f t="shared" ref="C84:M84" si="22">SUM(C77:C83)</f>
        <v>4745353.07</v>
      </c>
      <c r="D84" s="70">
        <f t="shared" si="22"/>
        <v>4550778.8100000005</v>
      </c>
      <c r="E84" s="69">
        <f t="shared" si="22"/>
        <v>4364179.72</v>
      </c>
      <c r="F84" s="69">
        <f t="shared" si="22"/>
        <v>4494124.54</v>
      </c>
      <c r="G84" s="71">
        <f t="shared" si="22"/>
        <v>4627977.5</v>
      </c>
      <c r="H84" s="43">
        <f t="shared" si="22"/>
        <v>4843365.33</v>
      </c>
      <c r="I84" s="31">
        <f t="shared" si="22"/>
        <v>4907917.54</v>
      </c>
      <c r="J84" s="31">
        <f t="shared" si="22"/>
        <v>5054254.4000000004</v>
      </c>
      <c r="K84" s="31">
        <f t="shared" si="22"/>
        <v>5205010.9800000004</v>
      </c>
      <c r="L84" s="31">
        <f t="shared" si="22"/>
        <v>5440325.2999999998</v>
      </c>
      <c r="M84" s="31">
        <f t="shared" si="22"/>
        <v>5520338.5600000005</v>
      </c>
    </row>
    <row r="85" spans="1:13" ht="15.75" thickTop="1" x14ac:dyDescent="0.25">
      <c r="A85" s="13" t="s">
        <v>168</v>
      </c>
      <c r="B85" s="94" t="s">
        <v>106</v>
      </c>
      <c r="C85" s="95">
        <f t="shared" ref="C85:M85" si="23">C76-C84</f>
        <v>-450833.0700000003</v>
      </c>
      <c r="D85" s="95">
        <f t="shared" si="23"/>
        <v>-7771.8100000005215</v>
      </c>
      <c r="E85" s="95">
        <f t="shared" si="23"/>
        <v>334027.8200000003</v>
      </c>
      <c r="F85" s="95">
        <f t="shared" si="23"/>
        <v>364692.83999999985</v>
      </c>
      <c r="G85" s="96">
        <f t="shared" si="23"/>
        <v>397047.46999999974</v>
      </c>
      <c r="H85" s="50">
        <f t="shared" si="23"/>
        <v>328436.62000000011</v>
      </c>
      <c r="I85" s="51">
        <f t="shared" si="23"/>
        <v>415016.38999999966</v>
      </c>
      <c r="J85" s="51">
        <f t="shared" si="23"/>
        <v>424295.25999999885</v>
      </c>
      <c r="K85" s="51">
        <f t="shared" si="23"/>
        <v>433770.62999999896</v>
      </c>
      <c r="L85" s="51">
        <f t="shared" si="23"/>
        <v>363440.90000000037</v>
      </c>
      <c r="M85" s="51">
        <f t="shared" si="23"/>
        <v>453305.28999999911</v>
      </c>
    </row>
    <row r="86" spans="1:13" x14ac:dyDescent="0.25">
      <c r="A86" s="13" t="s">
        <v>166</v>
      </c>
      <c r="B86" s="90" t="s">
        <v>74</v>
      </c>
      <c r="C86" s="91"/>
      <c r="D86" s="92"/>
      <c r="E86" s="91"/>
      <c r="F86" s="91"/>
      <c r="G86" s="93"/>
      <c r="H86" s="42"/>
      <c r="I86" s="29"/>
      <c r="J86" s="29"/>
      <c r="K86" s="29"/>
      <c r="L86" s="29"/>
      <c r="M86" s="29"/>
    </row>
    <row r="87" spans="1:13" hidden="1" x14ac:dyDescent="0.25">
      <c r="A87" s="13" t="s">
        <v>166</v>
      </c>
      <c r="B87" s="63"/>
      <c r="C87" s="57"/>
      <c r="D87" s="58"/>
      <c r="E87" s="57"/>
      <c r="F87" s="57"/>
      <c r="G87" s="59"/>
      <c r="H87" s="42"/>
      <c r="I87" s="29"/>
      <c r="J87" s="29"/>
      <c r="K87" s="29"/>
      <c r="L87" s="29"/>
      <c r="M87" s="29"/>
    </row>
    <row r="88" spans="1:13" ht="15.75" thickBot="1" x14ac:dyDescent="0.3">
      <c r="A88" s="13" t="s">
        <v>165</v>
      </c>
      <c r="B88" s="72" t="s">
        <v>107</v>
      </c>
      <c r="C88" s="73">
        <f t="shared" ref="C88:M88" si="24">SUM(C85:C87)</f>
        <v>-450833.0700000003</v>
      </c>
      <c r="D88" s="73">
        <f t="shared" si="24"/>
        <v>-7771.8100000005215</v>
      </c>
      <c r="E88" s="73">
        <f t="shared" si="24"/>
        <v>334027.8200000003</v>
      </c>
      <c r="F88" s="73">
        <f t="shared" si="24"/>
        <v>364692.83999999985</v>
      </c>
      <c r="G88" s="74">
        <f t="shared" si="24"/>
        <v>397047.46999999974</v>
      </c>
      <c r="H88" s="50">
        <f t="shared" si="24"/>
        <v>328436.62000000011</v>
      </c>
      <c r="I88" s="51">
        <f t="shared" si="24"/>
        <v>415016.38999999966</v>
      </c>
      <c r="J88" s="51">
        <f t="shared" si="24"/>
        <v>424295.25999999885</v>
      </c>
      <c r="K88" s="51">
        <f t="shared" si="24"/>
        <v>433770.62999999896</v>
      </c>
      <c r="L88" s="51">
        <f t="shared" si="24"/>
        <v>363440.90000000037</v>
      </c>
      <c r="M88" s="51">
        <f t="shared" si="24"/>
        <v>453305.28999999911</v>
      </c>
    </row>
    <row r="89" spans="1:13" ht="16.5" thickTop="1" thickBot="1" x14ac:dyDescent="0.3">
      <c r="A89" s="13" t="s">
        <v>165</v>
      </c>
      <c r="B89" s="38"/>
      <c r="C89" s="39"/>
      <c r="D89" s="39"/>
      <c r="E89" s="39"/>
      <c r="F89" s="39"/>
      <c r="G89" s="39"/>
      <c r="H89" s="35"/>
      <c r="I89" s="35"/>
      <c r="J89" s="35"/>
      <c r="K89" s="35"/>
      <c r="L89" s="35"/>
      <c r="M89" s="35"/>
    </row>
    <row r="90" spans="1:13" ht="26.25" thickTop="1" x14ac:dyDescent="0.25">
      <c r="A90" s="13" t="s">
        <v>168</v>
      </c>
      <c r="B90" s="87" t="s">
        <v>261</v>
      </c>
      <c r="C90" s="88" t="str">
        <f>LEFT(xlvar.NXTBUD.DESCRLONG,7)&amp;" Original"</f>
        <v>2021/22 Original</v>
      </c>
      <c r="D90" s="88" t="str">
        <f>LEFT(xlvar.NXTBUD.DESCRLONG,7)</f>
        <v>2021/22</v>
      </c>
      <c r="E90" s="88" t="str">
        <f t="shared" ref="E90:M90" si="25">LEFT(D90,4)+1&amp;"/"&amp;RIGHT(D90,2)+1</f>
        <v>2022/23</v>
      </c>
      <c r="F90" s="88" t="str">
        <f t="shared" si="25"/>
        <v>2023/24</v>
      </c>
      <c r="G90" s="89" t="str">
        <f t="shared" si="25"/>
        <v>2024/25</v>
      </c>
      <c r="H90" s="48" t="str">
        <f t="shared" si="25"/>
        <v>2025/26</v>
      </c>
      <c r="I90" s="49" t="str">
        <f t="shared" si="25"/>
        <v>2026/27</v>
      </c>
      <c r="J90" s="49" t="str">
        <f t="shared" si="25"/>
        <v>2027/28</v>
      </c>
      <c r="K90" s="49" t="str">
        <f t="shared" si="25"/>
        <v>2028/29</v>
      </c>
      <c r="L90" s="49" t="str">
        <f t="shared" si="25"/>
        <v>2029/30</v>
      </c>
      <c r="M90" s="49" t="str">
        <f t="shared" si="25"/>
        <v>2030/31</v>
      </c>
    </row>
    <row r="91" spans="1:13" x14ac:dyDescent="0.25">
      <c r="A91" s="13" t="s">
        <v>167</v>
      </c>
      <c r="B91" s="90" t="s">
        <v>137</v>
      </c>
      <c r="C91" s="91"/>
      <c r="D91" s="92"/>
      <c r="E91" s="91"/>
      <c r="F91" s="91"/>
      <c r="G91" s="93"/>
      <c r="H91" s="42"/>
      <c r="I91" s="29"/>
      <c r="J91" s="29"/>
      <c r="K91" s="29"/>
      <c r="L91" s="29"/>
      <c r="M91" s="29"/>
    </row>
    <row r="92" spans="1:13" x14ac:dyDescent="0.25">
      <c r="A92" s="13" t="s">
        <v>247</v>
      </c>
      <c r="B92" s="85" t="s">
        <v>153</v>
      </c>
      <c r="C92" s="81">
        <v>700</v>
      </c>
      <c r="D92" s="82">
        <v>753</v>
      </c>
      <c r="E92" s="81">
        <v>753</v>
      </c>
      <c r="F92" s="81">
        <v>753</v>
      </c>
      <c r="G92" s="86">
        <v>753</v>
      </c>
      <c r="H92" s="46">
        <v>753</v>
      </c>
      <c r="I92" s="47">
        <v>753</v>
      </c>
      <c r="J92" s="47">
        <v>753</v>
      </c>
      <c r="K92" s="47">
        <v>753</v>
      </c>
      <c r="L92" s="47">
        <v>753</v>
      </c>
      <c r="M92" s="47">
        <v>753</v>
      </c>
    </row>
    <row r="93" spans="1:13" hidden="1" x14ac:dyDescent="0.25">
      <c r="A93" s="13" t="s">
        <v>165</v>
      </c>
      <c r="B93" s="63"/>
      <c r="C93" s="57"/>
      <c r="D93" s="58"/>
      <c r="E93" s="57"/>
      <c r="F93" s="57"/>
      <c r="G93" s="59"/>
      <c r="H93" s="42"/>
      <c r="I93" s="29"/>
      <c r="J93" s="29"/>
      <c r="K93" s="29"/>
      <c r="L93" s="29"/>
      <c r="M93" s="29"/>
    </row>
    <row r="94" spans="1:13" x14ac:dyDescent="0.25">
      <c r="A94" s="13" t="s">
        <v>168</v>
      </c>
      <c r="B94" s="64" t="str">
        <f t="shared" ref="B94" si="26">"Total "&amp;B91</f>
        <v>Total Non Cash</v>
      </c>
      <c r="C94" s="65">
        <f t="shared" ref="C94:M94" si="27">SUM(C91:C93)</f>
        <v>700</v>
      </c>
      <c r="D94" s="66">
        <f t="shared" si="27"/>
        <v>753</v>
      </c>
      <c r="E94" s="65">
        <f t="shared" si="27"/>
        <v>753</v>
      </c>
      <c r="F94" s="65">
        <f t="shared" si="27"/>
        <v>753</v>
      </c>
      <c r="G94" s="67">
        <f t="shared" si="27"/>
        <v>753</v>
      </c>
      <c r="H94" s="43">
        <f t="shared" si="27"/>
        <v>753</v>
      </c>
      <c r="I94" s="31">
        <f t="shared" si="27"/>
        <v>753</v>
      </c>
      <c r="J94" s="31">
        <f t="shared" si="27"/>
        <v>753</v>
      </c>
      <c r="K94" s="31">
        <f t="shared" si="27"/>
        <v>753</v>
      </c>
      <c r="L94" s="31">
        <f t="shared" si="27"/>
        <v>753</v>
      </c>
      <c r="M94" s="31">
        <f t="shared" si="27"/>
        <v>753</v>
      </c>
    </row>
    <row r="95" spans="1:13" x14ac:dyDescent="0.25">
      <c r="A95" s="13" t="s">
        <v>170</v>
      </c>
      <c r="B95" s="75" t="s">
        <v>75</v>
      </c>
      <c r="C95" s="61"/>
      <c r="D95" s="76"/>
      <c r="E95" s="61"/>
      <c r="F95" s="61"/>
      <c r="G95" s="62"/>
      <c r="H95" s="41"/>
      <c r="I95" s="30"/>
      <c r="J95" s="30"/>
      <c r="K95" s="30"/>
      <c r="L95" s="30"/>
      <c r="M95" s="30"/>
    </row>
    <row r="96" spans="1:13" x14ac:dyDescent="0.25">
      <c r="A96" s="13" t="s">
        <v>339</v>
      </c>
      <c r="B96" s="85" t="s">
        <v>140</v>
      </c>
      <c r="C96" s="81">
        <v>-29000</v>
      </c>
      <c r="D96" s="82">
        <v>-20000</v>
      </c>
      <c r="E96" s="81">
        <v>0</v>
      </c>
      <c r="F96" s="81">
        <v>0</v>
      </c>
      <c r="G96" s="8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</row>
    <row r="97" spans="1:13" x14ac:dyDescent="0.25">
      <c r="A97" s="13" t="s">
        <v>207</v>
      </c>
      <c r="B97" s="63" t="s">
        <v>142</v>
      </c>
      <c r="C97" s="57">
        <v>0</v>
      </c>
      <c r="D97" s="58">
        <v>0</v>
      </c>
      <c r="E97" s="57">
        <v>0</v>
      </c>
      <c r="F97" s="57">
        <v>0</v>
      </c>
      <c r="G97" s="59">
        <v>0</v>
      </c>
      <c r="H97" s="42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</row>
    <row r="98" spans="1:13" hidden="1" x14ac:dyDescent="0.25">
      <c r="A98" s="13" t="s">
        <v>165</v>
      </c>
      <c r="B98" s="63"/>
      <c r="C98" s="57"/>
      <c r="D98" s="58"/>
      <c r="E98" s="57"/>
      <c r="F98" s="57"/>
      <c r="G98" s="59"/>
      <c r="H98" s="42"/>
      <c r="I98" s="29"/>
      <c r="J98" s="29"/>
      <c r="K98" s="29"/>
      <c r="L98" s="29"/>
      <c r="M98" s="29"/>
    </row>
    <row r="99" spans="1:13" x14ac:dyDescent="0.25">
      <c r="A99" s="13" t="s">
        <v>165</v>
      </c>
      <c r="B99" s="64" t="str">
        <f>"Total "&amp;B95</f>
        <v>Total Investing Fund Flows</v>
      </c>
      <c r="C99" s="65">
        <f t="shared" ref="C99:M99" si="28">SUM(C96:C98)</f>
        <v>-29000</v>
      </c>
      <c r="D99" s="66">
        <f t="shared" si="28"/>
        <v>-20000</v>
      </c>
      <c r="E99" s="65">
        <f t="shared" si="28"/>
        <v>0</v>
      </c>
      <c r="F99" s="65">
        <f t="shared" si="28"/>
        <v>0</v>
      </c>
      <c r="G99" s="67">
        <f t="shared" si="28"/>
        <v>0</v>
      </c>
      <c r="H99" s="43">
        <f t="shared" si="28"/>
        <v>0</v>
      </c>
      <c r="I99" s="31">
        <f t="shared" si="28"/>
        <v>0</v>
      </c>
      <c r="J99" s="31">
        <f t="shared" si="28"/>
        <v>0</v>
      </c>
      <c r="K99" s="31">
        <f t="shared" si="28"/>
        <v>0</v>
      </c>
      <c r="L99" s="31">
        <f t="shared" si="28"/>
        <v>0</v>
      </c>
      <c r="M99" s="31">
        <f t="shared" si="28"/>
        <v>0</v>
      </c>
    </row>
    <row r="100" spans="1:13" x14ac:dyDescent="0.25">
      <c r="A100" s="13" t="s">
        <v>170</v>
      </c>
      <c r="B100" s="75" t="s">
        <v>77</v>
      </c>
      <c r="C100" s="61"/>
      <c r="D100" s="76"/>
      <c r="E100" s="61"/>
      <c r="F100" s="61"/>
      <c r="G100" s="62"/>
      <c r="H100" s="41"/>
      <c r="I100" s="30"/>
      <c r="J100" s="30"/>
      <c r="K100" s="30"/>
      <c r="L100" s="30"/>
      <c r="M100" s="30"/>
    </row>
    <row r="101" spans="1:13" hidden="1" x14ac:dyDescent="0.25">
      <c r="A101" s="13" t="s">
        <v>169</v>
      </c>
      <c r="B101" s="63"/>
      <c r="C101" s="57"/>
      <c r="D101" s="58"/>
      <c r="E101" s="57"/>
      <c r="F101" s="57"/>
      <c r="G101" s="59"/>
      <c r="H101" s="42"/>
      <c r="I101" s="29"/>
      <c r="J101" s="29"/>
      <c r="K101" s="29"/>
      <c r="L101" s="29"/>
      <c r="M101" s="29"/>
    </row>
    <row r="102" spans="1:13" ht="15.75" thickBot="1" x14ac:dyDescent="0.3">
      <c r="A102" s="13" t="s">
        <v>165</v>
      </c>
      <c r="B102" s="68" t="str">
        <f>"Total "&amp;B100</f>
        <v>Total Financing Fund Flows</v>
      </c>
      <c r="C102" s="69">
        <f t="shared" ref="C102:M102" si="29">SUM(C101:C101)</f>
        <v>0</v>
      </c>
      <c r="D102" s="70">
        <f t="shared" si="29"/>
        <v>0</v>
      </c>
      <c r="E102" s="69">
        <f t="shared" si="29"/>
        <v>0</v>
      </c>
      <c r="F102" s="69">
        <f t="shared" si="29"/>
        <v>0</v>
      </c>
      <c r="G102" s="71">
        <f t="shared" si="29"/>
        <v>0</v>
      </c>
      <c r="H102" s="43">
        <f t="shared" si="29"/>
        <v>0</v>
      </c>
      <c r="I102" s="31">
        <f t="shared" si="29"/>
        <v>0</v>
      </c>
      <c r="J102" s="31">
        <f t="shared" si="29"/>
        <v>0</v>
      </c>
      <c r="K102" s="31">
        <f t="shared" si="29"/>
        <v>0</v>
      </c>
      <c r="L102" s="31">
        <f t="shared" si="29"/>
        <v>0</v>
      </c>
      <c r="M102" s="31">
        <f t="shared" si="29"/>
        <v>0</v>
      </c>
    </row>
    <row r="103" spans="1:13" ht="15.75" thickTop="1" x14ac:dyDescent="0.25">
      <c r="A103" s="13" t="s">
        <v>170</v>
      </c>
      <c r="B103" s="94" t="s">
        <v>108</v>
      </c>
      <c r="C103" s="95">
        <f t="shared" ref="C103:M103" si="30">C88+C94+C99+C102</f>
        <v>-479133.0700000003</v>
      </c>
      <c r="D103" s="95">
        <f t="shared" si="30"/>
        <v>-27018.810000000522</v>
      </c>
      <c r="E103" s="95">
        <f t="shared" si="30"/>
        <v>334780.8200000003</v>
      </c>
      <c r="F103" s="95">
        <f t="shared" si="30"/>
        <v>365445.83999999985</v>
      </c>
      <c r="G103" s="96">
        <f t="shared" si="30"/>
        <v>397800.46999999974</v>
      </c>
      <c r="H103" s="50">
        <f t="shared" si="30"/>
        <v>329189.62000000011</v>
      </c>
      <c r="I103" s="51">
        <f t="shared" si="30"/>
        <v>415769.38999999966</v>
      </c>
      <c r="J103" s="51">
        <f t="shared" si="30"/>
        <v>425048.25999999885</v>
      </c>
      <c r="K103" s="51">
        <f t="shared" si="30"/>
        <v>434523.62999999896</v>
      </c>
      <c r="L103" s="51">
        <f t="shared" si="30"/>
        <v>364193.90000000037</v>
      </c>
      <c r="M103" s="51">
        <f t="shared" si="30"/>
        <v>454058.28999999911</v>
      </c>
    </row>
    <row r="104" spans="1:13" x14ac:dyDescent="0.25">
      <c r="A104" s="13" t="s">
        <v>167</v>
      </c>
      <c r="B104" s="97" t="s">
        <v>78</v>
      </c>
      <c r="C104" s="98"/>
      <c r="D104" s="99"/>
      <c r="E104" s="98"/>
      <c r="F104" s="98"/>
      <c r="G104" s="100"/>
      <c r="H104" s="41"/>
      <c r="I104" s="30"/>
      <c r="J104" s="30"/>
      <c r="K104" s="30"/>
      <c r="L104" s="30"/>
      <c r="M104" s="30"/>
    </row>
    <row r="105" spans="1:13" x14ac:dyDescent="0.25">
      <c r="A105" s="13" t="s">
        <v>340</v>
      </c>
      <c r="B105" s="85" t="s">
        <v>164</v>
      </c>
      <c r="C105" s="81">
        <v>80000.039999999994</v>
      </c>
      <c r="D105" s="82">
        <v>20000.04</v>
      </c>
      <c r="E105" s="81">
        <v>0</v>
      </c>
      <c r="F105" s="81">
        <v>0</v>
      </c>
      <c r="G105" s="86">
        <v>0</v>
      </c>
      <c r="H105" s="46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</row>
    <row r="106" spans="1:13" hidden="1" x14ac:dyDescent="0.25">
      <c r="A106" s="13" t="s">
        <v>169</v>
      </c>
      <c r="B106" s="63"/>
      <c r="C106" s="57"/>
      <c r="D106" s="58"/>
      <c r="E106" s="57"/>
      <c r="F106" s="57"/>
      <c r="G106" s="59"/>
      <c r="H106" s="42"/>
      <c r="I106" s="29"/>
      <c r="J106" s="29"/>
      <c r="K106" s="29"/>
      <c r="L106" s="29"/>
      <c r="M106" s="29"/>
    </row>
    <row r="107" spans="1:13" ht="15.75" thickBot="1" x14ac:dyDescent="0.3">
      <c r="A107" s="13" t="s">
        <v>165</v>
      </c>
      <c r="B107" s="68" t="str">
        <f>"Total "&amp;B104</f>
        <v>Total Reserve Movements</v>
      </c>
      <c r="C107" s="69">
        <f t="shared" ref="C107:M107" si="31">SUM(C105:C106)</f>
        <v>80000.039999999994</v>
      </c>
      <c r="D107" s="70">
        <f t="shared" si="31"/>
        <v>20000.04</v>
      </c>
      <c r="E107" s="69">
        <f t="shared" si="31"/>
        <v>0</v>
      </c>
      <c r="F107" s="69">
        <f t="shared" si="31"/>
        <v>0</v>
      </c>
      <c r="G107" s="71">
        <f t="shared" si="31"/>
        <v>0</v>
      </c>
      <c r="H107" s="43">
        <f t="shared" si="31"/>
        <v>0</v>
      </c>
      <c r="I107" s="31">
        <f t="shared" si="31"/>
        <v>0</v>
      </c>
      <c r="J107" s="31">
        <f t="shared" si="31"/>
        <v>0</v>
      </c>
      <c r="K107" s="31">
        <f t="shared" si="31"/>
        <v>0</v>
      </c>
      <c r="L107" s="31">
        <f t="shared" si="31"/>
        <v>0</v>
      </c>
      <c r="M107" s="31">
        <f t="shared" si="31"/>
        <v>0</v>
      </c>
    </row>
    <row r="108" spans="1:13" ht="16.5" thickTop="1" thickBot="1" x14ac:dyDescent="0.3">
      <c r="A108" s="13" t="s">
        <v>165</v>
      </c>
      <c r="B108" s="72" t="s">
        <v>109</v>
      </c>
      <c r="C108" s="73">
        <f t="shared" ref="C108:M108" si="32">C103+C107</f>
        <v>-399133.03000000032</v>
      </c>
      <c r="D108" s="73">
        <f t="shared" si="32"/>
        <v>-7018.7700000005207</v>
      </c>
      <c r="E108" s="73">
        <f t="shared" si="32"/>
        <v>334780.8200000003</v>
      </c>
      <c r="F108" s="73">
        <f t="shared" si="32"/>
        <v>365445.83999999985</v>
      </c>
      <c r="G108" s="74">
        <f t="shared" si="32"/>
        <v>397800.46999999974</v>
      </c>
      <c r="H108" s="50">
        <f t="shared" si="32"/>
        <v>329189.62000000011</v>
      </c>
      <c r="I108" s="51">
        <f t="shared" si="32"/>
        <v>415769.38999999966</v>
      </c>
      <c r="J108" s="51">
        <f t="shared" si="32"/>
        <v>425048.25999999885</v>
      </c>
      <c r="K108" s="51">
        <f t="shared" si="32"/>
        <v>434523.62999999896</v>
      </c>
      <c r="L108" s="51">
        <f t="shared" si="32"/>
        <v>364193.90000000037</v>
      </c>
      <c r="M108" s="51">
        <f t="shared" si="32"/>
        <v>454058.28999999911</v>
      </c>
    </row>
    <row r="109" spans="1:13" ht="15.75" thickTop="1" x14ac:dyDescent="0.25">
      <c r="A109" s="13" t="s">
        <v>172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x14ac:dyDescent="0.25">
      <c r="A110" s="13" t="s">
        <v>257</v>
      </c>
      <c r="B110" s="77" t="s">
        <v>250</v>
      </c>
      <c r="C110" s="78">
        <f>+C108+'Gen Unrestricted'!B8</f>
        <v>1747866.9699999997</v>
      </c>
      <c r="D110" s="78">
        <f t="shared" ref="D110" si="33">+C110+D108</f>
        <v>1740848.1999999993</v>
      </c>
      <c r="E110" s="78">
        <f t="shared" ref="E110" si="34">+D110+E108</f>
        <v>2075629.0199999996</v>
      </c>
      <c r="F110" s="78">
        <f t="shared" ref="F110" si="35">+E110+F108</f>
        <v>2441074.8599999994</v>
      </c>
      <c r="G110" s="78">
        <f t="shared" ref="G110" si="36">+F110+G108</f>
        <v>2838875.3299999991</v>
      </c>
      <c r="H110" s="78">
        <f t="shared" ref="H110" si="37">+G110+H108</f>
        <v>3168064.9499999993</v>
      </c>
      <c r="I110" s="78">
        <f t="shared" ref="I110" si="38">+H110+I108</f>
        <v>3583834.3399999989</v>
      </c>
      <c r="J110" s="78">
        <f t="shared" ref="J110" si="39">+I110+J108</f>
        <v>4008882.5999999978</v>
      </c>
      <c r="K110" s="78">
        <f t="shared" ref="K110" si="40">+J110+K108</f>
        <v>4443406.2299999967</v>
      </c>
      <c r="L110" s="78">
        <f t="shared" ref="L110" si="41">+K110+L108</f>
        <v>4807600.1299999971</v>
      </c>
      <c r="M110" s="78">
        <f t="shared" ref="M110" si="42">+L110+M108</f>
        <v>5261658.4199999962</v>
      </c>
    </row>
    <row r="111" spans="1:13" x14ac:dyDescent="0.25">
      <c r="A111" s="13" t="s">
        <v>165</v>
      </c>
    </row>
    <row r="112" spans="1:13" hidden="1" x14ac:dyDescent="0.25">
      <c r="A112" s="13" t="s">
        <v>207</v>
      </c>
      <c r="B112" s="1" t="str">
        <f>IF(xlvar.SELECT="Entity",B114,IF(xlvar.SELECT="Directorate",C114,IF(xlvar.SELECT="Business Unit",D114,IF(xlvar.SELECT="Key Outcome Area",H114,IF(xlvar.SELECT="IPR Outcomes",I114,IF(xlvar.SELECT="IPR Strategies",J114,IF(xlvar.SELECT="IPR Activities",K114,IF(xlvar.SELECT="Project",L114,F114))))))))</f>
        <v>30 - Water Fund</v>
      </c>
    </row>
    <row r="113" spans="1:13" ht="15.75" thickBot="1" x14ac:dyDescent="0.3">
      <c r="A113" s="13" t="s">
        <v>165</v>
      </c>
      <c r="B113" s="1"/>
    </row>
    <row r="114" spans="1:13" ht="15.75" hidden="1" thickBot="1" x14ac:dyDescent="0.3">
      <c r="A114" s="13" t="s">
        <v>166</v>
      </c>
      <c r="B114" s="34" t="s">
        <v>197</v>
      </c>
      <c r="C114" s="34" t="s">
        <v>192</v>
      </c>
      <c r="D114" s="34" t="s">
        <v>198</v>
      </c>
      <c r="E114" s="34" t="s">
        <v>44</v>
      </c>
      <c r="F114" s="34" t="s">
        <v>199</v>
      </c>
      <c r="G114" s="34"/>
      <c r="H114" s="34" t="s">
        <v>200</v>
      </c>
      <c r="I114" s="34" t="s">
        <v>193</v>
      </c>
      <c r="J114" s="34" t="s">
        <v>194</v>
      </c>
      <c r="K114" s="34" t="s">
        <v>195</v>
      </c>
      <c r="L114" s="34" t="s">
        <v>341</v>
      </c>
    </row>
    <row r="115" spans="1:13" ht="28.5" customHeight="1" thickTop="1" x14ac:dyDescent="0.25">
      <c r="A115" s="13" t="s">
        <v>167</v>
      </c>
      <c r="B115" s="87" t="s">
        <v>262</v>
      </c>
      <c r="C115" s="88" t="str">
        <f>xlvar.PYORIG.DESCRLONG</f>
        <v>2020/21 Quarter 3 PJ Budget</v>
      </c>
      <c r="D115" s="88" t="str">
        <f>LEFT(xlvar.NXTBUD.DESCRLONG,7)</f>
        <v>2021/22</v>
      </c>
      <c r="E115" s="88" t="str">
        <f t="shared" ref="E115:M115" si="43">LEFT(D115,4)+1&amp;"/"&amp;RIGHT(D115,2)+1</f>
        <v>2022/23</v>
      </c>
      <c r="F115" s="88" t="str">
        <f t="shared" si="43"/>
        <v>2023/24</v>
      </c>
      <c r="G115" s="89" t="str">
        <f t="shared" si="43"/>
        <v>2024/25</v>
      </c>
      <c r="H115" s="48" t="str">
        <f t="shared" si="43"/>
        <v>2025/26</v>
      </c>
      <c r="I115" s="49" t="str">
        <f t="shared" si="43"/>
        <v>2026/27</v>
      </c>
      <c r="J115" s="49" t="str">
        <f t="shared" si="43"/>
        <v>2027/28</v>
      </c>
      <c r="K115" s="49" t="str">
        <f t="shared" si="43"/>
        <v>2028/29</v>
      </c>
      <c r="L115" s="49" t="str">
        <f t="shared" si="43"/>
        <v>2029/30</v>
      </c>
      <c r="M115" s="49" t="str">
        <f t="shared" si="43"/>
        <v>2030/31</v>
      </c>
    </row>
    <row r="116" spans="1:13" x14ac:dyDescent="0.25">
      <c r="A116" s="13" t="s">
        <v>207</v>
      </c>
      <c r="B116" s="90" t="s">
        <v>134</v>
      </c>
      <c r="C116" s="91"/>
      <c r="D116" s="92"/>
      <c r="E116" s="91"/>
      <c r="F116" s="91"/>
      <c r="G116" s="93"/>
      <c r="H116" s="40"/>
      <c r="I116" s="28"/>
      <c r="J116" s="28"/>
      <c r="K116" s="28"/>
      <c r="L116" s="28"/>
      <c r="M116" s="28"/>
    </row>
    <row r="117" spans="1:13" x14ac:dyDescent="0.25">
      <c r="A117" s="13" t="s">
        <v>342</v>
      </c>
      <c r="B117" s="80" t="s">
        <v>144</v>
      </c>
      <c r="C117" s="81">
        <v>2256135</v>
      </c>
      <c r="D117" s="82">
        <v>2342309.39</v>
      </c>
      <c r="E117" s="83">
        <v>2417084.4500000002</v>
      </c>
      <c r="F117" s="83">
        <v>2494235.69</v>
      </c>
      <c r="G117" s="84">
        <v>2573838.19</v>
      </c>
      <c r="H117" s="44">
        <v>2655969.37</v>
      </c>
      <c r="I117" s="45">
        <v>2740709.07</v>
      </c>
      <c r="J117" s="45">
        <v>2828139.63</v>
      </c>
      <c r="K117" s="45">
        <v>2918345.99</v>
      </c>
      <c r="L117" s="45">
        <v>3011415.72</v>
      </c>
      <c r="M117" s="45">
        <v>3107439.16</v>
      </c>
    </row>
    <row r="118" spans="1:13" x14ac:dyDescent="0.25">
      <c r="A118" s="13" t="s">
        <v>343</v>
      </c>
      <c r="B118" s="80" t="s">
        <v>145</v>
      </c>
      <c r="C118" s="81">
        <v>7020765.46</v>
      </c>
      <c r="D118" s="82">
        <v>7254362.4000000004</v>
      </c>
      <c r="E118" s="83">
        <v>7490982.2800000003</v>
      </c>
      <c r="F118" s="83">
        <v>7735326.4400000004</v>
      </c>
      <c r="G118" s="84">
        <v>7987647.2599999998</v>
      </c>
      <c r="H118" s="44">
        <v>8248205.4100000001</v>
      </c>
      <c r="I118" s="45">
        <v>8517270.0999999996</v>
      </c>
      <c r="J118" s="45">
        <v>8795119.3100000005</v>
      </c>
      <c r="K118" s="45">
        <v>9082040.1300000008</v>
      </c>
      <c r="L118" s="45">
        <v>9378329.0600000005</v>
      </c>
      <c r="M118" s="45">
        <v>9684292.2899999991</v>
      </c>
    </row>
    <row r="119" spans="1:13" x14ac:dyDescent="0.25">
      <c r="A119" s="13" t="s">
        <v>344</v>
      </c>
      <c r="B119" s="80" t="s">
        <v>146</v>
      </c>
      <c r="C119" s="81">
        <v>282500</v>
      </c>
      <c r="D119" s="82">
        <v>308476</v>
      </c>
      <c r="E119" s="83">
        <v>306063</v>
      </c>
      <c r="F119" s="83">
        <v>303620</v>
      </c>
      <c r="G119" s="84">
        <v>301146</v>
      </c>
      <c r="H119" s="44">
        <v>298640</v>
      </c>
      <c r="I119" s="45">
        <v>296104</v>
      </c>
      <c r="J119" s="45">
        <v>293535</v>
      </c>
      <c r="K119" s="45">
        <v>290934</v>
      </c>
      <c r="L119" s="45">
        <v>288301</v>
      </c>
      <c r="M119" s="45">
        <v>285634</v>
      </c>
    </row>
    <row r="120" spans="1:13" x14ac:dyDescent="0.25">
      <c r="A120" s="13" t="s">
        <v>345</v>
      </c>
      <c r="B120" s="80" t="s">
        <v>147</v>
      </c>
      <c r="C120" s="81">
        <v>99639.360000000001</v>
      </c>
      <c r="D120" s="82">
        <v>102692.21</v>
      </c>
      <c r="E120" s="83">
        <v>106799.9</v>
      </c>
      <c r="F120" s="83">
        <v>111071.9</v>
      </c>
      <c r="G120" s="84">
        <v>115514.77</v>
      </c>
      <c r="H120" s="44">
        <v>120135.37</v>
      </c>
      <c r="I120" s="45">
        <v>124940.79</v>
      </c>
      <c r="J120" s="45">
        <v>129938.42</v>
      </c>
      <c r="K120" s="45">
        <v>135135.96</v>
      </c>
      <c r="L120" s="45">
        <v>140541.4</v>
      </c>
      <c r="M120" s="45">
        <v>146163.04999999999</v>
      </c>
    </row>
    <row r="121" spans="1:13" x14ac:dyDescent="0.25">
      <c r="A121" s="13" t="s">
        <v>346</v>
      </c>
      <c r="B121" s="80" t="s">
        <v>148</v>
      </c>
      <c r="C121" s="81">
        <v>99000</v>
      </c>
      <c r="D121" s="82">
        <v>138500</v>
      </c>
      <c r="E121" s="83">
        <v>140240</v>
      </c>
      <c r="F121" s="83">
        <v>142049.60000000001</v>
      </c>
      <c r="G121" s="84">
        <v>143931.57999999999</v>
      </c>
      <c r="H121" s="44">
        <v>145888.84</v>
      </c>
      <c r="I121" s="45">
        <v>147924.39000000001</v>
      </c>
      <c r="J121" s="45">
        <v>150041.37</v>
      </c>
      <c r="K121" s="45">
        <v>152243.01999999999</v>
      </c>
      <c r="L121" s="45">
        <v>154532.74</v>
      </c>
      <c r="M121" s="45">
        <v>156914.04999999999</v>
      </c>
    </row>
    <row r="122" spans="1:13" x14ac:dyDescent="0.25">
      <c r="A122" s="13" t="s">
        <v>347</v>
      </c>
      <c r="B122" s="80" t="s">
        <v>149</v>
      </c>
      <c r="C122" s="81">
        <v>473897</v>
      </c>
      <c r="D122" s="82">
        <v>577571</v>
      </c>
      <c r="E122" s="83">
        <v>593486.03</v>
      </c>
      <c r="F122" s="83">
        <v>609839.76</v>
      </c>
      <c r="G122" s="84">
        <v>626644.28</v>
      </c>
      <c r="H122" s="44">
        <v>643912.03</v>
      </c>
      <c r="I122" s="45">
        <v>661655.77</v>
      </c>
      <c r="J122" s="45">
        <v>679888.64</v>
      </c>
      <c r="K122" s="45">
        <v>698624.13</v>
      </c>
      <c r="L122" s="45">
        <v>717876.11</v>
      </c>
      <c r="M122" s="45">
        <v>737658.81</v>
      </c>
    </row>
    <row r="123" spans="1:13" hidden="1" x14ac:dyDescent="0.25">
      <c r="A123" s="13" t="s">
        <v>166</v>
      </c>
      <c r="B123" s="63"/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167</v>
      </c>
      <c r="B124" s="64" t="s">
        <v>115</v>
      </c>
      <c r="C124" s="65">
        <f t="shared" ref="C124" si="44">SUM(C116:C123)</f>
        <v>10231936.82</v>
      </c>
      <c r="D124" s="66">
        <f t="shared" ref="D124:M124" si="45">SUM(D116:D123)</f>
        <v>10723911.000000002</v>
      </c>
      <c r="E124" s="65">
        <f t="shared" si="45"/>
        <v>11054655.66</v>
      </c>
      <c r="F124" s="65">
        <f t="shared" si="45"/>
        <v>11396143.390000001</v>
      </c>
      <c r="G124" s="67">
        <f t="shared" si="45"/>
        <v>11748722.079999998</v>
      </c>
      <c r="H124" s="43">
        <f t="shared" si="45"/>
        <v>12112751.02</v>
      </c>
      <c r="I124" s="31">
        <f t="shared" si="45"/>
        <v>12488604.119999999</v>
      </c>
      <c r="J124" s="31">
        <f t="shared" si="45"/>
        <v>12876662.370000001</v>
      </c>
      <c r="K124" s="31">
        <f t="shared" si="45"/>
        <v>13277323.230000002</v>
      </c>
      <c r="L124" s="31">
        <f t="shared" si="45"/>
        <v>13690996.030000001</v>
      </c>
      <c r="M124" s="31">
        <f t="shared" si="45"/>
        <v>14118101.360000001</v>
      </c>
    </row>
    <row r="125" spans="1:13" x14ac:dyDescent="0.25">
      <c r="A125" s="13" t="s">
        <v>207</v>
      </c>
      <c r="B125" s="56" t="s">
        <v>135</v>
      </c>
      <c r="C125" s="57"/>
      <c r="D125" s="58"/>
      <c r="E125" s="57"/>
      <c r="F125" s="57"/>
      <c r="G125" s="59"/>
      <c r="H125" s="42"/>
      <c r="I125" s="29"/>
      <c r="J125" s="29"/>
      <c r="K125" s="29"/>
      <c r="L125" s="29"/>
      <c r="M125" s="29"/>
    </row>
    <row r="126" spans="1:13" x14ac:dyDescent="0.25">
      <c r="A126" s="13" t="s">
        <v>348</v>
      </c>
      <c r="B126" s="85" t="s">
        <v>150</v>
      </c>
      <c r="C126" s="81">
        <v>2150154.7599999998</v>
      </c>
      <c r="D126" s="82">
        <v>2079656.8</v>
      </c>
      <c r="E126" s="81">
        <v>2135312.38</v>
      </c>
      <c r="F126" s="81">
        <v>2192386.9</v>
      </c>
      <c r="G126" s="86">
        <v>2250955.16</v>
      </c>
      <c r="H126" s="46">
        <v>2311016.71</v>
      </c>
      <c r="I126" s="47">
        <v>2372609.9700000002</v>
      </c>
      <c r="J126" s="47">
        <v>2435788.35</v>
      </c>
      <c r="K126" s="47">
        <v>2503812.2799999998</v>
      </c>
      <c r="L126" s="47">
        <v>2570351.34</v>
      </c>
      <c r="M126" s="47">
        <v>2638618.29</v>
      </c>
    </row>
    <row r="127" spans="1:13" x14ac:dyDescent="0.25">
      <c r="A127" s="13" t="s">
        <v>349</v>
      </c>
      <c r="B127" s="85" t="s">
        <v>151</v>
      </c>
      <c r="C127" s="81">
        <v>2231912</v>
      </c>
      <c r="D127" s="82">
        <v>2417900</v>
      </c>
      <c r="E127" s="81">
        <v>2237104.75</v>
      </c>
      <c r="F127" s="81">
        <v>2297937.6</v>
      </c>
      <c r="G127" s="86">
        <v>2360443.39</v>
      </c>
      <c r="H127" s="46">
        <v>2424668.11</v>
      </c>
      <c r="I127" s="47">
        <v>2535658.9700000002</v>
      </c>
      <c r="J127" s="47">
        <v>2558464.62</v>
      </c>
      <c r="K127" s="47">
        <v>2628134.88</v>
      </c>
      <c r="L127" s="47">
        <v>2699721.13</v>
      </c>
      <c r="M127" s="47">
        <v>2773275.94</v>
      </c>
    </row>
    <row r="128" spans="1:13" x14ac:dyDescent="0.25">
      <c r="A128" s="13" t="s">
        <v>350</v>
      </c>
      <c r="B128" s="85" t="s">
        <v>152</v>
      </c>
      <c r="C128" s="81">
        <v>911553</v>
      </c>
      <c r="D128" s="82">
        <v>875809</v>
      </c>
      <c r="E128" s="81">
        <v>837523</v>
      </c>
      <c r="F128" s="81">
        <v>797184</v>
      </c>
      <c r="G128" s="86">
        <v>751371</v>
      </c>
      <c r="H128" s="46">
        <v>715415</v>
      </c>
      <c r="I128" s="47">
        <v>673558</v>
      </c>
      <c r="J128" s="47">
        <v>633322</v>
      </c>
      <c r="K128" s="47">
        <v>586641</v>
      </c>
      <c r="L128" s="47">
        <v>537315</v>
      </c>
      <c r="M128" s="47">
        <v>485694</v>
      </c>
    </row>
    <row r="129" spans="1:13" x14ac:dyDescent="0.25">
      <c r="A129" s="13" t="s">
        <v>267</v>
      </c>
      <c r="B129" s="85" t="s">
        <v>153</v>
      </c>
      <c r="C129" s="81">
        <v>3332513</v>
      </c>
      <c r="D129" s="82">
        <v>2993171.49</v>
      </c>
      <c r="E129" s="81">
        <v>2993171.49</v>
      </c>
      <c r="F129" s="81">
        <v>2993171.49</v>
      </c>
      <c r="G129" s="86">
        <v>2993171.49</v>
      </c>
      <c r="H129" s="46">
        <v>2993171.49</v>
      </c>
      <c r="I129" s="47">
        <v>2993171.49</v>
      </c>
      <c r="J129" s="47">
        <v>2993171.49</v>
      </c>
      <c r="K129" s="47">
        <v>2993171.49</v>
      </c>
      <c r="L129" s="47">
        <v>2993171.49</v>
      </c>
      <c r="M129" s="47">
        <v>2993171.49</v>
      </c>
    </row>
    <row r="130" spans="1:13" x14ac:dyDescent="0.25">
      <c r="A130" s="13" t="s">
        <v>351</v>
      </c>
      <c r="B130" s="85" t="s">
        <v>154</v>
      </c>
      <c r="C130" s="81">
        <v>427800</v>
      </c>
      <c r="D130" s="82">
        <v>521650</v>
      </c>
      <c r="E130" s="81">
        <v>537277.86</v>
      </c>
      <c r="F130" s="81">
        <v>553373.98</v>
      </c>
      <c r="G130" s="86">
        <v>569952.36</v>
      </c>
      <c r="H130" s="46">
        <v>587027.47</v>
      </c>
      <c r="I130" s="47">
        <v>604614.19999999995</v>
      </c>
      <c r="J130" s="47">
        <v>622727.86</v>
      </c>
      <c r="K130" s="47">
        <v>641384.24</v>
      </c>
      <c r="L130" s="47">
        <v>660599.62</v>
      </c>
      <c r="M130" s="47">
        <v>680390.74</v>
      </c>
    </row>
    <row r="131" spans="1:13" x14ac:dyDescent="0.25">
      <c r="A131" s="13" t="s">
        <v>352</v>
      </c>
      <c r="B131" s="85" t="s">
        <v>155</v>
      </c>
      <c r="C131" s="81">
        <v>2000313.02</v>
      </c>
      <c r="D131" s="82">
        <v>2081247.43</v>
      </c>
      <c r="E131" s="81">
        <v>2151353.56</v>
      </c>
      <c r="F131" s="81">
        <v>2223838.14</v>
      </c>
      <c r="G131" s="86">
        <v>2298782.3199999998</v>
      </c>
      <c r="H131" s="46">
        <v>2376270.06</v>
      </c>
      <c r="I131" s="47">
        <v>2456388.19</v>
      </c>
      <c r="J131" s="47">
        <v>2539226.56</v>
      </c>
      <c r="K131" s="47">
        <v>2624878.0499999998</v>
      </c>
      <c r="L131" s="47">
        <v>2713438.76</v>
      </c>
      <c r="M131" s="47">
        <v>2805008.04</v>
      </c>
    </row>
    <row r="132" spans="1:13" hidden="1" x14ac:dyDescent="0.25">
      <c r="A132" s="13" t="s">
        <v>169</v>
      </c>
      <c r="B132" s="63"/>
      <c r="C132" s="57"/>
      <c r="D132" s="58"/>
      <c r="E132" s="57"/>
      <c r="F132" s="57"/>
      <c r="G132" s="59"/>
      <c r="H132" s="42"/>
      <c r="I132" s="29"/>
      <c r="J132" s="29"/>
      <c r="K132" s="29"/>
      <c r="L132" s="29"/>
      <c r="M132" s="29"/>
    </row>
    <row r="133" spans="1:13" ht="15.75" thickBot="1" x14ac:dyDescent="0.3">
      <c r="A133" s="13" t="s">
        <v>168</v>
      </c>
      <c r="B133" s="68" t="s">
        <v>116</v>
      </c>
      <c r="C133" s="69">
        <f t="shared" ref="C133:M133" si="46">SUM(C125:C132)</f>
        <v>11054245.779999999</v>
      </c>
      <c r="D133" s="70">
        <f t="shared" si="46"/>
        <v>10969434.719999999</v>
      </c>
      <c r="E133" s="69">
        <f t="shared" si="46"/>
        <v>10891743.040000001</v>
      </c>
      <c r="F133" s="69">
        <f t="shared" si="46"/>
        <v>11057892.110000001</v>
      </c>
      <c r="G133" s="71">
        <f t="shared" si="46"/>
        <v>11224675.720000001</v>
      </c>
      <c r="H133" s="43">
        <f t="shared" si="46"/>
        <v>11407568.840000002</v>
      </c>
      <c r="I133" s="31">
        <f t="shared" si="46"/>
        <v>11636000.819999998</v>
      </c>
      <c r="J133" s="31">
        <f t="shared" si="46"/>
        <v>11782700.880000001</v>
      </c>
      <c r="K133" s="31">
        <f t="shared" si="46"/>
        <v>11978021.940000001</v>
      </c>
      <c r="L133" s="31">
        <f t="shared" si="46"/>
        <v>12174597.34</v>
      </c>
      <c r="M133" s="31">
        <f t="shared" si="46"/>
        <v>12376158.5</v>
      </c>
    </row>
    <row r="134" spans="1:13" ht="15.75" thickTop="1" x14ac:dyDescent="0.25">
      <c r="A134" s="13" t="s">
        <v>167</v>
      </c>
      <c r="B134" s="94" t="s">
        <v>106</v>
      </c>
      <c r="C134" s="95">
        <f t="shared" ref="C134:M134" si="47">C124-C133</f>
        <v>-822308.95999999903</v>
      </c>
      <c r="D134" s="95">
        <f t="shared" si="47"/>
        <v>-245523.71999999695</v>
      </c>
      <c r="E134" s="95">
        <f t="shared" si="47"/>
        <v>162912.61999999918</v>
      </c>
      <c r="F134" s="95">
        <f t="shared" si="47"/>
        <v>338251.27999999933</v>
      </c>
      <c r="G134" s="96">
        <f t="shared" si="47"/>
        <v>524046.35999999754</v>
      </c>
      <c r="H134" s="50">
        <f t="shared" si="47"/>
        <v>705182.17999999784</v>
      </c>
      <c r="I134" s="51">
        <f t="shared" si="47"/>
        <v>852603.30000000075</v>
      </c>
      <c r="J134" s="51">
        <f t="shared" si="47"/>
        <v>1093961.4900000002</v>
      </c>
      <c r="K134" s="51">
        <f t="shared" si="47"/>
        <v>1299301.290000001</v>
      </c>
      <c r="L134" s="51">
        <f t="shared" si="47"/>
        <v>1516398.6900000013</v>
      </c>
      <c r="M134" s="51">
        <f t="shared" si="47"/>
        <v>1741942.8600000013</v>
      </c>
    </row>
    <row r="135" spans="1:13" x14ac:dyDescent="0.25">
      <c r="A135" s="13" t="s">
        <v>207</v>
      </c>
      <c r="B135" s="90" t="s">
        <v>74</v>
      </c>
      <c r="C135" s="91"/>
      <c r="D135" s="92"/>
      <c r="E135" s="91"/>
      <c r="F135" s="91"/>
      <c r="G135" s="93"/>
      <c r="H135" s="42"/>
      <c r="I135" s="29"/>
      <c r="J135" s="29"/>
      <c r="K135" s="29"/>
      <c r="L135" s="29"/>
      <c r="M135" s="29"/>
    </row>
    <row r="136" spans="1:13" x14ac:dyDescent="0.25">
      <c r="A136" s="13" t="s">
        <v>353</v>
      </c>
      <c r="B136" s="85" t="s">
        <v>156</v>
      </c>
      <c r="C136" s="81">
        <v>849679</v>
      </c>
      <c r="D136" s="82">
        <v>793874</v>
      </c>
      <c r="E136" s="81">
        <v>617840</v>
      </c>
      <c r="F136" s="81">
        <v>621812</v>
      </c>
      <c r="G136" s="86">
        <v>625928</v>
      </c>
      <c r="H136" s="46">
        <v>630188</v>
      </c>
      <c r="I136" s="47">
        <v>634592</v>
      </c>
      <c r="J136" s="47">
        <v>639152</v>
      </c>
      <c r="K136" s="47">
        <v>640628</v>
      </c>
      <c r="L136" s="47">
        <v>645404</v>
      </c>
      <c r="M136" s="47">
        <v>650336</v>
      </c>
    </row>
    <row r="137" spans="1:13" hidden="1" x14ac:dyDescent="0.25">
      <c r="A137" s="13" t="s">
        <v>165</v>
      </c>
      <c r="B137" s="63"/>
      <c r="C137" s="57"/>
      <c r="D137" s="58"/>
      <c r="E137" s="57"/>
      <c r="F137" s="57"/>
      <c r="G137" s="59"/>
      <c r="H137" s="42"/>
      <c r="I137" s="29"/>
      <c r="J137" s="29"/>
      <c r="K137" s="29"/>
      <c r="L137" s="29"/>
      <c r="M137" s="29"/>
    </row>
    <row r="138" spans="1:13" ht="15.75" thickBot="1" x14ac:dyDescent="0.3">
      <c r="A138" s="13" t="s">
        <v>165</v>
      </c>
      <c r="B138" s="72" t="s">
        <v>107</v>
      </c>
      <c r="C138" s="73">
        <f t="shared" ref="C138:M138" si="48">SUM(C134:C137)</f>
        <v>27370.040000000969</v>
      </c>
      <c r="D138" s="73">
        <f t="shared" si="48"/>
        <v>548350.28000000305</v>
      </c>
      <c r="E138" s="73">
        <f t="shared" si="48"/>
        <v>780752.61999999918</v>
      </c>
      <c r="F138" s="73">
        <f t="shared" si="48"/>
        <v>960063.27999999933</v>
      </c>
      <c r="G138" s="74">
        <f t="shared" si="48"/>
        <v>1149974.3599999975</v>
      </c>
      <c r="H138" s="50">
        <f t="shared" si="48"/>
        <v>1335370.1799999978</v>
      </c>
      <c r="I138" s="51">
        <f t="shared" si="48"/>
        <v>1487195.3000000007</v>
      </c>
      <c r="J138" s="51">
        <f t="shared" si="48"/>
        <v>1733113.4900000002</v>
      </c>
      <c r="K138" s="51">
        <f t="shared" si="48"/>
        <v>1939929.290000001</v>
      </c>
      <c r="L138" s="51">
        <f t="shared" si="48"/>
        <v>2161802.6900000013</v>
      </c>
      <c r="M138" s="51">
        <f t="shared" si="48"/>
        <v>2392278.8600000013</v>
      </c>
    </row>
    <row r="139" spans="1:13" ht="16.5" thickTop="1" thickBot="1" x14ac:dyDescent="0.3">
      <c r="A139" s="13" t="s">
        <v>168</v>
      </c>
      <c r="B139" s="38"/>
      <c r="C139" s="39"/>
      <c r="D139" s="39"/>
      <c r="E139" s="39"/>
      <c r="F139" s="39"/>
      <c r="G139" s="39"/>
      <c r="H139" s="35"/>
      <c r="I139" s="35"/>
      <c r="J139" s="35"/>
      <c r="K139" s="35"/>
      <c r="L139" s="35"/>
      <c r="M139" s="35"/>
    </row>
    <row r="140" spans="1:13" ht="26.25" thickTop="1" x14ac:dyDescent="0.25">
      <c r="A140" s="13" t="s">
        <v>167</v>
      </c>
      <c r="B140" s="87" t="s">
        <v>263</v>
      </c>
      <c r="C140" s="88" t="str">
        <f>LEFT(xlvar.NXTBUD.DESCRLONG,7)&amp;" Original"</f>
        <v>2021/22 Original</v>
      </c>
      <c r="D140" s="88" t="str">
        <f>LEFT(xlvar.NXTBUD.DESCRLONG,7)</f>
        <v>2021/22</v>
      </c>
      <c r="E140" s="88" t="str">
        <f t="shared" ref="E140:M140" si="49">LEFT(D140,4)+1&amp;"/"&amp;RIGHT(D140,2)+1</f>
        <v>2022/23</v>
      </c>
      <c r="F140" s="88" t="str">
        <f t="shared" si="49"/>
        <v>2023/24</v>
      </c>
      <c r="G140" s="89" t="str">
        <f t="shared" si="49"/>
        <v>2024/25</v>
      </c>
      <c r="H140" s="48" t="str">
        <f t="shared" si="49"/>
        <v>2025/26</v>
      </c>
      <c r="I140" s="49" t="str">
        <f t="shared" si="49"/>
        <v>2026/27</v>
      </c>
      <c r="J140" s="49" t="str">
        <f t="shared" si="49"/>
        <v>2027/28</v>
      </c>
      <c r="K140" s="49" t="str">
        <f t="shared" si="49"/>
        <v>2028/29</v>
      </c>
      <c r="L140" s="49" t="str">
        <f t="shared" si="49"/>
        <v>2029/30</v>
      </c>
      <c r="M140" s="49" t="str">
        <f t="shared" si="49"/>
        <v>2030/31</v>
      </c>
    </row>
    <row r="141" spans="1:13" x14ac:dyDescent="0.25">
      <c r="A141" s="13" t="s">
        <v>207</v>
      </c>
      <c r="B141" s="90" t="s">
        <v>137</v>
      </c>
      <c r="C141" s="91"/>
      <c r="D141" s="92"/>
      <c r="E141" s="91"/>
      <c r="F141" s="91"/>
      <c r="G141" s="93"/>
      <c r="H141" s="42"/>
      <c r="I141" s="29"/>
      <c r="J141" s="29"/>
      <c r="K141" s="29"/>
      <c r="L141" s="29"/>
      <c r="M141" s="29"/>
    </row>
    <row r="142" spans="1:13" x14ac:dyDescent="0.25">
      <c r="A142" s="13" t="s">
        <v>354</v>
      </c>
      <c r="B142" s="85" t="s">
        <v>153</v>
      </c>
      <c r="C142" s="81">
        <v>3332513</v>
      </c>
      <c r="D142" s="82">
        <v>2993171.49</v>
      </c>
      <c r="E142" s="81">
        <v>2993171.49</v>
      </c>
      <c r="F142" s="81">
        <v>2993171.49</v>
      </c>
      <c r="G142" s="86">
        <v>2993171.49</v>
      </c>
      <c r="H142" s="46">
        <v>2993171.49</v>
      </c>
      <c r="I142" s="47">
        <v>2993171.49</v>
      </c>
      <c r="J142" s="47">
        <v>2993171.49</v>
      </c>
      <c r="K142" s="47">
        <v>2993171.49</v>
      </c>
      <c r="L142" s="47">
        <v>2993171.49</v>
      </c>
      <c r="M142" s="47">
        <v>2993171.49</v>
      </c>
    </row>
    <row r="143" spans="1:13" hidden="1" x14ac:dyDescent="0.25">
      <c r="A143" s="13" t="s">
        <v>168</v>
      </c>
      <c r="B143" s="63"/>
      <c r="C143" s="57"/>
      <c r="D143" s="58"/>
      <c r="E143" s="57"/>
      <c r="F143" s="57"/>
      <c r="G143" s="59"/>
      <c r="H143" s="42"/>
      <c r="I143" s="29"/>
      <c r="J143" s="29"/>
      <c r="K143" s="29"/>
      <c r="L143" s="29"/>
      <c r="M143" s="29"/>
    </row>
    <row r="144" spans="1:13" x14ac:dyDescent="0.25">
      <c r="A144" s="13" t="s">
        <v>170</v>
      </c>
      <c r="B144" s="64" t="str">
        <f t="shared" ref="B144" si="50">"Total "&amp;B141</f>
        <v>Total Non Cash</v>
      </c>
      <c r="C144" s="65">
        <f t="shared" ref="C144:M144" si="51">SUM(C141:C143)</f>
        <v>3332513</v>
      </c>
      <c r="D144" s="66">
        <f t="shared" si="51"/>
        <v>2993171.49</v>
      </c>
      <c r="E144" s="65">
        <f t="shared" si="51"/>
        <v>2993171.49</v>
      </c>
      <c r="F144" s="65">
        <f t="shared" si="51"/>
        <v>2993171.49</v>
      </c>
      <c r="G144" s="67">
        <f t="shared" si="51"/>
        <v>2993171.49</v>
      </c>
      <c r="H144" s="43">
        <f t="shared" si="51"/>
        <v>2993171.49</v>
      </c>
      <c r="I144" s="31">
        <f t="shared" si="51"/>
        <v>2993171.49</v>
      </c>
      <c r="J144" s="31">
        <f t="shared" si="51"/>
        <v>2993171.49</v>
      </c>
      <c r="K144" s="31">
        <f t="shared" si="51"/>
        <v>2993171.49</v>
      </c>
      <c r="L144" s="31">
        <f t="shared" si="51"/>
        <v>2993171.49</v>
      </c>
      <c r="M144" s="31">
        <f t="shared" si="51"/>
        <v>2993171.49</v>
      </c>
    </row>
    <row r="145" spans="1:13" x14ac:dyDescent="0.25">
      <c r="A145" s="13" t="s">
        <v>171</v>
      </c>
      <c r="B145" s="75" t="s">
        <v>75</v>
      </c>
      <c r="C145" s="61"/>
      <c r="D145" s="76"/>
      <c r="E145" s="61"/>
      <c r="F145" s="61"/>
      <c r="G145" s="62"/>
      <c r="H145" s="41"/>
      <c r="I145" s="30"/>
      <c r="J145" s="30"/>
      <c r="K145" s="30"/>
      <c r="L145" s="30"/>
      <c r="M145" s="30"/>
    </row>
    <row r="146" spans="1:13" x14ac:dyDescent="0.25">
      <c r="A146" s="13" t="s">
        <v>355</v>
      </c>
      <c r="B146" s="85" t="s">
        <v>140</v>
      </c>
      <c r="C146" s="81">
        <v>-6950970</v>
      </c>
      <c r="D146" s="82">
        <v>-6986920</v>
      </c>
      <c r="E146" s="81">
        <v>-12021826</v>
      </c>
      <c r="F146" s="81">
        <v>-4255798</v>
      </c>
      <c r="G146" s="86">
        <v>-4179914</v>
      </c>
      <c r="H146" s="46">
        <v>-5034174</v>
      </c>
      <c r="I146" s="47">
        <v>-4103578</v>
      </c>
      <c r="J146" s="47">
        <v>-6393138</v>
      </c>
      <c r="K146" s="47">
        <v>-3344614</v>
      </c>
      <c r="L146" s="47">
        <v>-4399390</v>
      </c>
      <c r="M146" s="47">
        <v>-3214322</v>
      </c>
    </row>
    <row r="147" spans="1:13" x14ac:dyDescent="0.25">
      <c r="A147" s="13" t="s">
        <v>165</v>
      </c>
      <c r="B147" s="63" t="s">
        <v>142</v>
      </c>
      <c r="C147" s="57">
        <v>0</v>
      </c>
      <c r="D147" s="58">
        <v>0</v>
      </c>
      <c r="E147" s="57">
        <v>0</v>
      </c>
      <c r="F147" s="57">
        <v>0</v>
      </c>
      <c r="G147" s="59">
        <v>0</v>
      </c>
      <c r="H147" s="42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</row>
    <row r="148" spans="1:13" hidden="1" x14ac:dyDescent="0.25">
      <c r="A148" s="13" t="s">
        <v>165</v>
      </c>
      <c r="B148" s="63"/>
      <c r="C148" s="57"/>
      <c r="D148" s="58"/>
      <c r="E148" s="57"/>
      <c r="F148" s="57"/>
      <c r="G148" s="59"/>
      <c r="H148" s="42"/>
      <c r="I148" s="29"/>
      <c r="J148" s="29"/>
      <c r="K148" s="29"/>
      <c r="L148" s="29"/>
      <c r="M148" s="29"/>
    </row>
    <row r="149" spans="1:13" x14ac:dyDescent="0.25">
      <c r="A149" s="13" t="s">
        <v>170</v>
      </c>
      <c r="B149" s="64" t="str">
        <f>"Total "&amp;B145</f>
        <v>Total Investing Fund Flows</v>
      </c>
      <c r="C149" s="65">
        <f t="shared" ref="C149:M149" si="52">SUM(C146:C148)</f>
        <v>-6950970</v>
      </c>
      <c r="D149" s="66">
        <f t="shared" si="52"/>
        <v>-6986920</v>
      </c>
      <c r="E149" s="65">
        <f t="shared" si="52"/>
        <v>-12021826</v>
      </c>
      <c r="F149" s="65">
        <f t="shared" si="52"/>
        <v>-4255798</v>
      </c>
      <c r="G149" s="67">
        <f t="shared" si="52"/>
        <v>-4179914</v>
      </c>
      <c r="H149" s="43">
        <f t="shared" si="52"/>
        <v>-5034174</v>
      </c>
      <c r="I149" s="31">
        <f t="shared" si="52"/>
        <v>-4103578</v>
      </c>
      <c r="J149" s="31">
        <f t="shared" si="52"/>
        <v>-6393138</v>
      </c>
      <c r="K149" s="31">
        <f t="shared" si="52"/>
        <v>-3344614</v>
      </c>
      <c r="L149" s="31">
        <f t="shared" si="52"/>
        <v>-4399390</v>
      </c>
      <c r="M149" s="31">
        <f t="shared" si="52"/>
        <v>-3214322</v>
      </c>
    </row>
    <row r="150" spans="1:13" x14ac:dyDescent="0.25">
      <c r="A150" s="13" t="s">
        <v>167</v>
      </c>
      <c r="B150" s="75" t="s">
        <v>77</v>
      </c>
      <c r="C150" s="61"/>
      <c r="D150" s="76"/>
      <c r="E150" s="61"/>
      <c r="F150" s="61"/>
      <c r="G150" s="62"/>
      <c r="H150" s="41"/>
      <c r="I150" s="30"/>
      <c r="J150" s="30"/>
      <c r="K150" s="30"/>
      <c r="L150" s="30"/>
      <c r="M150" s="30"/>
    </row>
    <row r="151" spans="1:13" x14ac:dyDescent="0.25">
      <c r="A151" s="13" t="s">
        <v>356</v>
      </c>
      <c r="B151" s="85" t="s">
        <v>157</v>
      </c>
      <c r="C151" s="81">
        <v>-514207</v>
      </c>
      <c r="D151" s="82">
        <v>-357798</v>
      </c>
      <c r="E151" s="81">
        <v>-393670</v>
      </c>
      <c r="F151" s="81">
        <v>-431566</v>
      </c>
      <c r="G151" s="86">
        <v>-431366</v>
      </c>
      <c r="H151" s="46">
        <v>-334203</v>
      </c>
      <c r="I151" s="47">
        <v>-373623</v>
      </c>
      <c r="J151" s="47">
        <v>-411191</v>
      </c>
      <c r="K151" s="47">
        <v>-455000</v>
      </c>
      <c r="L151" s="47">
        <v>-501963</v>
      </c>
      <c r="M151" s="47">
        <v>-550918</v>
      </c>
    </row>
    <row r="152" spans="1:13" x14ac:dyDescent="0.25">
      <c r="A152" s="13" t="s">
        <v>418</v>
      </c>
      <c r="B152" s="85" t="s">
        <v>158</v>
      </c>
      <c r="C152" s="81">
        <v>-3150000</v>
      </c>
      <c r="D152" s="82">
        <v>0</v>
      </c>
      <c r="E152" s="81">
        <v>0</v>
      </c>
      <c r="F152" s="81">
        <v>0</v>
      </c>
      <c r="G152" s="86">
        <v>0</v>
      </c>
      <c r="H152" s="46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</row>
    <row r="153" spans="1:13" hidden="1" x14ac:dyDescent="0.25">
      <c r="A153" s="13" t="s">
        <v>169</v>
      </c>
      <c r="B153" s="63"/>
      <c r="C153" s="57"/>
      <c r="D153" s="58"/>
      <c r="E153" s="57"/>
      <c r="F153" s="57"/>
      <c r="G153" s="59"/>
      <c r="H153" s="42"/>
      <c r="I153" s="29"/>
      <c r="J153" s="29"/>
      <c r="K153" s="29"/>
      <c r="L153" s="29"/>
      <c r="M153" s="29"/>
    </row>
    <row r="154" spans="1:13" ht="15.75" thickBot="1" x14ac:dyDescent="0.3">
      <c r="A154" s="13" t="s">
        <v>165</v>
      </c>
      <c r="B154" s="68" t="str">
        <f>"Total "&amp;B150</f>
        <v>Total Financing Fund Flows</v>
      </c>
      <c r="C154" s="69">
        <f t="shared" ref="C154:M154" si="53">SUM(C151:C153)</f>
        <v>-3664207</v>
      </c>
      <c r="D154" s="70">
        <f t="shared" si="53"/>
        <v>-357798</v>
      </c>
      <c r="E154" s="69">
        <f t="shared" si="53"/>
        <v>-393670</v>
      </c>
      <c r="F154" s="69">
        <f t="shared" si="53"/>
        <v>-431566</v>
      </c>
      <c r="G154" s="71">
        <f t="shared" si="53"/>
        <v>-431366</v>
      </c>
      <c r="H154" s="43">
        <f t="shared" si="53"/>
        <v>-334203</v>
      </c>
      <c r="I154" s="31">
        <f t="shared" si="53"/>
        <v>-373623</v>
      </c>
      <c r="J154" s="31">
        <f t="shared" si="53"/>
        <v>-411191</v>
      </c>
      <c r="K154" s="31">
        <f t="shared" si="53"/>
        <v>-455000</v>
      </c>
      <c r="L154" s="31">
        <f t="shared" si="53"/>
        <v>-501963</v>
      </c>
      <c r="M154" s="31">
        <f t="shared" si="53"/>
        <v>-550918</v>
      </c>
    </row>
    <row r="155" spans="1:13" ht="15.75" thickTop="1" x14ac:dyDescent="0.25">
      <c r="A155" s="13" t="s">
        <v>170</v>
      </c>
      <c r="B155" s="94" t="s">
        <v>108</v>
      </c>
      <c r="C155" s="95">
        <f t="shared" ref="C155:M155" si="54">C138+C144+C149+C154</f>
        <v>-7255293.959999999</v>
      </c>
      <c r="D155" s="95">
        <f t="shared" si="54"/>
        <v>-3803196.2299999967</v>
      </c>
      <c r="E155" s="95">
        <f t="shared" si="54"/>
        <v>-8641571.8900000006</v>
      </c>
      <c r="F155" s="95">
        <f t="shared" si="54"/>
        <v>-734129.23000000045</v>
      </c>
      <c r="G155" s="96">
        <f t="shared" si="54"/>
        <v>-468134.15000000224</v>
      </c>
      <c r="H155" s="50">
        <f t="shared" si="54"/>
        <v>-1039835.3300000019</v>
      </c>
      <c r="I155" s="51">
        <f t="shared" si="54"/>
        <v>3165.7900000009686</v>
      </c>
      <c r="J155" s="51">
        <f t="shared" si="54"/>
        <v>-2078044.0199999996</v>
      </c>
      <c r="K155" s="51">
        <f t="shared" si="54"/>
        <v>1133486.7800000012</v>
      </c>
      <c r="L155" s="51">
        <f t="shared" si="54"/>
        <v>253621.18000000156</v>
      </c>
      <c r="M155" s="51">
        <f t="shared" si="54"/>
        <v>1620210.3500000015</v>
      </c>
    </row>
    <row r="156" spans="1:13" x14ac:dyDescent="0.25">
      <c r="A156" s="13" t="s">
        <v>167</v>
      </c>
      <c r="B156" s="97" t="s">
        <v>78</v>
      </c>
      <c r="C156" s="98"/>
      <c r="D156" s="99"/>
      <c r="E156" s="98"/>
      <c r="F156" s="98"/>
      <c r="G156" s="100"/>
      <c r="H156" s="41"/>
      <c r="I156" s="30"/>
      <c r="J156" s="30"/>
      <c r="K156" s="30"/>
      <c r="L156" s="30"/>
      <c r="M156" s="30"/>
    </row>
    <row r="157" spans="1:13" x14ac:dyDescent="0.25">
      <c r="A157" s="13" t="s">
        <v>357</v>
      </c>
      <c r="B157" s="85" t="s">
        <v>160</v>
      </c>
      <c r="C157" s="81">
        <v>-500000.04</v>
      </c>
      <c r="D157" s="82">
        <v>-500000.04</v>
      </c>
      <c r="E157" s="81">
        <v>-500000</v>
      </c>
      <c r="F157" s="81">
        <v>-500000</v>
      </c>
      <c r="G157" s="86">
        <v>-500000</v>
      </c>
      <c r="H157" s="46">
        <v>-500000</v>
      </c>
      <c r="I157" s="47">
        <v>-500000</v>
      </c>
      <c r="J157" s="47">
        <v>-500000</v>
      </c>
      <c r="K157" s="47">
        <v>-500000</v>
      </c>
      <c r="L157" s="47">
        <v>-500000</v>
      </c>
      <c r="M157" s="47">
        <v>-500000</v>
      </c>
    </row>
    <row r="158" spans="1:13" x14ac:dyDescent="0.25">
      <c r="A158" s="13" t="s">
        <v>416</v>
      </c>
      <c r="B158" s="85" t="s">
        <v>161</v>
      </c>
      <c r="C158" s="81">
        <v>-234000</v>
      </c>
      <c r="D158" s="82">
        <v>0</v>
      </c>
      <c r="E158" s="81">
        <v>0</v>
      </c>
      <c r="F158" s="81">
        <v>0</v>
      </c>
      <c r="G158" s="86">
        <v>0</v>
      </c>
      <c r="H158" s="46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</row>
    <row r="159" spans="1:13" x14ac:dyDescent="0.25">
      <c r="A159" s="13" t="s">
        <v>358</v>
      </c>
      <c r="B159" s="85" t="s">
        <v>163</v>
      </c>
      <c r="C159" s="81">
        <v>2442212.04</v>
      </c>
      <c r="D159" s="82">
        <v>2264295</v>
      </c>
      <c r="E159" s="81">
        <v>274235</v>
      </c>
      <c r="F159" s="81">
        <v>174235</v>
      </c>
      <c r="G159" s="86">
        <v>824235</v>
      </c>
      <c r="H159" s="46">
        <v>174235</v>
      </c>
      <c r="I159" s="47">
        <v>174235</v>
      </c>
      <c r="J159" s="47">
        <v>174235</v>
      </c>
      <c r="K159" s="47">
        <v>174235</v>
      </c>
      <c r="L159" s="47">
        <v>174235</v>
      </c>
      <c r="M159" s="47">
        <v>174235</v>
      </c>
    </row>
    <row r="160" spans="1:13" x14ac:dyDescent="0.25">
      <c r="A160" s="13" t="s">
        <v>359</v>
      </c>
      <c r="B160" s="85" t="s">
        <v>164</v>
      </c>
      <c r="C160" s="81">
        <v>1604212.08</v>
      </c>
      <c r="D160" s="82">
        <v>1344000</v>
      </c>
      <c r="E160" s="81">
        <v>423948</v>
      </c>
      <c r="F160" s="81">
        <v>0</v>
      </c>
      <c r="G160" s="86">
        <v>0</v>
      </c>
      <c r="H160" s="46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</row>
    <row r="161" spans="1:13" hidden="1" x14ac:dyDescent="0.25">
      <c r="A161" s="13" t="s">
        <v>169</v>
      </c>
      <c r="B161" s="63"/>
      <c r="C161" s="57"/>
      <c r="D161" s="58"/>
      <c r="E161" s="57"/>
      <c r="F161" s="57"/>
      <c r="G161" s="59"/>
      <c r="H161" s="42"/>
      <c r="I161" s="29"/>
      <c r="J161" s="29"/>
      <c r="K161" s="29"/>
      <c r="L161" s="29"/>
      <c r="M161" s="29"/>
    </row>
    <row r="162" spans="1:13" ht="15.75" thickBot="1" x14ac:dyDescent="0.3">
      <c r="A162" s="13" t="s">
        <v>165</v>
      </c>
      <c r="B162" s="68" t="str">
        <f>"Total "&amp;B156</f>
        <v>Total Reserve Movements</v>
      </c>
      <c r="C162" s="69">
        <f t="shared" ref="C162:M162" si="55">SUM(C157:C161)</f>
        <v>3312424.08</v>
      </c>
      <c r="D162" s="70">
        <f t="shared" si="55"/>
        <v>3108294.96</v>
      </c>
      <c r="E162" s="69">
        <f t="shared" si="55"/>
        <v>198183</v>
      </c>
      <c r="F162" s="69">
        <f t="shared" si="55"/>
        <v>-325765</v>
      </c>
      <c r="G162" s="71">
        <f t="shared" si="55"/>
        <v>324235</v>
      </c>
      <c r="H162" s="43">
        <f t="shared" si="55"/>
        <v>-325765</v>
      </c>
      <c r="I162" s="31">
        <f t="shared" si="55"/>
        <v>-325765</v>
      </c>
      <c r="J162" s="31">
        <f t="shared" si="55"/>
        <v>-325765</v>
      </c>
      <c r="K162" s="31">
        <f t="shared" si="55"/>
        <v>-325765</v>
      </c>
      <c r="L162" s="31">
        <f t="shared" si="55"/>
        <v>-325765</v>
      </c>
      <c r="M162" s="31">
        <f t="shared" si="55"/>
        <v>-325765</v>
      </c>
    </row>
    <row r="163" spans="1:13" ht="16.5" thickTop="1" thickBot="1" x14ac:dyDescent="0.3">
      <c r="A163" s="13" t="s">
        <v>165</v>
      </c>
      <c r="B163" s="72" t="s">
        <v>109</v>
      </c>
      <c r="C163" s="73">
        <f t="shared" ref="C163:M163" si="56">C155+C162</f>
        <v>-3942869.879999999</v>
      </c>
      <c r="D163" s="73">
        <f t="shared" si="56"/>
        <v>-694901.26999999676</v>
      </c>
      <c r="E163" s="73">
        <f t="shared" si="56"/>
        <v>-8443388.8900000006</v>
      </c>
      <c r="F163" s="73">
        <f t="shared" si="56"/>
        <v>-1059894.2300000004</v>
      </c>
      <c r="G163" s="74">
        <f t="shared" si="56"/>
        <v>-143899.15000000224</v>
      </c>
      <c r="H163" s="50">
        <f t="shared" si="56"/>
        <v>-1365600.3300000019</v>
      </c>
      <c r="I163" s="51">
        <f t="shared" si="56"/>
        <v>-322599.20999999903</v>
      </c>
      <c r="J163" s="51">
        <f t="shared" si="56"/>
        <v>-2403809.0199999996</v>
      </c>
      <c r="K163" s="51">
        <f t="shared" si="56"/>
        <v>807721.78000000119</v>
      </c>
      <c r="L163" s="51">
        <f t="shared" si="56"/>
        <v>-72143.819999998435</v>
      </c>
      <c r="M163" s="51">
        <f t="shared" si="56"/>
        <v>1294445.3500000015</v>
      </c>
    </row>
    <row r="164" spans="1:13" ht="15.75" thickTop="1" x14ac:dyDescent="0.25">
      <c r="A164" s="13" t="s">
        <v>172</v>
      </c>
      <c r="B164" s="38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13" x14ac:dyDescent="0.25">
      <c r="A165" s="13" t="s">
        <v>257</v>
      </c>
      <c r="B165" s="77" t="s">
        <v>250</v>
      </c>
      <c r="C165" s="78">
        <f>+C163+'Gen Unrestricted'!B9</f>
        <v>15303130.120000001</v>
      </c>
      <c r="D165" s="78">
        <f t="shared" ref="D165" si="57">+C165+D163</f>
        <v>14608228.850000005</v>
      </c>
      <c r="E165" s="78">
        <f t="shared" ref="E165" si="58">+D165+E163</f>
        <v>6164839.9600000046</v>
      </c>
      <c r="F165" s="78">
        <f t="shared" ref="F165" si="59">+E165+F163</f>
        <v>5104945.7300000042</v>
      </c>
      <c r="G165" s="78">
        <f t="shared" ref="G165" si="60">+F165+G163</f>
        <v>4961046.5800000019</v>
      </c>
      <c r="H165" s="78">
        <f t="shared" ref="H165" si="61">+G165+H163</f>
        <v>3595446.25</v>
      </c>
      <c r="I165" s="78">
        <f t="shared" ref="I165" si="62">+H165+I163</f>
        <v>3272847.040000001</v>
      </c>
      <c r="J165" s="78">
        <f t="shared" ref="J165" si="63">+I165+J163</f>
        <v>869038.02000000142</v>
      </c>
      <c r="K165" s="78">
        <f t="shared" ref="K165" si="64">+J165+K163</f>
        <v>1676759.8000000026</v>
      </c>
      <c r="L165" s="78">
        <f t="shared" ref="L165" si="65">+K165+L163</f>
        <v>1604615.9800000042</v>
      </c>
      <c r="M165" s="78">
        <f t="shared" ref="M165" si="66">+L165+M163</f>
        <v>2899061.3300000057</v>
      </c>
    </row>
    <row r="166" spans="1:13" x14ac:dyDescent="0.25">
      <c r="A166" s="13" t="s">
        <v>165</v>
      </c>
    </row>
    <row r="167" spans="1:13" hidden="1" x14ac:dyDescent="0.25">
      <c r="A167" s="13" t="s">
        <v>207</v>
      </c>
      <c r="B167" s="1" t="str">
        <f>IF(xlvar.SELECT="Entity",B169,IF(xlvar.SELECT="Directorate",C169,IF(xlvar.SELECT="Business Unit",D169,IF(xlvar.SELECT="Key Outcome Area",H169,IF(xlvar.SELECT="IPR Outcomes",I169,IF(xlvar.SELECT="IPR Strategies",J169,IF(xlvar.SELECT="IPR Activities",K169,IF(xlvar.SELECT="Project",L169,F169))))))))</f>
        <v>40 - Sewer Fund</v>
      </c>
    </row>
    <row r="168" spans="1:13" ht="15.75" thickBot="1" x14ac:dyDescent="0.3">
      <c r="A168" s="13" t="s">
        <v>165</v>
      </c>
      <c r="B168" s="1"/>
    </row>
    <row r="169" spans="1:13" ht="15.75" hidden="1" thickBot="1" x14ac:dyDescent="0.3">
      <c r="A169" s="13" t="s">
        <v>166</v>
      </c>
      <c r="B169" s="34" t="s">
        <v>201</v>
      </c>
      <c r="C169" s="34" t="s">
        <v>192</v>
      </c>
      <c r="D169" s="34" t="s">
        <v>202</v>
      </c>
      <c r="E169" s="34" t="s">
        <v>44</v>
      </c>
      <c r="F169" s="34" t="s">
        <v>203</v>
      </c>
      <c r="G169" s="34"/>
      <c r="H169" s="34" t="s">
        <v>204</v>
      </c>
      <c r="I169" s="34" t="s">
        <v>193</v>
      </c>
      <c r="J169" s="34" t="s">
        <v>194</v>
      </c>
      <c r="K169" s="34" t="s">
        <v>195</v>
      </c>
      <c r="L169" s="34" t="s">
        <v>405</v>
      </c>
    </row>
    <row r="170" spans="1:13" ht="28.5" customHeight="1" thickTop="1" x14ac:dyDescent="0.25">
      <c r="A170" s="13" t="s">
        <v>167</v>
      </c>
      <c r="B170" s="87" t="s">
        <v>264</v>
      </c>
      <c r="C170" s="88" t="str">
        <f>xlvar.PYORIG.DESCRLONG</f>
        <v>2020/21 Quarter 3 PJ Budget</v>
      </c>
      <c r="D170" s="88" t="str">
        <f>LEFT(xlvar.NXTBUD.DESCRLONG,7)</f>
        <v>2021/22</v>
      </c>
      <c r="E170" s="88" t="str">
        <f t="shared" ref="E170:M170" si="67">LEFT(D170,4)+1&amp;"/"&amp;RIGHT(D170,2)+1</f>
        <v>2022/23</v>
      </c>
      <c r="F170" s="88" t="str">
        <f t="shared" si="67"/>
        <v>2023/24</v>
      </c>
      <c r="G170" s="89" t="str">
        <f t="shared" si="67"/>
        <v>2024/25</v>
      </c>
      <c r="H170" s="48" t="str">
        <f t="shared" si="67"/>
        <v>2025/26</v>
      </c>
      <c r="I170" s="49" t="str">
        <f t="shared" si="67"/>
        <v>2026/27</v>
      </c>
      <c r="J170" s="49" t="str">
        <f t="shared" si="67"/>
        <v>2027/28</v>
      </c>
      <c r="K170" s="49" t="str">
        <f t="shared" si="67"/>
        <v>2028/29</v>
      </c>
      <c r="L170" s="49" t="str">
        <f t="shared" si="67"/>
        <v>2029/30</v>
      </c>
      <c r="M170" s="49" t="str">
        <f t="shared" si="67"/>
        <v>2030/31</v>
      </c>
    </row>
    <row r="171" spans="1:13" x14ac:dyDescent="0.25">
      <c r="A171" s="13" t="s">
        <v>207</v>
      </c>
      <c r="B171" s="90" t="s">
        <v>134</v>
      </c>
      <c r="C171" s="91"/>
      <c r="D171" s="92"/>
      <c r="E171" s="91"/>
      <c r="F171" s="91"/>
      <c r="G171" s="93"/>
      <c r="H171" s="40"/>
      <c r="I171" s="28"/>
      <c r="J171" s="28"/>
      <c r="K171" s="28"/>
      <c r="L171" s="28"/>
      <c r="M171" s="28"/>
    </row>
    <row r="172" spans="1:13" x14ac:dyDescent="0.25">
      <c r="A172" s="13" t="s">
        <v>361</v>
      </c>
      <c r="B172" s="80" t="s">
        <v>144</v>
      </c>
      <c r="C172" s="81">
        <v>9088752.5299999993</v>
      </c>
      <c r="D172" s="82">
        <v>9391044.4900000002</v>
      </c>
      <c r="E172" s="83">
        <v>9694978.4399999995</v>
      </c>
      <c r="F172" s="83">
        <v>10008739.24</v>
      </c>
      <c r="G172" s="84">
        <v>10332644.220000001</v>
      </c>
      <c r="H172" s="44">
        <v>10667020.949999999</v>
      </c>
      <c r="I172" s="45">
        <v>11012207.550000001</v>
      </c>
      <c r="J172" s="45">
        <v>11368553.060000001</v>
      </c>
      <c r="K172" s="45">
        <v>11736417.75</v>
      </c>
      <c r="L172" s="45">
        <v>12116173.51</v>
      </c>
      <c r="M172" s="45">
        <v>12508204.220000001</v>
      </c>
    </row>
    <row r="173" spans="1:13" x14ac:dyDescent="0.25">
      <c r="A173" s="13" t="s">
        <v>362</v>
      </c>
      <c r="B173" s="80" t="s">
        <v>145</v>
      </c>
      <c r="C173" s="81">
        <v>1907407.95</v>
      </c>
      <c r="D173" s="82">
        <v>1969486.2</v>
      </c>
      <c r="E173" s="83">
        <v>2033525.7</v>
      </c>
      <c r="F173" s="83">
        <v>2099647.7400000002</v>
      </c>
      <c r="G173" s="84">
        <v>2167920.04</v>
      </c>
      <c r="H173" s="44">
        <v>2238412.54</v>
      </c>
      <c r="I173" s="45">
        <v>2311197.4300000002</v>
      </c>
      <c r="J173" s="45">
        <v>2386349.31</v>
      </c>
      <c r="K173" s="45">
        <v>2463945.15</v>
      </c>
      <c r="L173" s="45">
        <v>2544064.42</v>
      </c>
      <c r="M173" s="45">
        <v>2626789.2200000002</v>
      </c>
    </row>
    <row r="174" spans="1:13" x14ac:dyDescent="0.25">
      <c r="A174" s="13" t="s">
        <v>363</v>
      </c>
      <c r="B174" s="80" t="s">
        <v>146</v>
      </c>
      <c r="C174" s="81">
        <v>418405</v>
      </c>
      <c r="D174" s="82">
        <v>425694</v>
      </c>
      <c r="E174" s="83">
        <v>422069</v>
      </c>
      <c r="F174" s="83">
        <v>418390</v>
      </c>
      <c r="G174" s="84">
        <v>414655</v>
      </c>
      <c r="H174" s="44">
        <v>410864</v>
      </c>
      <c r="I174" s="45">
        <v>407015</v>
      </c>
      <c r="J174" s="45">
        <v>403108</v>
      </c>
      <c r="K174" s="45">
        <v>399142</v>
      </c>
      <c r="L174" s="45">
        <v>395115</v>
      </c>
      <c r="M174" s="45">
        <v>391028</v>
      </c>
    </row>
    <row r="175" spans="1:13" x14ac:dyDescent="0.25">
      <c r="A175" s="13" t="s">
        <v>364</v>
      </c>
      <c r="B175" s="80" t="s">
        <v>147</v>
      </c>
      <c r="C175" s="81">
        <v>13368</v>
      </c>
      <c r="D175" s="82">
        <v>13630</v>
      </c>
      <c r="E175" s="83">
        <v>14175.2</v>
      </c>
      <c r="F175" s="83">
        <v>14742.21</v>
      </c>
      <c r="G175" s="84">
        <v>15331.9</v>
      </c>
      <c r="H175" s="44">
        <v>15945.18</v>
      </c>
      <c r="I175" s="45">
        <v>16582.990000000002</v>
      </c>
      <c r="J175" s="45">
        <v>17246.310000000001</v>
      </c>
      <c r="K175" s="45">
        <v>17936.16</v>
      </c>
      <c r="L175" s="45">
        <v>18653.61</v>
      </c>
      <c r="M175" s="45">
        <v>19399.75</v>
      </c>
    </row>
    <row r="176" spans="1:13" x14ac:dyDescent="0.25">
      <c r="A176" s="13" t="s">
        <v>365</v>
      </c>
      <c r="B176" s="80" t="s">
        <v>148</v>
      </c>
      <c r="C176" s="81">
        <v>93500</v>
      </c>
      <c r="D176" s="82">
        <v>93500</v>
      </c>
      <c r="E176" s="83">
        <v>93500</v>
      </c>
      <c r="F176" s="83">
        <v>93500</v>
      </c>
      <c r="G176" s="84">
        <v>93500</v>
      </c>
      <c r="H176" s="44">
        <v>93500</v>
      </c>
      <c r="I176" s="45">
        <v>93500</v>
      </c>
      <c r="J176" s="45">
        <v>93500</v>
      </c>
      <c r="K176" s="45">
        <v>93500</v>
      </c>
      <c r="L176" s="45">
        <v>93500</v>
      </c>
      <c r="M176" s="45">
        <v>93500</v>
      </c>
    </row>
    <row r="177" spans="1:13" x14ac:dyDescent="0.25">
      <c r="A177" s="13" t="s">
        <v>366</v>
      </c>
      <c r="B177" s="80" t="s">
        <v>149</v>
      </c>
      <c r="C177" s="81">
        <v>200959</v>
      </c>
      <c r="D177" s="82">
        <v>299153</v>
      </c>
      <c r="E177" s="83">
        <v>307379.71000000002</v>
      </c>
      <c r="F177" s="83">
        <v>315832.65000000002</v>
      </c>
      <c r="G177" s="84">
        <v>324518.05</v>
      </c>
      <c r="H177" s="44">
        <v>333442.31</v>
      </c>
      <c r="I177" s="45">
        <v>342611.97</v>
      </c>
      <c r="J177" s="45">
        <v>352033.8</v>
      </c>
      <c r="K177" s="45">
        <v>361714.72</v>
      </c>
      <c r="L177" s="45">
        <v>371661.87</v>
      </c>
      <c r="M177" s="45">
        <v>381882.57</v>
      </c>
    </row>
    <row r="178" spans="1:13" hidden="1" x14ac:dyDescent="0.25">
      <c r="A178" s="13" t="s">
        <v>166</v>
      </c>
      <c r="B178" s="63"/>
      <c r="C178" s="57"/>
      <c r="D178" s="58"/>
      <c r="E178" s="57"/>
      <c r="F178" s="57"/>
      <c r="G178" s="59"/>
      <c r="H178" s="42"/>
      <c r="I178" s="29"/>
      <c r="J178" s="29"/>
      <c r="K178" s="29"/>
      <c r="L178" s="29"/>
      <c r="M178" s="29"/>
    </row>
    <row r="179" spans="1:13" x14ac:dyDescent="0.25">
      <c r="A179" s="13" t="s">
        <v>167</v>
      </c>
      <c r="B179" s="64" t="s">
        <v>115</v>
      </c>
      <c r="C179" s="65">
        <f t="shared" ref="C179" si="68">SUM(C171:C178)</f>
        <v>11722392.479999999</v>
      </c>
      <c r="D179" s="66">
        <f t="shared" ref="D179:M179" si="69">SUM(D171:D178)</f>
        <v>12192507.689999999</v>
      </c>
      <c r="E179" s="65">
        <f t="shared" si="69"/>
        <v>12565628.049999999</v>
      </c>
      <c r="F179" s="65">
        <f t="shared" si="69"/>
        <v>12950851.840000002</v>
      </c>
      <c r="G179" s="67">
        <f t="shared" si="69"/>
        <v>13348569.210000003</v>
      </c>
      <c r="H179" s="43">
        <f t="shared" si="69"/>
        <v>13759184.979999999</v>
      </c>
      <c r="I179" s="31">
        <f t="shared" si="69"/>
        <v>14183114.940000001</v>
      </c>
      <c r="J179" s="31">
        <f t="shared" si="69"/>
        <v>14620790.480000002</v>
      </c>
      <c r="K179" s="31">
        <f t="shared" si="69"/>
        <v>15072655.780000001</v>
      </c>
      <c r="L179" s="31">
        <f t="shared" si="69"/>
        <v>15539168.409999998</v>
      </c>
      <c r="M179" s="31">
        <f t="shared" si="69"/>
        <v>16020803.760000002</v>
      </c>
    </row>
    <row r="180" spans="1:13" x14ac:dyDescent="0.25">
      <c r="A180" s="13" t="s">
        <v>207</v>
      </c>
      <c r="B180" s="56" t="s">
        <v>135</v>
      </c>
      <c r="C180" s="57"/>
      <c r="D180" s="58"/>
      <c r="E180" s="57"/>
      <c r="F180" s="57"/>
      <c r="G180" s="59"/>
      <c r="H180" s="42"/>
      <c r="I180" s="29"/>
      <c r="J180" s="29"/>
      <c r="K180" s="29"/>
      <c r="L180" s="29"/>
      <c r="M180" s="29"/>
    </row>
    <row r="181" spans="1:13" x14ac:dyDescent="0.25">
      <c r="A181" s="13" t="s">
        <v>367</v>
      </c>
      <c r="B181" s="85" t="s">
        <v>150</v>
      </c>
      <c r="C181" s="81">
        <v>1931938.47</v>
      </c>
      <c r="D181" s="82">
        <v>2011758.08</v>
      </c>
      <c r="E181" s="81">
        <v>2078154.92</v>
      </c>
      <c r="F181" s="81">
        <v>2146772.9300000002</v>
      </c>
      <c r="G181" s="86">
        <v>2217639.56</v>
      </c>
      <c r="H181" s="46">
        <v>2290860.89</v>
      </c>
      <c r="I181" s="47">
        <v>2366531.7200000002</v>
      </c>
      <c r="J181" s="47">
        <v>2444711.48</v>
      </c>
      <c r="K181" s="47">
        <v>2525496.2999999998</v>
      </c>
      <c r="L181" s="47">
        <v>2608956.0699999998</v>
      </c>
      <c r="M181" s="47">
        <v>2695185.38</v>
      </c>
    </row>
    <row r="182" spans="1:13" x14ac:dyDescent="0.25">
      <c r="A182" s="13" t="s">
        <v>368</v>
      </c>
      <c r="B182" s="85" t="s">
        <v>151</v>
      </c>
      <c r="C182" s="81">
        <v>1488250</v>
      </c>
      <c r="D182" s="82">
        <v>2497300</v>
      </c>
      <c r="E182" s="81">
        <v>2309100.7599999998</v>
      </c>
      <c r="F182" s="81">
        <v>2422601.04</v>
      </c>
      <c r="G182" s="86">
        <v>2437847.61</v>
      </c>
      <c r="H182" s="46">
        <v>2504888.4</v>
      </c>
      <c r="I182" s="47">
        <v>2573772.79</v>
      </c>
      <c r="J182" s="47">
        <v>2694551.54</v>
      </c>
      <c r="K182" s="47">
        <v>2717276.72</v>
      </c>
      <c r="L182" s="47">
        <v>2792001.84</v>
      </c>
      <c r="M182" s="47">
        <v>2868781.9</v>
      </c>
    </row>
    <row r="183" spans="1:13" x14ac:dyDescent="0.25">
      <c r="A183" s="13" t="s">
        <v>369</v>
      </c>
      <c r="B183" s="85" t="s">
        <v>152</v>
      </c>
      <c r="C183" s="81">
        <v>205415</v>
      </c>
      <c r="D183" s="82">
        <v>171424</v>
      </c>
      <c r="E183" s="81">
        <v>150666</v>
      </c>
      <c r="F183" s="81">
        <v>133885</v>
      </c>
      <c r="G183" s="86">
        <v>115142</v>
      </c>
      <c r="H183" s="46">
        <v>104046</v>
      </c>
      <c r="I183" s="47">
        <v>97343</v>
      </c>
      <c r="J183" s="47">
        <v>90450</v>
      </c>
      <c r="K183" s="47">
        <v>82637</v>
      </c>
      <c r="L183" s="47">
        <v>74563</v>
      </c>
      <c r="M183" s="47">
        <v>65974</v>
      </c>
    </row>
    <row r="184" spans="1:13" x14ac:dyDescent="0.25">
      <c r="A184" s="13" t="s">
        <v>268</v>
      </c>
      <c r="B184" s="85" t="s">
        <v>153</v>
      </c>
      <c r="C184" s="81">
        <v>1801307</v>
      </c>
      <c r="D184" s="82">
        <v>2274422.39</v>
      </c>
      <c r="E184" s="81">
        <v>2274422.39</v>
      </c>
      <c r="F184" s="81">
        <v>2274422.39</v>
      </c>
      <c r="G184" s="86">
        <v>2274422.39</v>
      </c>
      <c r="H184" s="46">
        <v>2274422.39</v>
      </c>
      <c r="I184" s="47">
        <v>2274422.39</v>
      </c>
      <c r="J184" s="47">
        <v>2274422.39</v>
      </c>
      <c r="K184" s="47">
        <v>2274422.39</v>
      </c>
      <c r="L184" s="47">
        <v>2274422.39</v>
      </c>
      <c r="M184" s="47">
        <v>2274422.39</v>
      </c>
    </row>
    <row r="185" spans="1:13" x14ac:dyDescent="0.25">
      <c r="A185" s="13" t="s">
        <v>370</v>
      </c>
      <c r="B185" s="85" t="s">
        <v>154</v>
      </c>
      <c r="C185" s="81">
        <v>755600</v>
      </c>
      <c r="D185" s="82">
        <v>535710</v>
      </c>
      <c r="E185" s="81">
        <v>551759.52</v>
      </c>
      <c r="F185" s="81">
        <v>568289.93000000005</v>
      </c>
      <c r="G185" s="86">
        <v>585315.64</v>
      </c>
      <c r="H185" s="46">
        <v>602851.49</v>
      </c>
      <c r="I185" s="47">
        <v>620912.77</v>
      </c>
      <c r="J185" s="47">
        <v>639515.21</v>
      </c>
      <c r="K185" s="47">
        <v>658675.04</v>
      </c>
      <c r="L185" s="47">
        <v>678408.98</v>
      </c>
      <c r="M185" s="47">
        <v>698734.2</v>
      </c>
    </row>
    <row r="186" spans="1:13" x14ac:dyDescent="0.25">
      <c r="A186" s="13" t="s">
        <v>371</v>
      </c>
      <c r="B186" s="85" t="s">
        <v>155</v>
      </c>
      <c r="C186" s="81">
        <v>2108197.0699999998</v>
      </c>
      <c r="D186" s="82">
        <v>2086970.85</v>
      </c>
      <c r="E186" s="81">
        <v>2157053.56</v>
      </c>
      <c r="F186" s="81">
        <v>2229507.7200000002</v>
      </c>
      <c r="G186" s="86">
        <v>2304414.09</v>
      </c>
      <c r="H186" s="46">
        <v>2381856.17</v>
      </c>
      <c r="I186" s="47">
        <v>2461920.36</v>
      </c>
      <c r="J186" s="47">
        <v>2544695.9900000002</v>
      </c>
      <c r="K186" s="47">
        <v>2630275.48</v>
      </c>
      <c r="L186" s="47">
        <v>2718754.41</v>
      </c>
      <c r="M186" s="47">
        <v>2810231.6</v>
      </c>
    </row>
    <row r="187" spans="1:13" hidden="1" x14ac:dyDescent="0.25">
      <c r="A187" s="13" t="s">
        <v>169</v>
      </c>
      <c r="B187" s="63"/>
      <c r="C187" s="57"/>
      <c r="D187" s="58"/>
      <c r="E187" s="57"/>
      <c r="F187" s="57"/>
      <c r="G187" s="59"/>
      <c r="H187" s="42"/>
      <c r="I187" s="29"/>
      <c r="J187" s="29"/>
      <c r="K187" s="29"/>
      <c r="L187" s="29"/>
      <c r="M187" s="29"/>
    </row>
    <row r="188" spans="1:13" ht="15.75" thickBot="1" x14ac:dyDescent="0.3">
      <c r="A188" s="13" t="s">
        <v>168</v>
      </c>
      <c r="B188" s="68" t="s">
        <v>116</v>
      </c>
      <c r="C188" s="69">
        <f t="shared" ref="C188:M188" si="70">SUM(C180:C187)</f>
        <v>8290707.5399999991</v>
      </c>
      <c r="D188" s="70">
        <f t="shared" si="70"/>
        <v>9577585.3200000003</v>
      </c>
      <c r="E188" s="69">
        <f t="shared" si="70"/>
        <v>9521157.1500000004</v>
      </c>
      <c r="F188" s="69">
        <f t="shared" si="70"/>
        <v>9775479.0100000016</v>
      </c>
      <c r="G188" s="71">
        <f t="shared" si="70"/>
        <v>9934781.2899999991</v>
      </c>
      <c r="H188" s="43">
        <f t="shared" si="70"/>
        <v>10158925.34</v>
      </c>
      <c r="I188" s="31">
        <f t="shared" si="70"/>
        <v>10394903.029999999</v>
      </c>
      <c r="J188" s="31">
        <f t="shared" si="70"/>
        <v>10688346.609999999</v>
      </c>
      <c r="K188" s="31">
        <f t="shared" si="70"/>
        <v>10888782.93</v>
      </c>
      <c r="L188" s="31">
        <f t="shared" si="70"/>
        <v>11147106.690000001</v>
      </c>
      <c r="M188" s="31">
        <f t="shared" si="70"/>
        <v>11413329.469999999</v>
      </c>
    </row>
    <row r="189" spans="1:13" ht="15.75" thickTop="1" x14ac:dyDescent="0.25">
      <c r="A189" s="13" t="s">
        <v>167</v>
      </c>
      <c r="B189" s="94" t="s">
        <v>106</v>
      </c>
      <c r="C189" s="95">
        <f t="shared" ref="C189:M189" si="71">C179-C188</f>
        <v>3431684.9399999995</v>
      </c>
      <c r="D189" s="95">
        <f t="shared" si="71"/>
        <v>2614922.3699999992</v>
      </c>
      <c r="E189" s="95">
        <f t="shared" si="71"/>
        <v>3044470.8999999985</v>
      </c>
      <c r="F189" s="95">
        <f t="shared" si="71"/>
        <v>3175372.83</v>
      </c>
      <c r="G189" s="96">
        <f t="shared" si="71"/>
        <v>3413787.9200000037</v>
      </c>
      <c r="H189" s="50">
        <f t="shared" si="71"/>
        <v>3600259.6399999987</v>
      </c>
      <c r="I189" s="51">
        <f t="shared" si="71"/>
        <v>3788211.910000002</v>
      </c>
      <c r="J189" s="51">
        <f t="shared" si="71"/>
        <v>3932443.8700000029</v>
      </c>
      <c r="K189" s="51">
        <f t="shared" si="71"/>
        <v>4183872.8500000015</v>
      </c>
      <c r="L189" s="51">
        <f t="shared" si="71"/>
        <v>4392061.7199999969</v>
      </c>
      <c r="M189" s="51">
        <f t="shared" si="71"/>
        <v>4607474.2900000028</v>
      </c>
    </row>
    <row r="190" spans="1:13" x14ac:dyDescent="0.25">
      <c r="A190" s="13" t="s">
        <v>207</v>
      </c>
      <c r="B190" s="90" t="s">
        <v>74</v>
      </c>
      <c r="C190" s="91"/>
      <c r="D190" s="92"/>
      <c r="E190" s="91"/>
      <c r="F190" s="91"/>
      <c r="G190" s="93"/>
      <c r="H190" s="42"/>
      <c r="I190" s="29"/>
      <c r="J190" s="29"/>
      <c r="K190" s="29"/>
      <c r="L190" s="29"/>
      <c r="M190" s="29"/>
    </row>
    <row r="191" spans="1:13" x14ac:dyDescent="0.25">
      <c r="A191" s="13" t="s">
        <v>372</v>
      </c>
      <c r="B191" s="85" t="s">
        <v>156</v>
      </c>
      <c r="C191" s="81">
        <v>1100000</v>
      </c>
      <c r="D191" s="82">
        <v>3459009</v>
      </c>
      <c r="E191" s="81">
        <v>600000</v>
      </c>
      <c r="F191" s="81">
        <v>600000</v>
      </c>
      <c r="G191" s="86">
        <v>600000</v>
      </c>
      <c r="H191" s="46">
        <v>600000</v>
      </c>
      <c r="I191" s="47">
        <v>600000</v>
      </c>
      <c r="J191" s="47">
        <v>600000</v>
      </c>
      <c r="K191" s="47">
        <v>600000</v>
      </c>
      <c r="L191" s="47">
        <v>600000</v>
      </c>
      <c r="M191" s="47">
        <v>600000</v>
      </c>
    </row>
    <row r="192" spans="1:13" hidden="1" x14ac:dyDescent="0.25">
      <c r="A192" s="13" t="s">
        <v>165</v>
      </c>
      <c r="B192" s="63"/>
      <c r="C192" s="57"/>
      <c r="D192" s="58"/>
      <c r="E192" s="57"/>
      <c r="F192" s="57"/>
      <c r="G192" s="59"/>
      <c r="H192" s="42"/>
      <c r="I192" s="29"/>
      <c r="J192" s="29"/>
      <c r="K192" s="29"/>
      <c r="L192" s="29"/>
      <c r="M192" s="29"/>
    </row>
    <row r="193" spans="1:13" ht="15.75" thickBot="1" x14ac:dyDescent="0.3">
      <c r="A193" s="13" t="s">
        <v>165</v>
      </c>
      <c r="B193" s="72" t="s">
        <v>107</v>
      </c>
      <c r="C193" s="73">
        <f t="shared" ref="C193:M193" si="72">SUM(C189:C192)</f>
        <v>4531684.9399999995</v>
      </c>
      <c r="D193" s="73">
        <f t="shared" si="72"/>
        <v>6073931.3699999992</v>
      </c>
      <c r="E193" s="73">
        <f t="shared" si="72"/>
        <v>3644470.8999999985</v>
      </c>
      <c r="F193" s="73">
        <f t="shared" si="72"/>
        <v>3775372.83</v>
      </c>
      <c r="G193" s="74">
        <f t="shared" si="72"/>
        <v>4013787.9200000037</v>
      </c>
      <c r="H193" s="50">
        <f t="shared" si="72"/>
        <v>4200259.6399999987</v>
      </c>
      <c r="I193" s="51">
        <f t="shared" si="72"/>
        <v>4388211.910000002</v>
      </c>
      <c r="J193" s="51">
        <f t="shared" si="72"/>
        <v>4532443.8700000029</v>
      </c>
      <c r="K193" s="51">
        <f t="shared" si="72"/>
        <v>4783872.8500000015</v>
      </c>
      <c r="L193" s="51">
        <f t="shared" si="72"/>
        <v>4992061.7199999969</v>
      </c>
      <c r="M193" s="51">
        <f t="shared" si="72"/>
        <v>5207474.2900000028</v>
      </c>
    </row>
    <row r="194" spans="1:13" ht="16.5" thickTop="1" thickBot="1" x14ac:dyDescent="0.3">
      <c r="A194" s="13" t="s">
        <v>168</v>
      </c>
      <c r="B194" s="38"/>
      <c r="C194" s="39"/>
      <c r="D194" s="39"/>
      <c r="E194" s="39"/>
      <c r="F194" s="39"/>
      <c r="G194" s="39"/>
      <c r="H194" s="35"/>
      <c r="I194" s="35"/>
      <c r="J194" s="35"/>
      <c r="K194" s="35"/>
      <c r="L194" s="35"/>
      <c r="M194" s="35"/>
    </row>
    <row r="195" spans="1:13" ht="26.25" thickTop="1" x14ac:dyDescent="0.25">
      <c r="A195" s="13" t="s">
        <v>167</v>
      </c>
      <c r="B195" s="87" t="s">
        <v>265</v>
      </c>
      <c r="C195" s="88" t="str">
        <f>LEFT(xlvar.NXTBUD.DESCRLONG,7)&amp;" Original"</f>
        <v>2021/22 Original</v>
      </c>
      <c r="D195" s="88" t="str">
        <f>LEFT(xlvar.NXTBUD.DESCRLONG,7)</f>
        <v>2021/22</v>
      </c>
      <c r="E195" s="88" t="str">
        <f t="shared" ref="E195:M195" si="73">LEFT(D195,4)+1&amp;"/"&amp;RIGHT(D195,2)+1</f>
        <v>2022/23</v>
      </c>
      <c r="F195" s="88" t="str">
        <f t="shared" si="73"/>
        <v>2023/24</v>
      </c>
      <c r="G195" s="89" t="str">
        <f t="shared" si="73"/>
        <v>2024/25</v>
      </c>
      <c r="H195" s="48" t="str">
        <f t="shared" si="73"/>
        <v>2025/26</v>
      </c>
      <c r="I195" s="49" t="str">
        <f t="shared" si="73"/>
        <v>2026/27</v>
      </c>
      <c r="J195" s="49" t="str">
        <f t="shared" si="73"/>
        <v>2027/28</v>
      </c>
      <c r="K195" s="49" t="str">
        <f t="shared" si="73"/>
        <v>2028/29</v>
      </c>
      <c r="L195" s="49" t="str">
        <f t="shared" si="73"/>
        <v>2029/30</v>
      </c>
      <c r="M195" s="49" t="str">
        <f t="shared" si="73"/>
        <v>2030/31</v>
      </c>
    </row>
    <row r="196" spans="1:13" x14ac:dyDescent="0.25">
      <c r="A196" s="13" t="s">
        <v>207</v>
      </c>
      <c r="B196" s="90" t="s">
        <v>137</v>
      </c>
      <c r="C196" s="91"/>
      <c r="D196" s="92"/>
      <c r="E196" s="91"/>
      <c r="F196" s="91"/>
      <c r="G196" s="93"/>
      <c r="H196" s="42"/>
      <c r="I196" s="29"/>
      <c r="J196" s="29"/>
      <c r="K196" s="29"/>
      <c r="L196" s="29"/>
      <c r="M196" s="29"/>
    </row>
    <row r="197" spans="1:13" x14ac:dyDescent="0.25">
      <c r="A197" s="13" t="s">
        <v>373</v>
      </c>
      <c r="B197" s="85" t="s">
        <v>153</v>
      </c>
      <c r="C197" s="81">
        <v>1801307</v>
      </c>
      <c r="D197" s="82">
        <v>2274422.39</v>
      </c>
      <c r="E197" s="81">
        <v>2274422.39</v>
      </c>
      <c r="F197" s="81">
        <v>2274422.39</v>
      </c>
      <c r="G197" s="86">
        <v>2274422.39</v>
      </c>
      <c r="H197" s="46">
        <v>2274422.39</v>
      </c>
      <c r="I197" s="47">
        <v>2274422.39</v>
      </c>
      <c r="J197" s="47">
        <v>2274422.39</v>
      </c>
      <c r="K197" s="47">
        <v>2274422.39</v>
      </c>
      <c r="L197" s="47">
        <v>2274422.39</v>
      </c>
      <c r="M197" s="47">
        <v>2274422.39</v>
      </c>
    </row>
    <row r="198" spans="1:13" hidden="1" x14ac:dyDescent="0.25">
      <c r="A198" s="13" t="s">
        <v>168</v>
      </c>
      <c r="B198" s="63"/>
      <c r="C198" s="57"/>
      <c r="D198" s="58"/>
      <c r="E198" s="57"/>
      <c r="F198" s="57"/>
      <c r="G198" s="59"/>
      <c r="H198" s="42"/>
      <c r="I198" s="29"/>
      <c r="J198" s="29"/>
      <c r="K198" s="29"/>
      <c r="L198" s="29"/>
      <c r="M198" s="29"/>
    </row>
    <row r="199" spans="1:13" x14ac:dyDescent="0.25">
      <c r="A199" s="13" t="s">
        <v>170</v>
      </c>
      <c r="B199" s="64" t="str">
        <f t="shared" ref="B199" si="74">"Total "&amp;B196</f>
        <v>Total Non Cash</v>
      </c>
      <c r="C199" s="65">
        <f t="shared" ref="C199:M199" si="75">SUM(C196:C198)</f>
        <v>1801307</v>
      </c>
      <c r="D199" s="66">
        <f t="shared" si="75"/>
        <v>2274422.39</v>
      </c>
      <c r="E199" s="65">
        <f t="shared" si="75"/>
        <v>2274422.39</v>
      </c>
      <c r="F199" s="65">
        <f t="shared" si="75"/>
        <v>2274422.39</v>
      </c>
      <c r="G199" s="67">
        <f t="shared" si="75"/>
        <v>2274422.39</v>
      </c>
      <c r="H199" s="43">
        <f t="shared" si="75"/>
        <v>2274422.39</v>
      </c>
      <c r="I199" s="31">
        <f t="shared" si="75"/>
        <v>2274422.39</v>
      </c>
      <c r="J199" s="31">
        <f t="shared" si="75"/>
        <v>2274422.39</v>
      </c>
      <c r="K199" s="31">
        <f t="shared" si="75"/>
        <v>2274422.39</v>
      </c>
      <c r="L199" s="31">
        <f t="shared" si="75"/>
        <v>2274422.39</v>
      </c>
      <c r="M199" s="31">
        <f t="shared" si="75"/>
        <v>2274422.39</v>
      </c>
    </row>
    <row r="200" spans="1:13" x14ac:dyDescent="0.25">
      <c r="A200" s="13" t="s">
        <v>171</v>
      </c>
      <c r="B200" s="75" t="s">
        <v>75</v>
      </c>
      <c r="C200" s="61"/>
      <c r="D200" s="76"/>
      <c r="E200" s="61"/>
      <c r="F200" s="61"/>
      <c r="G200" s="62"/>
      <c r="H200" s="41"/>
      <c r="I200" s="30"/>
      <c r="J200" s="30"/>
      <c r="K200" s="30"/>
      <c r="L200" s="30"/>
      <c r="M200" s="30"/>
    </row>
    <row r="201" spans="1:13" x14ac:dyDescent="0.25">
      <c r="A201" s="13" t="s">
        <v>374</v>
      </c>
      <c r="B201" s="85" t="s">
        <v>140</v>
      </c>
      <c r="C201" s="81">
        <v>-8648818</v>
      </c>
      <c r="D201" s="82">
        <v>-22335300</v>
      </c>
      <c r="E201" s="81">
        <v>-13555000</v>
      </c>
      <c r="F201" s="81">
        <v>-9055000</v>
      </c>
      <c r="G201" s="86">
        <v>-2955000</v>
      </c>
      <c r="H201" s="46">
        <v>-3805000</v>
      </c>
      <c r="I201" s="47">
        <v>-4805000</v>
      </c>
      <c r="J201" s="47">
        <v>-5205000</v>
      </c>
      <c r="K201" s="47">
        <v>-11655000</v>
      </c>
      <c r="L201" s="47">
        <v>-5405000</v>
      </c>
      <c r="M201" s="47">
        <v>-3805000</v>
      </c>
    </row>
    <row r="202" spans="1:13" x14ac:dyDescent="0.25">
      <c r="A202" s="13" t="s">
        <v>165</v>
      </c>
      <c r="B202" s="63" t="s">
        <v>142</v>
      </c>
      <c r="C202" s="57">
        <v>0</v>
      </c>
      <c r="D202" s="58">
        <v>0</v>
      </c>
      <c r="E202" s="57">
        <v>0</v>
      </c>
      <c r="F202" s="57">
        <v>0</v>
      </c>
      <c r="G202" s="59">
        <v>0</v>
      </c>
      <c r="H202" s="42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</row>
    <row r="203" spans="1:13" hidden="1" x14ac:dyDescent="0.25">
      <c r="A203" s="13" t="s">
        <v>165</v>
      </c>
      <c r="B203" s="63"/>
      <c r="C203" s="57"/>
      <c r="D203" s="58"/>
      <c r="E203" s="57"/>
      <c r="F203" s="57"/>
      <c r="G203" s="59"/>
      <c r="H203" s="42"/>
      <c r="I203" s="29"/>
      <c r="J203" s="29"/>
      <c r="K203" s="29"/>
      <c r="L203" s="29"/>
      <c r="M203" s="29"/>
    </row>
    <row r="204" spans="1:13" x14ac:dyDescent="0.25">
      <c r="A204" s="13" t="s">
        <v>170</v>
      </c>
      <c r="B204" s="64" t="str">
        <f>"Total "&amp;B200</f>
        <v>Total Investing Fund Flows</v>
      </c>
      <c r="C204" s="65">
        <f t="shared" ref="C204:M204" si="76">SUM(C201:C203)</f>
        <v>-8648818</v>
      </c>
      <c r="D204" s="66">
        <f t="shared" si="76"/>
        <v>-22335300</v>
      </c>
      <c r="E204" s="65">
        <f t="shared" si="76"/>
        <v>-13555000</v>
      </c>
      <c r="F204" s="65">
        <f t="shared" si="76"/>
        <v>-9055000</v>
      </c>
      <c r="G204" s="67">
        <f t="shared" si="76"/>
        <v>-2955000</v>
      </c>
      <c r="H204" s="43">
        <f t="shared" si="76"/>
        <v>-3805000</v>
      </c>
      <c r="I204" s="31">
        <f t="shared" si="76"/>
        <v>-4805000</v>
      </c>
      <c r="J204" s="31">
        <f t="shared" si="76"/>
        <v>-5205000</v>
      </c>
      <c r="K204" s="31">
        <f t="shared" si="76"/>
        <v>-11655000</v>
      </c>
      <c r="L204" s="31">
        <f t="shared" si="76"/>
        <v>-5405000</v>
      </c>
      <c r="M204" s="31">
        <f t="shared" si="76"/>
        <v>-3805000</v>
      </c>
    </row>
    <row r="205" spans="1:13" x14ac:dyDescent="0.25">
      <c r="A205" s="13" t="s">
        <v>167</v>
      </c>
      <c r="B205" s="75" t="s">
        <v>77</v>
      </c>
      <c r="C205" s="61"/>
      <c r="D205" s="76"/>
      <c r="E205" s="61"/>
      <c r="F205" s="61"/>
      <c r="G205" s="62"/>
      <c r="H205" s="41"/>
      <c r="I205" s="30"/>
      <c r="J205" s="30"/>
      <c r="K205" s="30"/>
      <c r="L205" s="30"/>
      <c r="M205" s="30"/>
    </row>
    <row r="206" spans="1:13" x14ac:dyDescent="0.25">
      <c r="A206" s="13" t="s">
        <v>375</v>
      </c>
      <c r="B206" s="85" t="s">
        <v>157</v>
      </c>
      <c r="C206" s="81">
        <v>-486159</v>
      </c>
      <c r="D206" s="82">
        <v>-108069</v>
      </c>
      <c r="E206" s="81">
        <v>-19846</v>
      </c>
      <c r="F206" s="81">
        <v>-32948</v>
      </c>
      <c r="G206" s="86">
        <v>6439</v>
      </c>
      <c r="H206" s="46">
        <v>162321</v>
      </c>
      <c r="I206" s="47">
        <v>159466</v>
      </c>
      <c r="J206" s="47">
        <v>156481</v>
      </c>
      <c r="K206" s="47">
        <v>152634</v>
      </c>
      <c r="L206" s="47">
        <v>148587</v>
      </c>
      <c r="M206" s="47">
        <v>144084</v>
      </c>
    </row>
    <row r="207" spans="1:13" x14ac:dyDescent="0.25">
      <c r="A207" s="13" t="s">
        <v>419</v>
      </c>
      <c r="B207" s="85" t="s">
        <v>158</v>
      </c>
      <c r="C207" s="81">
        <v>-3150000</v>
      </c>
      <c r="D207" s="82">
        <v>0</v>
      </c>
      <c r="E207" s="81">
        <v>0</v>
      </c>
      <c r="F207" s="81">
        <v>0</v>
      </c>
      <c r="G207" s="86">
        <v>0</v>
      </c>
      <c r="H207" s="46">
        <v>0</v>
      </c>
      <c r="I207" s="47">
        <v>0</v>
      </c>
      <c r="J207" s="47">
        <v>0</v>
      </c>
      <c r="K207" s="47">
        <v>0</v>
      </c>
      <c r="L207" s="47">
        <v>0</v>
      </c>
      <c r="M207" s="47">
        <v>0</v>
      </c>
    </row>
    <row r="208" spans="1:13" hidden="1" x14ac:dyDescent="0.25">
      <c r="A208" s="13" t="s">
        <v>169</v>
      </c>
      <c r="B208" s="63"/>
      <c r="C208" s="57"/>
      <c r="D208" s="58"/>
      <c r="E208" s="57"/>
      <c r="F208" s="57"/>
      <c r="G208" s="59"/>
      <c r="H208" s="42"/>
      <c r="I208" s="29"/>
      <c r="J208" s="29"/>
      <c r="K208" s="29"/>
      <c r="L208" s="29"/>
      <c r="M208" s="29"/>
    </row>
    <row r="209" spans="1:13" ht="15.75" thickBot="1" x14ac:dyDescent="0.3">
      <c r="A209" s="13" t="s">
        <v>165</v>
      </c>
      <c r="B209" s="68" t="str">
        <f>"Total "&amp;B205</f>
        <v>Total Financing Fund Flows</v>
      </c>
      <c r="C209" s="69">
        <f t="shared" ref="C209:M209" si="77">SUM(C206:C208)</f>
        <v>-3636159</v>
      </c>
      <c r="D209" s="70">
        <f t="shared" si="77"/>
        <v>-108069</v>
      </c>
      <c r="E209" s="69">
        <f t="shared" si="77"/>
        <v>-19846</v>
      </c>
      <c r="F209" s="69">
        <f t="shared" si="77"/>
        <v>-32948</v>
      </c>
      <c r="G209" s="71">
        <f t="shared" si="77"/>
        <v>6439</v>
      </c>
      <c r="H209" s="43">
        <f t="shared" si="77"/>
        <v>162321</v>
      </c>
      <c r="I209" s="31">
        <f t="shared" si="77"/>
        <v>159466</v>
      </c>
      <c r="J209" s="31">
        <f t="shared" si="77"/>
        <v>156481</v>
      </c>
      <c r="K209" s="31">
        <f t="shared" si="77"/>
        <v>152634</v>
      </c>
      <c r="L209" s="31">
        <f t="shared" si="77"/>
        <v>148587</v>
      </c>
      <c r="M209" s="31">
        <f t="shared" si="77"/>
        <v>144084</v>
      </c>
    </row>
    <row r="210" spans="1:13" ht="15.75" thickTop="1" x14ac:dyDescent="0.25">
      <c r="A210" s="13" t="s">
        <v>170</v>
      </c>
      <c r="B210" s="94" t="s">
        <v>108</v>
      </c>
      <c r="C210" s="95">
        <f t="shared" ref="C210:M210" si="78">C193+C199+C204+C209</f>
        <v>-5951985.0600000005</v>
      </c>
      <c r="D210" s="95">
        <f t="shared" si="78"/>
        <v>-14095015.24</v>
      </c>
      <c r="E210" s="95">
        <f t="shared" si="78"/>
        <v>-7655952.7100000009</v>
      </c>
      <c r="F210" s="95">
        <f t="shared" si="78"/>
        <v>-3038152.7799999993</v>
      </c>
      <c r="G210" s="96">
        <f t="shared" si="78"/>
        <v>3339649.3100000042</v>
      </c>
      <c r="H210" s="50">
        <f t="shared" si="78"/>
        <v>2832003.0299999993</v>
      </c>
      <c r="I210" s="51">
        <f t="shared" si="78"/>
        <v>2017100.3000000026</v>
      </c>
      <c r="J210" s="51">
        <f t="shared" si="78"/>
        <v>1758347.2600000035</v>
      </c>
      <c r="K210" s="51">
        <f t="shared" si="78"/>
        <v>-4444070.7599999979</v>
      </c>
      <c r="L210" s="51">
        <f t="shared" si="78"/>
        <v>2010071.1099999975</v>
      </c>
      <c r="M210" s="51">
        <f t="shared" si="78"/>
        <v>3820980.6800000034</v>
      </c>
    </row>
    <row r="211" spans="1:13" x14ac:dyDescent="0.25">
      <c r="A211" s="13" t="s">
        <v>167</v>
      </c>
      <c r="B211" s="97" t="s">
        <v>78</v>
      </c>
      <c r="C211" s="98"/>
      <c r="D211" s="99"/>
      <c r="E211" s="98"/>
      <c r="F211" s="98"/>
      <c r="G211" s="100"/>
      <c r="H211" s="41"/>
      <c r="I211" s="30"/>
      <c r="J211" s="30"/>
      <c r="K211" s="30"/>
      <c r="L211" s="30"/>
      <c r="M211" s="30"/>
    </row>
    <row r="212" spans="1:13" x14ac:dyDescent="0.25">
      <c r="A212" s="13" t="s">
        <v>376</v>
      </c>
      <c r="B212" s="85" t="s">
        <v>160</v>
      </c>
      <c r="C212" s="81">
        <v>-500000.04</v>
      </c>
      <c r="D212" s="82">
        <v>-500000.04</v>
      </c>
      <c r="E212" s="81">
        <v>-500000</v>
      </c>
      <c r="F212" s="81">
        <v>-500000</v>
      </c>
      <c r="G212" s="86">
        <v>-500000</v>
      </c>
      <c r="H212" s="46">
        <v>-500000</v>
      </c>
      <c r="I212" s="47">
        <v>-500000</v>
      </c>
      <c r="J212" s="47">
        <v>-500000</v>
      </c>
      <c r="K212" s="47">
        <v>-500000</v>
      </c>
      <c r="L212" s="47">
        <v>-500000</v>
      </c>
      <c r="M212" s="47">
        <v>-500000</v>
      </c>
    </row>
    <row r="213" spans="1:13" x14ac:dyDescent="0.25">
      <c r="A213" s="13" t="s">
        <v>417</v>
      </c>
      <c r="B213" s="85" t="s">
        <v>161</v>
      </c>
      <c r="C213" s="81">
        <v>-3364418.04</v>
      </c>
      <c r="D213" s="82">
        <v>0</v>
      </c>
      <c r="E213" s="81">
        <v>0</v>
      </c>
      <c r="F213" s="81">
        <v>0</v>
      </c>
      <c r="G213" s="86">
        <v>0</v>
      </c>
      <c r="H213" s="46">
        <v>0</v>
      </c>
      <c r="I213" s="47">
        <v>0</v>
      </c>
      <c r="J213" s="47">
        <v>0</v>
      </c>
      <c r="K213" s="47">
        <v>0</v>
      </c>
      <c r="L213" s="47">
        <v>0</v>
      </c>
      <c r="M213" s="47">
        <v>0</v>
      </c>
    </row>
    <row r="214" spans="1:13" x14ac:dyDescent="0.25">
      <c r="A214" s="13" t="s">
        <v>377</v>
      </c>
      <c r="B214" s="85" t="s">
        <v>163</v>
      </c>
      <c r="C214" s="81">
        <v>1248641.8799999999</v>
      </c>
      <c r="D214" s="82">
        <v>2678686.92</v>
      </c>
      <c r="E214" s="81">
        <v>383642</v>
      </c>
      <c r="F214" s="81">
        <v>148642</v>
      </c>
      <c r="G214" s="86">
        <v>148642</v>
      </c>
      <c r="H214" s="46">
        <v>148642</v>
      </c>
      <c r="I214" s="47">
        <v>148642</v>
      </c>
      <c r="J214" s="47">
        <v>348642</v>
      </c>
      <c r="K214" s="47">
        <v>148642</v>
      </c>
      <c r="L214" s="47">
        <v>148642</v>
      </c>
      <c r="M214" s="47">
        <v>148642</v>
      </c>
    </row>
    <row r="215" spans="1:13" x14ac:dyDescent="0.25">
      <c r="A215" s="13" t="s">
        <v>378</v>
      </c>
      <c r="B215" s="85" t="s">
        <v>164</v>
      </c>
      <c r="C215" s="81">
        <v>4468235.88</v>
      </c>
      <c r="D215" s="82">
        <v>8608725.1199999992</v>
      </c>
      <c r="E215" s="81">
        <v>2115000</v>
      </c>
      <c r="F215" s="81">
        <v>250000</v>
      </c>
      <c r="G215" s="86">
        <v>0</v>
      </c>
      <c r="H215" s="46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0</v>
      </c>
    </row>
    <row r="216" spans="1:13" hidden="1" x14ac:dyDescent="0.25">
      <c r="A216" s="13" t="s">
        <v>169</v>
      </c>
      <c r="B216" s="63"/>
      <c r="C216" s="57"/>
      <c r="D216" s="58"/>
      <c r="E216" s="57"/>
      <c r="F216" s="57"/>
      <c r="G216" s="59"/>
      <c r="H216" s="42"/>
      <c r="I216" s="29"/>
      <c r="J216" s="29"/>
      <c r="K216" s="29"/>
      <c r="L216" s="29"/>
      <c r="M216" s="29"/>
    </row>
    <row r="217" spans="1:13" ht="15.75" thickBot="1" x14ac:dyDescent="0.3">
      <c r="A217" s="13" t="s">
        <v>165</v>
      </c>
      <c r="B217" s="68" t="str">
        <f>"Total "&amp;B211</f>
        <v>Total Reserve Movements</v>
      </c>
      <c r="C217" s="69">
        <f t="shared" ref="C217:M217" si="79">SUM(C212:C216)</f>
        <v>1852459.6799999997</v>
      </c>
      <c r="D217" s="70">
        <f t="shared" si="79"/>
        <v>10787412</v>
      </c>
      <c r="E217" s="69">
        <f t="shared" si="79"/>
        <v>1998642</v>
      </c>
      <c r="F217" s="69">
        <f t="shared" si="79"/>
        <v>-101358</v>
      </c>
      <c r="G217" s="71">
        <f t="shared" si="79"/>
        <v>-351358</v>
      </c>
      <c r="H217" s="43">
        <f t="shared" si="79"/>
        <v>-351358</v>
      </c>
      <c r="I217" s="31">
        <f t="shared" si="79"/>
        <v>-351358</v>
      </c>
      <c r="J217" s="31">
        <f t="shared" si="79"/>
        <v>-151358</v>
      </c>
      <c r="K217" s="31">
        <f t="shared" si="79"/>
        <v>-351358</v>
      </c>
      <c r="L217" s="31">
        <f t="shared" si="79"/>
        <v>-351358</v>
      </c>
      <c r="M217" s="31">
        <f t="shared" si="79"/>
        <v>-351358</v>
      </c>
    </row>
    <row r="218" spans="1:13" ht="16.5" thickTop="1" thickBot="1" x14ac:dyDescent="0.3">
      <c r="A218" s="13" t="s">
        <v>165</v>
      </c>
      <c r="B218" s="72" t="s">
        <v>109</v>
      </c>
      <c r="C218" s="73">
        <f t="shared" ref="C218:M218" si="80">C210+C217</f>
        <v>-4099525.3800000008</v>
      </c>
      <c r="D218" s="73">
        <f t="shared" si="80"/>
        <v>-3307603.24</v>
      </c>
      <c r="E218" s="73">
        <f t="shared" si="80"/>
        <v>-5657310.7100000009</v>
      </c>
      <c r="F218" s="73">
        <f t="shared" si="80"/>
        <v>-3139510.7799999993</v>
      </c>
      <c r="G218" s="74">
        <f t="shared" si="80"/>
        <v>2988291.3100000042</v>
      </c>
      <c r="H218" s="50">
        <f t="shared" si="80"/>
        <v>2480645.0299999993</v>
      </c>
      <c r="I218" s="51">
        <f t="shared" si="80"/>
        <v>1665742.3000000026</v>
      </c>
      <c r="J218" s="51">
        <f t="shared" si="80"/>
        <v>1606989.2600000035</v>
      </c>
      <c r="K218" s="51">
        <f t="shared" si="80"/>
        <v>-4795428.7599999979</v>
      </c>
      <c r="L218" s="51">
        <f t="shared" si="80"/>
        <v>1658713.1099999975</v>
      </c>
      <c r="M218" s="51">
        <f t="shared" si="80"/>
        <v>3469622.6800000034</v>
      </c>
    </row>
    <row r="219" spans="1:13" ht="15.75" thickTop="1" x14ac:dyDescent="0.25">
      <c r="A219" s="13" t="s">
        <v>172</v>
      </c>
      <c r="B219" s="38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</row>
    <row r="220" spans="1:13" x14ac:dyDescent="0.25">
      <c r="A220" s="13" t="s">
        <v>80</v>
      </c>
      <c r="B220" s="77" t="s">
        <v>250</v>
      </c>
      <c r="C220" s="78">
        <f>+C218+'Gen Unrestricted'!B10</f>
        <v>13049474.619999999</v>
      </c>
      <c r="D220" s="78">
        <f t="shared" ref="D220" si="81">+C220+D218</f>
        <v>9741871.379999999</v>
      </c>
      <c r="E220" s="78">
        <f t="shared" ref="E220" si="82">+D220+E218</f>
        <v>4084560.6699999981</v>
      </c>
      <c r="F220" s="78">
        <f t="shared" ref="F220" si="83">+E220+F218</f>
        <v>945049.88999999873</v>
      </c>
      <c r="G220" s="78">
        <f t="shared" ref="G220" si="84">+F220+G218</f>
        <v>3933341.200000003</v>
      </c>
      <c r="H220" s="78">
        <f t="shared" ref="H220" si="85">+G220+H218</f>
        <v>6413986.2300000023</v>
      </c>
      <c r="I220" s="78">
        <f t="shared" ref="I220" si="86">+H220+I218</f>
        <v>8079728.5300000049</v>
      </c>
      <c r="J220" s="78">
        <f t="shared" ref="J220" si="87">+I220+J218</f>
        <v>9686717.7900000084</v>
      </c>
      <c r="K220" s="78">
        <f t="shared" ref="K220" si="88">+J220+K218</f>
        <v>4891289.0300000105</v>
      </c>
      <c r="L220" s="78">
        <f t="shared" ref="L220" si="89">+K220+L218</f>
        <v>6550002.140000008</v>
      </c>
      <c r="M220" s="78">
        <f t="shared" ref="M220" si="90">+L220+M218</f>
        <v>10019624.820000011</v>
      </c>
    </row>
    <row r="221" spans="1:13" x14ac:dyDescent="0.25">
      <c r="A221" s="13" t="s">
        <v>79</v>
      </c>
    </row>
    <row r="222" spans="1:13" x14ac:dyDescent="0.25">
      <c r="A222" s="13" t="s">
        <v>61</v>
      </c>
    </row>
    <row r="223" spans="1:13" x14ac:dyDescent="0.25">
      <c r="A223" s="13" t="s">
        <v>43</v>
      </c>
      <c r="C223" s="26"/>
      <c r="D223" s="26"/>
    </row>
    <row r="224" spans="1:13" ht="15.75" thickBot="1" x14ac:dyDescent="0.3">
      <c r="A224" s="13" t="s">
        <v>61</v>
      </c>
      <c r="B224" s="1" t="s">
        <v>110</v>
      </c>
    </row>
    <row r="225" spans="1:13" ht="26.25" thickTop="1" x14ac:dyDescent="0.25">
      <c r="A225" s="13" t="s">
        <v>45</v>
      </c>
      <c r="B225" s="53" t="s">
        <v>254</v>
      </c>
      <c r="C225" s="54" t="str">
        <f>LEFT(xlvar.NXTBUD.DESCRLONG,7)&amp;" Original"</f>
        <v>2021/22 Original</v>
      </c>
      <c r="D225" s="54" t="str">
        <f>LEFT(xlvar.NXTBUD.DESCRLONG,7)</f>
        <v>2021/22</v>
      </c>
      <c r="E225" s="54" t="str">
        <f t="shared" ref="E225:M225" si="91">LEFT(D225,4)+1&amp;"/"&amp;RIGHT(D225,2)+1</f>
        <v>2022/23</v>
      </c>
      <c r="F225" s="54" t="str">
        <f t="shared" si="91"/>
        <v>2023/24</v>
      </c>
      <c r="G225" s="55" t="str">
        <f t="shared" si="91"/>
        <v>2024/25</v>
      </c>
      <c r="H225" s="48" t="str">
        <f t="shared" si="91"/>
        <v>2025/26</v>
      </c>
      <c r="I225" s="49" t="str">
        <f t="shared" si="91"/>
        <v>2026/27</v>
      </c>
      <c r="J225" s="49" t="str">
        <f t="shared" si="91"/>
        <v>2027/28</v>
      </c>
      <c r="K225" s="49" t="str">
        <f t="shared" si="91"/>
        <v>2028/29</v>
      </c>
      <c r="L225" s="49" t="str">
        <f t="shared" si="91"/>
        <v>2029/30</v>
      </c>
      <c r="M225" s="49" t="str">
        <f t="shared" si="91"/>
        <v>2030/31</v>
      </c>
    </row>
    <row r="226" spans="1:13" x14ac:dyDescent="0.25">
      <c r="A226" s="13" t="s">
        <v>206</v>
      </c>
      <c r="B226" s="56" t="s">
        <v>134</v>
      </c>
      <c r="C226" s="57"/>
      <c r="D226" s="58"/>
      <c r="E226" s="57"/>
      <c r="F226" s="57"/>
      <c r="G226" s="59"/>
      <c r="H226" s="40"/>
      <c r="I226" s="28"/>
      <c r="J226" s="28"/>
      <c r="K226" s="28"/>
      <c r="L226" s="28"/>
      <c r="M226" s="28"/>
    </row>
    <row r="227" spans="1:13" x14ac:dyDescent="0.25">
      <c r="A227" s="13" t="s">
        <v>379</v>
      </c>
      <c r="B227" s="80" t="s">
        <v>144</v>
      </c>
      <c r="C227" s="81">
        <v>37179373.530000001</v>
      </c>
      <c r="D227" s="82">
        <v>38340353.880000003</v>
      </c>
      <c r="E227" s="83">
        <v>39757967.890000001</v>
      </c>
      <c r="F227" s="83">
        <v>41228453.009999998</v>
      </c>
      <c r="G227" s="84">
        <v>42753797.280000001</v>
      </c>
      <c r="H227" s="44">
        <v>44307930.359999999</v>
      </c>
      <c r="I227" s="45">
        <v>45919298.810000002</v>
      </c>
      <c r="J227" s="45">
        <v>47590036.060000002</v>
      </c>
      <c r="K227" s="45">
        <v>49322355.890000001</v>
      </c>
      <c r="L227" s="45">
        <v>51118555.57</v>
      </c>
      <c r="M227" s="45">
        <v>52981018.990000002</v>
      </c>
    </row>
    <row r="228" spans="1:13" x14ac:dyDescent="0.25">
      <c r="A228" s="13" t="s">
        <v>380</v>
      </c>
      <c r="B228" s="80" t="s">
        <v>145</v>
      </c>
      <c r="C228" s="81">
        <v>15886178.699999999</v>
      </c>
      <c r="D228" s="82">
        <v>16824530.199999999</v>
      </c>
      <c r="E228" s="83">
        <v>17626410.600000001</v>
      </c>
      <c r="F228" s="83">
        <v>18118901.989999998</v>
      </c>
      <c r="G228" s="84">
        <v>18765662.390000001</v>
      </c>
      <c r="H228" s="44">
        <v>19383784.350000001</v>
      </c>
      <c r="I228" s="45">
        <v>20126041.440000001</v>
      </c>
      <c r="J228" s="45">
        <v>20793315.620000001</v>
      </c>
      <c r="K228" s="45">
        <v>21586521.48</v>
      </c>
      <c r="L228" s="45">
        <v>22306607.370000001</v>
      </c>
      <c r="M228" s="45">
        <v>23154556.719999999</v>
      </c>
    </row>
    <row r="229" spans="1:13" x14ac:dyDescent="0.25">
      <c r="A229" s="13" t="s">
        <v>381</v>
      </c>
      <c r="B229" s="80" t="s">
        <v>146</v>
      </c>
      <c r="C229" s="81">
        <v>964155</v>
      </c>
      <c r="D229" s="82">
        <v>1034670</v>
      </c>
      <c r="E229" s="83">
        <v>1028632</v>
      </c>
      <c r="F229" s="83">
        <v>1022510</v>
      </c>
      <c r="G229" s="84">
        <v>1016301</v>
      </c>
      <c r="H229" s="44">
        <v>1010004</v>
      </c>
      <c r="I229" s="45">
        <v>1003619</v>
      </c>
      <c r="J229" s="45">
        <v>997143</v>
      </c>
      <c r="K229" s="45">
        <v>990576</v>
      </c>
      <c r="L229" s="45">
        <v>983916</v>
      </c>
      <c r="M229" s="45">
        <v>977162</v>
      </c>
    </row>
    <row r="230" spans="1:13" x14ac:dyDescent="0.25">
      <c r="A230" s="13" t="s">
        <v>382</v>
      </c>
      <c r="B230" s="80" t="s">
        <v>147</v>
      </c>
      <c r="C230" s="81">
        <v>1397203.71</v>
      </c>
      <c r="D230" s="82">
        <v>1591503.57</v>
      </c>
      <c r="E230" s="83">
        <v>1675012.43</v>
      </c>
      <c r="F230" s="83">
        <v>1731034.66</v>
      </c>
      <c r="G230" s="84">
        <v>1799417.02</v>
      </c>
      <c r="H230" s="44">
        <v>1860249.46</v>
      </c>
      <c r="I230" s="45">
        <v>1933628.33</v>
      </c>
      <c r="J230" s="45">
        <v>1999653.67</v>
      </c>
      <c r="K230" s="45">
        <v>2078427.24</v>
      </c>
      <c r="L230" s="45">
        <v>2150056.38</v>
      </c>
      <c r="M230" s="45">
        <v>2234655.8199999998</v>
      </c>
    </row>
    <row r="231" spans="1:13" x14ac:dyDescent="0.25">
      <c r="A231" s="13" t="s">
        <v>383</v>
      </c>
      <c r="B231" s="80" t="s">
        <v>148</v>
      </c>
      <c r="C231" s="81">
        <v>16617631.800000001</v>
      </c>
      <c r="D231" s="82">
        <v>13000336.779999999</v>
      </c>
      <c r="E231" s="83">
        <v>11052160.310000001</v>
      </c>
      <c r="F231" s="83">
        <v>11186724.689999999</v>
      </c>
      <c r="G231" s="84">
        <v>11361808.33</v>
      </c>
      <c r="H231" s="44">
        <v>11484959.82</v>
      </c>
      <c r="I231" s="45">
        <v>11640529.98</v>
      </c>
      <c r="J231" s="45">
        <v>11802129.630000001</v>
      </c>
      <c r="K231" s="45">
        <v>11965866.09</v>
      </c>
      <c r="L231" s="45">
        <v>12183849.699999999</v>
      </c>
      <c r="M231" s="45">
        <v>12355193.75</v>
      </c>
    </row>
    <row r="232" spans="1:13" x14ac:dyDescent="0.25">
      <c r="A232" s="13" t="s">
        <v>384</v>
      </c>
      <c r="B232" s="80" t="s">
        <v>149</v>
      </c>
      <c r="C232" s="81">
        <v>19535071.399999999</v>
      </c>
      <c r="D232" s="82">
        <v>20102467.960000001</v>
      </c>
      <c r="E232" s="83">
        <v>20207645.559999999</v>
      </c>
      <c r="F232" s="83">
        <v>20859768.690000001</v>
      </c>
      <c r="G232" s="84">
        <v>21554971.760000002</v>
      </c>
      <c r="H232" s="44">
        <v>22262056.559999999</v>
      </c>
      <c r="I232" s="45">
        <v>23017852.77</v>
      </c>
      <c r="J232" s="45">
        <v>23775219.449999999</v>
      </c>
      <c r="K232" s="45">
        <v>24583045.57</v>
      </c>
      <c r="L232" s="45">
        <v>25394251.52</v>
      </c>
      <c r="M232" s="45">
        <v>26257790.059999999</v>
      </c>
    </row>
    <row r="233" spans="1:13" hidden="1" x14ac:dyDescent="0.25">
      <c r="A233" s="13" t="s">
        <v>61</v>
      </c>
      <c r="B233" s="63"/>
      <c r="C233" s="57"/>
      <c r="D233" s="58"/>
      <c r="E233" s="57"/>
      <c r="F233" s="57"/>
      <c r="G233" s="59"/>
      <c r="H233" s="42"/>
      <c r="I233" s="29"/>
      <c r="J233" s="29"/>
      <c r="K233" s="29"/>
      <c r="L233" s="29"/>
      <c r="M233" s="29"/>
    </row>
    <row r="234" spans="1:13" x14ac:dyDescent="0.25">
      <c r="A234" s="13" t="s">
        <v>45</v>
      </c>
      <c r="B234" s="64" t="s">
        <v>115</v>
      </c>
      <c r="C234" s="65">
        <f>SUM(C226:C233)</f>
        <v>91579614.140000015</v>
      </c>
      <c r="D234" s="66">
        <f t="shared" ref="D234:M234" si="92">SUM(D226:D233)</f>
        <v>90893862.389999986</v>
      </c>
      <c r="E234" s="65">
        <f t="shared" si="92"/>
        <v>91347828.790000007</v>
      </c>
      <c r="F234" s="65">
        <f t="shared" si="92"/>
        <v>94147393.039999992</v>
      </c>
      <c r="G234" s="67">
        <f t="shared" si="92"/>
        <v>97251957.780000016</v>
      </c>
      <c r="H234" s="43">
        <f t="shared" si="92"/>
        <v>100308984.55000001</v>
      </c>
      <c r="I234" s="31">
        <f t="shared" si="92"/>
        <v>103640970.33</v>
      </c>
      <c r="J234" s="31">
        <f t="shared" si="92"/>
        <v>106957497.43000001</v>
      </c>
      <c r="K234" s="31">
        <f t="shared" si="92"/>
        <v>110526792.27000001</v>
      </c>
      <c r="L234" s="31">
        <f t="shared" si="92"/>
        <v>114137236.53999999</v>
      </c>
      <c r="M234" s="31">
        <f t="shared" si="92"/>
        <v>117960377.34</v>
      </c>
    </row>
    <row r="235" spans="1:13" x14ac:dyDescent="0.25">
      <c r="A235" s="13" t="s">
        <v>206</v>
      </c>
      <c r="B235" s="56" t="s">
        <v>135</v>
      </c>
      <c r="C235" s="57"/>
      <c r="D235" s="58"/>
      <c r="E235" s="57"/>
      <c r="F235" s="57"/>
      <c r="G235" s="59"/>
      <c r="H235" s="42"/>
      <c r="I235" s="29"/>
      <c r="J235" s="29"/>
      <c r="K235" s="29"/>
      <c r="L235" s="29"/>
      <c r="M235" s="29"/>
    </row>
    <row r="236" spans="1:13" x14ac:dyDescent="0.25">
      <c r="A236" s="13" t="s">
        <v>385</v>
      </c>
      <c r="B236" s="85" t="s">
        <v>150</v>
      </c>
      <c r="C236" s="81">
        <v>26817473.649999999</v>
      </c>
      <c r="D236" s="82">
        <v>28151214.440000001</v>
      </c>
      <c r="E236" s="81">
        <v>29273509.079999998</v>
      </c>
      <c r="F236" s="81">
        <v>30212519.149999999</v>
      </c>
      <c r="G236" s="86">
        <v>31196701.920000002</v>
      </c>
      <c r="H236" s="46">
        <v>32180162.190000001</v>
      </c>
      <c r="I236" s="47">
        <v>33193109.100000001</v>
      </c>
      <c r="J236" s="47">
        <v>34236420.590000004</v>
      </c>
      <c r="K236" s="47">
        <v>35314241.189999998</v>
      </c>
      <c r="L236" s="47">
        <v>36421122.25</v>
      </c>
      <c r="M236" s="47">
        <v>37561207.130000003</v>
      </c>
    </row>
    <row r="237" spans="1:13" x14ac:dyDescent="0.25">
      <c r="A237" s="13" t="s">
        <v>386</v>
      </c>
      <c r="B237" s="85" t="s">
        <v>151</v>
      </c>
      <c r="C237" s="81">
        <v>20375177.129999999</v>
      </c>
      <c r="D237" s="82">
        <v>15998054.5</v>
      </c>
      <c r="E237" s="81">
        <v>14698439.4</v>
      </c>
      <c r="F237" s="81">
        <v>15209034.720000001</v>
      </c>
      <c r="G237" s="86">
        <v>15707210.82</v>
      </c>
      <c r="H237" s="46">
        <v>15840909.98</v>
      </c>
      <c r="I237" s="47">
        <v>16262974.15</v>
      </c>
      <c r="J237" s="47">
        <v>16892039.309999999</v>
      </c>
      <c r="K237" s="47">
        <v>17449718.850000001</v>
      </c>
      <c r="L237" s="47">
        <v>17543902.16</v>
      </c>
      <c r="M237" s="47">
        <v>17935681.379999999</v>
      </c>
    </row>
    <row r="238" spans="1:13" x14ac:dyDescent="0.25">
      <c r="A238" s="13" t="s">
        <v>387</v>
      </c>
      <c r="B238" s="85" t="s">
        <v>152</v>
      </c>
      <c r="C238" s="81">
        <v>1277084</v>
      </c>
      <c r="D238" s="82">
        <v>1590668</v>
      </c>
      <c r="E238" s="81">
        <v>1646688</v>
      </c>
      <c r="F238" s="81">
        <v>1540672</v>
      </c>
      <c r="G238" s="86">
        <v>1435260</v>
      </c>
      <c r="H238" s="46">
        <v>1346512</v>
      </c>
      <c r="I238" s="47">
        <v>1255228</v>
      </c>
      <c r="J238" s="47">
        <v>1164446</v>
      </c>
      <c r="K238" s="47">
        <v>1064956</v>
      </c>
      <c r="L238" s="47">
        <v>961552</v>
      </c>
      <c r="M238" s="47">
        <v>854175</v>
      </c>
    </row>
    <row r="239" spans="1:13" x14ac:dyDescent="0.25">
      <c r="A239" s="13" t="s">
        <v>269</v>
      </c>
      <c r="B239" s="85" t="s">
        <v>153</v>
      </c>
      <c r="C239" s="81">
        <v>14957876</v>
      </c>
      <c r="D239" s="82">
        <v>22666530.170000002</v>
      </c>
      <c r="E239" s="81">
        <v>22666530.170000002</v>
      </c>
      <c r="F239" s="81">
        <v>22666530.170000002</v>
      </c>
      <c r="G239" s="86">
        <v>22666530.170000002</v>
      </c>
      <c r="H239" s="46">
        <v>22666530.170000002</v>
      </c>
      <c r="I239" s="47">
        <v>22666530.170000002</v>
      </c>
      <c r="J239" s="47">
        <v>22666530.170000002</v>
      </c>
      <c r="K239" s="47">
        <v>22666530.170000002</v>
      </c>
      <c r="L239" s="47">
        <v>22666530.170000002</v>
      </c>
      <c r="M239" s="47">
        <v>22666530.170000002</v>
      </c>
    </row>
    <row r="240" spans="1:13" x14ac:dyDescent="0.25">
      <c r="A240" s="13" t="s">
        <v>388</v>
      </c>
      <c r="B240" s="85" t="s">
        <v>154</v>
      </c>
      <c r="C240" s="81">
        <v>6071126.0300000003</v>
      </c>
      <c r="D240" s="82">
        <v>6343831.8399999999</v>
      </c>
      <c r="E240" s="81">
        <v>6551549.8700000001</v>
      </c>
      <c r="F240" s="81">
        <v>6766382.5700000003</v>
      </c>
      <c r="G240" s="86">
        <v>6910926.9900000002</v>
      </c>
      <c r="H240" s="46">
        <v>7154920.6100000003</v>
      </c>
      <c r="I240" s="47">
        <v>7306573.3399999999</v>
      </c>
      <c r="J240" s="47">
        <v>7566549.5599999996</v>
      </c>
      <c r="K240" s="47">
        <v>7725518.6200000001</v>
      </c>
      <c r="L240" s="47">
        <v>8003054.9199999999</v>
      </c>
      <c r="M240" s="47">
        <v>8169137.5899999999</v>
      </c>
    </row>
    <row r="241" spans="1:13" x14ac:dyDescent="0.25">
      <c r="A241" s="13" t="s">
        <v>389</v>
      </c>
      <c r="B241" s="85" t="s">
        <v>155</v>
      </c>
      <c r="C241" s="81">
        <v>18938086.120000001</v>
      </c>
      <c r="D241" s="82">
        <v>19570914.129999999</v>
      </c>
      <c r="E241" s="81">
        <v>19958644.280000001</v>
      </c>
      <c r="F241" s="81">
        <v>20604614.690000001</v>
      </c>
      <c r="G241" s="86">
        <v>21271768.75</v>
      </c>
      <c r="H241" s="46">
        <v>21960808.73</v>
      </c>
      <c r="I241" s="47">
        <v>22672460.390000001</v>
      </c>
      <c r="J241" s="47">
        <v>23407473.969999999</v>
      </c>
      <c r="K241" s="47">
        <v>24166624.300000001</v>
      </c>
      <c r="L241" s="47">
        <v>24950712.649999999</v>
      </c>
      <c r="M241" s="47">
        <v>25760567.030000001</v>
      </c>
    </row>
    <row r="242" spans="1:13" hidden="1" x14ac:dyDescent="0.25">
      <c r="A242" s="13" t="s">
        <v>69</v>
      </c>
      <c r="B242" s="63"/>
      <c r="C242" s="57"/>
      <c r="D242" s="58"/>
      <c r="E242" s="57"/>
      <c r="F242" s="57"/>
      <c r="G242" s="59"/>
      <c r="H242" s="42"/>
      <c r="I242" s="29"/>
      <c r="J242" s="29"/>
      <c r="K242" s="29"/>
      <c r="L242" s="29"/>
      <c r="M242" s="29"/>
    </row>
    <row r="243" spans="1:13" ht="15.75" thickBot="1" x14ac:dyDescent="0.3">
      <c r="A243" s="13" t="s">
        <v>79</v>
      </c>
      <c r="B243" s="68" t="s">
        <v>116</v>
      </c>
      <c r="C243" s="69">
        <f>SUM(C235:C242)</f>
        <v>88436822.930000007</v>
      </c>
      <c r="D243" s="70">
        <f t="shared" ref="D243:M243" si="93">SUM(D235:D242)</f>
        <v>94321213.079999998</v>
      </c>
      <c r="E243" s="69">
        <f t="shared" si="93"/>
        <v>94795360.800000012</v>
      </c>
      <c r="F243" s="69">
        <f t="shared" si="93"/>
        <v>96999753.299999982</v>
      </c>
      <c r="G243" s="71">
        <f t="shared" si="93"/>
        <v>99188398.649999991</v>
      </c>
      <c r="H243" s="43">
        <f t="shared" si="93"/>
        <v>101149843.68000001</v>
      </c>
      <c r="I243" s="31">
        <f t="shared" si="93"/>
        <v>103356875.15000001</v>
      </c>
      <c r="J243" s="31">
        <f t="shared" si="93"/>
        <v>105933459.60000001</v>
      </c>
      <c r="K243" s="31">
        <f t="shared" si="93"/>
        <v>108387589.13000001</v>
      </c>
      <c r="L243" s="31">
        <f t="shared" si="93"/>
        <v>110546874.15000001</v>
      </c>
      <c r="M243" s="31">
        <f t="shared" si="93"/>
        <v>112947298.30000001</v>
      </c>
    </row>
    <row r="244" spans="1:13" ht="15.75" thickTop="1" x14ac:dyDescent="0.25">
      <c r="A244" s="13" t="s">
        <v>45</v>
      </c>
      <c r="B244" s="94" t="s">
        <v>106</v>
      </c>
      <c r="C244" s="95">
        <f t="shared" ref="C244:M244" si="94">C234-C243</f>
        <v>3142791.2100000083</v>
      </c>
      <c r="D244" s="95">
        <f t="shared" si="94"/>
        <v>-3427350.6900000125</v>
      </c>
      <c r="E244" s="95">
        <f t="shared" si="94"/>
        <v>-3447532.0100000054</v>
      </c>
      <c r="F244" s="95">
        <f t="shared" si="94"/>
        <v>-2852360.2599999905</v>
      </c>
      <c r="G244" s="96">
        <f t="shared" si="94"/>
        <v>-1936440.869999975</v>
      </c>
      <c r="H244" s="50">
        <f t="shared" si="94"/>
        <v>-840859.12999999523</v>
      </c>
      <c r="I244" s="51">
        <f t="shared" si="94"/>
        <v>284095.17999999225</v>
      </c>
      <c r="J244" s="51">
        <f t="shared" si="94"/>
        <v>1024037.8299999982</v>
      </c>
      <c r="K244" s="51">
        <f t="shared" si="94"/>
        <v>2139203.1400000006</v>
      </c>
      <c r="L244" s="51">
        <f t="shared" si="94"/>
        <v>3590362.3899999857</v>
      </c>
      <c r="M244" s="51">
        <f t="shared" si="94"/>
        <v>5013079.0399999917</v>
      </c>
    </row>
    <row r="245" spans="1:13" x14ac:dyDescent="0.25">
      <c r="A245" s="13" t="s">
        <v>206</v>
      </c>
      <c r="B245" s="90" t="s">
        <v>74</v>
      </c>
      <c r="C245" s="91"/>
      <c r="D245" s="92"/>
      <c r="E245" s="91"/>
      <c r="F245" s="91"/>
      <c r="G245" s="93"/>
      <c r="H245" s="42"/>
      <c r="I245" s="29"/>
      <c r="J245" s="29"/>
      <c r="K245" s="29"/>
      <c r="L245" s="29"/>
      <c r="M245" s="29"/>
    </row>
    <row r="246" spans="1:13" x14ac:dyDescent="0.25">
      <c r="A246" s="13" t="s">
        <v>390</v>
      </c>
      <c r="B246" s="85" t="s">
        <v>156</v>
      </c>
      <c r="C246" s="81">
        <v>34273291</v>
      </c>
      <c r="D246" s="82">
        <v>26189252</v>
      </c>
      <c r="E246" s="81">
        <v>1699340</v>
      </c>
      <c r="F246" s="81">
        <v>1703312</v>
      </c>
      <c r="G246" s="86">
        <v>1707428</v>
      </c>
      <c r="H246" s="46">
        <v>1711688</v>
      </c>
      <c r="I246" s="47">
        <v>1716092</v>
      </c>
      <c r="J246" s="47">
        <v>1720652</v>
      </c>
      <c r="K246" s="47">
        <v>1722128</v>
      </c>
      <c r="L246" s="47">
        <v>1726904</v>
      </c>
      <c r="M246" s="47">
        <v>1731836</v>
      </c>
    </row>
    <row r="247" spans="1:13" hidden="1" x14ac:dyDescent="0.25">
      <c r="A247" s="13" t="s">
        <v>43</v>
      </c>
      <c r="B247" s="101"/>
      <c r="C247" s="102"/>
      <c r="D247" s="103"/>
      <c r="E247" s="102"/>
      <c r="F247" s="102"/>
      <c r="G247" s="104"/>
      <c r="H247" s="42"/>
      <c r="I247" s="29"/>
      <c r="J247" s="29"/>
      <c r="K247" s="29"/>
      <c r="L247" s="29"/>
      <c r="M247" s="29"/>
    </row>
    <row r="248" spans="1:13" ht="15.75" thickBot="1" x14ac:dyDescent="0.3">
      <c r="A248" s="13" t="s">
        <v>43</v>
      </c>
      <c r="B248" s="72" t="s">
        <v>107</v>
      </c>
      <c r="C248" s="73">
        <f>SUM(C244:C247)</f>
        <v>37416082.210000008</v>
      </c>
      <c r="D248" s="73">
        <f t="shared" ref="D248:M248" si="95">SUM(D244:D247)</f>
        <v>22761901.309999987</v>
      </c>
      <c r="E248" s="73">
        <f t="shared" si="95"/>
        <v>-1748192.0100000054</v>
      </c>
      <c r="F248" s="73">
        <f t="shared" si="95"/>
        <v>-1149048.2599999905</v>
      </c>
      <c r="G248" s="74">
        <f t="shared" si="95"/>
        <v>-229012.86999997497</v>
      </c>
      <c r="H248" s="50">
        <f t="shared" si="95"/>
        <v>870828.87000000477</v>
      </c>
      <c r="I248" s="51">
        <f t="shared" si="95"/>
        <v>2000187.1799999923</v>
      </c>
      <c r="J248" s="51">
        <f t="shared" si="95"/>
        <v>2744689.8299999982</v>
      </c>
      <c r="K248" s="51">
        <f t="shared" si="95"/>
        <v>3861331.1400000006</v>
      </c>
      <c r="L248" s="51">
        <f t="shared" si="95"/>
        <v>5317266.3899999857</v>
      </c>
      <c r="M248" s="51">
        <f t="shared" si="95"/>
        <v>6744915.0399999917</v>
      </c>
    </row>
    <row r="249" spans="1:13" ht="16.5" thickTop="1" thickBot="1" x14ac:dyDescent="0.3">
      <c r="A249" s="13" t="s">
        <v>79</v>
      </c>
      <c r="B249" s="38"/>
      <c r="C249" s="39"/>
      <c r="D249" s="39"/>
      <c r="E249" s="39"/>
      <c r="F249" s="39"/>
      <c r="G249" s="39"/>
      <c r="H249" s="35"/>
      <c r="I249" s="35"/>
      <c r="J249" s="35"/>
      <c r="K249" s="35"/>
      <c r="L249" s="35"/>
      <c r="M249" s="35"/>
    </row>
    <row r="250" spans="1:13" ht="26.25" thickTop="1" x14ac:dyDescent="0.25">
      <c r="A250" s="13" t="s">
        <v>45</v>
      </c>
      <c r="B250" s="87" t="s">
        <v>255</v>
      </c>
      <c r="C250" s="88" t="str">
        <f>LEFT(xlvar.NXTBUD.DESCRLONG,7)&amp;" Original"</f>
        <v>2021/22 Original</v>
      </c>
      <c r="D250" s="88" t="str">
        <f>LEFT(xlvar.NXTBUD.DESCRLONG,7)</f>
        <v>2021/22</v>
      </c>
      <c r="E250" s="88" t="str">
        <f t="shared" ref="E250:M250" si="96">LEFT(D250,4)+1&amp;"/"&amp;RIGHT(D250,2)+1</f>
        <v>2022/23</v>
      </c>
      <c r="F250" s="88" t="str">
        <f t="shared" si="96"/>
        <v>2023/24</v>
      </c>
      <c r="G250" s="89" t="str">
        <f t="shared" si="96"/>
        <v>2024/25</v>
      </c>
      <c r="H250" s="48" t="str">
        <f t="shared" si="96"/>
        <v>2025/26</v>
      </c>
      <c r="I250" s="49" t="str">
        <f t="shared" si="96"/>
        <v>2026/27</v>
      </c>
      <c r="J250" s="49" t="str">
        <f t="shared" si="96"/>
        <v>2027/28</v>
      </c>
      <c r="K250" s="49" t="str">
        <f t="shared" si="96"/>
        <v>2028/29</v>
      </c>
      <c r="L250" s="49" t="str">
        <f t="shared" si="96"/>
        <v>2029/30</v>
      </c>
      <c r="M250" s="49" t="str">
        <f t="shared" si="96"/>
        <v>2030/31</v>
      </c>
    </row>
    <row r="251" spans="1:13" x14ac:dyDescent="0.25">
      <c r="A251" s="13" t="s">
        <v>206</v>
      </c>
      <c r="B251" s="90" t="s">
        <v>137</v>
      </c>
      <c r="C251" s="91"/>
      <c r="D251" s="92"/>
      <c r="E251" s="91"/>
      <c r="F251" s="91"/>
      <c r="G251" s="93"/>
      <c r="H251" s="42"/>
      <c r="I251" s="29"/>
      <c r="J251" s="29"/>
      <c r="K251" s="29"/>
      <c r="L251" s="29"/>
      <c r="M251" s="29"/>
    </row>
    <row r="252" spans="1:13" x14ac:dyDescent="0.25">
      <c r="A252" s="13" t="s">
        <v>391</v>
      </c>
      <c r="B252" s="85" t="s">
        <v>153</v>
      </c>
      <c r="C252" s="81">
        <v>14957876</v>
      </c>
      <c r="D252" s="82">
        <v>22666530.170000002</v>
      </c>
      <c r="E252" s="81">
        <v>22666530.170000002</v>
      </c>
      <c r="F252" s="81">
        <v>22666530.170000002</v>
      </c>
      <c r="G252" s="86">
        <v>22666530.170000002</v>
      </c>
      <c r="H252" s="46">
        <v>22666530.170000002</v>
      </c>
      <c r="I252" s="47">
        <v>22666530.170000002</v>
      </c>
      <c r="J252" s="47">
        <v>22666530.170000002</v>
      </c>
      <c r="K252" s="47">
        <v>22666530.170000002</v>
      </c>
      <c r="L252" s="47">
        <v>22666530.170000002</v>
      </c>
      <c r="M252" s="47">
        <v>22666530.170000002</v>
      </c>
    </row>
    <row r="253" spans="1:13" hidden="1" x14ac:dyDescent="0.25">
      <c r="A253" s="13" t="s">
        <v>79</v>
      </c>
      <c r="B253" s="63"/>
      <c r="C253" s="57"/>
      <c r="D253" s="58"/>
      <c r="E253" s="57"/>
      <c r="F253" s="57"/>
      <c r="G253" s="59"/>
      <c r="H253" s="42"/>
      <c r="I253" s="29"/>
      <c r="J253" s="29"/>
      <c r="K253" s="29"/>
      <c r="L253" s="29"/>
      <c r="M253" s="29"/>
    </row>
    <row r="254" spans="1:13" x14ac:dyDescent="0.25">
      <c r="A254" s="13" t="s">
        <v>72</v>
      </c>
      <c r="B254" s="64" t="str">
        <f>"Total "&amp;B251</f>
        <v>Total Non Cash</v>
      </c>
      <c r="C254" s="65">
        <f t="shared" ref="C254:M254" si="97">SUM(C251:C253)</f>
        <v>14957876</v>
      </c>
      <c r="D254" s="66">
        <f t="shared" si="97"/>
        <v>22666530.170000002</v>
      </c>
      <c r="E254" s="65">
        <f t="shared" si="97"/>
        <v>22666530.170000002</v>
      </c>
      <c r="F254" s="65">
        <f t="shared" si="97"/>
        <v>22666530.170000002</v>
      </c>
      <c r="G254" s="67">
        <f t="shared" si="97"/>
        <v>22666530.170000002</v>
      </c>
      <c r="H254" s="43">
        <f t="shared" si="97"/>
        <v>22666530.170000002</v>
      </c>
      <c r="I254" s="31">
        <f t="shared" si="97"/>
        <v>22666530.170000002</v>
      </c>
      <c r="J254" s="31">
        <f t="shared" si="97"/>
        <v>22666530.170000002</v>
      </c>
      <c r="K254" s="31">
        <f t="shared" si="97"/>
        <v>22666530.170000002</v>
      </c>
      <c r="L254" s="31">
        <f t="shared" si="97"/>
        <v>22666530.170000002</v>
      </c>
      <c r="M254" s="31">
        <f t="shared" si="97"/>
        <v>22666530.170000002</v>
      </c>
    </row>
    <row r="255" spans="1:13" x14ac:dyDescent="0.25">
      <c r="A255" s="13" t="s">
        <v>105</v>
      </c>
      <c r="B255" s="75" t="s">
        <v>75</v>
      </c>
      <c r="C255" s="61"/>
      <c r="D255" s="76"/>
      <c r="E255" s="61"/>
      <c r="F255" s="61"/>
      <c r="G255" s="62"/>
      <c r="H255" s="41"/>
      <c r="I255" s="30"/>
      <c r="J255" s="30"/>
      <c r="K255" s="30"/>
      <c r="L255" s="30"/>
      <c r="M255" s="30"/>
    </row>
    <row r="256" spans="1:13" x14ac:dyDescent="0.25">
      <c r="A256" s="13" t="s">
        <v>392</v>
      </c>
      <c r="B256" s="85" t="s">
        <v>140</v>
      </c>
      <c r="C256" s="81">
        <v>-90522543.629999995</v>
      </c>
      <c r="D256" s="82">
        <v>-82780813.519999996</v>
      </c>
      <c r="E256" s="81">
        <v>-34413025.869999997</v>
      </c>
      <c r="F256" s="81">
        <v>-22302998.09</v>
      </c>
      <c r="G256" s="86">
        <v>-15400113.710000001</v>
      </c>
      <c r="H256" s="46">
        <v>-16981374.100000001</v>
      </c>
      <c r="I256" s="47">
        <v>-17368777.629999999</v>
      </c>
      <c r="J256" s="47">
        <v>-19655337.699999999</v>
      </c>
      <c r="K256" s="47">
        <v>-23314813.699999999</v>
      </c>
      <c r="L256" s="47">
        <v>-18016590.050000001</v>
      </c>
      <c r="M256" s="47">
        <v>-15389522.16</v>
      </c>
    </row>
    <row r="257" spans="1:13" x14ac:dyDescent="0.25">
      <c r="A257" s="13" t="s">
        <v>393</v>
      </c>
      <c r="B257" s="85" t="s">
        <v>142</v>
      </c>
      <c r="C257" s="81">
        <v>522000</v>
      </c>
      <c r="D257" s="82">
        <v>350000</v>
      </c>
      <c r="E257" s="81">
        <v>320000</v>
      </c>
      <c r="F257" s="81">
        <v>320000</v>
      </c>
      <c r="G257" s="86">
        <v>320000</v>
      </c>
      <c r="H257" s="46">
        <v>320000</v>
      </c>
      <c r="I257" s="47">
        <v>320000</v>
      </c>
      <c r="J257" s="47">
        <v>320000</v>
      </c>
      <c r="K257" s="47">
        <v>320000</v>
      </c>
      <c r="L257" s="47">
        <v>320000</v>
      </c>
      <c r="M257" s="47">
        <v>320000</v>
      </c>
    </row>
    <row r="258" spans="1:13" hidden="1" x14ac:dyDescent="0.25">
      <c r="A258" s="13" t="s">
        <v>43</v>
      </c>
      <c r="B258" s="63"/>
      <c r="C258" s="57"/>
      <c r="D258" s="58"/>
      <c r="E258" s="57"/>
      <c r="F258" s="57"/>
      <c r="G258" s="59"/>
      <c r="H258" s="42"/>
      <c r="I258" s="29"/>
      <c r="J258" s="29"/>
      <c r="K258" s="29"/>
      <c r="L258" s="29"/>
      <c r="M258" s="29"/>
    </row>
    <row r="259" spans="1:13" x14ac:dyDescent="0.25">
      <c r="A259" s="13" t="s">
        <v>72</v>
      </c>
      <c r="B259" s="64" t="str">
        <f>"Total "&amp;B255</f>
        <v>Total Investing Fund Flows</v>
      </c>
      <c r="C259" s="65">
        <f t="shared" ref="C259:M259" si="98">SUM(C256:C258)</f>
        <v>-90000543.629999995</v>
      </c>
      <c r="D259" s="66">
        <f t="shared" si="98"/>
        <v>-82430813.519999996</v>
      </c>
      <c r="E259" s="65">
        <f t="shared" si="98"/>
        <v>-34093025.869999997</v>
      </c>
      <c r="F259" s="65">
        <f t="shared" si="98"/>
        <v>-21982998.09</v>
      </c>
      <c r="G259" s="67">
        <f t="shared" si="98"/>
        <v>-15080113.710000001</v>
      </c>
      <c r="H259" s="43">
        <f t="shared" si="98"/>
        <v>-16661374.100000001</v>
      </c>
      <c r="I259" s="31">
        <f t="shared" si="98"/>
        <v>-17048777.629999999</v>
      </c>
      <c r="J259" s="31">
        <f t="shared" si="98"/>
        <v>-19335337.699999999</v>
      </c>
      <c r="K259" s="31">
        <f t="shared" si="98"/>
        <v>-22994813.699999999</v>
      </c>
      <c r="L259" s="31">
        <f t="shared" si="98"/>
        <v>-17696590.050000001</v>
      </c>
      <c r="M259" s="31">
        <f t="shared" si="98"/>
        <v>-15069522.16</v>
      </c>
    </row>
    <row r="260" spans="1:13" x14ac:dyDescent="0.25">
      <c r="A260" s="13" t="s">
        <v>45</v>
      </c>
      <c r="B260" s="75" t="s">
        <v>77</v>
      </c>
      <c r="C260" s="61"/>
      <c r="D260" s="76"/>
      <c r="E260" s="61"/>
      <c r="F260" s="61"/>
      <c r="G260" s="62"/>
      <c r="H260" s="41"/>
      <c r="I260" s="30"/>
      <c r="J260" s="30"/>
      <c r="K260" s="30"/>
      <c r="L260" s="30"/>
      <c r="M260" s="30"/>
    </row>
    <row r="261" spans="1:13" x14ac:dyDescent="0.25">
      <c r="A261" s="13" t="s">
        <v>394</v>
      </c>
      <c r="B261" s="85" t="s">
        <v>157</v>
      </c>
      <c r="C261" s="81">
        <v>-1651712</v>
      </c>
      <c r="D261" s="82">
        <v>-2336243</v>
      </c>
      <c r="E261" s="81">
        <v>-2611744</v>
      </c>
      <c r="F261" s="81">
        <v>-2367694</v>
      </c>
      <c r="G261" s="86">
        <v>-2369025</v>
      </c>
      <c r="H261" s="46">
        <v>-2157614</v>
      </c>
      <c r="I261" s="47">
        <v>-2242613</v>
      </c>
      <c r="J261" s="47">
        <v>-2326818</v>
      </c>
      <c r="K261" s="47">
        <v>-2419472</v>
      </c>
      <c r="L261" s="47">
        <v>-2516485</v>
      </c>
      <c r="M261" s="47">
        <v>-2617108</v>
      </c>
    </row>
    <row r="262" spans="1:13" x14ac:dyDescent="0.25">
      <c r="A262" s="13" t="s">
        <v>415</v>
      </c>
      <c r="B262" s="85" t="s">
        <v>414</v>
      </c>
      <c r="C262" s="81">
        <v>2700000</v>
      </c>
      <c r="D262" s="82">
        <v>-300000</v>
      </c>
      <c r="E262" s="81">
        <v>-300000</v>
      </c>
      <c r="F262" s="81">
        <v>-300000</v>
      </c>
      <c r="G262" s="86">
        <v>-300000</v>
      </c>
      <c r="H262" s="46">
        <v>-300000</v>
      </c>
      <c r="I262" s="47">
        <v>-300000</v>
      </c>
      <c r="J262" s="47">
        <v>-300000</v>
      </c>
      <c r="K262" s="47">
        <v>-300000</v>
      </c>
      <c r="L262" s="47">
        <v>-300000</v>
      </c>
      <c r="M262" s="47">
        <v>0</v>
      </c>
    </row>
    <row r="263" spans="1:13" x14ac:dyDescent="0.25">
      <c r="A263" s="13" t="s">
        <v>395</v>
      </c>
      <c r="B263" s="85" t="s">
        <v>158</v>
      </c>
      <c r="C263" s="81">
        <v>14900000</v>
      </c>
      <c r="D263" s="82">
        <v>8780000</v>
      </c>
      <c r="E263" s="81">
        <v>0</v>
      </c>
      <c r="F263" s="81">
        <v>0</v>
      </c>
      <c r="G263" s="86">
        <v>0</v>
      </c>
      <c r="H263" s="46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</row>
    <row r="264" spans="1:13" hidden="1" x14ac:dyDescent="0.25">
      <c r="A264" s="13" t="s">
        <v>69</v>
      </c>
      <c r="B264" s="63"/>
      <c r="C264" s="57"/>
      <c r="D264" s="58"/>
      <c r="E264" s="57"/>
      <c r="F264" s="57"/>
      <c r="G264" s="59"/>
      <c r="H264" s="42"/>
      <c r="I264" s="29"/>
      <c r="J264" s="29"/>
      <c r="K264" s="29"/>
      <c r="L264" s="29"/>
      <c r="M264" s="29"/>
    </row>
    <row r="265" spans="1:13" ht="15.75" thickBot="1" x14ac:dyDescent="0.3">
      <c r="A265" s="13" t="s">
        <v>43</v>
      </c>
      <c r="B265" s="68" t="str">
        <f>"Total "&amp;B260</f>
        <v>Total Financing Fund Flows</v>
      </c>
      <c r="C265" s="69">
        <f t="shared" ref="C265:M265" si="99">SUM(C261:C264)</f>
        <v>15948288</v>
      </c>
      <c r="D265" s="70">
        <f t="shared" si="99"/>
        <v>6143757</v>
      </c>
      <c r="E265" s="69">
        <f t="shared" si="99"/>
        <v>-2911744</v>
      </c>
      <c r="F265" s="69">
        <f t="shared" si="99"/>
        <v>-2667694</v>
      </c>
      <c r="G265" s="79">
        <f t="shared" si="99"/>
        <v>-2669025</v>
      </c>
      <c r="H265" s="43">
        <f t="shared" si="99"/>
        <v>-2457614</v>
      </c>
      <c r="I265" s="31">
        <f t="shared" si="99"/>
        <v>-2542613</v>
      </c>
      <c r="J265" s="31">
        <f t="shared" si="99"/>
        <v>-2626818</v>
      </c>
      <c r="K265" s="31">
        <f t="shared" si="99"/>
        <v>-2719472</v>
      </c>
      <c r="L265" s="31">
        <f t="shared" si="99"/>
        <v>-2816485</v>
      </c>
      <c r="M265" s="31">
        <f t="shared" si="99"/>
        <v>-2617108</v>
      </c>
    </row>
    <row r="266" spans="1:13" ht="15.75" thickTop="1" x14ac:dyDescent="0.25">
      <c r="A266" s="13" t="s">
        <v>72</v>
      </c>
      <c r="B266" s="94" t="s">
        <v>108</v>
      </c>
      <c r="C266" s="95">
        <f t="shared" ref="C266:M266" si="100">C248+C254+C259+C265</f>
        <v>-21678297.419999987</v>
      </c>
      <c r="D266" s="95">
        <f t="shared" si="100"/>
        <v>-30858625.040000007</v>
      </c>
      <c r="E266" s="95">
        <f t="shared" si="100"/>
        <v>-16086431.710000001</v>
      </c>
      <c r="F266" s="95">
        <f t="shared" si="100"/>
        <v>-3133210.1799999885</v>
      </c>
      <c r="G266" s="96">
        <f t="shared" si="100"/>
        <v>4688378.5900000259</v>
      </c>
      <c r="H266" s="50">
        <f t="shared" si="100"/>
        <v>4418370.9400000051</v>
      </c>
      <c r="I266" s="51">
        <f t="shared" si="100"/>
        <v>5075326.7199999951</v>
      </c>
      <c r="J266" s="51">
        <f t="shared" si="100"/>
        <v>3449064.3000000007</v>
      </c>
      <c r="K266" s="51">
        <f t="shared" si="100"/>
        <v>813575.61000000313</v>
      </c>
      <c r="L266" s="51">
        <f t="shared" si="100"/>
        <v>7470721.5099999867</v>
      </c>
      <c r="M266" s="51">
        <f t="shared" si="100"/>
        <v>11724815.049999993</v>
      </c>
    </row>
    <row r="267" spans="1:13" x14ac:dyDescent="0.25">
      <c r="A267" s="13" t="s">
        <v>45</v>
      </c>
      <c r="B267" s="97" t="s">
        <v>78</v>
      </c>
      <c r="C267" s="98"/>
      <c r="D267" s="99"/>
      <c r="E267" s="98"/>
      <c r="F267" s="98"/>
      <c r="G267" s="100"/>
      <c r="H267" s="41"/>
      <c r="I267" s="30"/>
      <c r="J267" s="30"/>
      <c r="K267" s="30"/>
      <c r="L267" s="30"/>
      <c r="M267" s="30"/>
    </row>
    <row r="268" spans="1:13" x14ac:dyDescent="0.25">
      <c r="A268" s="13" t="s">
        <v>396</v>
      </c>
      <c r="B268" s="85" t="s">
        <v>159</v>
      </c>
      <c r="C268" s="81">
        <v>-2244755.88</v>
      </c>
      <c r="D268" s="82">
        <v>-806689.92</v>
      </c>
      <c r="E268" s="81">
        <v>-872190</v>
      </c>
      <c r="F268" s="81">
        <v>-921690</v>
      </c>
      <c r="G268" s="86">
        <v>-857190</v>
      </c>
      <c r="H268" s="46">
        <v>-976690</v>
      </c>
      <c r="I268" s="47">
        <v>-977190</v>
      </c>
      <c r="J268" s="47">
        <v>-976690</v>
      </c>
      <c r="K268" s="47">
        <v>-907190</v>
      </c>
      <c r="L268" s="47">
        <v>-1031690</v>
      </c>
      <c r="M268" s="47">
        <v>-1032190</v>
      </c>
    </row>
    <row r="269" spans="1:13" x14ac:dyDescent="0.25">
      <c r="A269" s="13" t="s">
        <v>397</v>
      </c>
      <c r="B269" s="85" t="s">
        <v>160</v>
      </c>
      <c r="C269" s="81">
        <v>-3700042.44</v>
      </c>
      <c r="D269" s="82">
        <v>-3234500.04</v>
      </c>
      <c r="E269" s="81">
        <v>-3234500</v>
      </c>
      <c r="F269" s="81">
        <v>-3234500</v>
      </c>
      <c r="G269" s="86">
        <v>-3234500</v>
      </c>
      <c r="H269" s="46">
        <v>-3234500</v>
      </c>
      <c r="I269" s="47">
        <v>-3234500</v>
      </c>
      <c r="J269" s="47">
        <v>-3234500</v>
      </c>
      <c r="K269" s="47">
        <v>-3234500</v>
      </c>
      <c r="L269" s="47">
        <v>-3234500</v>
      </c>
      <c r="M269" s="47">
        <v>-3234500</v>
      </c>
    </row>
    <row r="270" spans="1:13" x14ac:dyDescent="0.25">
      <c r="A270" s="13" t="s">
        <v>398</v>
      </c>
      <c r="B270" s="85" t="s">
        <v>161</v>
      </c>
      <c r="C270" s="81">
        <v>-5885568.1200000001</v>
      </c>
      <c r="D270" s="82">
        <v>-80000.039999999994</v>
      </c>
      <c r="E270" s="81">
        <v>-90000</v>
      </c>
      <c r="F270" s="81">
        <v>-80000</v>
      </c>
      <c r="G270" s="86">
        <v>-90000</v>
      </c>
      <c r="H270" s="46">
        <v>-80000</v>
      </c>
      <c r="I270" s="47">
        <v>-90000</v>
      </c>
      <c r="J270" s="47">
        <v>-80000</v>
      </c>
      <c r="K270" s="47">
        <v>-90000</v>
      </c>
      <c r="L270" s="47">
        <v>-80000</v>
      </c>
      <c r="M270" s="47">
        <v>-80000</v>
      </c>
    </row>
    <row r="271" spans="1:13" x14ac:dyDescent="0.25">
      <c r="A271" s="13" t="s">
        <v>399</v>
      </c>
      <c r="B271" s="85" t="s">
        <v>162</v>
      </c>
      <c r="C271" s="81">
        <v>9329817.7200000007</v>
      </c>
      <c r="D271" s="82">
        <v>9671379</v>
      </c>
      <c r="E271" s="81">
        <v>1584561</v>
      </c>
      <c r="F271" s="81">
        <v>1228690</v>
      </c>
      <c r="G271" s="86">
        <v>1164587</v>
      </c>
      <c r="H271" s="46">
        <v>979587</v>
      </c>
      <c r="I271" s="47">
        <v>974587</v>
      </c>
      <c r="J271" s="47">
        <v>979587</v>
      </c>
      <c r="K271" s="47">
        <v>1164587</v>
      </c>
      <c r="L271" s="47">
        <v>954587</v>
      </c>
      <c r="M271" s="47">
        <v>654587</v>
      </c>
    </row>
    <row r="272" spans="1:13" x14ac:dyDescent="0.25">
      <c r="A272" s="13" t="s">
        <v>400</v>
      </c>
      <c r="B272" s="85" t="s">
        <v>163</v>
      </c>
      <c r="C272" s="81">
        <v>7751463.4800000004</v>
      </c>
      <c r="D272" s="82">
        <v>8705304</v>
      </c>
      <c r="E272" s="81">
        <v>1562877</v>
      </c>
      <c r="F272" s="81">
        <v>987877</v>
      </c>
      <c r="G272" s="86">
        <v>1472877</v>
      </c>
      <c r="H272" s="46">
        <v>837877</v>
      </c>
      <c r="I272" s="47">
        <v>822877</v>
      </c>
      <c r="J272" s="47">
        <v>1022877</v>
      </c>
      <c r="K272" s="47">
        <v>822877</v>
      </c>
      <c r="L272" s="47">
        <v>822877</v>
      </c>
      <c r="M272" s="47">
        <v>827877</v>
      </c>
    </row>
    <row r="273" spans="1:13" x14ac:dyDescent="0.25">
      <c r="A273" s="13" t="s">
        <v>401</v>
      </c>
      <c r="B273" s="85" t="s">
        <v>164</v>
      </c>
      <c r="C273" s="81">
        <v>8565021.9600000009</v>
      </c>
      <c r="D273" s="82">
        <v>12606031.32</v>
      </c>
      <c r="E273" s="81">
        <v>2618948</v>
      </c>
      <c r="F273" s="81">
        <v>340000</v>
      </c>
      <c r="G273" s="86">
        <v>80000</v>
      </c>
      <c r="H273" s="46">
        <v>90000</v>
      </c>
      <c r="I273" s="47">
        <v>80000</v>
      </c>
      <c r="J273" s="47">
        <v>90000</v>
      </c>
      <c r="K273" s="47">
        <v>80000</v>
      </c>
      <c r="L273" s="47">
        <v>90000</v>
      </c>
      <c r="M273" s="47">
        <v>90000</v>
      </c>
    </row>
    <row r="274" spans="1:13" hidden="1" x14ac:dyDescent="0.25">
      <c r="A274" s="13" t="s">
        <v>69</v>
      </c>
      <c r="B274" s="63"/>
      <c r="C274" s="57"/>
      <c r="D274" s="58"/>
      <c r="E274" s="57"/>
      <c r="F274" s="57"/>
      <c r="G274" s="59"/>
      <c r="H274" s="42"/>
      <c r="I274" s="29"/>
      <c r="J274" s="29"/>
      <c r="K274" s="29"/>
      <c r="L274" s="29"/>
      <c r="M274" s="29"/>
    </row>
    <row r="275" spans="1:13" ht="15.75" thickBot="1" x14ac:dyDescent="0.3">
      <c r="A275" s="13" t="s">
        <v>43</v>
      </c>
      <c r="B275" s="68" t="str">
        <f>"Total "&amp;B267</f>
        <v>Total Reserve Movements</v>
      </c>
      <c r="C275" s="69">
        <f t="shared" ref="C275:M275" si="101">SUM(C268:C274)</f>
        <v>13815936.720000001</v>
      </c>
      <c r="D275" s="70">
        <f t="shared" si="101"/>
        <v>26861524.32</v>
      </c>
      <c r="E275" s="69">
        <f t="shared" si="101"/>
        <v>1569696</v>
      </c>
      <c r="F275" s="69">
        <f t="shared" si="101"/>
        <v>-1679623</v>
      </c>
      <c r="G275" s="71">
        <f t="shared" si="101"/>
        <v>-1464226</v>
      </c>
      <c r="H275" s="43">
        <f t="shared" si="101"/>
        <v>-2383726</v>
      </c>
      <c r="I275" s="31">
        <f t="shared" si="101"/>
        <v>-2424226</v>
      </c>
      <c r="J275" s="31">
        <f t="shared" si="101"/>
        <v>-2198726</v>
      </c>
      <c r="K275" s="31">
        <f t="shared" si="101"/>
        <v>-2164226</v>
      </c>
      <c r="L275" s="31">
        <f t="shared" si="101"/>
        <v>-2478726</v>
      </c>
      <c r="M275" s="31">
        <f t="shared" si="101"/>
        <v>-2774226</v>
      </c>
    </row>
    <row r="276" spans="1:13" ht="15.75" thickTop="1" x14ac:dyDescent="0.25">
      <c r="B276" s="77" t="s">
        <v>109</v>
      </c>
      <c r="C276" s="78">
        <f t="shared" ref="C276:M276" si="102">C266+C275</f>
        <v>-7862360.6999999862</v>
      </c>
      <c r="D276" s="78">
        <f t="shared" si="102"/>
        <v>-3997100.7200000063</v>
      </c>
      <c r="E276" s="78">
        <f t="shared" si="102"/>
        <v>-14516735.710000001</v>
      </c>
      <c r="F276" s="78">
        <f t="shared" si="102"/>
        <v>-4812833.1799999885</v>
      </c>
      <c r="G276" s="78">
        <f t="shared" si="102"/>
        <v>3224152.5900000259</v>
      </c>
      <c r="H276" s="50">
        <f t="shared" si="102"/>
        <v>2034644.9400000051</v>
      </c>
      <c r="I276" s="51">
        <f t="shared" si="102"/>
        <v>2651100.7199999951</v>
      </c>
      <c r="J276" s="51">
        <f t="shared" si="102"/>
        <v>1250338.3000000007</v>
      </c>
      <c r="K276" s="51">
        <f t="shared" si="102"/>
        <v>-1350650.3899999969</v>
      </c>
      <c r="L276" s="51">
        <f t="shared" si="102"/>
        <v>4991995.5099999867</v>
      </c>
      <c r="M276" s="51">
        <f t="shared" si="102"/>
        <v>8950589.0499999933</v>
      </c>
    </row>
  </sheetData>
  <hyperlinks>
    <hyperlink ref="B12" location="'Adopted'!B12" tooltip="Click to drilldown" display="'Adopted'!B12" xr:uid="{00000000-0004-0000-0200-000000000000}"/>
    <hyperlink ref="C12" location="'Adopted'!C12" tooltip="Click to drilldown" display="'Adopted'!C12" xr:uid="{00000000-0004-0000-0200-000001000000}"/>
    <hyperlink ref="D12" location="'Adopted'!D12" tooltip="Click to drilldown" display="'Adopted'!D12" xr:uid="{00000000-0004-0000-0200-000002000000}"/>
    <hyperlink ref="E12" location="'Adopted'!E12" tooltip="Click to drilldown" display="'Adopted'!E12" xr:uid="{00000000-0004-0000-0200-000003000000}"/>
    <hyperlink ref="F12" location="'Adopted'!F12" tooltip="Click to drilldown" display="'Adopted'!F12" xr:uid="{00000000-0004-0000-0200-000004000000}"/>
    <hyperlink ref="G12" location="'Adopted'!G12" tooltip="Click to drilldown" display="'Adopted'!G12" xr:uid="{00000000-0004-0000-0200-000005000000}"/>
    <hyperlink ref="H12" location="'Adopted'!H12" tooltip="Click to drilldown" display="'Adopted'!H12" xr:uid="{00000000-0004-0000-0200-000006000000}"/>
    <hyperlink ref="I12" location="'Adopted'!I12" tooltip="Click to drilldown" display="'Adopted'!I12" xr:uid="{00000000-0004-0000-0200-000007000000}"/>
    <hyperlink ref="J12" location="'Adopted'!J12" tooltip="Click to drilldown" display="'Adopted'!J12" xr:uid="{00000000-0004-0000-0200-000008000000}"/>
    <hyperlink ref="K12" location="'Adopted'!K12" tooltip="Click to drilldown" display="'Adopted'!K12" xr:uid="{00000000-0004-0000-0200-000009000000}"/>
    <hyperlink ref="L12" location="'Adopted'!L12" tooltip="Click to drilldown" display="'Adopted'!L12" xr:uid="{00000000-0004-0000-0200-00000A000000}"/>
    <hyperlink ref="M12" location="'Adopted'!M12" tooltip="Click to drilldown" display="'Adopted'!M12" xr:uid="{00000000-0004-0000-0200-00000B000000}"/>
    <hyperlink ref="B13" location="'Adopted'!B13" tooltip="Click to drilldown" display="'Adopted'!B13" xr:uid="{00000000-0004-0000-0200-00000C000000}"/>
    <hyperlink ref="C13" location="'Adopted'!C13" tooltip="Click to drilldown" display="'Adopted'!C13" xr:uid="{00000000-0004-0000-0200-00000D000000}"/>
    <hyperlink ref="D13" location="'Adopted'!D13" tooltip="Click to drilldown" display="'Adopted'!D13" xr:uid="{00000000-0004-0000-0200-00000E000000}"/>
    <hyperlink ref="E13" location="'Adopted'!E13" tooltip="Click to drilldown" display="'Adopted'!E13" xr:uid="{00000000-0004-0000-0200-00000F000000}"/>
    <hyperlink ref="F13" location="'Adopted'!F13" tooltip="Click to drilldown" display="'Adopted'!F13" xr:uid="{00000000-0004-0000-0200-000010000000}"/>
    <hyperlink ref="G13" location="'Adopted'!G13" tooltip="Click to drilldown" display="'Adopted'!G13" xr:uid="{00000000-0004-0000-0200-000011000000}"/>
    <hyperlink ref="H13" location="'Adopted'!H13" tooltip="Click to drilldown" display="'Adopted'!H13" xr:uid="{00000000-0004-0000-0200-000012000000}"/>
    <hyperlink ref="I13" location="'Adopted'!I13" tooltip="Click to drilldown" display="'Adopted'!I13" xr:uid="{00000000-0004-0000-0200-000013000000}"/>
    <hyperlink ref="J13" location="'Adopted'!J13" tooltip="Click to drilldown" display="'Adopted'!J13" xr:uid="{00000000-0004-0000-0200-000014000000}"/>
    <hyperlink ref="K13" location="'Adopted'!K13" tooltip="Click to drilldown" display="'Adopted'!K13" xr:uid="{00000000-0004-0000-0200-000015000000}"/>
    <hyperlink ref="L13" location="'Adopted'!L13" tooltip="Click to drilldown" display="'Adopted'!L13" xr:uid="{00000000-0004-0000-0200-000016000000}"/>
    <hyperlink ref="M13" location="'Adopted'!M13" tooltip="Click to drilldown" display="'Adopted'!M13" xr:uid="{00000000-0004-0000-0200-000017000000}"/>
    <hyperlink ref="B14" location="'Adopted'!B14" tooltip="Click to drilldown" display="'Adopted'!B14" xr:uid="{00000000-0004-0000-0200-000018000000}"/>
    <hyperlink ref="C14" location="'Adopted'!C14" tooltip="Click to drilldown" display="'Adopted'!C14" xr:uid="{00000000-0004-0000-0200-000019000000}"/>
    <hyperlink ref="D14" location="'Adopted'!D14" tooltip="Click to drilldown" display="'Adopted'!D14" xr:uid="{00000000-0004-0000-0200-00001A000000}"/>
    <hyperlink ref="E14" location="'Adopted'!E14" tooltip="Click to drilldown" display="'Adopted'!E14" xr:uid="{00000000-0004-0000-0200-00001B000000}"/>
    <hyperlink ref="F14" location="'Adopted'!F14" tooltip="Click to drilldown" display="'Adopted'!F14" xr:uid="{00000000-0004-0000-0200-00001C000000}"/>
    <hyperlink ref="G14" location="'Adopted'!G14" tooltip="Click to drilldown" display="'Adopted'!G14" xr:uid="{00000000-0004-0000-0200-00001D000000}"/>
    <hyperlink ref="H14" location="'Adopted'!H14" tooltip="Click to drilldown" display="'Adopted'!H14" xr:uid="{00000000-0004-0000-0200-00001E000000}"/>
    <hyperlink ref="I14" location="'Adopted'!I14" tooltip="Click to drilldown" display="'Adopted'!I14" xr:uid="{00000000-0004-0000-0200-00001F000000}"/>
    <hyperlink ref="J14" location="'Adopted'!J14" tooltip="Click to drilldown" display="'Adopted'!J14" xr:uid="{00000000-0004-0000-0200-000020000000}"/>
    <hyperlink ref="K14" location="'Adopted'!K14" tooltip="Click to drilldown" display="'Adopted'!K14" xr:uid="{00000000-0004-0000-0200-000021000000}"/>
    <hyperlink ref="L14" location="'Adopted'!L14" tooltip="Click to drilldown" display="'Adopted'!L14" xr:uid="{00000000-0004-0000-0200-000022000000}"/>
    <hyperlink ref="M14" location="'Adopted'!M14" tooltip="Click to drilldown" display="'Adopted'!M14" xr:uid="{00000000-0004-0000-0200-000023000000}"/>
    <hyperlink ref="B15" location="'Adopted'!B15" tooltip="Click to drilldown" display="'Adopted'!B15" xr:uid="{00000000-0004-0000-0200-000024000000}"/>
    <hyperlink ref="C15" location="'Adopted'!C15" tooltip="Click to drilldown" display="'Adopted'!C15" xr:uid="{00000000-0004-0000-0200-000025000000}"/>
    <hyperlink ref="D15" location="'Adopted'!D15" tooltip="Click to drilldown" display="'Adopted'!D15" xr:uid="{00000000-0004-0000-0200-000026000000}"/>
    <hyperlink ref="E15" location="'Adopted'!E15" tooltip="Click to drilldown" display="'Adopted'!E15" xr:uid="{00000000-0004-0000-0200-000027000000}"/>
    <hyperlink ref="F15" location="'Adopted'!F15" tooltip="Click to drilldown" display="'Adopted'!F15" xr:uid="{00000000-0004-0000-0200-000028000000}"/>
    <hyperlink ref="G15" location="'Adopted'!G15" tooltip="Click to drilldown" display="'Adopted'!G15" xr:uid="{00000000-0004-0000-0200-000029000000}"/>
    <hyperlink ref="H15" location="'Adopted'!H15" tooltip="Click to drilldown" display="'Adopted'!H15" xr:uid="{00000000-0004-0000-0200-00002A000000}"/>
    <hyperlink ref="I15" location="'Adopted'!I15" tooltip="Click to drilldown" display="'Adopted'!I15" xr:uid="{00000000-0004-0000-0200-00002B000000}"/>
    <hyperlink ref="J15" location="'Adopted'!J15" tooltip="Click to drilldown" display="'Adopted'!J15" xr:uid="{00000000-0004-0000-0200-00002C000000}"/>
    <hyperlink ref="K15" location="'Adopted'!K15" tooltip="Click to drilldown" display="'Adopted'!K15" xr:uid="{00000000-0004-0000-0200-00002D000000}"/>
    <hyperlink ref="L15" location="'Adopted'!L15" tooltip="Click to drilldown" display="'Adopted'!L15" xr:uid="{00000000-0004-0000-0200-00002E000000}"/>
    <hyperlink ref="M15" location="'Adopted'!M15" tooltip="Click to drilldown" display="'Adopted'!M15" xr:uid="{00000000-0004-0000-0200-00002F000000}"/>
    <hyperlink ref="B16" location="'Adopted'!B16" tooltip="Click to drilldown" display="'Adopted'!B16" xr:uid="{00000000-0004-0000-0200-000030000000}"/>
    <hyperlink ref="C16" location="'Adopted'!C16" tooltip="Click to drilldown" display="'Adopted'!C16" xr:uid="{00000000-0004-0000-0200-000031000000}"/>
    <hyperlink ref="D16" location="'Adopted'!D16" tooltip="Click to drilldown" display="'Adopted'!D16" xr:uid="{00000000-0004-0000-0200-000032000000}"/>
    <hyperlink ref="E16" location="'Adopted'!E16" tooltip="Click to drilldown" display="'Adopted'!E16" xr:uid="{00000000-0004-0000-0200-000033000000}"/>
    <hyperlink ref="F16" location="'Adopted'!F16" tooltip="Click to drilldown" display="'Adopted'!F16" xr:uid="{00000000-0004-0000-0200-000034000000}"/>
    <hyperlink ref="G16" location="'Adopted'!G16" tooltip="Click to drilldown" display="'Adopted'!G16" xr:uid="{00000000-0004-0000-0200-000035000000}"/>
    <hyperlink ref="H16" location="'Adopted'!H16" tooltip="Click to drilldown" display="'Adopted'!H16" xr:uid="{00000000-0004-0000-0200-000036000000}"/>
    <hyperlink ref="I16" location="'Adopted'!I16" tooltip="Click to drilldown" display="'Adopted'!I16" xr:uid="{00000000-0004-0000-0200-000037000000}"/>
    <hyperlink ref="J16" location="'Adopted'!J16" tooltip="Click to drilldown" display="'Adopted'!J16" xr:uid="{00000000-0004-0000-0200-000038000000}"/>
    <hyperlink ref="K16" location="'Adopted'!K16" tooltip="Click to drilldown" display="'Adopted'!K16" xr:uid="{00000000-0004-0000-0200-000039000000}"/>
    <hyperlink ref="L16" location="'Adopted'!L16" tooltip="Click to drilldown" display="'Adopted'!L16" xr:uid="{00000000-0004-0000-0200-00003A000000}"/>
    <hyperlink ref="M16" location="'Adopted'!M16" tooltip="Click to drilldown" display="'Adopted'!M16" xr:uid="{00000000-0004-0000-0200-00003B000000}"/>
    <hyperlink ref="B17" location="'Adopted'!B17" tooltip="Click to drilldown" display="'Adopted'!B17" xr:uid="{00000000-0004-0000-0200-00003C000000}"/>
    <hyperlink ref="C17" location="'Adopted'!C17" tooltip="Click to drilldown" display="'Adopted'!C17" xr:uid="{00000000-0004-0000-0200-00003D000000}"/>
    <hyperlink ref="D17" location="'Adopted'!D17" tooltip="Click to drilldown" display="'Adopted'!D17" xr:uid="{00000000-0004-0000-0200-00003E000000}"/>
    <hyperlink ref="E17" location="'Adopted'!E17" tooltip="Click to drilldown" display="'Adopted'!E17" xr:uid="{00000000-0004-0000-0200-00003F000000}"/>
    <hyperlink ref="F17" location="'Adopted'!F17" tooltip="Click to drilldown" display="'Adopted'!F17" xr:uid="{00000000-0004-0000-0200-000040000000}"/>
    <hyperlink ref="G17" location="'Adopted'!G17" tooltip="Click to drilldown" display="'Adopted'!G17" xr:uid="{00000000-0004-0000-0200-000041000000}"/>
    <hyperlink ref="H17" location="'Adopted'!H17" tooltip="Click to drilldown" display="'Adopted'!H17" xr:uid="{00000000-0004-0000-0200-000042000000}"/>
    <hyperlink ref="I17" location="'Adopted'!I17" tooltip="Click to drilldown" display="'Adopted'!I17" xr:uid="{00000000-0004-0000-0200-000043000000}"/>
    <hyperlink ref="J17" location="'Adopted'!J17" tooltip="Click to drilldown" display="'Adopted'!J17" xr:uid="{00000000-0004-0000-0200-000044000000}"/>
    <hyperlink ref="K17" location="'Adopted'!K17" tooltip="Click to drilldown" display="'Adopted'!K17" xr:uid="{00000000-0004-0000-0200-000045000000}"/>
    <hyperlink ref="L17" location="'Adopted'!L17" tooltip="Click to drilldown" display="'Adopted'!L17" xr:uid="{00000000-0004-0000-0200-000046000000}"/>
    <hyperlink ref="M17" location="'Adopted'!M17" tooltip="Click to drilldown" display="'Adopted'!M17" xr:uid="{00000000-0004-0000-0200-000047000000}"/>
    <hyperlink ref="B21" location="'Adopted'!B21" tooltip="Click to drilldown" display="'Adopted'!B21" xr:uid="{00000000-0004-0000-0200-000048000000}"/>
    <hyperlink ref="C21" location="'Adopted'!C21" tooltip="Click to drilldown" display="'Adopted'!C21" xr:uid="{00000000-0004-0000-0200-000049000000}"/>
    <hyperlink ref="D21" location="'Adopted'!D21" tooltip="Click to drilldown" display="'Adopted'!D21" xr:uid="{00000000-0004-0000-0200-00004A000000}"/>
    <hyperlink ref="E21" location="'Adopted'!E21" tooltip="Click to drilldown" display="'Adopted'!E21" xr:uid="{00000000-0004-0000-0200-00004B000000}"/>
    <hyperlink ref="F21" location="'Adopted'!F21" tooltip="Click to drilldown" display="'Adopted'!F21" xr:uid="{00000000-0004-0000-0200-00004C000000}"/>
    <hyperlink ref="G21" location="'Adopted'!G21" tooltip="Click to drilldown" display="'Adopted'!G21" xr:uid="{00000000-0004-0000-0200-00004D000000}"/>
    <hyperlink ref="H21" location="'Adopted'!H21" tooltip="Click to drilldown" display="'Adopted'!H21" xr:uid="{00000000-0004-0000-0200-00004E000000}"/>
    <hyperlink ref="I21" location="'Adopted'!I21" tooltip="Click to drilldown" display="'Adopted'!I21" xr:uid="{00000000-0004-0000-0200-00004F000000}"/>
    <hyperlink ref="J21" location="'Adopted'!J21" tooltip="Click to drilldown" display="'Adopted'!J21" xr:uid="{00000000-0004-0000-0200-000050000000}"/>
    <hyperlink ref="K21" location="'Adopted'!K21" tooltip="Click to drilldown" display="'Adopted'!K21" xr:uid="{00000000-0004-0000-0200-000051000000}"/>
    <hyperlink ref="L21" location="'Adopted'!L21" tooltip="Click to drilldown" display="'Adopted'!L21" xr:uid="{00000000-0004-0000-0200-000052000000}"/>
    <hyperlink ref="M21" location="'Adopted'!M21" tooltip="Click to drilldown" display="'Adopted'!M21" xr:uid="{00000000-0004-0000-0200-000053000000}"/>
    <hyperlink ref="B22" location="'Adopted'!B22" tooltip="Click to drilldown" display="'Adopted'!B22" xr:uid="{00000000-0004-0000-0200-000054000000}"/>
    <hyperlink ref="C22" location="'Adopted'!C22" tooltip="Click to drilldown" display="'Adopted'!C22" xr:uid="{00000000-0004-0000-0200-000055000000}"/>
    <hyperlink ref="D22" location="'Adopted'!D22" tooltip="Click to drilldown" display="'Adopted'!D22" xr:uid="{00000000-0004-0000-0200-000056000000}"/>
    <hyperlink ref="E22" location="'Adopted'!E22" tooltip="Click to drilldown" display="'Adopted'!E22" xr:uid="{00000000-0004-0000-0200-000057000000}"/>
    <hyperlink ref="F22" location="'Adopted'!F22" tooltip="Click to drilldown" display="'Adopted'!F22" xr:uid="{00000000-0004-0000-0200-000058000000}"/>
    <hyperlink ref="G22" location="'Adopted'!G22" tooltip="Click to drilldown" display="'Adopted'!G22" xr:uid="{00000000-0004-0000-0200-000059000000}"/>
    <hyperlink ref="H22" location="'Adopted'!H22" tooltip="Click to drilldown" display="'Adopted'!H22" xr:uid="{00000000-0004-0000-0200-00005A000000}"/>
    <hyperlink ref="I22" location="'Adopted'!I22" tooltip="Click to drilldown" display="'Adopted'!I22" xr:uid="{00000000-0004-0000-0200-00005B000000}"/>
    <hyperlink ref="J22" location="'Adopted'!J22" tooltip="Click to drilldown" display="'Adopted'!J22" xr:uid="{00000000-0004-0000-0200-00005C000000}"/>
    <hyperlink ref="K22" location="'Adopted'!K22" tooltip="Click to drilldown" display="'Adopted'!K22" xr:uid="{00000000-0004-0000-0200-00005D000000}"/>
    <hyperlink ref="L22" location="'Adopted'!L22" tooltip="Click to drilldown" display="'Adopted'!L22" xr:uid="{00000000-0004-0000-0200-00005E000000}"/>
    <hyperlink ref="M22" location="'Adopted'!M22" tooltip="Click to drilldown" display="'Adopted'!M22" xr:uid="{00000000-0004-0000-0200-00005F000000}"/>
    <hyperlink ref="B23" location="'Adopted'!B23" tooltip="Click to drilldown" display="'Adopted'!B23" xr:uid="{00000000-0004-0000-0200-000060000000}"/>
    <hyperlink ref="C23" location="'Adopted'!C23" tooltip="Click to drilldown" display="'Adopted'!C23" xr:uid="{00000000-0004-0000-0200-000061000000}"/>
    <hyperlink ref="D23" location="'Adopted'!D23" tooltip="Click to drilldown" display="'Adopted'!D23" xr:uid="{00000000-0004-0000-0200-000062000000}"/>
    <hyperlink ref="E23" location="'Adopted'!E23" tooltip="Click to drilldown" display="'Adopted'!E23" xr:uid="{00000000-0004-0000-0200-000063000000}"/>
    <hyperlink ref="F23" location="'Adopted'!F23" tooltip="Click to drilldown" display="'Adopted'!F23" xr:uid="{00000000-0004-0000-0200-000064000000}"/>
    <hyperlink ref="G23" location="'Adopted'!G23" tooltip="Click to drilldown" display="'Adopted'!G23" xr:uid="{00000000-0004-0000-0200-000065000000}"/>
    <hyperlink ref="H23" location="'Adopted'!H23" tooltip="Click to drilldown" display="'Adopted'!H23" xr:uid="{00000000-0004-0000-0200-000066000000}"/>
    <hyperlink ref="I23" location="'Adopted'!I23" tooltip="Click to drilldown" display="'Adopted'!I23" xr:uid="{00000000-0004-0000-0200-000067000000}"/>
    <hyperlink ref="J23" location="'Adopted'!J23" tooltip="Click to drilldown" display="'Adopted'!J23" xr:uid="{00000000-0004-0000-0200-000068000000}"/>
    <hyperlink ref="K23" location="'Adopted'!K23" tooltip="Click to drilldown" display="'Adopted'!K23" xr:uid="{00000000-0004-0000-0200-000069000000}"/>
    <hyperlink ref="L23" location="'Adopted'!L23" tooltip="Click to drilldown" display="'Adopted'!L23" xr:uid="{00000000-0004-0000-0200-00006A000000}"/>
    <hyperlink ref="M23" location="'Adopted'!M23" tooltip="Click to drilldown" display="'Adopted'!M23" xr:uid="{00000000-0004-0000-0200-00006B000000}"/>
    <hyperlink ref="B24" location="'Adopted'!B24" tooltip="Click to drilldown" display="'Adopted'!B24" xr:uid="{00000000-0004-0000-0200-00006C000000}"/>
    <hyperlink ref="C24" location="'Adopted'!C24" tooltip="Click to drilldown" display="'Adopted'!C24" xr:uid="{00000000-0004-0000-0200-00006D000000}"/>
    <hyperlink ref="D24" location="'Adopted'!D24" tooltip="Click to drilldown" display="'Adopted'!D24" xr:uid="{00000000-0004-0000-0200-00006E000000}"/>
    <hyperlink ref="E24" location="'Adopted'!E24" tooltip="Click to drilldown" display="'Adopted'!E24" xr:uid="{00000000-0004-0000-0200-00006F000000}"/>
    <hyperlink ref="F24" location="'Adopted'!F24" tooltip="Click to drilldown" display="'Adopted'!F24" xr:uid="{00000000-0004-0000-0200-000070000000}"/>
    <hyperlink ref="G24" location="'Adopted'!G24" tooltip="Click to drilldown" display="'Adopted'!G24" xr:uid="{00000000-0004-0000-0200-000071000000}"/>
    <hyperlink ref="H24" location="'Adopted'!H24" tooltip="Click to drilldown" display="'Adopted'!H24" xr:uid="{00000000-0004-0000-0200-000072000000}"/>
    <hyperlink ref="I24" location="'Adopted'!I24" tooltip="Click to drilldown" display="'Adopted'!I24" xr:uid="{00000000-0004-0000-0200-000073000000}"/>
    <hyperlink ref="J24" location="'Adopted'!J24" tooltip="Click to drilldown" display="'Adopted'!J24" xr:uid="{00000000-0004-0000-0200-000074000000}"/>
    <hyperlink ref="K24" location="'Adopted'!K24" tooltip="Click to drilldown" display="'Adopted'!K24" xr:uid="{00000000-0004-0000-0200-000075000000}"/>
    <hyperlink ref="L24" location="'Adopted'!L24" tooltip="Click to drilldown" display="'Adopted'!L24" xr:uid="{00000000-0004-0000-0200-000076000000}"/>
    <hyperlink ref="M24" location="'Adopted'!M24" tooltip="Click to drilldown" display="'Adopted'!M24" xr:uid="{00000000-0004-0000-0200-000077000000}"/>
    <hyperlink ref="B25" location="'Adopted'!B25" tooltip="Click to drilldown" display="'Adopted'!B25" xr:uid="{00000000-0004-0000-0200-000078000000}"/>
    <hyperlink ref="C25" location="'Adopted'!C25" tooltip="Click to drilldown" display="'Adopted'!C25" xr:uid="{00000000-0004-0000-0200-000079000000}"/>
    <hyperlink ref="D25" location="'Adopted'!D25" tooltip="Click to drilldown" display="'Adopted'!D25" xr:uid="{00000000-0004-0000-0200-00007A000000}"/>
    <hyperlink ref="E25" location="'Adopted'!E25" tooltip="Click to drilldown" display="'Adopted'!E25" xr:uid="{00000000-0004-0000-0200-00007B000000}"/>
    <hyperlink ref="F25" location="'Adopted'!F25" tooltip="Click to drilldown" display="'Adopted'!F25" xr:uid="{00000000-0004-0000-0200-00007C000000}"/>
    <hyperlink ref="G25" location="'Adopted'!G25" tooltip="Click to drilldown" display="'Adopted'!G25" xr:uid="{00000000-0004-0000-0200-00007D000000}"/>
    <hyperlink ref="H25" location="'Adopted'!H25" tooltip="Click to drilldown" display="'Adopted'!H25" xr:uid="{00000000-0004-0000-0200-00007E000000}"/>
    <hyperlink ref="I25" location="'Adopted'!I25" tooltip="Click to drilldown" display="'Adopted'!I25" xr:uid="{00000000-0004-0000-0200-00007F000000}"/>
    <hyperlink ref="J25" location="'Adopted'!J25" tooltip="Click to drilldown" display="'Adopted'!J25" xr:uid="{00000000-0004-0000-0200-000080000000}"/>
    <hyperlink ref="K25" location="'Adopted'!K25" tooltip="Click to drilldown" display="'Adopted'!K25" xr:uid="{00000000-0004-0000-0200-000081000000}"/>
    <hyperlink ref="L25" location="'Adopted'!L25" tooltip="Click to drilldown" display="'Adopted'!L25" xr:uid="{00000000-0004-0000-0200-000082000000}"/>
    <hyperlink ref="M25" location="'Adopted'!M25" tooltip="Click to drilldown" display="'Adopted'!M25" xr:uid="{00000000-0004-0000-0200-000083000000}"/>
    <hyperlink ref="B26" location="'Adopted'!B26" tooltip="Click to drilldown" display="'Adopted'!B26" xr:uid="{00000000-0004-0000-0200-000084000000}"/>
    <hyperlink ref="C26" location="'Adopted'!C26" tooltip="Click to drilldown" display="'Adopted'!C26" xr:uid="{00000000-0004-0000-0200-000085000000}"/>
    <hyperlink ref="D26" location="'Adopted'!D26" tooltip="Click to drilldown" display="'Adopted'!D26" xr:uid="{00000000-0004-0000-0200-000086000000}"/>
    <hyperlink ref="E26" location="'Adopted'!E26" tooltip="Click to drilldown" display="'Adopted'!E26" xr:uid="{00000000-0004-0000-0200-000087000000}"/>
    <hyperlink ref="F26" location="'Adopted'!F26" tooltip="Click to drilldown" display="'Adopted'!F26" xr:uid="{00000000-0004-0000-0200-000088000000}"/>
    <hyperlink ref="G26" location="'Adopted'!G26" tooltip="Click to drilldown" display="'Adopted'!G26" xr:uid="{00000000-0004-0000-0200-000089000000}"/>
    <hyperlink ref="H26" location="'Adopted'!H26" tooltip="Click to drilldown" display="'Adopted'!H26" xr:uid="{00000000-0004-0000-0200-00008A000000}"/>
    <hyperlink ref="I26" location="'Adopted'!I26" tooltip="Click to drilldown" display="'Adopted'!I26" xr:uid="{00000000-0004-0000-0200-00008B000000}"/>
    <hyperlink ref="J26" location="'Adopted'!J26" tooltip="Click to drilldown" display="'Adopted'!J26" xr:uid="{00000000-0004-0000-0200-00008C000000}"/>
    <hyperlink ref="K26" location="'Adopted'!K26" tooltip="Click to drilldown" display="'Adopted'!K26" xr:uid="{00000000-0004-0000-0200-00008D000000}"/>
    <hyperlink ref="L26" location="'Adopted'!L26" tooltip="Click to drilldown" display="'Adopted'!L26" xr:uid="{00000000-0004-0000-0200-00008E000000}"/>
    <hyperlink ref="M26" location="'Adopted'!M26" tooltip="Click to drilldown" display="'Adopted'!M26" xr:uid="{00000000-0004-0000-0200-00008F000000}"/>
    <hyperlink ref="B31" location="'Adopted'!B31" tooltip="Click to drilldown" display="'Adopted'!B31" xr:uid="{00000000-0004-0000-0200-000090000000}"/>
    <hyperlink ref="C31" location="'Adopted'!C31" tooltip="Click to drilldown" display="'Adopted'!C31" xr:uid="{00000000-0004-0000-0200-000091000000}"/>
    <hyperlink ref="D31" location="'Adopted'!D31" tooltip="Click to drilldown" display="'Adopted'!D31" xr:uid="{00000000-0004-0000-0200-000092000000}"/>
    <hyperlink ref="E31" location="'Adopted'!E31" tooltip="Click to drilldown" display="'Adopted'!E31" xr:uid="{00000000-0004-0000-0200-000093000000}"/>
    <hyperlink ref="F31" location="'Adopted'!F31" tooltip="Click to drilldown" display="'Adopted'!F31" xr:uid="{00000000-0004-0000-0200-000094000000}"/>
    <hyperlink ref="G31" location="'Adopted'!G31" tooltip="Click to drilldown" display="'Adopted'!G31" xr:uid="{00000000-0004-0000-0200-000095000000}"/>
    <hyperlink ref="H31" location="'Adopted'!H31" tooltip="Click to drilldown" display="'Adopted'!H31" xr:uid="{00000000-0004-0000-0200-000096000000}"/>
    <hyperlink ref="I31" location="'Adopted'!I31" tooltip="Click to drilldown" display="'Adopted'!I31" xr:uid="{00000000-0004-0000-0200-000097000000}"/>
    <hyperlink ref="J31" location="'Adopted'!J31" tooltip="Click to drilldown" display="'Adopted'!J31" xr:uid="{00000000-0004-0000-0200-000098000000}"/>
    <hyperlink ref="K31" location="'Adopted'!K31" tooltip="Click to drilldown" display="'Adopted'!K31" xr:uid="{00000000-0004-0000-0200-000099000000}"/>
    <hyperlink ref="L31" location="'Adopted'!L31" tooltip="Click to drilldown" display="'Adopted'!L31" xr:uid="{00000000-0004-0000-0200-00009A000000}"/>
    <hyperlink ref="M31" location="'Adopted'!M31" tooltip="Click to drilldown" display="'Adopted'!M31" xr:uid="{00000000-0004-0000-0200-00009B000000}"/>
    <hyperlink ref="B37" location="'Adopted'!B37" tooltip="Click to drilldown" display="'Adopted'!B37" xr:uid="{00000000-0004-0000-0200-00009C000000}"/>
    <hyperlink ref="C37" location="'Adopted'!C37" tooltip="Click to drilldown" display="'Adopted'!C37" xr:uid="{00000000-0004-0000-0200-00009D000000}"/>
    <hyperlink ref="D37" location="'Adopted'!D37" tooltip="Click to drilldown" display="'Adopted'!D37" xr:uid="{00000000-0004-0000-0200-00009E000000}"/>
    <hyperlink ref="E37" location="'Adopted'!E37" tooltip="Click to drilldown" display="'Adopted'!E37" xr:uid="{00000000-0004-0000-0200-00009F000000}"/>
    <hyperlink ref="F37" location="'Adopted'!F37" tooltip="Click to drilldown" display="'Adopted'!F37" xr:uid="{00000000-0004-0000-0200-0000A0000000}"/>
    <hyperlink ref="G37" location="'Adopted'!G37" tooltip="Click to drilldown" display="'Adopted'!G37" xr:uid="{00000000-0004-0000-0200-0000A1000000}"/>
    <hyperlink ref="H37" location="'Adopted'!H37" tooltip="Click to drilldown" display="'Adopted'!H37" xr:uid="{00000000-0004-0000-0200-0000A2000000}"/>
    <hyperlink ref="I37" location="'Adopted'!I37" tooltip="Click to drilldown" display="'Adopted'!I37" xr:uid="{00000000-0004-0000-0200-0000A3000000}"/>
    <hyperlink ref="J37" location="'Adopted'!J37" tooltip="Click to drilldown" display="'Adopted'!J37" xr:uid="{00000000-0004-0000-0200-0000A4000000}"/>
    <hyperlink ref="K37" location="'Adopted'!K37" tooltip="Click to drilldown" display="'Adopted'!K37" xr:uid="{00000000-0004-0000-0200-0000A5000000}"/>
    <hyperlink ref="L37" location="'Adopted'!L37" tooltip="Click to drilldown" display="'Adopted'!L37" xr:uid="{00000000-0004-0000-0200-0000A6000000}"/>
    <hyperlink ref="M37" location="'Adopted'!M37" tooltip="Click to drilldown" display="'Adopted'!M37" xr:uid="{00000000-0004-0000-0200-0000A7000000}"/>
    <hyperlink ref="B41" location="'Adopted'!B41" tooltip="Click to drilldown" display="'Adopted'!B41" xr:uid="{00000000-0004-0000-0200-0000A8000000}"/>
    <hyperlink ref="C41" location="'Adopted'!C41" tooltip="Click to drilldown" display="'Adopted'!C41" xr:uid="{00000000-0004-0000-0200-0000A9000000}"/>
    <hyperlink ref="D41" location="'Adopted'!D41" tooltip="Click to drilldown" display="'Adopted'!D41" xr:uid="{00000000-0004-0000-0200-0000AA000000}"/>
    <hyperlink ref="E41" location="'Adopted'!E41" tooltip="Click to drilldown" display="'Adopted'!E41" xr:uid="{00000000-0004-0000-0200-0000AB000000}"/>
    <hyperlink ref="F41" location="'Adopted'!F41" tooltip="Click to drilldown" display="'Adopted'!F41" xr:uid="{00000000-0004-0000-0200-0000AC000000}"/>
    <hyperlink ref="G41" location="'Adopted'!G41" tooltip="Click to drilldown" display="'Adopted'!G41" xr:uid="{00000000-0004-0000-0200-0000AD000000}"/>
    <hyperlink ref="H41" location="'Adopted'!H41" tooltip="Click to drilldown" display="'Adopted'!H41" xr:uid="{00000000-0004-0000-0200-0000AE000000}"/>
    <hyperlink ref="I41" location="'Adopted'!I41" tooltip="Click to drilldown" display="'Adopted'!I41" xr:uid="{00000000-0004-0000-0200-0000AF000000}"/>
    <hyperlink ref="J41" location="'Adopted'!J41" tooltip="Click to drilldown" display="'Adopted'!J41" xr:uid="{00000000-0004-0000-0200-0000B0000000}"/>
    <hyperlink ref="K41" location="'Adopted'!K41" tooltip="Click to drilldown" display="'Adopted'!K41" xr:uid="{00000000-0004-0000-0200-0000B1000000}"/>
    <hyperlink ref="L41" location="'Adopted'!L41" tooltip="Click to drilldown" display="'Adopted'!L41" xr:uid="{00000000-0004-0000-0200-0000B2000000}"/>
    <hyperlink ref="M41" location="'Adopted'!M41" tooltip="Click to drilldown" display="'Adopted'!M41" xr:uid="{00000000-0004-0000-0200-0000B3000000}"/>
    <hyperlink ref="B42" location="'Adopted'!B42" tooltip="Click to drilldown" display="'Adopted'!B42" xr:uid="{00000000-0004-0000-0200-0000B4000000}"/>
    <hyperlink ref="C42" location="'Adopted'!C42" tooltip="Click to drilldown" display="'Adopted'!C42" xr:uid="{00000000-0004-0000-0200-0000B5000000}"/>
    <hyperlink ref="D42" location="'Adopted'!D42" tooltip="Click to drilldown" display="'Adopted'!D42" xr:uid="{00000000-0004-0000-0200-0000B6000000}"/>
    <hyperlink ref="E42" location="'Adopted'!E42" tooltip="Click to drilldown" display="'Adopted'!E42" xr:uid="{00000000-0004-0000-0200-0000B7000000}"/>
    <hyperlink ref="F42" location="'Adopted'!F42" tooltip="Click to drilldown" display="'Adopted'!F42" xr:uid="{00000000-0004-0000-0200-0000B8000000}"/>
    <hyperlink ref="G42" location="'Adopted'!G42" tooltip="Click to drilldown" display="'Adopted'!G42" xr:uid="{00000000-0004-0000-0200-0000B9000000}"/>
    <hyperlink ref="H42" location="'Adopted'!H42" tooltip="Click to drilldown" display="'Adopted'!H42" xr:uid="{00000000-0004-0000-0200-0000BA000000}"/>
    <hyperlink ref="I42" location="'Adopted'!I42" tooltip="Click to drilldown" display="'Adopted'!I42" xr:uid="{00000000-0004-0000-0200-0000BB000000}"/>
    <hyperlink ref="J42" location="'Adopted'!J42" tooltip="Click to drilldown" display="'Adopted'!J42" xr:uid="{00000000-0004-0000-0200-0000BC000000}"/>
    <hyperlink ref="K42" location="'Adopted'!K42" tooltip="Click to drilldown" display="'Adopted'!K42" xr:uid="{00000000-0004-0000-0200-0000BD000000}"/>
    <hyperlink ref="L42" location="'Adopted'!L42" tooltip="Click to drilldown" display="'Adopted'!L42" xr:uid="{00000000-0004-0000-0200-0000BE000000}"/>
    <hyperlink ref="M42" location="'Adopted'!M42" tooltip="Click to drilldown" display="'Adopted'!M42" xr:uid="{00000000-0004-0000-0200-0000BF000000}"/>
    <hyperlink ref="B46" location="'Adopted'!B46" tooltip="Click to drilldown" display="'Adopted'!B46" xr:uid="{00000000-0004-0000-0200-0000C0000000}"/>
    <hyperlink ref="C46" location="'Adopted'!C46" tooltip="Click to drilldown" display="'Adopted'!C46" xr:uid="{00000000-0004-0000-0200-0000C1000000}"/>
    <hyperlink ref="D46" location="'Adopted'!D46" tooltip="Click to drilldown" display="'Adopted'!D46" xr:uid="{00000000-0004-0000-0200-0000C2000000}"/>
    <hyperlink ref="E46" location="'Adopted'!E46" tooltip="Click to drilldown" display="'Adopted'!E46" xr:uid="{00000000-0004-0000-0200-0000C3000000}"/>
    <hyperlink ref="F46" location="'Adopted'!F46" tooltip="Click to drilldown" display="'Adopted'!F46" xr:uid="{00000000-0004-0000-0200-0000C4000000}"/>
    <hyperlink ref="G46" location="'Adopted'!G46" tooltip="Click to drilldown" display="'Adopted'!G46" xr:uid="{00000000-0004-0000-0200-0000C5000000}"/>
    <hyperlink ref="H46" location="'Adopted'!H46" tooltip="Click to drilldown" display="'Adopted'!H46" xr:uid="{00000000-0004-0000-0200-0000C6000000}"/>
    <hyperlink ref="I46" location="'Adopted'!I46" tooltip="Click to drilldown" display="'Adopted'!I46" xr:uid="{00000000-0004-0000-0200-0000C7000000}"/>
    <hyperlink ref="J46" location="'Adopted'!J46" tooltip="Click to drilldown" display="'Adopted'!J46" xr:uid="{00000000-0004-0000-0200-0000C8000000}"/>
    <hyperlink ref="K46" location="'Adopted'!K46" tooltip="Click to drilldown" display="'Adopted'!K46" xr:uid="{00000000-0004-0000-0200-0000C9000000}"/>
    <hyperlink ref="L46" location="'Adopted'!L46" tooltip="Click to drilldown" display="'Adopted'!L46" xr:uid="{00000000-0004-0000-0200-0000CA000000}"/>
    <hyperlink ref="M46" location="'Adopted'!M46" tooltip="Click to drilldown" display="'Adopted'!M46" xr:uid="{00000000-0004-0000-0200-0000CB000000}"/>
    <hyperlink ref="B47" location="'Adopted'!B47" tooltip="Click to drilldown" display="'Adopted'!B47" xr:uid="{00000000-0004-0000-0200-0000CC000000}"/>
    <hyperlink ref="C47" location="'Adopted'!C47" tooltip="Click to drilldown" display="'Adopted'!C47" xr:uid="{00000000-0004-0000-0200-0000CD000000}"/>
    <hyperlink ref="D47" location="'Adopted'!D47" tooltip="Click to drilldown" display="'Adopted'!D47" xr:uid="{00000000-0004-0000-0200-0000CE000000}"/>
    <hyperlink ref="E47" location="'Adopted'!E47" tooltip="Click to drilldown" display="'Adopted'!E47" xr:uid="{00000000-0004-0000-0200-0000CF000000}"/>
    <hyperlink ref="F47" location="'Adopted'!F47" tooltip="Click to drilldown" display="'Adopted'!F47" xr:uid="{00000000-0004-0000-0200-0000D0000000}"/>
    <hyperlink ref="G47" location="'Adopted'!G47" tooltip="Click to drilldown" display="'Adopted'!G47" xr:uid="{00000000-0004-0000-0200-0000D1000000}"/>
    <hyperlink ref="H47" location="'Adopted'!H47" tooltip="Click to drilldown" display="'Adopted'!H47" xr:uid="{00000000-0004-0000-0200-0000D2000000}"/>
    <hyperlink ref="I47" location="'Adopted'!I47" tooltip="Click to drilldown" display="'Adopted'!I47" xr:uid="{00000000-0004-0000-0200-0000D3000000}"/>
    <hyperlink ref="J47" location="'Adopted'!J47" tooltip="Click to drilldown" display="'Adopted'!J47" xr:uid="{00000000-0004-0000-0200-0000D4000000}"/>
    <hyperlink ref="K47" location="'Adopted'!K47" tooltip="Click to drilldown" display="'Adopted'!K47" xr:uid="{00000000-0004-0000-0200-0000D5000000}"/>
    <hyperlink ref="L47" location="'Adopted'!L47" tooltip="Click to drilldown" display="'Adopted'!L47" xr:uid="{00000000-0004-0000-0200-0000D6000000}"/>
    <hyperlink ref="M47" location="'Adopted'!M47" tooltip="Click to drilldown" display="'Adopted'!M47" xr:uid="{00000000-0004-0000-0200-0000D7000000}"/>
    <hyperlink ref="B48" location="'Adopted'!B48" tooltip="Click to drilldown" display="'Adopted'!B48" xr:uid="{00000000-0004-0000-0200-0000D8000000}"/>
    <hyperlink ref="C48" location="'Adopted'!C48" tooltip="Click to drilldown" display="'Adopted'!C48" xr:uid="{00000000-0004-0000-0200-0000D9000000}"/>
    <hyperlink ref="D48" location="'Adopted'!D48" tooltip="Click to drilldown" display="'Adopted'!D48" xr:uid="{00000000-0004-0000-0200-0000DA000000}"/>
    <hyperlink ref="E48" location="'Adopted'!E48" tooltip="Click to drilldown" display="'Adopted'!E48" xr:uid="{00000000-0004-0000-0200-0000DB000000}"/>
    <hyperlink ref="F48" location="'Adopted'!F48" tooltip="Click to drilldown" display="'Adopted'!F48" xr:uid="{00000000-0004-0000-0200-0000DC000000}"/>
    <hyperlink ref="G48" location="'Adopted'!G48" tooltip="Click to drilldown" display="'Adopted'!G48" xr:uid="{00000000-0004-0000-0200-0000DD000000}"/>
    <hyperlink ref="H48" location="'Adopted'!H48" tooltip="Click to drilldown" display="'Adopted'!H48" xr:uid="{00000000-0004-0000-0200-0000DE000000}"/>
    <hyperlink ref="I48" location="'Adopted'!I48" tooltip="Click to drilldown" display="'Adopted'!I48" xr:uid="{00000000-0004-0000-0200-0000DF000000}"/>
    <hyperlink ref="J48" location="'Adopted'!J48" tooltip="Click to drilldown" display="'Adopted'!J48" xr:uid="{00000000-0004-0000-0200-0000E0000000}"/>
    <hyperlink ref="K48" location="'Adopted'!K48" tooltip="Click to drilldown" display="'Adopted'!K48" xr:uid="{00000000-0004-0000-0200-0000E1000000}"/>
    <hyperlink ref="L48" location="'Adopted'!L48" tooltip="Click to drilldown" display="'Adopted'!L48" xr:uid="{00000000-0004-0000-0200-0000E2000000}"/>
    <hyperlink ref="M48" location="'Adopted'!M48" tooltip="Click to drilldown" display="'Adopted'!M48" xr:uid="{00000000-0004-0000-0200-0000E3000000}"/>
    <hyperlink ref="B53" location="'Adopted'!B53" tooltip="Click to drilldown" display="'Adopted'!B53" xr:uid="{00000000-0004-0000-0200-0000E4000000}"/>
    <hyperlink ref="C53" location="'Adopted'!C53" tooltip="Click to drilldown" display="'Adopted'!C53" xr:uid="{00000000-0004-0000-0200-0000E5000000}"/>
    <hyperlink ref="D53" location="'Adopted'!D53" tooltip="Click to drilldown" display="'Adopted'!D53" xr:uid="{00000000-0004-0000-0200-0000E6000000}"/>
    <hyperlink ref="E53" location="'Adopted'!E53" tooltip="Click to drilldown" display="'Adopted'!E53" xr:uid="{00000000-0004-0000-0200-0000E7000000}"/>
    <hyperlink ref="F53" location="'Adopted'!F53" tooltip="Click to drilldown" display="'Adopted'!F53" xr:uid="{00000000-0004-0000-0200-0000E8000000}"/>
    <hyperlink ref="G53" location="'Adopted'!G53" tooltip="Click to drilldown" display="'Adopted'!G53" xr:uid="{00000000-0004-0000-0200-0000E9000000}"/>
    <hyperlink ref="H53" location="'Adopted'!H53" tooltip="Click to drilldown" display="'Adopted'!H53" xr:uid="{00000000-0004-0000-0200-0000EA000000}"/>
    <hyperlink ref="I53" location="'Adopted'!I53" tooltip="Click to drilldown" display="'Adopted'!I53" xr:uid="{00000000-0004-0000-0200-0000EB000000}"/>
    <hyperlink ref="J53" location="'Adopted'!J53" tooltip="Click to drilldown" display="'Adopted'!J53" xr:uid="{00000000-0004-0000-0200-0000EC000000}"/>
    <hyperlink ref="K53" location="'Adopted'!K53" tooltip="Click to drilldown" display="'Adopted'!K53" xr:uid="{00000000-0004-0000-0200-0000ED000000}"/>
    <hyperlink ref="L53" location="'Adopted'!L53" tooltip="Click to drilldown" display="'Adopted'!L53" xr:uid="{00000000-0004-0000-0200-0000EE000000}"/>
    <hyperlink ref="M53" location="'Adopted'!M53" tooltip="Click to drilldown" display="'Adopted'!M53" xr:uid="{00000000-0004-0000-0200-0000EF000000}"/>
    <hyperlink ref="B54" location="'Adopted'!B54" tooltip="Click to drilldown" display="'Adopted'!B54" xr:uid="{00000000-0004-0000-0200-0000F0000000}"/>
    <hyperlink ref="C54" location="'Adopted'!C54" tooltip="Click to drilldown" display="'Adopted'!C54" xr:uid="{00000000-0004-0000-0200-0000F1000000}"/>
    <hyperlink ref="D54" location="'Adopted'!D54" tooltip="Click to drilldown" display="'Adopted'!D54" xr:uid="{00000000-0004-0000-0200-0000F2000000}"/>
    <hyperlink ref="E54" location="'Adopted'!E54" tooltip="Click to drilldown" display="'Adopted'!E54" xr:uid="{00000000-0004-0000-0200-0000F3000000}"/>
    <hyperlink ref="F54" location="'Adopted'!F54" tooltip="Click to drilldown" display="'Adopted'!F54" xr:uid="{00000000-0004-0000-0200-0000F4000000}"/>
    <hyperlink ref="G54" location="'Adopted'!G54" tooltip="Click to drilldown" display="'Adopted'!G54" xr:uid="{00000000-0004-0000-0200-0000F5000000}"/>
    <hyperlink ref="H54" location="'Adopted'!H54" tooltip="Click to drilldown" display="'Adopted'!H54" xr:uid="{00000000-0004-0000-0200-0000F6000000}"/>
    <hyperlink ref="I54" location="'Adopted'!I54" tooltip="Click to drilldown" display="'Adopted'!I54" xr:uid="{00000000-0004-0000-0200-0000F7000000}"/>
    <hyperlink ref="J54" location="'Adopted'!J54" tooltip="Click to drilldown" display="'Adopted'!J54" xr:uid="{00000000-0004-0000-0200-0000F8000000}"/>
    <hyperlink ref="K54" location="'Adopted'!K54" tooltip="Click to drilldown" display="'Adopted'!K54" xr:uid="{00000000-0004-0000-0200-0000F9000000}"/>
    <hyperlink ref="L54" location="'Adopted'!L54" tooltip="Click to drilldown" display="'Adopted'!L54" xr:uid="{00000000-0004-0000-0200-0000FA000000}"/>
    <hyperlink ref="M54" location="'Adopted'!M54" tooltip="Click to drilldown" display="'Adopted'!M54" xr:uid="{00000000-0004-0000-0200-0000FB000000}"/>
    <hyperlink ref="B55" location="'Adopted'!B55" tooltip="Click to drilldown" display="'Adopted'!B55" xr:uid="{00000000-0004-0000-0200-0000FC000000}"/>
    <hyperlink ref="C55" location="'Adopted'!C55" tooltip="Click to drilldown" display="'Adopted'!C55" xr:uid="{00000000-0004-0000-0200-0000FD000000}"/>
    <hyperlink ref="D55" location="'Adopted'!D55" tooltip="Click to drilldown" display="'Adopted'!D55" xr:uid="{00000000-0004-0000-0200-0000FE000000}"/>
    <hyperlink ref="E55" location="'Adopted'!E55" tooltip="Click to drilldown" display="'Adopted'!E55" xr:uid="{00000000-0004-0000-0200-0000FF000000}"/>
    <hyperlink ref="F55" location="'Adopted'!F55" tooltip="Click to drilldown" display="'Adopted'!F55" xr:uid="{00000000-0004-0000-0200-000000010000}"/>
    <hyperlink ref="G55" location="'Adopted'!G55" tooltip="Click to drilldown" display="'Adopted'!G55" xr:uid="{00000000-0004-0000-0200-000001010000}"/>
    <hyperlink ref="H55" location="'Adopted'!H55" tooltip="Click to drilldown" display="'Adopted'!H55" xr:uid="{00000000-0004-0000-0200-000002010000}"/>
    <hyperlink ref="I55" location="'Adopted'!I55" tooltip="Click to drilldown" display="'Adopted'!I55" xr:uid="{00000000-0004-0000-0200-000003010000}"/>
    <hyperlink ref="J55" location="'Adopted'!J55" tooltip="Click to drilldown" display="'Adopted'!J55" xr:uid="{00000000-0004-0000-0200-000004010000}"/>
    <hyperlink ref="K55" location="'Adopted'!K55" tooltip="Click to drilldown" display="'Adopted'!K55" xr:uid="{00000000-0004-0000-0200-000005010000}"/>
    <hyperlink ref="L55" location="'Adopted'!L55" tooltip="Click to drilldown" display="'Adopted'!L55" xr:uid="{00000000-0004-0000-0200-000006010000}"/>
    <hyperlink ref="M55" location="'Adopted'!M55" tooltip="Click to drilldown" display="'Adopted'!M55" xr:uid="{00000000-0004-0000-0200-000007010000}"/>
    <hyperlink ref="B56" location="'Adopted'!B56" tooltip="Click to drilldown" display="'Adopted'!B56" xr:uid="{00000000-0004-0000-0200-000008010000}"/>
    <hyperlink ref="C56" location="'Adopted'!C56" tooltip="Click to drilldown" display="'Adopted'!C56" xr:uid="{00000000-0004-0000-0200-000009010000}"/>
    <hyperlink ref="D56" location="'Adopted'!D56" tooltip="Click to drilldown" display="'Adopted'!D56" xr:uid="{00000000-0004-0000-0200-00000A010000}"/>
    <hyperlink ref="E56" location="'Adopted'!E56" tooltip="Click to drilldown" display="'Adopted'!E56" xr:uid="{00000000-0004-0000-0200-00000B010000}"/>
    <hyperlink ref="F56" location="'Adopted'!F56" tooltip="Click to drilldown" display="'Adopted'!F56" xr:uid="{00000000-0004-0000-0200-00000C010000}"/>
    <hyperlink ref="G56" location="'Adopted'!G56" tooltip="Click to drilldown" display="'Adopted'!G56" xr:uid="{00000000-0004-0000-0200-00000D010000}"/>
    <hyperlink ref="H56" location="'Adopted'!H56" tooltip="Click to drilldown" display="'Adopted'!H56" xr:uid="{00000000-0004-0000-0200-00000E010000}"/>
    <hyperlink ref="I56" location="'Adopted'!I56" tooltip="Click to drilldown" display="'Adopted'!I56" xr:uid="{00000000-0004-0000-0200-00000F010000}"/>
    <hyperlink ref="J56" location="'Adopted'!J56" tooltip="Click to drilldown" display="'Adopted'!J56" xr:uid="{00000000-0004-0000-0200-000010010000}"/>
    <hyperlink ref="K56" location="'Adopted'!K56" tooltip="Click to drilldown" display="'Adopted'!K56" xr:uid="{00000000-0004-0000-0200-000011010000}"/>
    <hyperlink ref="L56" location="'Adopted'!L56" tooltip="Click to drilldown" display="'Adopted'!L56" xr:uid="{00000000-0004-0000-0200-000012010000}"/>
    <hyperlink ref="M56" location="'Adopted'!M56" tooltip="Click to drilldown" display="'Adopted'!M56" xr:uid="{00000000-0004-0000-0200-000013010000}"/>
    <hyperlink ref="B57" location="'Adopted'!B57" tooltip="Click to drilldown" display="'Adopted'!B57" xr:uid="{00000000-0004-0000-0200-000014010000}"/>
    <hyperlink ref="C57" location="'Adopted'!C57" tooltip="Click to drilldown" display="'Adopted'!C57" xr:uid="{00000000-0004-0000-0200-000015010000}"/>
    <hyperlink ref="D57" location="'Adopted'!D57" tooltip="Click to drilldown" display="'Adopted'!D57" xr:uid="{00000000-0004-0000-0200-000016010000}"/>
    <hyperlink ref="E57" location="'Adopted'!E57" tooltip="Click to drilldown" display="'Adopted'!E57" xr:uid="{00000000-0004-0000-0200-000017010000}"/>
    <hyperlink ref="F57" location="'Adopted'!F57" tooltip="Click to drilldown" display="'Adopted'!F57" xr:uid="{00000000-0004-0000-0200-000018010000}"/>
    <hyperlink ref="G57" location="'Adopted'!G57" tooltip="Click to drilldown" display="'Adopted'!G57" xr:uid="{00000000-0004-0000-0200-000019010000}"/>
    <hyperlink ref="H57" location="'Adopted'!H57" tooltip="Click to drilldown" display="'Adopted'!H57" xr:uid="{00000000-0004-0000-0200-00001A010000}"/>
    <hyperlink ref="I57" location="'Adopted'!I57" tooltip="Click to drilldown" display="'Adopted'!I57" xr:uid="{00000000-0004-0000-0200-00001B010000}"/>
    <hyperlink ref="J57" location="'Adopted'!J57" tooltip="Click to drilldown" display="'Adopted'!J57" xr:uid="{00000000-0004-0000-0200-00001C010000}"/>
    <hyperlink ref="K57" location="'Adopted'!K57" tooltip="Click to drilldown" display="'Adopted'!K57" xr:uid="{00000000-0004-0000-0200-00001D010000}"/>
    <hyperlink ref="L57" location="'Adopted'!L57" tooltip="Click to drilldown" display="'Adopted'!L57" xr:uid="{00000000-0004-0000-0200-00001E010000}"/>
    <hyperlink ref="M57" location="'Adopted'!M57" tooltip="Click to drilldown" display="'Adopted'!M57" xr:uid="{00000000-0004-0000-0200-00001F010000}"/>
    <hyperlink ref="B58" location="'Adopted'!B58" tooltip="Click to drilldown" display="'Adopted'!B58" xr:uid="{00000000-0004-0000-0200-000020010000}"/>
    <hyperlink ref="C58" location="'Adopted'!C58" tooltip="Click to drilldown" display="'Adopted'!C58" xr:uid="{00000000-0004-0000-0200-000021010000}"/>
    <hyperlink ref="D58" location="'Adopted'!D58" tooltip="Click to drilldown" display="'Adopted'!D58" xr:uid="{00000000-0004-0000-0200-000022010000}"/>
    <hyperlink ref="E58" location="'Adopted'!E58" tooltip="Click to drilldown" display="'Adopted'!E58" xr:uid="{00000000-0004-0000-0200-000023010000}"/>
    <hyperlink ref="F58" location="'Adopted'!F58" tooltip="Click to drilldown" display="'Adopted'!F58" xr:uid="{00000000-0004-0000-0200-000024010000}"/>
    <hyperlink ref="G58" location="'Adopted'!G58" tooltip="Click to drilldown" display="'Adopted'!G58" xr:uid="{00000000-0004-0000-0200-000025010000}"/>
    <hyperlink ref="H58" location="'Adopted'!H58" tooltip="Click to drilldown" display="'Adopted'!H58" xr:uid="{00000000-0004-0000-0200-000026010000}"/>
    <hyperlink ref="I58" location="'Adopted'!I58" tooltip="Click to drilldown" display="'Adopted'!I58" xr:uid="{00000000-0004-0000-0200-000027010000}"/>
    <hyperlink ref="J58" location="'Adopted'!J58" tooltip="Click to drilldown" display="'Adopted'!J58" xr:uid="{00000000-0004-0000-0200-000028010000}"/>
    <hyperlink ref="K58" location="'Adopted'!K58" tooltip="Click to drilldown" display="'Adopted'!K58" xr:uid="{00000000-0004-0000-0200-000029010000}"/>
    <hyperlink ref="L58" location="'Adopted'!L58" tooltip="Click to drilldown" display="'Adopted'!L58" xr:uid="{00000000-0004-0000-0200-00002A010000}"/>
    <hyperlink ref="M58" location="'Adopted'!M58" tooltip="Click to drilldown" display="'Adopted'!M58" xr:uid="{00000000-0004-0000-0200-00002B010000}"/>
    <hyperlink ref="B70" location="'Adopted'!B70" tooltip="Click to drilldown" display="'Adopted'!B70" xr:uid="{00000000-0004-0000-0200-00002C010000}"/>
    <hyperlink ref="C70" location="'Adopted'!C70" tooltip="Click to drilldown" display="'Adopted'!C70" xr:uid="{00000000-0004-0000-0200-00002D010000}"/>
    <hyperlink ref="D70" location="'Adopted'!D70" tooltip="Click to drilldown" display="'Adopted'!D70" xr:uid="{00000000-0004-0000-0200-00002E010000}"/>
    <hyperlink ref="E70" location="'Adopted'!E70" tooltip="Click to drilldown" display="'Adopted'!E70" xr:uid="{00000000-0004-0000-0200-00002F010000}"/>
    <hyperlink ref="F70" location="'Adopted'!F70" tooltip="Click to drilldown" display="'Adopted'!F70" xr:uid="{00000000-0004-0000-0200-000030010000}"/>
    <hyperlink ref="G70" location="'Adopted'!G70" tooltip="Click to drilldown" display="'Adopted'!G70" xr:uid="{00000000-0004-0000-0200-000031010000}"/>
    <hyperlink ref="H70" location="'Adopted'!H70" tooltip="Click to drilldown" display="'Adopted'!H70" xr:uid="{00000000-0004-0000-0200-000032010000}"/>
    <hyperlink ref="I70" location="'Adopted'!I70" tooltip="Click to drilldown" display="'Adopted'!I70" xr:uid="{00000000-0004-0000-0200-000033010000}"/>
    <hyperlink ref="J70" location="'Adopted'!J70" tooltip="Click to drilldown" display="'Adopted'!J70" xr:uid="{00000000-0004-0000-0200-000034010000}"/>
    <hyperlink ref="K70" location="'Adopted'!K70" tooltip="Click to drilldown" display="'Adopted'!K70" xr:uid="{00000000-0004-0000-0200-000035010000}"/>
    <hyperlink ref="L70" location="'Adopted'!L70" tooltip="Click to drilldown" display="'Adopted'!L70" xr:uid="{00000000-0004-0000-0200-000036010000}"/>
    <hyperlink ref="M70" location="'Adopted'!M70" tooltip="Click to drilldown" display="'Adopted'!M70" xr:uid="{00000000-0004-0000-0200-000037010000}"/>
    <hyperlink ref="B71" location="'Adopted'!B71" tooltip="Click to drilldown" display="'Adopted'!B71" xr:uid="{00000000-0004-0000-0200-000038010000}"/>
    <hyperlink ref="C71" location="'Adopted'!C71" tooltip="Click to drilldown" display="'Adopted'!C71" xr:uid="{00000000-0004-0000-0200-000039010000}"/>
    <hyperlink ref="D71" location="'Adopted'!D71" tooltip="Click to drilldown" display="'Adopted'!D71" xr:uid="{00000000-0004-0000-0200-00003A010000}"/>
    <hyperlink ref="E71" location="'Adopted'!E71" tooltip="Click to drilldown" display="'Adopted'!E71" xr:uid="{00000000-0004-0000-0200-00003B010000}"/>
    <hyperlink ref="F71" location="'Adopted'!F71" tooltip="Click to drilldown" display="'Adopted'!F71" xr:uid="{00000000-0004-0000-0200-00003C010000}"/>
    <hyperlink ref="G71" location="'Adopted'!G71" tooltip="Click to drilldown" display="'Adopted'!G71" xr:uid="{00000000-0004-0000-0200-00003D010000}"/>
    <hyperlink ref="H71" location="'Adopted'!H71" tooltip="Click to drilldown" display="'Adopted'!H71" xr:uid="{00000000-0004-0000-0200-00003E010000}"/>
    <hyperlink ref="I71" location="'Adopted'!I71" tooltip="Click to drilldown" display="'Adopted'!I71" xr:uid="{00000000-0004-0000-0200-00003F010000}"/>
    <hyperlink ref="J71" location="'Adopted'!J71" tooltip="Click to drilldown" display="'Adopted'!J71" xr:uid="{00000000-0004-0000-0200-000040010000}"/>
    <hyperlink ref="K71" location="'Adopted'!K71" tooltip="Click to drilldown" display="'Adopted'!K71" xr:uid="{00000000-0004-0000-0200-000041010000}"/>
    <hyperlink ref="L71" location="'Adopted'!L71" tooltip="Click to drilldown" display="'Adopted'!L71" xr:uid="{00000000-0004-0000-0200-000042010000}"/>
    <hyperlink ref="M71" location="'Adopted'!M71" tooltip="Click to drilldown" display="'Adopted'!M71" xr:uid="{00000000-0004-0000-0200-000043010000}"/>
    <hyperlink ref="B72" location="'Adopted'!B72" tooltip="Click to drilldown" display="'Adopted'!B72" xr:uid="{00000000-0004-0000-0200-000044010000}"/>
    <hyperlink ref="C72" location="'Adopted'!C72" tooltip="Click to drilldown" display="'Adopted'!C72" xr:uid="{00000000-0004-0000-0200-000045010000}"/>
    <hyperlink ref="D72" location="'Adopted'!D72" tooltip="Click to drilldown" display="'Adopted'!D72" xr:uid="{00000000-0004-0000-0200-000046010000}"/>
    <hyperlink ref="E72" location="'Adopted'!E72" tooltip="Click to drilldown" display="'Adopted'!E72" xr:uid="{00000000-0004-0000-0200-000047010000}"/>
    <hyperlink ref="F72" location="'Adopted'!F72" tooltip="Click to drilldown" display="'Adopted'!F72" xr:uid="{00000000-0004-0000-0200-000048010000}"/>
    <hyperlink ref="G72" location="'Adopted'!G72" tooltip="Click to drilldown" display="'Adopted'!G72" xr:uid="{00000000-0004-0000-0200-000049010000}"/>
    <hyperlink ref="H72" location="'Adopted'!H72" tooltip="Click to drilldown" display="'Adopted'!H72" xr:uid="{00000000-0004-0000-0200-00004A010000}"/>
    <hyperlink ref="I72" location="'Adopted'!I72" tooltip="Click to drilldown" display="'Adopted'!I72" xr:uid="{00000000-0004-0000-0200-00004B010000}"/>
    <hyperlink ref="J72" location="'Adopted'!J72" tooltip="Click to drilldown" display="'Adopted'!J72" xr:uid="{00000000-0004-0000-0200-00004C010000}"/>
    <hyperlink ref="K72" location="'Adopted'!K72" tooltip="Click to drilldown" display="'Adopted'!K72" xr:uid="{00000000-0004-0000-0200-00004D010000}"/>
    <hyperlink ref="L72" location="'Adopted'!L72" tooltip="Click to drilldown" display="'Adopted'!L72" xr:uid="{00000000-0004-0000-0200-00004E010000}"/>
    <hyperlink ref="M72" location="'Adopted'!M72" tooltip="Click to drilldown" display="'Adopted'!M72" xr:uid="{00000000-0004-0000-0200-00004F010000}"/>
    <hyperlink ref="B73" location="'Adopted'!B73" tooltip="Click to drilldown" display="'Adopted'!B73" xr:uid="{00000000-0004-0000-0200-000050010000}"/>
    <hyperlink ref="C73" location="'Adopted'!C73" tooltip="Click to drilldown" display="'Adopted'!C73" xr:uid="{00000000-0004-0000-0200-000051010000}"/>
    <hyperlink ref="D73" location="'Adopted'!D73" tooltip="Click to drilldown" display="'Adopted'!D73" xr:uid="{00000000-0004-0000-0200-000052010000}"/>
    <hyperlink ref="E73" location="'Adopted'!E73" tooltip="Click to drilldown" display="'Adopted'!E73" xr:uid="{00000000-0004-0000-0200-000053010000}"/>
    <hyperlink ref="F73" location="'Adopted'!F73" tooltip="Click to drilldown" display="'Adopted'!F73" xr:uid="{00000000-0004-0000-0200-000054010000}"/>
    <hyperlink ref="G73" location="'Adopted'!G73" tooltip="Click to drilldown" display="'Adopted'!G73" xr:uid="{00000000-0004-0000-0200-000055010000}"/>
    <hyperlink ref="H73" location="'Adopted'!H73" tooltip="Click to drilldown" display="'Adopted'!H73" xr:uid="{00000000-0004-0000-0200-000056010000}"/>
    <hyperlink ref="I73" location="'Adopted'!I73" tooltip="Click to drilldown" display="'Adopted'!I73" xr:uid="{00000000-0004-0000-0200-000057010000}"/>
    <hyperlink ref="J73" location="'Adopted'!J73" tooltip="Click to drilldown" display="'Adopted'!J73" xr:uid="{00000000-0004-0000-0200-000058010000}"/>
    <hyperlink ref="K73" location="'Adopted'!K73" tooltip="Click to drilldown" display="'Adopted'!K73" xr:uid="{00000000-0004-0000-0200-000059010000}"/>
    <hyperlink ref="L73" location="'Adopted'!L73" tooltip="Click to drilldown" display="'Adopted'!L73" xr:uid="{00000000-0004-0000-0200-00005A010000}"/>
    <hyperlink ref="M73" location="'Adopted'!M73" tooltip="Click to drilldown" display="'Adopted'!M73" xr:uid="{00000000-0004-0000-0200-00005B010000}"/>
    <hyperlink ref="B74" location="'Adopted'!B74" tooltip="Click to drilldown" display="'Adopted'!B74" xr:uid="{00000000-0004-0000-0200-00005C010000}"/>
    <hyperlink ref="C74" location="'Adopted'!C74" tooltip="Click to drilldown" display="'Adopted'!C74" xr:uid="{00000000-0004-0000-0200-00005D010000}"/>
    <hyperlink ref="D74" location="'Adopted'!D74" tooltip="Click to drilldown" display="'Adopted'!D74" xr:uid="{00000000-0004-0000-0200-00005E010000}"/>
    <hyperlink ref="E74" location="'Adopted'!E74" tooltip="Click to drilldown" display="'Adopted'!E74" xr:uid="{00000000-0004-0000-0200-00005F010000}"/>
    <hyperlink ref="F74" location="'Adopted'!F74" tooltip="Click to drilldown" display="'Adopted'!F74" xr:uid="{00000000-0004-0000-0200-000060010000}"/>
    <hyperlink ref="G74" location="'Adopted'!G74" tooltip="Click to drilldown" display="'Adopted'!G74" xr:uid="{00000000-0004-0000-0200-000061010000}"/>
    <hyperlink ref="H74" location="'Adopted'!H74" tooltip="Click to drilldown" display="'Adopted'!H74" xr:uid="{00000000-0004-0000-0200-000062010000}"/>
    <hyperlink ref="I74" location="'Adopted'!I74" tooltip="Click to drilldown" display="'Adopted'!I74" xr:uid="{00000000-0004-0000-0200-000063010000}"/>
    <hyperlink ref="J74" location="'Adopted'!J74" tooltip="Click to drilldown" display="'Adopted'!J74" xr:uid="{00000000-0004-0000-0200-000064010000}"/>
    <hyperlink ref="K74" location="'Adopted'!K74" tooltip="Click to drilldown" display="'Adopted'!K74" xr:uid="{00000000-0004-0000-0200-000065010000}"/>
    <hyperlink ref="L74" location="'Adopted'!L74" tooltip="Click to drilldown" display="'Adopted'!L74" xr:uid="{00000000-0004-0000-0200-000066010000}"/>
    <hyperlink ref="M74" location="'Adopted'!M74" tooltip="Click to drilldown" display="'Adopted'!M74" xr:uid="{00000000-0004-0000-0200-000067010000}"/>
    <hyperlink ref="B78" location="'Adopted'!B78" tooltip="Click to drilldown" display="'Adopted'!B78" xr:uid="{00000000-0004-0000-0200-000068010000}"/>
    <hyperlink ref="C78" location="'Adopted'!C78" tooltip="Click to drilldown" display="'Adopted'!C78" xr:uid="{00000000-0004-0000-0200-000069010000}"/>
    <hyperlink ref="D78" location="'Adopted'!D78" tooltip="Click to drilldown" display="'Adopted'!D78" xr:uid="{00000000-0004-0000-0200-00006A010000}"/>
    <hyperlink ref="E78" location="'Adopted'!E78" tooltip="Click to drilldown" display="'Adopted'!E78" xr:uid="{00000000-0004-0000-0200-00006B010000}"/>
    <hyperlink ref="F78" location="'Adopted'!F78" tooltip="Click to drilldown" display="'Adopted'!F78" xr:uid="{00000000-0004-0000-0200-00006C010000}"/>
    <hyperlink ref="G78" location="'Adopted'!G78" tooltip="Click to drilldown" display="'Adopted'!G78" xr:uid="{00000000-0004-0000-0200-00006D010000}"/>
    <hyperlink ref="H78" location="'Adopted'!H78" tooltip="Click to drilldown" display="'Adopted'!H78" xr:uid="{00000000-0004-0000-0200-00006E010000}"/>
    <hyperlink ref="I78" location="'Adopted'!I78" tooltip="Click to drilldown" display="'Adopted'!I78" xr:uid="{00000000-0004-0000-0200-00006F010000}"/>
    <hyperlink ref="J78" location="'Adopted'!J78" tooltip="Click to drilldown" display="'Adopted'!J78" xr:uid="{00000000-0004-0000-0200-000070010000}"/>
    <hyperlink ref="K78" location="'Adopted'!K78" tooltip="Click to drilldown" display="'Adopted'!K78" xr:uid="{00000000-0004-0000-0200-000071010000}"/>
    <hyperlink ref="L78" location="'Adopted'!L78" tooltip="Click to drilldown" display="'Adopted'!L78" xr:uid="{00000000-0004-0000-0200-000072010000}"/>
    <hyperlink ref="M78" location="'Adopted'!M78" tooltip="Click to drilldown" display="'Adopted'!M78" xr:uid="{00000000-0004-0000-0200-000073010000}"/>
    <hyperlink ref="B79" location="'Adopted'!B79" tooltip="Click to drilldown" display="'Adopted'!B79" xr:uid="{00000000-0004-0000-0200-000074010000}"/>
    <hyperlink ref="C79" location="'Adopted'!C79" tooltip="Click to drilldown" display="'Adopted'!C79" xr:uid="{00000000-0004-0000-0200-000075010000}"/>
    <hyperlink ref="D79" location="'Adopted'!D79" tooltip="Click to drilldown" display="'Adopted'!D79" xr:uid="{00000000-0004-0000-0200-000076010000}"/>
    <hyperlink ref="E79" location="'Adopted'!E79" tooltip="Click to drilldown" display="'Adopted'!E79" xr:uid="{00000000-0004-0000-0200-000077010000}"/>
    <hyperlink ref="F79" location="'Adopted'!F79" tooltip="Click to drilldown" display="'Adopted'!F79" xr:uid="{00000000-0004-0000-0200-000078010000}"/>
    <hyperlink ref="G79" location="'Adopted'!G79" tooltip="Click to drilldown" display="'Adopted'!G79" xr:uid="{00000000-0004-0000-0200-000079010000}"/>
    <hyperlink ref="H79" location="'Adopted'!H79" tooltip="Click to drilldown" display="'Adopted'!H79" xr:uid="{00000000-0004-0000-0200-00007A010000}"/>
    <hyperlink ref="I79" location="'Adopted'!I79" tooltip="Click to drilldown" display="'Adopted'!I79" xr:uid="{00000000-0004-0000-0200-00007B010000}"/>
    <hyperlink ref="J79" location="'Adopted'!J79" tooltip="Click to drilldown" display="'Adopted'!J79" xr:uid="{00000000-0004-0000-0200-00007C010000}"/>
    <hyperlink ref="K79" location="'Adopted'!K79" tooltip="Click to drilldown" display="'Adopted'!K79" xr:uid="{00000000-0004-0000-0200-00007D010000}"/>
    <hyperlink ref="L79" location="'Adopted'!L79" tooltip="Click to drilldown" display="'Adopted'!L79" xr:uid="{00000000-0004-0000-0200-00007E010000}"/>
    <hyperlink ref="M79" location="'Adopted'!M79" tooltip="Click to drilldown" display="'Adopted'!M79" xr:uid="{00000000-0004-0000-0200-00007F010000}"/>
    <hyperlink ref="B80" location="'Adopted'!B80" tooltip="Click to drilldown" display="'Adopted'!B80" xr:uid="{00000000-0004-0000-0200-000080010000}"/>
    <hyperlink ref="C80" location="'Adopted'!C80" tooltip="Click to drilldown" display="'Adopted'!C80" xr:uid="{00000000-0004-0000-0200-000081010000}"/>
    <hyperlink ref="D80" location="'Adopted'!D80" tooltip="Click to drilldown" display="'Adopted'!D80" xr:uid="{00000000-0004-0000-0200-000082010000}"/>
    <hyperlink ref="E80" location="'Adopted'!E80" tooltip="Click to drilldown" display="'Adopted'!E80" xr:uid="{00000000-0004-0000-0200-000083010000}"/>
    <hyperlink ref="F80" location="'Adopted'!F80" tooltip="Click to drilldown" display="'Adopted'!F80" xr:uid="{00000000-0004-0000-0200-000084010000}"/>
    <hyperlink ref="G80" location="'Adopted'!G80" tooltip="Click to drilldown" display="'Adopted'!G80" xr:uid="{00000000-0004-0000-0200-000085010000}"/>
    <hyperlink ref="H80" location="'Adopted'!H80" tooltip="Click to drilldown" display="'Adopted'!H80" xr:uid="{00000000-0004-0000-0200-000086010000}"/>
    <hyperlink ref="I80" location="'Adopted'!I80" tooltip="Click to drilldown" display="'Adopted'!I80" xr:uid="{00000000-0004-0000-0200-000087010000}"/>
    <hyperlink ref="J80" location="'Adopted'!J80" tooltip="Click to drilldown" display="'Adopted'!J80" xr:uid="{00000000-0004-0000-0200-000088010000}"/>
    <hyperlink ref="K80" location="'Adopted'!K80" tooltip="Click to drilldown" display="'Adopted'!K80" xr:uid="{00000000-0004-0000-0200-000089010000}"/>
    <hyperlink ref="L80" location="'Adopted'!L80" tooltip="Click to drilldown" display="'Adopted'!L80" xr:uid="{00000000-0004-0000-0200-00008A010000}"/>
    <hyperlink ref="M80" location="'Adopted'!M80" tooltip="Click to drilldown" display="'Adopted'!M80" xr:uid="{00000000-0004-0000-0200-00008B010000}"/>
    <hyperlink ref="B81" location="'Adopted'!B81" tooltip="Click to drilldown" display="'Adopted'!B81" xr:uid="{00000000-0004-0000-0200-00008C010000}"/>
    <hyperlink ref="C81" location="'Adopted'!C81" tooltip="Click to drilldown" display="'Adopted'!C81" xr:uid="{00000000-0004-0000-0200-00008D010000}"/>
    <hyperlink ref="D81" location="'Adopted'!D81" tooltip="Click to drilldown" display="'Adopted'!D81" xr:uid="{00000000-0004-0000-0200-00008E010000}"/>
    <hyperlink ref="E81" location="'Adopted'!E81" tooltip="Click to drilldown" display="'Adopted'!E81" xr:uid="{00000000-0004-0000-0200-00008F010000}"/>
    <hyperlink ref="F81" location="'Adopted'!F81" tooltip="Click to drilldown" display="'Adopted'!F81" xr:uid="{00000000-0004-0000-0200-000090010000}"/>
    <hyperlink ref="G81" location="'Adopted'!G81" tooltip="Click to drilldown" display="'Adopted'!G81" xr:uid="{00000000-0004-0000-0200-000091010000}"/>
    <hyperlink ref="H81" location="'Adopted'!H81" tooltip="Click to drilldown" display="'Adopted'!H81" xr:uid="{00000000-0004-0000-0200-000092010000}"/>
    <hyperlink ref="I81" location="'Adopted'!I81" tooltip="Click to drilldown" display="'Adopted'!I81" xr:uid="{00000000-0004-0000-0200-000093010000}"/>
    <hyperlink ref="J81" location="'Adopted'!J81" tooltip="Click to drilldown" display="'Adopted'!J81" xr:uid="{00000000-0004-0000-0200-000094010000}"/>
    <hyperlink ref="K81" location="'Adopted'!K81" tooltip="Click to drilldown" display="'Adopted'!K81" xr:uid="{00000000-0004-0000-0200-000095010000}"/>
    <hyperlink ref="L81" location="'Adopted'!L81" tooltip="Click to drilldown" display="'Adopted'!L81" xr:uid="{00000000-0004-0000-0200-000096010000}"/>
    <hyperlink ref="M81" location="'Adopted'!M81" tooltip="Click to drilldown" display="'Adopted'!M81" xr:uid="{00000000-0004-0000-0200-000097010000}"/>
    <hyperlink ref="B82" location="'Adopted'!B82" tooltip="Click to drilldown" display="'Adopted'!B82" xr:uid="{00000000-0004-0000-0200-000098010000}"/>
    <hyperlink ref="C82" location="'Adopted'!C82" tooltip="Click to drilldown" display="'Adopted'!C82" xr:uid="{00000000-0004-0000-0200-000099010000}"/>
    <hyperlink ref="D82" location="'Adopted'!D82" tooltip="Click to drilldown" display="'Adopted'!D82" xr:uid="{00000000-0004-0000-0200-00009A010000}"/>
    <hyperlink ref="E82" location="'Adopted'!E82" tooltip="Click to drilldown" display="'Adopted'!E82" xr:uid="{00000000-0004-0000-0200-00009B010000}"/>
    <hyperlink ref="F82" location="'Adopted'!F82" tooltip="Click to drilldown" display="'Adopted'!F82" xr:uid="{00000000-0004-0000-0200-00009C010000}"/>
    <hyperlink ref="G82" location="'Adopted'!G82" tooltip="Click to drilldown" display="'Adopted'!G82" xr:uid="{00000000-0004-0000-0200-00009D010000}"/>
    <hyperlink ref="H82" location="'Adopted'!H82" tooltip="Click to drilldown" display="'Adopted'!H82" xr:uid="{00000000-0004-0000-0200-00009E010000}"/>
    <hyperlink ref="I82" location="'Adopted'!I82" tooltip="Click to drilldown" display="'Adopted'!I82" xr:uid="{00000000-0004-0000-0200-00009F010000}"/>
    <hyperlink ref="J82" location="'Adopted'!J82" tooltip="Click to drilldown" display="'Adopted'!J82" xr:uid="{00000000-0004-0000-0200-0000A0010000}"/>
    <hyperlink ref="K82" location="'Adopted'!K82" tooltip="Click to drilldown" display="'Adopted'!K82" xr:uid="{00000000-0004-0000-0200-0000A1010000}"/>
    <hyperlink ref="L82" location="'Adopted'!L82" tooltip="Click to drilldown" display="'Adopted'!L82" xr:uid="{00000000-0004-0000-0200-0000A2010000}"/>
    <hyperlink ref="M82" location="'Adopted'!M82" tooltip="Click to drilldown" display="'Adopted'!M82" xr:uid="{00000000-0004-0000-0200-0000A3010000}"/>
    <hyperlink ref="B92" location="'Adopted'!B92" tooltip="Click to drilldown" display="'Adopted'!B92" xr:uid="{00000000-0004-0000-0200-0000A4010000}"/>
    <hyperlink ref="C92" location="'Adopted'!C92" tooltip="Click to drilldown" display="'Adopted'!C92" xr:uid="{00000000-0004-0000-0200-0000A5010000}"/>
    <hyperlink ref="D92" location="'Adopted'!D92" tooltip="Click to drilldown" display="'Adopted'!D92" xr:uid="{00000000-0004-0000-0200-0000A6010000}"/>
    <hyperlink ref="E92" location="'Adopted'!E92" tooltip="Click to drilldown" display="'Adopted'!E92" xr:uid="{00000000-0004-0000-0200-0000A7010000}"/>
    <hyperlink ref="F92" location="'Adopted'!F92" tooltip="Click to drilldown" display="'Adopted'!F92" xr:uid="{00000000-0004-0000-0200-0000A8010000}"/>
    <hyperlink ref="G92" location="'Adopted'!G92" tooltip="Click to drilldown" display="'Adopted'!G92" xr:uid="{00000000-0004-0000-0200-0000A9010000}"/>
    <hyperlink ref="H92" location="'Adopted'!H92" tooltip="Click to drilldown" display="'Adopted'!H92" xr:uid="{00000000-0004-0000-0200-0000AA010000}"/>
    <hyperlink ref="I92" location="'Adopted'!I92" tooltip="Click to drilldown" display="'Adopted'!I92" xr:uid="{00000000-0004-0000-0200-0000AB010000}"/>
    <hyperlink ref="J92" location="'Adopted'!J92" tooltip="Click to drilldown" display="'Adopted'!J92" xr:uid="{00000000-0004-0000-0200-0000AC010000}"/>
    <hyperlink ref="K92" location="'Adopted'!K92" tooltip="Click to drilldown" display="'Adopted'!K92" xr:uid="{00000000-0004-0000-0200-0000AD010000}"/>
    <hyperlink ref="L92" location="'Adopted'!L92" tooltip="Click to drilldown" display="'Adopted'!L92" xr:uid="{00000000-0004-0000-0200-0000AE010000}"/>
    <hyperlink ref="M92" location="'Adopted'!M92" tooltip="Click to drilldown" display="'Adopted'!M92" xr:uid="{00000000-0004-0000-0200-0000AF010000}"/>
    <hyperlink ref="B96" location="'Adopted'!B96" tooltip="Click to drilldown" display="'Adopted'!B96" xr:uid="{00000000-0004-0000-0200-0000B0010000}"/>
    <hyperlink ref="C96" location="'Adopted'!C96" tooltip="Click to drilldown" display="'Adopted'!C96" xr:uid="{00000000-0004-0000-0200-0000B1010000}"/>
    <hyperlink ref="D96" location="'Adopted'!D96" tooltip="Click to drilldown" display="'Adopted'!D96" xr:uid="{00000000-0004-0000-0200-0000B2010000}"/>
    <hyperlink ref="E96" location="'Adopted'!E96" tooltip="Click to drilldown" display="'Adopted'!E96" xr:uid="{00000000-0004-0000-0200-0000B3010000}"/>
    <hyperlink ref="F96" location="'Adopted'!F96" tooltip="Click to drilldown" display="'Adopted'!F96" xr:uid="{00000000-0004-0000-0200-0000B4010000}"/>
    <hyperlink ref="G96" location="'Adopted'!G96" tooltip="Click to drilldown" display="'Adopted'!G96" xr:uid="{00000000-0004-0000-0200-0000B5010000}"/>
    <hyperlink ref="H96" location="'Adopted'!H96" tooltip="Click to drilldown" display="'Adopted'!H96" xr:uid="{00000000-0004-0000-0200-0000B6010000}"/>
    <hyperlink ref="I96" location="'Adopted'!I96" tooltip="Click to drilldown" display="'Adopted'!I96" xr:uid="{00000000-0004-0000-0200-0000B7010000}"/>
    <hyperlink ref="J96" location="'Adopted'!J96" tooltip="Click to drilldown" display="'Adopted'!J96" xr:uid="{00000000-0004-0000-0200-0000B8010000}"/>
    <hyperlink ref="K96" location="'Adopted'!K96" tooltip="Click to drilldown" display="'Adopted'!K96" xr:uid="{00000000-0004-0000-0200-0000B9010000}"/>
    <hyperlink ref="L96" location="'Adopted'!L96" tooltip="Click to drilldown" display="'Adopted'!L96" xr:uid="{00000000-0004-0000-0200-0000BA010000}"/>
    <hyperlink ref="M96" location="'Adopted'!M96" tooltip="Click to drilldown" display="'Adopted'!M96" xr:uid="{00000000-0004-0000-0200-0000BB010000}"/>
    <hyperlink ref="B105" location="'Adopted'!B105" tooltip="Click to drilldown" display="'Adopted'!B105" xr:uid="{00000000-0004-0000-0200-0000BC010000}"/>
    <hyperlink ref="C105" location="'Adopted'!C105" tooltip="Click to drilldown" display="'Adopted'!C105" xr:uid="{00000000-0004-0000-0200-0000BD010000}"/>
    <hyperlink ref="D105" location="'Adopted'!D105" tooltip="Click to drilldown" display="'Adopted'!D105" xr:uid="{00000000-0004-0000-0200-0000BE010000}"/>
    <hyperlink ref="E105" location="'Adopted'!E105" tooltip="Click to drilldown" display="'Adopted'!E105" xr:uid="{00000000-0004-0000-0200-0000BF010000}"/>
    <hyperlink ref="F105" location="'Adopted'!F105" tooltip="Click to drilldown" display="'Adopted'!F105" xr:uid="{00000000-0004-0000-0200-0000C0010000}"/>
    <hyperlink ref="G105" location="'Adopted'!G105" tooltip="Click to drilldown" display="'Adopted'!G105" xr:uid="{00000000-0004-0000-0200-0000C1010000}"/>
    <hyperlink ref="H105" location="'Adopted'!H105" tooltip="Click to drilldown" display="'Adopted'!H105" xr:uid="{00000000-0004-0000-0200-0000C2010000}"/>
    <hyperlink ref="I105" location="'Adopted'!I105" tooltip="Click to drilldown" display="'Adopted'!I105" xr:uid="{00000000-0004-0000-0200-0000C3010000}"/>
    <hyperlink ref="J105" location="'Adopted'!J105" tooltip="Click to drilldown" display="'Adopted'!J105" xr:uid="{00000000-0004-0000-0200-0000C4010000}"/>
    <hyperlink ref="K105" location="'Adopted'!K105" tooltip="Click to drilldown" display="'Adopted'!K105" xr:uid="{00000000-0004-0000-0200-0000C5010000}"/>
    <hyperlink ref="L105" location="'Adopted'!L105" tooltip="Click to drilldown" display="'Adopted'!L105" xr:uid="{00000000-0004-0000-0200-0000C6010000}"/>
    <hyperlink ref="M105" location="'Adopted'!M105" tooltip="Click to drilldown" display="'Adopted'!M105" xr:uid="{00000000-0004-0000-0200-0000C7010000}"/>
    <hyperlink ref="B117" location="'Adopted'!B117" tooltip="Click to drilldown" display="'Adopted'!B117" xr:uid="{00000000-0004-0000-0200-0000C8010000}"/>
    <hyperlink ref="C117" location="'Adopted'!C117" tooltip="Click to drilldown" display="'Adopted'!C117" xr:uid="{00000000-0004-0000-0200-0000C9010000}"/>
    <hyperlink ref="D117" location="'Adopted'!D117" tooltip="Click to drilldown" display="'Adopted'!D117" xr:uid="{00000000-0004-0000-0200-0000CA010000}"/>
    <hyperlink ref="E117" location="'Adopted'!E117" tooltip="Click to drilldown" display="'Adopted'!E117" xr:uid="{00000000-0004-0000-0200-0000CB010000}"/>
    <hyperlink ref="F117" location="'Adopted'!F117" tooltip="Click to drilldown" display="'Adopted'!F117" xr:uid="{00000000-0004-0000-0200-0000CC010000}"/>
    <hyperlink ref="G117" location="'Adopted'!G117" tooltip="Click to drilldown" display="'Adopted'!G117" xr:uid="{00000000-0004-0000-0200-0000CD010000}"/>
    <hyperlink ref="H117" location="'Adopted'!H117" tooltip="Click to drilldown" display="'Adopted'!H117" xr:uid="{00000000-0004-0000-0200-0000CE010000}"/>
    <hyperlink ref="I117" location="'Adopted'!I117" tooltip="Click to drilldown" display="'Adopted'!I117" xr:uid="{00000000-0004-0000-0200-0000CF010000}"/>
    <hyperlink ref="J117" location="'Adopted'!J117" tooltip="Click to drilldown" display="'Adopted'!J117" xr:uid="{00000000-0004-0000-0200-0000D0010000}"/>
    <hyperlink ref="K117" location="'Adopted'!K117" tooltip="Click to drilldown" display="'Adopted'!K117" xr:uid="{00000000-0004-0000-0200-0000D1010000}"/>
    <hyperlink ref="L117" location="'Adopted'!L117" tooltip="Click to drilldown" display="'Adopted'!L117" xr:uid="{00000000-0004-0000-0200-0000D2010000}"/>
    <hyperlink ref="M117" location="'Adopted'!M117" tooltip="Click to drilldown" display="'Adopted'!M117" xr:uid="{00000000-0004-0000-0200-0000D3010000}"/>
    <hyperlink ref="B118" location="'Adopted'!B118" tooltip="Click to drilldown" display="'Adopted'!B118" xr:uid="{00000000-0004-0000-0200-0000D4010000}"/>
    <hyperlink ref="C118" location="'Adopted'!C118" tooltip="Click to drilldown" display="'Adopted'!C118" xr:uid="{00000000-0004-0000-0200-0000D5010000}"/>
    <hyperlink ref="D118" location="'Adopted'!D118" tooltip="Click to drilldown" display="'Adopted'!D118" xr:uid="{00000000-0004-0000-0200-0000D6010000}"/>
    <hyperlink ref="E118" location="'Adopted'!E118" tooltip="Click to drilldown" display="'Adopted'!E118" xr:uid="{00000000-0004-0000-0200-0000D7010000}"/>
    <hyperlink ref="F118" location="'Adopted'!F118" tooltip="Click to drilldown" display="'Adopted'!F118" xr:uid="{00000000-0004-0000-0200-0000D8010000}"/>
    <hyperlink ref="G118" location="'Adopted'!G118" tooltip="Click to drilldown" display="'Adopted'!G118" xr:uid="{00000000-0004-0000-0200-0000D9010000}"/>
    <hyperlink ref="H118" location="'Adopted'!H118" tooltip="Click to drilldown" display="'Adopted'!H118" xr:uid="{00000000-0004-0000-0200-0000DA010000}"/>
    <hyperlink ref="I118" location="'Adopted'!I118" tooltip="Click to drilldown" display="'Adopted'!I118" xr:uid="{00000000-0004-0000-0200-0000DB010000}"/>
    <hyperlink ref="J118" location="'Adopted'!J118" tooltip="Click to drilldown" display="'Adopted'!J118" xr:uid="{00000000-0004-0000-0200-0000DC010000}"/>
    <hyperlink ref="K118" location="'Adopted'!K118" tooltip="Click to drilldown" display="'Adopted'!K118" xr:uid="{00000000-0004-0000-0200-0000DD010000}"/>
    <hyperlink ref="L118" location="'Adopted'!L118" tooltip="Click to drilldown" display="'Adopted'!L118" xr:uid="{00000000-0004-0000-0200-0000DE010000}"/>
    <hyperlink ref="M118" location="'Adopted'!M118" tooltip="Click to drilldown" display="'Adopted'!M118" xr:uid="{00000000-0004-0000-0200-0000DF010000}"/>
    <hyperlink ref="B119" location="'Adopted'!B119" tooltip="Click to drilldown" display="'Adopted'!B119" xr:uid="{00000000-0004-0000-0200-0000E0010000}"/>
    <hyperlink ref="C119" location="'Adopted'!C119" tooltip="Click to drilldown" display="'Adopted'!C119" xr:uid="{00000000-0004-0000-0200-0000E1010000}"/>
    <hyperlink ref="D119" location="'Adopted'!D119" tooltip="Click to drilldown" display="'Adopted'!D119" xr:uid="{00000000-0004-0000-0200-0000E2010000}"/>
    <hyperlink ref="E119" location="'Adopted'!E119" tooltip="Click to drilldown" display="'Adopted'!E119" xr:uid="{00000000-0004-0000-0200-0000E3010000}"/>
    <hyperlink ref="F119" location="'Adopted'!F119" tooltip="Click to drilldown" display="'Adopted'!F119" xr:uid="{00000000-0004-0000-0200-0000E4010000}"/>
    <hyperlink ref="G119" location="'Adopted'!G119" tooltip="Click to drilldown" display="'Adopted'!G119" xr:uid="{00000000-0004-0000-0200-0000E5010000}"/>
    <hyperlink ref="H119" location="'Adopted'!H119" tooltip="Click to drilldown" display="'Adopted'!H119" xr:uid="{00000000-0004-0000-0200-0000E6010000}"/>
    <hyperlink ref="I119" location="'Adopted'!I119" tooltip="Click to drilldown" display="'Adopted'!I119" xr:uid="{00000000-0004-0000-0200-0000E7010000}"/>
    <hyperlink ref="J119" location="'Adopted'!J119" tooltip="Click to drilldown" display="'Adopted'!J119" xr:uid="{00000000-0004-0000-0200-0000E8010000}"/>
    <hyperlink ref="K119" location="'Adopted'!K119" tooltip="Click to drilldown" display="'Adopted'!K119" xr:uid="{00000000-0004-0000-0200-0000E9010000}"/>
    <hyperlink ref="L119" location="'Adopted'!L119" tooltip="Click to drilldown" display="'Adopted'!L119" xr:uid="{00000000-0004-0000-0200-0000EA010000}"/>
    <hyperlink ref="M119" location="'Adopted'!M119" tooltip="Click to drilldown" display="'Adopted'!M119" xr:uid="{00000000-0004-0000-0200-0000EB010000}"/>
    <hyperlink ref="B120" location="'Adopted'!B120" tooltip="Click to drilldown" display="'Adopted'!B120" xr:uid="{00000000-0004-0000-0200-0000EC010000}"/>
    <hyperlink ref="C120" location="'Adopted'!C120" tooltip="Click to drilldown" display="'Adopted'!C120" xr:uid="{00000000-0004-0000-0200-0000ED010000}"/>
    <hyperlink ref="D120" location="'Adopted'!D120" tooltip="Click to drilldown" display="'Adopted'!D120" xr:uid="{00000000-0004-0000-0200-0000EE010000}"/>
    <hyperlink ref="E120" location="'Adopted'!E120" tooltip="Click to drilldown" display="'Adopted'!E120" xr:uid="{00000000-0004-0000-0200-0000EF010000}"/>
    <hyperlink ref="F120" location="'Adopted'!F120" tooltip="Click to drilldown" display="'Adopted'!F120" xr:uid="{00000000-0004-0000-0200-0000F0010000}"/>
    <hyperlink ref="G120" location="'Adopted'!G120" tooltip="Click to drilldown" display="'Adopted'!G120" xr:uid="{00000000-0004-0000-0200-0000F1010000}"/>
    <hyperlink ref="H120" location="'Adopted'!H120" tooltip="Click to drilldown" display="'Adopted'!H120" xr:uid="{00000000-0004-0000-0200-0000F2010000}"/>
    <hyperlink ref="I120" location="'Adopted'!I120" tooltip="Click to drilldown" display="'Adopted'!I120" xr:uid="{00000000-0004-0000-0200-0000F3010000}"/>
    <hyperlink ref="J120" location="'Adopted'!J120" tooltip="Click to drilldown" display="'Adopted'!J120" xr:uid="{00000000-0004-0000-0200-0000F4010000}"/>
    <hyperlink ref="K120" location="'Adopted'!K120" tooltip="Click to drilldown" display="'Adopted'!K120" xr:uid="{00000000-0004-0000-0200-0000F5010000}"/>
    <hyperlink ref="L120" location="'Adopted'!L120" tooltip="Click to drilldown" display="'Adopted'!L120" xr:uid="{00000000-0004-0000-0200-0000F6010000}"/>
    <hyperlink ref="M120" location="'Adopted'!M120" tooltip="Click to drilldown" display="'Adopted'!M120" xr:uid="{00000000-0004-0000-0200-0000F7010000}"/>
    <hyperlink ref="B121" location="'Adopted'!B121" tooltip="Click to drilldown" display="'Adopted'!B121" xr:uid="{00000000-0004-0000-0200-0000F8010000}"/>
    <hyperlink ref="C121" location="'Adopted'!C121" tooltip="Click to drilldown" display="'Adopted'!C121" xr:uid="{00000000-0004-0000-0200-0000F9010000}"/>
    <hyperlink ref="D121" location="'Adopted'!D121" tooltip="Click to drilldown" display="'Adopted'!D121" xr:uid="{00000000-0004-0000-0200-0000FA010000}"/>
    <hyperlink ref="E121" location="'Adopted'!E121" tooltip="Click to drilldown" display="'Adopted'!E121" xr:uid="{00000000-0004-0000-0200-0000FB010000}"/>
    <hyperlink ref="F121" location="'Adopted'!F121" tooltip="Click to drilldown" display="'Adopted'!F121" xr:uid="{00000000-0004-0000-0200-0000FC010000}"/>
    <hyperlink ref="G121" location="'Adopted'!G121" tooltip="Click to drilldown" display="'Adopted'!G121" xr:uid="{00000000-0004-0000-0200-0000FD010000}"/>
    <hyperlink ref="H121" location="'Adopted'!H121" tooltip="Click to drilldown" display="'Adopted'!H121" xr:uid="{00000000-0004-0000-0200-0000FE010000}"/>
    <hyperlink ref="I121" location="'Adopted'!I121" tooltip="Click to drilldown" display="'Adopted'!I121" xr:uid="{00000000-0004-0000-0200-0000FF010000}"/>
    <hyperlink ref="J121" location="'Adopted'!J121" tooltip="Click to drilldown" display="'Adopted'!J121" xr:uid="{00000000-0004-0000-0200-000000020000}"/>
    <hyperlink ref="K121" location="'Adopted'!K121" tooltip="Click to drilldown" display="'Adopted'!K121" xr:uid="{00000000-0004-0000-0200-000001020000}"/>
    <hyperlink ref="L121" location="'Adopted'!L121" tooltip="Click to drilldown" display="'Adopted'!L121" xr:uid="{00000000-0004-0000-0200-000002020000}"/>
    <hyperlink ref="M121" location="'Adopted'!M121" tooltip="Click to drilldown" display="'Adopted'!M121" xr:uid="{00000000-0004-0000-0200-000003020000}"/>
    <hyperlink ref="B122" location="'Adopted'!B122" tooltip="Click to drilldown" display="'Adopted'!B122" xr:uid="{00000000-0004-0000-0200-000004020000}"/>
    <hyperlink ref="C122" location="'Adopted'!C122" tooltip="Click to drilldown" display="'Adopted'!C122" xr:uid="{00000000-0004-0000-0200-000005020000}"/>
    <hyperlink ref="D122" location="'Adopted'!D122" tooltip="Click to drilldown" display="'Adopted'!D122" xr:uid="{00000000-0004-0000-0200-000006020000}"/>
    <hyperlink ref="E122" location="'Adopted'!E122" tooltip="Click to drilldown" display="'Adopted'!E122" xr:uid="{00000000-0004-0000-0200-000007020000}"/>
    <hyperlink ref="F122" location="'Adopted'!F122" tooltip="Click to drilldown" display="'Adopted'!F122" xr:uid="{00000000-0004-0000-0200-000008020000}"/>
    <hyperlink ref="G122" location="'Adopted'!G122" tooltip="Click to drilldown" display="'Adopted'!G122" xr:uid="{00000000-0004-0000-0200-000009020000}"/>
    <hyperlink ref="H122" location="'Adopted'!H122" tooltip="Click to drilldown" display="'Adopted'!H122" xr:uid="{00000000-0004-0000-0200-00000A020000}"/>
    <hyperlink ref="I122" location="'Adopted'!I122" tooltip="Click to drilldown" display="'Adopted'!I122" xr:uid="{00000000-0004-0000-0200-00000B020000}"/>
    <hyperlink ref="J122" location="'Adopted'!J122" tooltip="Click to drilldown" display="'Adopted'!J122" xr:uid="{00000000-0004-0000-0200-00000C020000}"/>
    <hyperlink ref="K122" location="'Adopted'!K122" tooltip="Click to drilldown" display="'Adopted'!K122" xr:uid="{00000000-0004-0000-0200-00000D020000}"/>
    <hyperlink ref="L122" location="'Adopted'!L122" tooltip="Click to drilldown" display="'Adopted'!L122" xr:uid="{00000000-0004-0000-0200-00000E020000}"/>
    <hyperlink ref="M122" location="'Adopted'!M122" tooltip="Click to drilldown" display="'Adopted'!M122" xr:uid="{00000000-0004-0000-0200-00000F020000}"/>
    <hyperlink ref="B126" location="'Adopted'!B126" tooltip="Click to drilldown" display="'Adopted'!B126" xr:uid="{00000000-0004-0000-0200-000010020000}"/>
    <hyperlink ref="C126" location="'Adopted'!C126" tooltip="Click to drilldown" display="'Adopted'!C126" xr:uid="{00000000-0004-0000-0200-000011020000}"/>
    <hyperlink ref="D126" location="'Adopted'!D126" tooltip="Click to drilldown" display="'Adopted'!D126" xr:uid="{00000000-0004-0000-0200-000012020000}"/>
    <hyperlink ref="E126" location="'Adopted'!E126" tooltip="Click to drilldown" display="'Adopted'!E126" xr:uid="{00000000-0004-0000-0200-000013020000}"/>
    <hyperlink ref="F126" location="'Adopted'!F126" tooltip="Click to drilldown" display="'Adopted'!F126" xr:uid="{00000000-0004-0000-0200-000014020000}"/>
    <hyperlink ref="G126" location="'Adopted'!G126" tooltip="Click to drilldown" display="'Adopted'!G126" xr:uid="{00000000-0004-0000-0200-000015020000}"/>
    <hyperlink ref="H126" location="'Adopted'!H126" tooltip="Click to drilldown" display="'Adopted'!H126" xr:uid="{00000000-0004-0000-0200-000016020000}"/>
    <hyperlink ref="I126" location="'Adopted'!I126" tooltip="Click to drilldown" display="'Adopted'!I126" xr:uid="{00000000-0004-0000-0200-000017020000}"/>
    <hyperlink ref="J126" location="'Adopted'!J126" tooltip="Click to drilldown" display="'Adopted'!J126" xr:uid="{00000000-0004-0000-0200-000018020000}"/>
    <hyperlink ref="K126" location="'Adopted'!K126" tooltip="Click to drilldown" display="'Adopted'!K126" xr:uid="{00000000-0004-0000-0200-000019020000}"/>
    <hyperlink ref="L126" location="'Adopted'!L126" tooltip="Click to drilldown" display="'Adopted'!L126" xr:uid="{00000000-0004-0000-0200-00001A020000}"/>
    <hyperlink ref="M126" location="'Adopted'!M126" tooltip="Click to drilldown" display="'Adopted'!M126" xr:uid="{00000000-0004-0000-0200-00001B020000}"/>
    <hyperlink ref="B127" location="'Adopted'!B127" tooltip="Click to drilldown" display="'Adopted'!B127" xr:uid="{00000000-0004-0000-0200-00001C020000}"/>
    <hyperlink ref="C127" location="'Adopted'!C127" tooltip="Click to drilldown" display="'Adopted'!C127" xr:uid="{00000000-0004-0000-0200-00001D020000}"/>
    <hyperlink ref="D127" location="'Adopted'!D127" tooltip="Click to drilldown" display="'Adopted'!D127" xr:uid="{00000000-0004-0000-0200-00001E020000}"/>
    <hyperlink ref="E127" location="'Adopted'!E127" tooltip="Click to drilldown" display="'Adopted'!E127" xr:uid="{00000000-0004-0000-0200-00001F020000}"/>
    <hyperlink ref="F127" location="'Adopted'!F127" tooltip="Click to drilldown" display="'Adopted'!F127" xr:uid="{00000000-0004-0000-0200-000020020000}"/>
    <hyperlink ref="G127" location="'Adopted'!G127" tooltip="Click to drilldown" display="'Adopted'!G127" xr:uid="{00000000-0004-0000-0200-000021020000}"/>
    <hyperlink ref="H127" location="'Adopted'!H127" tooltip="Click to drilldown" display="'Adopted'!H127" xr:uid="{00000000-0004-0000-0200-000022020000}"/>
    <hyperlink ref="I127" location="'Adopted'!I127" tooltip="Click to drilldown" display="'Adopted'!I127" xr:uid="{00000000-0004-0000-0200-000023020000}"/>
    <hyperlink ref="J127" location="'Adopted'!J127" tooltip="Click to drilldown" display="'Adopted'!J127" xr:uid="{00000000-0004-0000-0200-000024020000}"/>
    <hyperlink ref="K127" location="'Adopted'!K127" tooltip="Click to drilldown" display="'Adopted'!K127" xr:uid="{00000000-0004-0000-0200-000025020000}"/>
    <hyperlink ref="L127" location="'Adopted'!L127" tooltip="Click to drilldown" display="'Adopted'!L127" xr:uid="{00000000-0004-0000-0200-000026020000}"/>
    <hyperlink ref="M127" location="'Adopted'!M127" tooltip="Click to drilldown" display="'Adopted'!M127" xr:uid="{00000000-0004-0000-0200-000027020000}"/>
    <hyperlink ref="B128" location="'Adopted'!B128" tooltip="Click to drilldown" display="'Adopted'!B128" xr:uid="{00000000-0004-0000-0200-000028020000}"/>
    <hyperlink ref="C128" location="'Adopted'!C128" tooltip="Click to drilldown" display="'Adopted'!C128" xr:uid="{00000000-0004-0000-0200-000029020000}"/>
    <hyperlink ref="D128" location="'Adopted'!D128" tooltip="Click to drilldown" display="'Adopted'!D128" xr:uid="{00000000-0004-0000-0200-00002A020000}"/>
    <hyperlink ref="E128" location="'Adopted'!E128" tooltip="Click to drilldown" display="'Adopted'!E128" xr:uid="{00000000-0004-0000-0200-00002B020000}"/>
    <hyperlink ref="F128" location="'Adopted'!F128" tooltip="Click to drilldown" display="'Adopted'!F128" xr:uid="{00000000-0004-0000-0200-00002C020000}"/>
    <hyperlink ref="G128" location="'Adopted'!G128" tooltip="Click to drilldown" display="'Adopted'!G128" xr:uid="{00000000-0004-0000-0200-00002D020000}"/>
    <hyperlink ref="H128" location="'Adopted'!H128" tooltip="Click to drilldown" display="'Adopted'!H128" xr:uid="{00000000-0004-0000-0200-00002E020000}"/>
    <hyperlink ref="I128" location="'Adopted'!I128" tooltip="Click to drilldown" display="'Adopted'!I128" xr:uid="{00000000-0004-0000-0200-00002F020000}"/>
    <hyperlink ref="J128" location="'Adopted'!J128" tooltip="Click to drilldown" display="'Adopted'!J128" xr:uid="{00000000-0004-0000-0200-000030020000}"/>
    <hyperlink ref="K128" location="'Adopted'!K128" tooltip="Click to drilldown" display="'Adopted'!K128" xr:uid="{00000000-0004-0000-0200-000031020000}"/>
    <hyperlink ref="L128" location="'Adopted'!L128" tooltip="Click to drilldown" display="'Adopted'!L128" xr:uid="{00000000-0004-0000-0200-000032020000}"/>
    <hyperlink ref="M128" location="'Adopted'!M128" tooltip="Click to drilldown" display="'Adopted'!M128" xr:uid="{00000000-0004-0000-0200-000033020000}"/>
    <hyperlink ref="B129" location="'Adopted'!B129" tooltip="Click to drilldown" display="'Adopted'!B129" xr:uid="{00000000-0004-0000-0200-000034020000}"/>
    <hyperlink ref="C129" location="'Adopted'!C129" tooltip="Click to drilldown" display="'Adopted'!C129" xr:uid="{00000000-0004-0000-0200-000035020000}"/>
    <hyperlink ref="D129" location="'Adopted'!D129" tooltip="Click to drilldown" display="'Adopted'!D129" xr:uid="{00000000-0004-0000-0200-000036020000}"/>
    <hyperlink ref="E129" location="'Adopted'!E129" tooltip="Click to drilldown" display="'Adopted'!E129" xr:uid="{00000000-0004-0000-0200-000037020000}"/>
    <hyperlink ref="F129" location="'Adopted'!F129" tooltip="Click to drilldown" display="'Adopted'!F129" xr:uid="{00000000-0004-0000-0200-000038020000}"/>
    <hyperlink ref="G129" location="'Adopted'!G129" tooltip="Click to drilldown" display="'Adopted'!G129" xr:uid="{00000000-0004-0000-0200-000039020000}"/>
    <hyperlink ref="H129" location="'Adopted'!H129" tooltip="Click to drilldown" display="'Adopted'!H129" xr:uid="{00000000-0004-0000-0200-00003A020000}"/>
    <hyperlink ref="I129" location="'Adopted'!I129" tooltip="Click to drilldown" display="'Adopted'!I129" xr:uid="{00000000-0004-0000-0200-00003B020000}"/>
    <hyperlink ref="J129" location="'Adopted'!J129" tooltip="Click to drilldown" display="'Adopted'!J129" xr:uid="{00000000-0004-0000-0200-00003C020000}"/>
    <hyperlink ref="K129" location="'Adopted'!K129" tooltip="Click to drilldown" display="'Adopted'!K129" xr:uid="{00000000-0004-0000-0200-00003D020000}"/>
    <hyperlink ref="L129" location="'Adopted'!L129" tooltip="Click to drilldown" display="'Adopted'!L129" xr:uid="{00000000-0004-0000-0200-00003E020000}"/>
    <hyperlink ref="M129" location="'Adopted'!M129" tooltip="Click to drilldown" display="'Adopted'!M129" xr:uid="{00000000-0004-0000-0200-00003F020000}"/>
    <hyperlink ref="B130" location="'Adopted'!B130" tooltip="Click to drilldown" display="'Adopted'!B130" xr:uid="{00000000-0004-0000-0200-000040020000}"/>
    <hyperlink ref="C130" location="'Adopted'!C130" tooltip="Click to drilldown" display="'Adopted'!C130" xr:uid="{00000000-0004-0000-0200-000041020000}"/>
    <hyperlink ref="D130" location="'Adopted'!D130" tooltip="Click to drilldown" display="'Adopted'!D130" xr:uid="{00000000-0004-0000-0200-000042020000}"/>
    <hyperlink ref="E130" location="'Adopted'!E130" tooltip="Click to drilldown" display="'Adopted'!E130" xr:uid="{00000000-0004-0000-0200-000043020000}"/>
    <hyperlink ref="F130" location="'Adopted'!F130" tooltip="Click to drilldown" display="'Adopted'!F130" xr:uid="{00000000-0004-0000-0200-000044020000}"/>
    <hyperlink ref="G130" location="'Adopted'!G130" tooltip="Click to drilldown" display="'Adopted'!G130" xr:uid="{00000000-0004-0000-0200-000045020000}"/>
    <hyperlink ref="H130" location="'Adopted'!H130" tooltip="Click to drilldown" display="'Adopted'!H130" xr:uid="{00000000-0004-0000-0200-000046020000}"/>
    <hyperlink ref="I130" location="'Adopted'!I130" tooltip="Click to drilldown" display="'Adopted'!I130" xr:uid="{00000000-0004-0000-0200-000047020000}"/>
    <hyperlink ref="J130" location="'Adopted'!J130" tooltip="Click to drilldown" display="'Adopted'!J130" xr:uid="{00000000-0004-0000-0200-000048020000}"/>
    <hyperlink ref="K130" location="'Adopted'!K130" tooltip="Click to drilldown" display="'Adopted'!K130" xr:uid="{00000000-0004-0000-0200-000049020000}"/>
    <hyperlink ref="L130" location="'Adopted'!L130" tooltip="Click to drilldown" display="'Adopted'!L130" xr:uid="{00000000-0004-0000-0200-00004A020000}"/>
    <hyperlink ref="M130" location="'Adopted'!M130" tooltip="Click to drilldown" display="'Adopted'!M130" xr:uid="{00000000-0004-0000-0200-00004B020000}"/>
    <hyperlink ref="B131" location="'Adopted'!B131" tooltip="Click to drilldown" display="'Adopted'!B131" xr:uid="{00000000-0004-0000-0200-00004C020000}"/>
    <hyperlink ref="C131" location="'Adopted'!C131" tooltip="Click to drilldown" display="'Adopted'!C131" xr:uid="{00000000-0004-0000-0200-00004D020000}"/>
    <hyperlink ref="D131" location="'Adopted'!D131" tooltip="Click to drilldown" display="'Adopted'!D131" xr:uid="{00000000-0004-0000-0200-00004E020000}"/>
    <hyperlink ref="E131" location="'Adopted'!E131" tooltip="Click to drilldown" display="'Adopted'!E131" xr:uid="{00000000-0004-0000-0200-00004F020000}"/>
    <hyperlink ref="F131" location="'Adopted'!F131" tooltip="Click to drilldown" display="'Adopted'!F131" xr:uid="{00000000-0004-0000-0200-000050020000}"/>
    <hyperlink ref="G131" location="'Adopted'!G131" tooltip="Click to drilldown" display="'Adopted'!G131" xr:uid="{00000000-0004-0000-0200-000051020000}"/>
    <hyperlink ref="H131" location="'Adopted'!H131" tooltip="Click to drilldown" display="'Adopted'!H131" xr:uid="{00000000-0004-0000-0200-000052020000}"/>
    <hyperlink ref="I131" location="'Adopted'!I131" tooltip="Click to drilldown" display="'Adopted'!I131" xr:uid="{00000000-0004-0000-0200-000053020000}"/>
    <hyperlink ref="J131" location="'Adopted'!J131" tooltip="Click to drilldown" display="'Adopted'!J131" xr:uid="{00000000-0004-0000-0200-000054020000}"/>
    <hyperlink ref="K131" location="'Adopted'!K131" tooltip="Click to drilldown" display="'Adopted'!K131" xr:uid="{00000000-0004-0000-0200-000055020000}"/>
    <hyperlink ref="L131" location="'Adopted'!L131" tooltip="Click to drilldown" display="'Adopted'!L131" xr:uid="{00000000-0004-0000-0200-000056020000}"/>
    <hyperlink ref="M131" location="'Adopted'!M131" tooltip="Click to drilldown" display="'Adopted'!M131" xr:uid="{00000000-0004-0000-0200-000057020000}"/>
    <hyperlink ref="B136" location="'Adopted'!B136" tooltip="Click to drilldown" display="'Adopted'!B136" xr:uid="{00000000-0004-0000-0200-000058020000}"/>
    <hyperlink ref="C136" location="'Adopted'!C136" tooltip="Click to drilldown" display="'Adopted'!C136" xr:uid="{00000000-0004-0000-0200-000059020000}"/>
    <hyperlink ref="D136" location="'Adopted'!D136" tooltip="Click to drilldown" display="'Adopted'!D136" xr:uid="{00000000-0004-0000-0200-00005A020000}"/>
    <hyperlink ref="E136" location="'Adopted'!E136" tooltip="Click to drilldown" display="'Adopted'!E136" xr:uid="{00000000-0004-0000-0200-00005B020000}"/>
    <hyperlink ref="F136" location="'Adopted'!F136" tooltip="Click to drilldown" display="'Adopted'!F136" xr:uid="{00000000-0004-0000-0200-00005C020000}"/>
    <hyperlink ref="G136" location="'Adopted'!G136" tooltip="Click to drilldown" display="'Adopted'!G136" xr:uid="{00000000-0004-0000-0200-00005D020000}"/>
    <hyperlink ref="H136" location="'Adopted'!H136" tooltip="Click to drilldown" display="'Adopted'!H136" xr:uid="{00000000-0004-0000-0200-00005E020000}"/>
    <hyperlink ref="I136" location="'Adopted'!I136" tooltip="Click to drilldown" display="'Adopted'!I136" xr:uid="{00000000-0004-0000-0200-00005F020000}"/>
    <hyperlink ref="J136" location="'Adopted'!J136" tooltip="Click to drilldown" display="'Adopted'!J136" xr:uid="{00000000-0004-0000-0200-000060020000}"/>
    <hyperlink ref="K136" location="'Adopted'!K136" tooltip="Click to drilldown" display="'Adopted'!K136" xr:uid="{00000000-0004-0000-0200-000061020000}"/>
    <hyperlink ref="L136" location="'Adopted'!L136" tooltip="Click to drilldown" display="'Adopted'!L136" xr:uid="{00000000-0004-0000-0200-000062020000}"/>
    <hyperlink ref="M136" location="'Adopted'!M136" tooltip="Click to drilldown" display="'Adopted'!M136" xr:uid="{00000000-0004-0000-0200-000063020000}"/>
    <hyperlink ref="B142" location="'Adopted'!B142" tooltip="Click to drilldown" display="'Adopted'!B142" xr:uid="{00000000-0004-0000-0200-000064020000}"/>
    <hyperlink ref="C142" location="'Adopted'!C142" tooltip="Click to drilldown" display="'Adopted'!C142" xr:uid="{00000000-0004-0000-0200-000065020000}"/>
    <hyperlink ref="D142" location="'Adopted'!D142" tooltip="Click to drilldown" display="'Adopted'!D142" xr:uid="{00000000-0004-0000-0200-000066020000}"/>
    <hyperlink ref="E142" location="'Adopted'!E142" tooltip="Click to drilldown" display="'Adopted'!E142" xr:uid="{00000000-0004-0000-0200-000067020000}"/>
    <hyperlink ref="F142" location="'Adopted'!F142" tooltip="Click to drilldown" display="'Adopted'!F142" xr:uid="{00000000-0004-0000-0200-000068020000}"/>
    <hyperlink ref="G142" location="'Adopted'!G142" tooltip="Click to drilldown" display="'Adopted'!G142" xr:uid="{00000000-0004-0000-0200-000069020000}"/>
    <hyperlink ref="H142" location="'Adopted'!H142" tooltip="Click to drilldown" display="'Adopted'!H142" xr:uid="{00000000-0004-0000-0200-00006A020000}"/>
    <hyperlink ref="I142" location="'Adopted'!I142" tooltip="Click to drilldown" display="'Adopted'!I142" xr:uid="{00000000-0004-0000-0200-00006B020000}"/>
    <hyperlink ref="J142" location="'Adopted'!J142" tooltip="Click to drilldown" display="'Adopted'!J142" xr:uid="{00000000-0004-0000-0200-00006C020000}"/>
    <hyperlink ref="K142" location="'Adopted'!K142" tooltip="Click to drilldown" display="'Adopted'!K142" xr:uid="{00000000-0004-0000-0200-00006D020000}"/>
    <hyperlink ref="L142" location="'Adopted'!L142" tooltip="Click to drilldown" display="'Adopted'!L142" xr:uid="{00000000-0004-0000-0200-00006E020000}"/>
    <hyperlink ref="M142" location="'Adopted'!M142" tooltip="Click to drilldown" display="'Adopted'!M142" xr:uid="{00000000-0004-0000-0200-00006F020000}"/>
    <hyperlink ref="B146" location="'Adopted'!B146" tooltip="Click to drilldown" display="'Adopted'!B146" xr:uid="{00000000-0004-0000-0200-000070020000}"/>
    <hyperlink ref="C146" location="'Adopted'!C146" tooltip="Click to drilldown" display="'Adopted'!C146" xr:uid="{00000000-0004-0000-0200-000071020000}"/>
    <hyperlink ref="D146" location="'Adopted'!D146" tooltip="Click to drilldown" display="'Adopted'!D146" xr:uid="{00000000-0004-0000-0200-000072020000}"/>
    <hyperlink ref="E146" location="'Adopted'!E146" tooltip="Click to drilldown" display="'Adopted'!E146" xr:uid="{00000000-0004-0000-0200-000073020000}"/>
    <hyperlink ref="F146" location="'Adopted'!F146" tooltip="Click to drilldown" display="'Adopted'!F146" xr:uid="{00000000-0004-0000-0200-000074020000}"/>
    <hyperlink ref="G146" location="'Adopted'!G146" tooltip="Click to drilldown" display="'Adopted'!G146" xr:uid="{00000000-0004-0000-0200-000075020000}"/>
    <hyperlink ref="H146" location="'Adopted'!H146" tooltip="Click to drilldown" display="'Adopted'!H146" xr:uid="{00000000-0004-0000-0200-000076020000}"/>
    <hyperlink ref="I146" location="'Adopted'!I146" tooltip="Click to drilldown" display="'Adopted'!I146" xr:uid="{00000000-0004-0000-0200-000077020000}"/>
    <hyperlink ref="J146" location="'Adopted'!J146" tooltip="Click to drilldown" display="'Adopted'!J146" xr:uid="{00000000-0004-0000-0200-000078020000}"/>
    <hyperlink ref="K146" location="'Adopted'!K146" tooltip="Click to drilldown" display="'Adopted'!K146" xr:uid="{00000000-0004-0000-0200-000079020000}"/>
    <hyperlink ref="L146" location="'Adopted'!L146" tooltip="Click to drilldown" display="'Adopted'!L146" xr:uid="{00000000-0004-0000-0200-00007A020000}"/>
    <hyperlink ref="M146" location="'Adopted'!M146" tooltip="Click to drilldown" display="'Adopted'!M146" xr:uid="{00000000-0004-0000-0200-00007B020000}"/>
    <hyperlink ref="B151" location="'Adopted'!B151" tooltip="Click to drilldown" display="'Adopted'!B151" xr:uid="{00000000-0004-0000-0200-00007C020000}"/>
    <hyperlink ref="C151" location="'Adopted'!C151" tooltip="Click to drilldown" display="'Adopted'!C151" xr:uid="{00000000-0004-0000-0200-00007D020000}"/>
    <hyperlink ref="D151" location="'Adopted'!D151" tooltip="Click to drilldown" display="'Adopted'!D151" xr:uid="{00000000-0004-0000-0200-00007E020000}"/>
    <hyperlink ref="E151" location="'Adopted'!E151" tooltip="Click to drilldown" display="'Adopted'!E151" xr:uid="{00000000-0004-0000-0200-00007F020000}"/>
    <hyperlink ref="F151" location="'Adopted'!F151" tooltip="Click to drilldown" display="'Adopted'!F151" xr:uid="{00000000-0004-0000-0200-000080020000}"/>
    <hyperlink ref="G151" location="'Adopted'!G151" tooltip="Click to drilldown" display="'Adopted'!G151" xr:uid="{00000000-0004-0000-0200-000081020000}"/>
    <hyperlink ref="H151" location="'Adopted'!H151" tooltip="Click to drilldown" display="'Adopted'!H151" xr:uid="{00000000-0004-0000-0200-000082020000}"/>
    <hyperlink ref="I151" location="'Adopted'!I151" tooltip="Click to drilldown" display="'Adopted'!I151" xr:uid="{00000000-0004-0000-0200-000083020000}"/>
    <hyperlink ref="J151" location="'Adopted'!J151" tooltip="Click to drilldown" display="'Adopted'!J151" xr:uid="{00000000-0004-0000-0200-000084020000}"/>
    <hyperlink ref="K151" location="'Adopted'!K151" tooltip="Click to drilldown" display="'Adopted'!K151" xr:uid="{00000000-0004-0000-0200-000085020000}"/>
    <hyperlink ref="L151" location="'Adopted'!L151" tooltip="Click to drilldown" display="'Adopted'!L151" xr:uid="{00000000-0004-0000-0200-000086020000}"/>
    <hyperlink ref="M151" location="'Adopted'!M151" tooltip="Click to drilldown" display="'Adopted'!M151" xr:uid="{00000000-0004-0000-0200-000087020000}"/>
    <hyperlink ref="B152" location="'Adopted'!B152" tooltip="Click to drilldown" display="'Adopted'!B152" xr:uid="{00000000-0004-0000-0200-000088020000}"/>
    <hyperlink ref="C152" location="'Adopted'!C152" tooltip="Click to drilldown" display="'Adopted'!C152" xr:uid="{00000000-0004-0000-0200-000089020000}"/>
    <hyperlink ref="D152" location="'Adopted'!D152" tooltip="Click to drilldown" display="'Adopted'!D152" xr:uid="{00000000-0004-0000-0200-00008A020000}"/>
    <hyperlink ref="E152" location="'Adopted'!E152" tooltip="Click to drilldown" display="'Adopted'!E152" xr:uid="{00000000-0004-0000-0200-00008B020000}"/>
    <hyperlink ref="F152" location="'Adopted'!F152" tooltip="Click to drilldown" display="'Adopted'!F152" xr:uid="{00000000-0004-0000-0200-00008C020000}"/>
    <hyperlink ref="G152" location="'Adopted'!G152" tooltip="Click to drilldown" display="'Adopted'!G152" xr:uid="{00000000-0004-0000-0200-00008D020000}"/>
    <hyperlink ref="H152" location="'Adopted'!H152" tooltip="Click to drilldown" display="'Adopted'!H152" xr:uid="{00000000-0004-0000-0200-00008E020000}"/>
    <hyperlink ref="I152" location="'Adopted'!I152" tooltip="Click to drilldown" display="'Adopted'!I152" xr:uid="{00000000-0004-0000-0200-00008F020000}"/>
    <hyperlink ref="J152" location="'Adopted'!J152" tooltip="Click to drilldown" display="'Adopted'!J152" xr:uid="{00000000-0004-0000-0200-000090020000}"/>
    <hyperlink ref="K152" location="'Adopted'!K152" tooltip="Click to drilldown" display="'Adopted'!K152" xr:uid="{00000000-0004-0000-0200-000091020000}"/>
    <hyperlink ref="L152" location="'Adopted'!L152" tooltip="Click to drilldown" display="'Adopted'!L152" xr:uid="{00000000-0004-0000-0200-000092020000}"/>
    <hyperlink ref="M152" location="'Adopted'!M152" tooltip="Click to drilldown" display="'Adopted'!M152" xr:uid="{00000000-0004-0000-0200-000093020000}"/>
    <hyperlink ref="B157" location="'Adopted'!B157" tooltip="Click to drilldown" display="'Adopted'!B157" xr:uid="{00000000-0004-0000-0200-000094020000}"/>
    <hyperlink ref="C157" location="'Adopted'!C157" tooltip="Click to drilldown" display="'Adopted'!C157" xr:uid="{00000000-0004-0000-0200-000095020000}"/>
    <hyperlink ref="D157" location="'Adopted'!D157" tooltip="Click to drilldown" display="'Adopted'!D157" xr:uid="{00000000-0004-0000-0200-000096020000}"/>
    <hyperlink ref="E157" location="'Adopted'!E157" tooltip="Click to drilldown" display="'Adopted'!E157" xr:uid="{00000000-0004-0000-0200-000097020000}"/>
    <hyperlink ref="F157" location="'Adopted'!F157" tooltip="Click to drilldown" display="'Adopted'!F157" xr:uid="{00000000-0004-0000-0200-000098020000}"/>
    <hyperlink ref="G157" location="'Adopted'!G157" tooltip="Click to drilldown" display="'Adopted'!G157" xr:uid="{00000000-0004-0000-0200-000099020000}"/>
    <hyperlink ref="H157" location="'Adopted'!H157" tooltip="Click to drilldown" display="'Adopted'!H157" xr:uid="{00000000-0004-0000-0200-00009A020000}"/>
    <hyperlink ref="I157" location="'Adopted'!I157" tooltip="Click to drilldown" display="'Adopted'!I157" xr:uid="{00000000-0004-0000-0200-00009B020000}"/>
    <hyperlink ref="J157" location="'Adopted'!J157" tooltip="Click to drilldown" display="'Adopted'!J157" xr:uid="{00000000-0004-0000-0200-00009C020000}"/>
    <hyperlink ref="K157" location="'Adopted'!K157" tooltip="Click to drilldown" display="'Adopted'!K157" xr:uid="{00000000-0004-0000-0200-00009D020000}"/>
    <hyperlink ref="L157" location="'Adopted'!L157" tooltip="Click to drilldown" display="'Adopted'!L157" xr:uid="{00000000-0004-0000-0200-00009E020000}"/>
    <hyperlink ref="M157" location="'Adopted'!M157" tooltip="Click to drilldown" display="'Adopted'!M157" xr:uid="{00000000-0004-0000-0200-00009F020000}"/>
    <hyperlink ref="B158" location="'Adopted'!B158" tooltip="Click to drilldown" display="'Adopted'!B158" xr:uid="{00000000-0004-0000-0200-0000A0020000}"/>
    <hyperlink ref="C158" location="'Adopted'!C158" tooltip="Click to drilldown" display="'Adopted'!C158" xr:uid="{00000000-0004-0000-0200-0000A1020000}"/>
    <hyperlink ref="D158" location="'Adopted'!D158" tooltip="Click to drilldown" display="'Adopted'!D158" xr:uid="{00000000-0004-0000-0200-0000A2020000}"/>
    <hyperlink ref="E158" location="'Adopted'!E158" tooltip="Click to drilldown" display="'Adopted'!E158" xr:uid="{00000000-0004-0000-0200-0000A3020000}"/>
    <hyperlink ref="F158" location="'Adopted'!F158" tooltip="Click to drilldown" display="'Adopted'!F158" xr:uid="{00000000-0004-0000-0200-0000A4020000}"/>
    <hyperlink ref="G158" location="'Adopted'!G158" tooltip="Click to drilldown" display="'Adopted'!G158" xr:uid="{00000000-0004-0000-0200-0000A5020000}"/>
    <hyperlink ref="H158" location="'Adopted'!H158" tooltip="Click to drilldown" display="'Adopted'!H158" xr:uid="{00000000-0004-0000-0200-0000A6020000}"/>
    <hyperlink ref="I158" location="'Adopted'!I158" tooltip="Click to drilldown" display="'Adopted'!I158" xr:uid="{00000000-0004-0000-0200-0000A7020000}"/>
    <hyperlink ref="J158" location="'Adopted'!J158" tooltip="Click to drilldown" display="'Adopted'!J158" xr:uid="{00000000-0004-0000-0200-0000A8020000}"/>
    <hyperlink ref="K158" location="'Adopted'!K158" tooltip="Click to drilldown" display="'Adopted'!K158" xr:uid="{00000000-0004-0000-0200-0000A9020000}"/>
    <hyperlink ref="L158" location="'Adopted'!L158" tooltip="Click to drilldown" display="'Adopted'!L158" xr:uid="{00000000-0004-0000-0200-0000AA020000}"/>
    <hyperlink ref="M158" location="'Adopted'!M158" tooltip="Click to drilldown" display="'Adopted'!M158" xr:uid="{00000000-0004-0000-0200-0000AB020000}"/>
    <hyperlink ref="B159" location="'Adopted'!B159" tooltip="Click to drilldown" display="'Adopted'!B159" xr:uid="{00000000-0004-0000-0200-0000AC020000}"/>
    <hyperlink ref="C159" location="'Adopted'!C159" tooltip="Click to drilldown" display="'Adopted'!C159" xr:uid="{00000000-0004-0000-0200-0000AD020000}"/>
    <hyperlink ref="D159" location="'Adopted'!D159" tooltip="Click to drilldown" display="'Adopted'!D159" xr:uid="{00000000-0004-0000-0200-0000AE020000}"/>
    <hyperlink ref="E159" location="'Adopted'!E159" tooltip="Click to drilldown" display="'Adopted'!E159" xr:uid="{00000000-0004-0000-0200-0000AF020000}"/>
    <hyperlink ref="F159" location="'Adopted'!F159" tooltip="Click to drilldown" display="'Adopted'!F159" xr:uid="{00000000-0004-0000-0200-0000B0020000}"/>
    <hyperlink ref="G159" location="'Adopted'!G159" tooltip="Click to drilldown" display="'Adopted'!G159" xr:uid="{00000000-0004-0000-0200-0000B1020000}"/>
    <hyperlink ref="H159" location="'Adopted'!H159" tooltip="Click to drilldown" display="'Adopted'!H159" xr:uid="{00000000-0004-0000-0200-0000B2020000}"/>
    <hyperlink ref="I159" location="'Adopted'!I159" tooltip="Click to drilldown" display="'Adopted'!I159" xr:uid="{00000000-0004-0000-0200-0000B3020000}"/>
    <hyperlink ref="J159" location="'Adopted'!J159" tooltip="Click to drilldown" display="'Adopted'!J159" xr:uid="{00000000-0004-0000-0200-0000B4020000}"/>
    <hyperlink ref="K159" location="'Adopted'!K159" tooltip="Click to drilldown" display="'Adopted'!K159" xr:uid="{00000000-0004-0000-0200-0000B5020000}"/>
    <hyperlink ref="L159" location="'Adopted'!L159" tooltip="Click to drilldown" display="'Adopted'!L159" xr:uid="{00000000-0004-0000-0200-0000B6020000}"/>
    <hyperlink ref="M159" location="'Adopted'!M159" tooltip="Click to drilldown" display="'Adopted'!M159" xr:uid="{00000000-0004-0000-0200-0000B7020000}"/>
    <hyperlink ref="B160" location="'Adopted'!B160" tooltip="Click to drilldown" display="'Adopted'!B160" xr:uid="{00000000-0004-0000-0200-0000B8020000}"/>
    <hyperlink ref="C160" location="'Adopted'!C160" tooltip="Click to drilldown" display="'Adopted'!C160" xr:uid="{00000000-0004-0000-0200-0000B9020000}"/>
    <hyperlink ref="D160" location="'Adopted'!D160" tooltip="Click to drilldown" display="'Adopted'!D160" xr:uid="{00000000-0004-0000-0200-0000BA020000}"/>
    <hyperlink ref="E160" location="'Adopted'!E160" tooltip="Click to drilldown" display="'Adopted'!E160" xr:uid="{00000000-0004-0000-0200-0000BB020000}"/>
    <hyperlink ref="F160" location="'Adopted'!F160" tooltip="Click to drilldown" display="'Adopted'!F160" xr:uid="{00000000-0004-0000-0200-0000BC020000}"/>
    <hyperlink ref="G160" location="'Adopted'!G160" tooltip="Click to drilldown" display="'Adopted'!G160" xr:uid="{00000000-0004-0000-0200-0000BD020000}"/>
    <hyperlink ref="H160" location="'Adopted'!H160" tooltip="Click to drilldown" display="'Adopted'!H160" xr:uid="{00000000-0004-0000-0200-0000BE020000}"/>
    <hyperlink ref="I160" location="'Adopted'!I160" tooltip="Click to drilldown" display="'Adopted'!I160" xr:uid="{00000000-0004-0000-0200-0000BF020000}"/>
    <hyperlink ref="J160" location="'Adopted'!J160" tooltip="Click to drilldown" display="'Adopted'!J160" xr:uid="{00000000-0004-0000-0200-0000C0020000}"/>
    <hyperlink ref="K160" location="'Adopted'!K160" tooltip="Click to drilldown" display="'Adopted'!K160" xr:uid="{00000000-0004-0000-0200-0000C1020000}"/>
    <hyperlink ref="L160" location="'Adopted'!L160" tooltip="Click to drilldown" display="'Adopted'!L160" xr:uid="{00000000-0004-0000-0200-0000C2020000}"/>
    <hyperlink ref="M160" location="'Adopted'!M160" tooltip="Click to drilldown" display="'Adopted'!M160" xr:uid="{00000000-0004-0000-0200-0000C3020000}"/>
    <hyperlink ref="B172" location="'Adopted'!B172" tooltip="Click to drilldown" display="'Adopted'!B172" xr:uid="{00000000-0004-0000-0200-0000C4020000}"/>
    <hyperlink ref="C172" location="'Adopted'!C172" tooltip="Click to drilldown" display="'Adopted'!C172" xr:uid="{00000000-0004-0000-0200-0000C5020000}"/>
    <hyperlink ref="D172" location="'Adopted'!D172" tooltip="Click to drilldown" display="'Adopted'!D172" xr:uid="{00000000-0004-0000-0200-0000C6020000}"/>
    <hyperlink ref="E172" location="'Adopted'!E172" tooltip="Click to drilldown" display="'Adopted'!E172" xr:uid="{00000000-0004-0000-0200-0000C7020000}"/>
    <hyperlink ref="F172" location="'Adopted'!F172" tooltip="Click to drilldown" display="'Adopted'!F172" xr:uid="{00000000-0004-0000-0200-0000C8020000}"/>
    <hyperlink ref="G172" location="'Adopted'!G172" tooltip="Click to drilldown" display="'Adopted'!G172" xr:uid="{00000000-0004-0000-0200-0000C9020000}"/>
    <hyperlink ref="H172" location="'Adopted'!H172" tooltip="Click to drilldown" display="'Adopted'!H172" xr:uid="{00000000-0004-0000-0200-0000CA020000}"/>
    <hyperlink ref="I172" location="'Adopted'!I172" tooltip="Click to drilldown" display="'Adopted'!I172" xr:uid="{00000000-0004-0000-0200-0000CB020000}"/>
    <hyperlink ref="J172" location="'Adopted'!J172" tooltip="Click to drilldown" display="'Adopted'!J172" xr:uid="{00000000-0004-0000-0200-0000CC020000}"/>
    <hyperlink ref="K172" location="'Adopted'!K172" tooltip="Click to drilldown" display="'Adopted'!K172" xr:uid="{00000000-0004-0000-0200-0000CD020000}"/>
    <hyperlink ref="L172" location="'Adopted'!L172" tooltip="Click to drilldown" display="'Adopted'!L172" xr:uid="{00000000-0004-0000-0200-0000CE020000}"/>
    <hyperlink ref="M172" location="'Adopted'!M172" tooltip="Click to drilldown" display="'Adopted'!M172" xr:uid="{00000000-0004-0000-0200-0000CF020000}"/>
    <hyperlink ref="B173" location="'Adopted'!B173" tooltip="Click to drilldown" display="'Adopted'!B173" xr:uid="{00000000-0004-0000-0200-0000D0020000}"/>
    <hyperlink ref="C173" location="'Adopted'!C173" tooltip="Click to drilldown" display="'Adopted'!C173" xr:uid="{00000000-0004-0000-0200-0000D1020000}"/>
    <hyperlink ref="D173" location="'Adopted'!D173" tooltip="Click to drilldown" display="'Adopted'!D173" xr:uid="{00000000-0004-0000-0200-0000D2020000}"/>
    <hyperlink ref="E173" location="'Adopted'!E173" tooltip="Click to drilldown" display="'Adopted'!E173" xr:uid="{00000000-0004-0000-0200-0000D3020000}"/>
    <hyperlink ref="F173" location="'Adopted'!F173" tooltip="Click to drilldown" display="'Adopted'!F173" xr:uid="{00000000-0004-0000-0200-0000D4020000}"/>
    <hyperlink ref="G173" location="'Adopted'!G173" tooltip="Click to drilldown" display="'Adopted'!G173" xr:uid="{00000000-0004-0000-0200-0000D5020000}"/>
    <hyperlink ref="H173" location="'Adopted'!H173" tooltip="Click to drilldown" display="'Adopted'!H173" xr:uid="{00000000-0004-0000-0200-0000D6020000}"/>
    <hyperlink ref="I173" location="'Adopted'!I173" tooltip="Click to drilldown" display="'Adopted'!I173" xr:uid="{00000000-0004-0000-0200-0000D7020000}"/>
    <hyperlink ref="J173" location="'Adopted'!J173" tooltip="Click to drilldown" display="'Adopted'!J173" xr:uid="{00000000-0004-0000-0200-0000D8020000}"/>
    <hyperlink ref="K173" location="'Adopted'!K173" tooltip="Click to drilldown" display="'Adopted'!K173" xr:uid="{00000000-0004-0000-0200-0000D9020000}"/>
    <hyperlink ref="L173" location="'Adopted'!L173" tooltip="Click to drilldown" display="'Adopted'!L173" xr:uid="{00000000-0004-0000-0200-0000DA020000}"/>
    <hyperlink ref="M173" location="'Adopted'!M173" tooltip="Click to drilldown" display="'Adopted'!M173" xr:uid="{00000000-0004-0000-0200-0000DB020000}"/>
    <hyperlink ref="B174" location="'Adopted'!B174" tooltip="Click to drilldown" display="'Adopted'!B174" xr:uid="{00000000-0004-0000-0200-0000DC020000}"/>
    <hyperlink ref="C174" location="'Adopted'!C174" tooltip="Click to drilldown" display="'Adopted'!C174" xr:uid="{00000000-0004-0000-0200-0000DD020000}"/>
    <hyperlink ref="D174" location="'Adopted'!D174" tooltip="Click to drilldown" display="'Adopted'!D174" xr:uid="{00000000-0004-0000-0200-0000DE020000}"/>
    <hyperlink ref="E174" location="'Adopted'!E174" tooltip="Click to drilldown" display="'Adopted'!E174" xr:uid="{00000000-0004-0000-0200-0000DF020000}"/>
    <hyperlink ref="F174" location="'Adopted'!F174" tooltip="Click to drilldown" display="'Adopted'!F174" xr:uid="{00000000-0004-0000-0200-0000E0020000}"/>
    <hyperlink ref="G174" location="'Adopted'!G174" tooltip="Click to drilldown" display="'Adopted'!G174" xr:uid="{00000000-0004-0000-0200-0000E1020000}"/>
    <hyperlink ref="H174" location="'Adopted'!H174" tooltip="Click to drilldown" display="'Adopted'!H174" xr:uid="{00000000-0004-0000-0200-0000E2020000}"/>
    <hyperlink ref="I174" location="'Adopted'!I174" tooltip="Click to drilldown" display="'Adopted'!I174" xr:uid="{00000000-0004-0000-0200-0000E3020000}"/>
    <hyperlink ref="J174" location="'Adopted'!J174" tooltip="Click to drilldown" display="'Adopted'!J174" xr:uid="{00000000-0004-0000-0200-0000E4020000}"/>
    <hyperlink ref="K174" location="'Adopted'!K174" tooltip="Click to drilldown" display="'Adopted'!K174" xr:uid="{00000000-0004-0000-0200-0000E5020000}"/>
    <hyperlink ref="L174" location="'Adopted'!L174" tooltip="Click to drilldown" display="'Adopted'!L174" xr:uid="{00000000-0004-0000-0200-0000E6020000}"/>
    <hyperlink ref="M174" location="'Adopted'!M174" tooltip="Click to drilldown" display="'Adopted'!M174" xr:uid="{00000000-0004-0000-0200-0000E7020000}"/>
    <hyperlink ref="B175" location="'Adopted'!B175" tooltip="Click to drilldown" display="'Adopted'!B175" xr:uid="{00000000-0004-0000-0200-0000E8020000}"/>
    <hyperlink ref="C175" location="'Adopted'!C175" tooltip="Click to drilldown" display="'Adopted'!C175" xr:uid="{00000000-0004-0000-0200-0000E9020000}"/>
    <hyperlink ref="D175" location="'Adopted'!D175" tooltip="Click to drilldown" display="'Adopted'!D175" xr:uid="{00000000-0004-0000-0200-0000EA020000}"/>
    <hyperlink ref="E175" location="'Adopted'!E175" tooltip="Click to drilldown" display="'Adopted'!E175" xr:uid="{00000000-0004-0000-0200-0000EB020000}"/>
    <hyperlink ref="F175" location="'Adopted'!F175" tooltip="Click to drilldown" display="'Adopted'!F175" xr:uid="{00000000-0004-0000-0200-0000EC020000}"/>
    <hyperlink ref="G175" location="'Adopted'!G175" tooltip="Click to drilldown" display="'Adopted'!G175" xr:uid="{00000000-0004-0000-0200-0000ED020000}"/>
    <hyperlink ref="H175" location="'Adopted'!H175" tooltip="Click to drilldown" display="'Adopted'!H175" xr:uid="{00000000-0004-0000-0200-0000EE020000}"/>
    <hyperlink ref="I175" location="'Adopted'!I175" tooltip="Click to drilldown" display="'Adopted'!I175" xr:uid="{00000000-0004-0000-0200-0000EF020000}"/>
    <hyperlink ref="J175" location="'Adopted'!J175" tooltip="Click to drilldown" display="'Adopted'!J175" xr:uid="{00000000-0004-0000-0200-0000F0020000}"/>
    <hyperlink ref="K175" location="'Adopted'!K175" tooltip="Click to drilldown" display="'Adopted'!K175" xr:uid="{00000000-0004-0000-0200-0000F1020000}"/>
    <hyperlink ref="L175" location="'Adopted'!L175" tooltip="Click to drilldown" display="'Adopted'!L175" xr:uid="{00000000-0004-0000-0200-0000F2020000}"/>
    <hyperlink ref="M175" location="'Adopted'!M175" tooltip="Click to drilldown" display="'Adopted'!M175" xr:uid="{00000000-0004-0000-0200-0000F3020000}"/>
    <hyperlink ref="B176" location="'Adopted'!B176" tooltip="Click to drilldown" display="'Adopted'!B176" xr:uid="{00000000-0004-0000-0200-0000F4020000}"/>
    <hyperlink ref="C176" location="'Adopted'!C176" tooltip="Click to drilldown" display="'Adopted'!C176" xr:uid="{00000000-0004-0000-0200-0000F5020000}"/>
    <hyperlink ref="D176" location="'Adopted'!D176" tooltip="Click to drilldown" display="'Adopted'!D176" xr:uid="{00000000-0004-0000-0200-0000F6020000}"/>
    <hyperlink ref="E176" location="'Adopted'!E176" tooltip="Click to drilldown" display="'Adopted'!E176" xr:uid="{00000000-0004-0000-0200-0000F7020000}"/>
    <hyperlink ref="F176" location="'Adopted'!F176" tooltip="Click to drilldown" display="'Adopted'!F176" xr:uid="{00000000-0004-0000-0200-0000F8020000}"/>
    <hyperlink ref="G176" location="'Adopted'!G176" tooltip="Click to drilldown" display="'Adopted'!G176" xr:uid="{00000000-0004-0000-0200-0000F9020000}"/>
    <hyperlink ref="H176" location="'Adopted'!H176" tooltip="Click to drilldown" display="'Adopted'!H176" xr:uid="{00000000-0004-0000-0200-0000FA020000}"/>
    <hyperlink ref="I176" location="'Adopted'!I176" tooltip="Click to drilldown" display="'Adopted'!I176" xr:uid="{00000000-0004-0000-0200-0000FB020000}"/>
    <hyperlink ref="J176" location="'Adopted'!J176" tooltip="Click to drilldown" display="'Adopted'!J176" xr:uid="{00000000-0004-0000-0200-0000FC020000}"/>
    <hyperlink ref="K176" location="'Adopted'!K176" tooltip="Click to drilldown" display="'Adopted'!K176" xr:uid="{00000000-0004-0000-0200-0000FD020000}"/>
    <hyperlink ref="L176" location="'Adopted'!L176" tooltip="Click to drilldown" display="'Adopted'!L176" xr:uid="{00000000-0004-0000-0200-0000FE020000}"/>
    <hyperlink ref="M176" location="'Adopted'!M176" tooltip="Click to drilldown" display="'Adopted'!M176" xr:uid="{00000000-0004-0000-0200-0000FF020000}"/>
    <hyperlink ref="B177" location="'Adopted'!B177" tooltip="Click to drilldown" display="'Adopted'!B177" xr:uid="{00000000-0004-0000-0200-000000030000}"/>
    <hyperlink ref="C177" location="'Adopted'!C177" tooltip="Click to drilldown" display="'Adopted'!C177" xr:uid="{00000000-0004-0000-0200-000001030000}"/>
    <hyperlink ref="D177" location="'Adopted'!D177" tooltip="Click to drilldown" display="'Adopted'!D177" xr:uid="{00000000-0004-0000-0200-000002030000}"/>
    <hyperlink ref="E177" location="'Adopted'!E177" tooltip="Click to drilldown" display="'Adopted'!E177" xr:uid="{00000000-0004-0000-0200-000003030000}"/>
    <hyperlink ref="F177" location="'Adopted'!F177" tooltip="Click to drilldown" display="'Adopted'!F177" xr:uid="{00000000-0004-0000-0200-000004030000}"/>
    <hyperlink ref="G177" location="'Adopted'!G177" tooltip="Click to drilldown" display="'Adopted'!G177" xr:uid="{00000000-0004-0000-0200-000005030000}"/>
    <hyperlink ref="H177" location="'Adopted'!H177" tooltip="Click to drilldown" display="'Adopted'!H177" xr:uid="{00000000-0004-0000-0200-000006030000}"/>
    <hyperlink ref="I177" location="'Adopted'!I177" tooltip="Click to drilldown" display="'Adopted'!I177" xr:uid="{00000000-0004-0000-0200-000007030000}"/>
    <hyperlink ref="J177" location="'Adopted'!J177" tooltip="Click to drilldown" display="'Adopted'!J177" xr:uid="{00000000-0004-0000-0200-000008030000}"/>
    <hyperlink ref="K177" location="'Adopted'!K177" tooltip="Click to drilldown" display="'Adopted'!K177" xr:uid="{00000000-0004-0000-0200-000009030000}"/>
    <hyperlink ref="L177" location="'Adopted'!L177" tooltip="Click to drilldown" display="'Adopted'!L177" xr:uid="{00000000-0004-0000-0200-00000A030000}"/>
    <hyperlink ref="M177" location="'Adopted'!M177" tooltip="Click to drilldown" display="'Adopted'!M177" xr:uid="{00000000-0004-0000-0200-00000B030000}"/>
    <hyperlink ref="B181" location="'Adopted'!B181" tooltip="Click to drilldown" display="'Adopted'!B181" xr:uid="{00000000-0004-0000-0200-00000C030000}"/>
    <hyperlink ref="C181" location="'Adopted'!C181" tooltip="Click to drilldown" display="'Adopted'!C181" xr:uid="{00000000-0004-0000-0200-00000D030000}"/>
    <hyperlink ref="D181" location="'Adopted'!D181" tooltip="Click to drilldown" display="'Adopted'!D181" xr:uid="{00000000-0004-0000-0200-00000E030000}"/>
    <hyperlink ref="E181" location="'Adopted'!E181" tooltip="Click to drilldown" display="'Adopted'!E181" xr:uid="{00000000-0004-0000-0200-00000F030000}"/>
    <hyperlink ref="F181" location="'Adopted'!F181" tooltip="Click to drilldown" display="'Adopted'!F181" xr:uid="{00000000-0004-0000-0200-000010030000}"/>
    <hyperlink ref="G181" location="'Adopted'!G181" tooltip="Click to drilldown" display="'Adopted'!G181" xr:uid="{00000000-0004-0000-0200-000011030000}"/>
    <hyperlink ref="H181" location="'Adopted'!H181" tooltip="Click to drilldown" display="'Adopted'!H181" xr:uid="{00000000-0004-0000-0200-000012030000}"/>
    <hyperlink ref="I181" location="'Adopted'!I181" tooltip="Click to drilldown" display="'Adopted'!I181" xr:uid="{00000000-0004-0000-0200-000013030000}"/>
    <hyperlink ref="J181" location="'Adopted'!J181" tooltip="Click to drilldown" display="'Adopted'!J181" xr:uid="{00000000-0004-0000-0200-000014030000}"/>
    <hyperlink ref="K181" location="'Adopted'!K181" tooltip="Click to drilldown" display="'Adopted'!K181" xr:uid="{00000000-0004-0000-0200-000015030000}"/>
    <hyperlink ref="L181" location="'Adopted'!L181" tooltip="Click to drilldown" display="'Adopted'!L181" xr:uid="{00000000-0004-0000-0200-000016030000}"/>
    <hyperlink ref="M181" location="'Adopted'!M181" tooltip="Click to drilldown" display="'Adopted'!M181" xr:uid="{00000000-0004-0000-0200-000017030000}"/>
    <hyperlink ref="B182" location="'Adopted'!B182" tooltip="Click to drilldown" display="'Adopted'!B182" xr:uid="{00000000-0004-0000-0200-000018030000}"/>
    <hyperlink ref="C182" location="'Adopted'!C182" tooltip="Click to drilldown" display="'Adopted'!C182" xr:uid="{00000000-0004-0000-0200-000019030000}"/>
    <hyperlink ref="D182" location="'Adopted'!D182" tooltip="Click to drilldown" display="'Adopted'!D182" xr:uid="{00000000-0004-0000-0200-00001A030000}"/>
    <hyperlink ref="E182" location="'Adopted'!E182" tooltip="Click to drilldown" display="'Adopted'!E182" xr:uid="{00000000-0004-0000-0200-00001B030000}"/>
    <hyperlink ref="F182" location="'Adopted'!F182" tooltip="Click to drilldown" display="'Adopted'!F182" xr:uid="{00000000-0004-0000-0200-00001C030000}"/>
    <hyperlink ref="G182" location="'Adopted'!G182" tooltip="Click to drilldown" display="'Adopted'!G182" xr:uid="{00000000-0004-0000-0200-00001D030000}"/>
    <hyperlink ref="H182" location="'Adopted'!H182" tooltip="Click to drilldown" display="'Adopted'!H182" xr:uid="{00000000-0004-0000-0200-00001E030000}"/>
    <hyperlink ref="I182" location="'Adopted'!I182" tooltip="Click to drilldown" display="'Adopted'!I182" xr:uid="{00000000-0004-0000-0200-00001F030000}"/>
    <hyperlink ref="J182" location="'Adopted'!J182" tooltip="Click to drilldown" display="'Adopted'!J182" xr:uid="{00000000-0004-0000-0200-000020030000}"/>
    <hyperlink ref="K182" location="'Adopted'!K182" tooltip="Click to drilldown" display="'Adopted'!K182" xr:uid="{00000000-0004-0000-0200-000021030000}"/>
    <hyperlink ref="L182" location="'Adopted'!L182" tooltip="Click to drilldown" display="'Adopted'!L182" xr:uid="{00000000-0004-0000-0200-000022030000}"/>
    <hyperlink ref="M182" location="'Adopted'!M182" tooltip="Click to drilldown" display="'Adopted'!M182" xr:uid="{00000000-0004-0000-0200-000023030000}"/>
    <hyperlink ref="B183" location="'Adopted'!B183" tooltip="Click to drilldown" display="'Adopted'!B183" xr:uid="{00000000-0004-0000-0200-000024030000}"/>
    <hyperlink ref="C183" location="'Adopted'!C183" tooltip="Click to drilldown" display="'Adopted'!C183" xr:uid="{00000000-0004-0000-0200-000025030000}"/>
    <hyperlink ref="D183" location="'Adopted'!D183" tooltip="Click to drilldown" display="'Adopted'!D183" xr:uid="{00000000-0004-0000-0200-000026030000}"/>
    <hyperlink ref="E183" location="'Adopted'!E183" tooltip="Click to drilldown" display="'Adopted'!E183" xr:uid="{00000000-0004-0000-0200-000027030000}"/>
    <hyperlink ref="F183" location="'Adopted'!F183" tooltip="Click to drilldown" display="'Adopted'!F183" xr:uid="{00000000-0004-0000-0200-000028030000}"/>
    <hyperlink ref="G183" location="'Adopted'!G183" tooltip="Click to drilldown" display="'Adopted'!G183" xr:uid="{00000000-0004-0000-0200-000029030000}"/>
    <hyperlink ref="H183" location="'Adopted'!H183" tooltip="Click to drilldown" display="'Adopted'!H183" xr:uid="{00000000-0004-0000-0200-00002A030000}"/>
    <hyperlink ref="I183" location="'Adopted'!I183" tooltip="Click to drilldown" display="'Adopted'!I183" xr:uid="{00000000-0004-0000-0200-00002B030000}"/>
    <hyperlink ref="J183" location="'Adopted'!J183" tooltip="Click to drilldown" display="'Adopted'!J183" xr:uid="{00000000-0004-0000-0200-00002C030000}"/>
    <hyperlink ref="K183" location="'Adopted'!K183" tooltip="Click to drilldown" display="'Adopted'!K183" xr:uid="{00000000-0004-0000-0200-00002D030000}"/>
    <hyperlink ref="L183" location="'Adopted'!L183" tooltip="Click to drilldown" display="'Adopted'!L183" xr:uid="{00000000-0004-0000-0200-00002E030000}"/>
    <hyperlink ref="M183" location="'Adopted'!M183" tooltip="Click to drilldown" display="'Adopted'!M183" xr:uid="{00000000-0004-0000-0200-00002F030000}"/>
    <hyperlink ref="B184" location="'Adopted'!B184" tooltip="Click to drilldown" display="'Adopted'!B184" xr:uid="{00000000-0004-0000-0200-000030030000}"/>
    <hyperlink ref="C184" location="'Adopted'!C184" tooltip="Click to drilldown" display="'Adopted'!C184" xr:uid="{00000000-0004-0000-0200-000031030000}"/>
    <hyperlink ref="D184" location="'Adopted'!D184" tooltip="Click to drilldown" display="'Adopted'!D184" xr:uid="{00000000-0004-0000-0200-000032030000}"/>
    <hyperlink ref="E184" location="'Adopted'!E184" tooltip="Click to drilldown" display="'Adopted'!E184" xr:uid="{00000000-0004-0000-0200-000033030000}"/>
    <hyperlink ref="F184" location="'Adopted'!F184" tooltip="Click to drilldown" display="'Adopted'!F184" xr:uid="{00000000-0004-0000-0200-000034030000}"/>
    <hyperlink ref="G184" location="'Adopted'!G184" tooltip="Click to drilldown" display="'Adopted'!G184" xr:uid="{00000000-0004-0000-0200-000035030000}"/>
    <hyperlink ref="H184" location="'Adopted'!H184" tooltip="Click to drilldown" display="'Adopted'!H184" xr:uid="{00000000-0004-0000-0200-000036030000}"/>
    <hyperlink ref="I184" location="'Adopted'!I184" tooltip="Click to drilldown" display="'Adopted'!I184" xr:uid="{00000000-0004-0000-0200-000037030000}"/>
    <hyperlink ref="J184" location="'Adopted'!J184" tooltip="Click to drilldown" display="'Adopted'!J184" xr:uid="{00000000-0004-0000-0200-000038030000}"/>
    <hyperlink ref="K184" location="'Adopted'!K184" tooltip="Click to drilldown" display="'Adopted'!K184" xr:uid="{00000000-0004-0000-0200-000039030000}"/>
    <hyperlink ref="L184" location="'Adopted'!L184" tooltip="Click to drilldown" display="'Adopted'!L184" xr:uid="{00000000-0004-0000-0200-00003A030000}"/>
    <hyperlink ref="M184" location="'Adopted'!M184" tooltip="Click to drilldown" display="'Adopted'!M184" xr:uid="{00000000-0004-0000-0200-00003B030000}"/>
    <hyperlink ref="B185" location="'Adopted'!B185" tooltip="Click to drilldown" display="'Adopted'!B185" xr:uid="{00000000-0004-0000-0200-00003C030000}"/>
    <hyperlink ref="C185" location="'Adopted'!C185" tooltip="Click to drilldown" display="'Adopted'!C185" xr:uid="{00000000-0004-0000-0200-00003D030000}"/>
    <hyperlink ref="D185" location="'Adopted'!D185" tooltip="Click to drilldown" display="'Adopted'!D185" xr:uid="{00000000-0004-0000-0200-00003E030000}"/>
    <hyperlink ref="E185" location="'Adopted'!E185" tooltip="Click to drilldown" display="'Adopted'!E185" xr:uid="{00000000-0004-0000-0200-00003F030000}"/>
    <hyperlink ref="F185" location="'Adopted'!F185" tooltip="Click to drilldown" display="'Adopted'!F185" xr:uid="{00000000-0004-0000-0200-000040030000}"/>
    <hyperlink ref="G185" location="'Adopted'!G185" tooltip="Click to drilldown" display="'Adopted'!G185" xr:uid="{00000000-0004-0000-0200-000041030000}"/>
    <hyperlink ref="H185" location="'Adopted'!H185" tooltip="Click to drilldown" display="'Adopted'!H185" xr:uid="{00000000-0004-0000-0200-000042030000}"/>
    <hyperlink ref="I185" location="'Adopted'!I185" tooltip="Click to drilldown" display="'Adopted'!I185" xr:uid="{00000000-0004-0000-0200-000043030000}"/>
    <hyperlink ref="J185" location="'Adopted'!J185" tooltip="Click to drilldown" display="'Adopted'!J185" xr:uid="{00000000-0004-0000-0200-000044030000}"/>
    <hyperlink ref="K185" location="'Adopted'!K185" tooltip="Click to drilldown" display="'Adopted'!K185" xr:uid="{00000000-0004-0000-0200-000045030000}"/>
    <hyperlink ref="L185" location="'Adopted'!L185" tooltip="Click to drilldown" display="'Adopted'!L185" xr:uid="{00000000-0004-0000-0200-000046030000}"/>
    <hyperlink ref="M185" location="'Adopted'!M185" tooltip="Click to drilldown" display="'Adopted'!M185" xr:uid="{00000000-0004-0000-0200-000047030000}"/>
    <hyperlink ref="B186" location="'Adopted'!B186" tooltip="Click to drilldown" display="'Adopted'!B186" xr:uid="{00000000-0004-0000-0200-000048030000}"/>
    <hyperlink ref="C186" location="'Adopted'!C186" tooltip="Click to drilldown" display="'Adopted'!C186" xr:uid="{00000000-0004-0000-0200-000049030000}"/>
    <hyperlink ref="D186" location="'Adopted'!D186" tooltip="Click to drilldown" display="'Adopted'!D186" xr:uid="{00000000-0004-0000-0200-00004A030000}"/>
    <hyperlink ref="E186" location="'Adopted'!E186" tooltip="Click to drilldown" display="'Adopted'!E186" xr:uid="{00000000-0004-0000-0200-00004B030000}"/>
    <hyperlink ref="F186" location="'Adopted'!F186" tooltip="Click to drilldown" display="'Adopted'!F186" xr:uid="{00000000-0004-0000-0200-00004C030000}"/>
    <hyperlink ref="G186" location="'Adopted'!G186" tooltip="Click to drilldown" display="'Adopted'!G186" xr:uid="{00000000-0004-0000-0200-00004D030000}"/>
    <hyperlink ref="H186" location="'Adopted'!H186" tooltip="Click to drilldown" display="'Adopted'!H186" xr:uid="{00000000-0004-0000-0200-00004E030000}"/>
    <hyperlink ref="I186" location="'Adopted'!I186" tooltip="Click to drilldown" display="'Adopted'!I186" xr:uid="{00000000-0004-0000-0200-00004F030000}"/>
    <hyperlink ref="J186" location="'Adopted'!J186" tooltip="Click to drilldown" display="'Adopted'!J186" xr:uid="{00000000-0004-0000-0200-000050030000}"/>
    <hyperlink ref="K186" location="'Adopted'!K186" tooltip="Click to drilldown" display="'Adopted'!K186" xr:uid="{00000000-0004-0000-0200-000051030000}"/>
    <hyperlink ref="L186" location="'Adopted'!L186" tooltip="Click to drilldown" display="'Adopted'!L186" xr:uid="{00000000-0004-0000-0200-000052030000}"/>
    <hyperlink ref="M186" location="'Adopted'!M186" tooltip="Click to drilldown" display="'Adopted'!M186" xr:uid="{00000000-0004-0000-0200-000053030000}"/>
    <hyperlink ref="B191" location="'Adopted'!B191" tooltip="Click to drilldown" display="'Adopted'!B191" xr:uid="{00000000-0004-0000-0200-000054030000}"/>
    <hyperlink ref="C191" location="'Adopted'!C191" tooltip="Click to drilldown" display="'Adopted'!C191" xr:uid="{00000000-0004-0000-0200-000055030000}"/>
    <hyperlink ref="D191" location="'Adopted'!D191" tooltip="Click to drilldown" display="'Adopted'!D191" xr:uid="{00000000-0004-0000-0200-000056030000}"/>
    <hyperlink ref="E191" location="'Adopted'!E191" tooltip="Click to drilldown" display="'Adopted'!E191" xr:uid="{00000000-0004-0000-0200-000057030000}"/>
    <hyperlink ref="F191" location="'Adopted'!F191" tooltip="Click to drilldown" display="'Adopted'!F191" xr:uid="{00000000-0004-0000-0200-000058030000}"/>
    <hyperlink ref="G191" location="'Adopted'!G191" tooltip="Click to drilldown" display="'Adopted'!G191" xr:uid="{00000000-0004-0000-0200-000059030000}"/>
    <hyperlink ref="H191" location="'Adopted'!H191" tooltip="Click to drilldown" display="'Adopted'!H191" xr:uid="{00000000-0004-0000-0200-00005A030000}"/>
    <hyperlink ref="I191" location="'Adopted'!I191" tooltip="Click to drilldown" display="'Adopted'!I191" xr:uid="{00000000-0004-0000-0200-00005B030000}"/>
    <hyperlink ref="J191" location="'Adopted'!J191" tooltip="Click to drilldown" display="'Adopted'!J191" xr:uid="{00000000-0004-0000-0200-00005C030000}"/>
    <hyperlink ref="K191" location="'Adopted'!K191" tooltip="Click to drilldown" display="'Adopted'!K191" xr:uid="{00000000-0004-0000-0200-00005D030000}"/>
    <hyperlink ref="L191" location="'Adopted'!L191" tooltip="Click to drilldown" display="'Adopted'!L191" xr:uid="{00000000-0004-0000-0200-00005E030000}"/>
    <hyperlink ref="M191" location="'Adopted'!M191" tooltip="Click to drilldown" display="'Adopted'!M191" xr:uid="{00000000-0004-0000-0200-00005F030000}"/>
    <hyperlink ref="B197" location="'Adopted'!B197" tooltip="Click to drilldown" display="'Adopted'!B197" xr:uid="{00000000-0004-0000-0200-000060030000}"/>
    <hyperlink ref="C197" location="'Adopted'!C197" tooltip="Click to drilldown" display="'Adopted'!C197" xr:uid="{00000000-0004-0000-0200-000061030000}"/>
    <hyperlink ref="D197" location="'Adopted'!D197" tooltip="Click to drilldown" display="'Adopted'!D197" xr:uid="{00000000-0004-0000-0200-000062030000}"/>
    <hyperlink ref="E197" location="'Adopted'!E197" tooltip="Click to drilldown" display="'Adopted'!E197" xr:uid="{00000000-0004-0000-0200-000063030000}"/>
    <hyperlink ref="F197" location="'Adopted'!F197" tooltip="Click to drilldown" display="'Adopted'!F197" xr:uid="{00000000-0004-0000-0200-000064030000}"/>
    <hyperlink ref="G197" location="'Adopted'!G197" tooltip="Click to drilldown" display="'Adopted'!G197" xr:uid="{00000000-0004-0000-0200-000065030000}"/>
    <hyperlink ref="H197" location="'Adopted'!H197" tooltip="Click to drilldown" display="'Adopted'!H197" xr:uid="{00000000-0004-0000-0200-000066030000}"/>
    <hyperlink ref="I197" location="'Adopted'!I197" tooltip="Click to drilldown" display="'Adopted'!I197" xr:uid="{00000000-0004-0000-0200-000067030000}"/>
    <hyperlink ref="J197" location="'Adopted'!J197" tooltip="Click to drilldown" display="'Adopted'!J197" xr:uid="{00000000-0004-0000-0200-000068030000}"/>
    <hyperlink ref="K197" location="'Adopted'!K197" tooltip="Click to drilldown" display="'Adopted'!K197" xr:uid="{00000000-0004-0000-0200-000069030000}"/>
    <hyperlink ref="L197" location="'Adopted'!L197" tooltip="Click to drilldown" display="'Adopted'!L197" xr:uid="{00000000-0004-0000-0200-00006A030000}"/>
    <hyperlink ref="M197" location="'Adopted'!M197" tooltip="Click to drilldown" display="'Adopted'!M197" xr:uid="{00000000-0004-0000-0200-00006B030000}"/>
    <hyperlink ref="B201" location="'Adopted'!B201" tooltip="Click to drilldown" display="'Adopted'!B201" xr:uid="{00000000-0004-0000-0200-00006C030000}"/>
    <hyperlink ref="C201" location="'Adopted'!C201" tooltip="Click to drilldown" display="'Adopted'!C201" xr:uid="{00000000-0004-0000-0200-00006D030000}"/>
    <hyperlink ref="D201" location="'Adopted'!D201" tooltip="Click to drilldown" display="'Adopted'!D201" xr:uid="{00000000-0004-0000-0200-00006E030000}"/>
    <hyperlink ref="E201" location="'Adopted'!E201" tooltip="Click to drilldown" display="'Adopted'!E201" xr:uid="{00000000-0004-0000-0200-00006F030000}"/>
    <hyperlink ref="F201" location="'Adopted'!F201" tooltip="Click to drilldown" display="'Adopted'!F201" xr:uid="{00000000-0004-0000-0200-000070030000}"/>
    <hyperlink ref="G201" location="'Adopted'!G201" tooltip="Click to drilldown" display="'Adopted'!G201" xr:uid="{00000000-0004-0000-0200-000071030000}"/>
    <hyperlink ref="H201" location="'Adopted'!H201" tooltip="Click to drilldown" display="'Adopted'!H201" xr:uid="{00000000-0004-0000-0200-000072030000}"/>
    <hyperlink ref="I201" location="'Adopted'!I201" tooltip="Click to drilldown" display="'Adopted'!I201" xr:uid="{00000000-0004-0000-0200-000073030000}"/>
    <hyperlink ref="J201" location="'Adopted'!J201" tooltip="Click to drilldown" display="'Adopted'!J201" xr:uid="{00000000-0004-0000-0200-000074030000}"/>
    <hyperlink ref="K201" location="'Adopted'!K201" tooltip="Click to drilldown" display="'Adopted'!K201" xr:uid="{00000000-0004-0000-0200-000075030000}"/>
    <hyperlink ref="L201" location="'Adopted'!L201" tooltip="Click to drilldown" display="'Adopted'!L201" xr:uid="{00000000-0004-0000-0200-000076030000}"/>
    <hyperlink ref="M201" location="'Adopted'!M201" tooltip="Click to drilldown" display="'Adopted'!M201" xr:uid="{00000000-0004-0000-0200-000077030000}"/>
    <hyperlink ref="B206" location="'Adopted'!B206" tooltip="Click to drilldown" display="'Adopted'!B206" xr:uid="{00000000-0004-0000-0200-000078030000}"/>
    <hyperlink ref="C206" location="'Adopted'!C206" tooltip="Click to drilldown" display="'Adopted'!C206" xr:uid="{00000000-0004-0000-0200-000079030000}"/>
    <hyperlink ref="D206" location="'Adopted'!D206" tooltip="Click to drilldown" display="'Adopted'!D206" xr:uid="{00000000-0004-0000-0200-00007A030000}"/>
    <hyperlink ref="E206" location="'Adopted'!E206" tooltip="Click to drilldown" display="'Adopted'!E206" xr:uid="{00000000-0004-0000-0200-00007B030000}"/>
    <hyperlink ref="F206" location="'Adopted'!F206" tooltip="Click to drilldown" display="'Adopted'!F206" xr:uid="{00000000-0004-0000-0200-00007C030000}"/>
    <hyperlink ref="G206" location="'Adopted'!G206" tooltip="Click to drilldown" display="'Adopted'!G206" xr:uid="{00000000-0004-0000-0200-00007D030000}"/>
    <hyperlink ref="H206" location="'Adopted'!H206" tooltip="Click to drilldown" display="'Adopted'!H206" xr:uid="{00000000-0004-0000-0200-00007E030000}"/>
    <hyperlink ref="I206" location="'Adopted'!I206" tooltip="Click to drilldown" display="'Adopted'!I206" xr:uid="{00000000-0004-0000-0200-00007F030000}"/>
    <hyperlink ref="J206" location="'Adopted'!J206" tooltip="Click to drilldown" display="'Adopted'!J206" xr:uid="{00000000-0004-0000-0200-000080030000}"/>
    <hyperlink ref="K206" location="'Adopted'!K206" tooltip="Click to drilldown" display="'Adopted'!K206" xr:uid="{00000000-0004-0000-0200-000081030000}"/>
    <hyperlink ref="L206" location="'Adopted'!L206" tooltip="Click to drilldown" display="'Adopted'!L206" xr:uid="{00000000-0004-0000-0200-000082030000}"/>
    <hyperlink ref="M206" location="'Adopted'!M206" tooltip="Click to drilldown" display="'Adopted'!M206" xr:uid="{00000000-0004-0000-0200-000083030000}"/>
    <hyperlink ref="B207" location="'Adopted'!B207" tooltip="Click to drilldown" display="'Adopted'!B207" xr:uid="{00000000-0004-0000-0200-000084030000}"/>
    <hyperlink ref="C207" location="'Adopted'!C207" tooltip="Click to drilldown" display="'Adopted'!C207" xr:uid="{00000000-0004-0000-0200-000085030000}"/>
    <hyperlink ref="D207" location="'Adopted'!D207" tooltip="Click to drilldown" display="'Adopted'!D207" xr:uid="{00000000-0004-0000-0200-000086030000}"/>
    <hyperlink ref="E207" location="'Adopted'!E207" tooltip="Click to drilldown" display="'Adopted'!E207" xr:uid="{00000000-0004-0000-0200-000087030000}"/>
    <hyperlink ref="F207" location="'Adopted'!F207" tooltip="Click to drilldown" display="'Adopted'!F207" xr:uid="{00000000-0004-0000-0200-000088030000}"/>
    <hyperlink ref="G207" location="'Adopted'!G207" tooltip="Click to drilldown" display="'Adopted'!G207" xr:uid="{00000000-0004-0000-0200-000089030000}"/>
    <hyperlink ref="H207" location="'Adopted'!H207" tooltip="Click to drilldown" display="'Adopted'!H207" xr:uid="{00000000-0004-0000-0200-00008A030000}"/>
    <hyperlink ref="I207" location="'Adopted'!I207" tooltip="Click to drilldown" display="'Adopted'!I207" xr:uid="{00000000-0004-0000-0200-00008B030000}"/>
    <hyperlink ref="J207" location="'Adopted'!J207" tooltip="Click to drilldown" display="'Adopted'!J207" xr:uid="{00000000-0004-0000-0200-00008C030000}"/>
    <hyperlink ref="K207" location="'Adopted'!K207" tooltip="Click to drilldown" display="'Adopted'!K207" xr:uid="{00000000-0004-0000-0200-00008D030000}"/>
    <hyperlink ref="L207" location="'Adopted'!L207" tooltip="Click to drilldown" display="'Adopted'!L207" xr:uid="{00000000-0004-0000-0200-00008E030000}"/>
    <hyperlink ref="M207" location="'Adopted'!M207" tooltip="Click to drilldown" display="'Adopted'!M207" xr:uid="{00000000-0004-0000-0200-00008F030000}"/>
    <hyperlink ref="B212" location="'Adopted'!B212" tooltip="Click to drilldown" display="'Adopted'!B212" xr:uid="{00000000-0004-0000-0200-000090030000}"/>
    <hyperlink ref="C212" location="'Adopted'!C212" tooltip="Click to drilldown" display="'Adopted'!C212" xr:uid="{00000000-0004-0000-0200-000091030000}"/>
    <hyperlink ref="D212" location="'Adopted'!D212" tooltip="Click to drilldown" display="'Adopted'!D212" xr:uid="{00000000-0004-0000-0200-000092030000}"/>
    <hyperlink ref="E212" location="'Adopted'!E212" tooltip="Click to drilldown" display="'Adopted'!E212" xr:uid="{00000000-0004-0000-0200-000093030000}"/>
    <hyperlink ref="F212" location="'Adopted'!F212" tooltip="Click to drilldown" display="'Adopted'!F212" xr:uid="{00000000-0004-0000-0200-000094030000}"/>
    <hyperlink ref="G212" location="'Adopted'!G212" tooltip="Click to drilldown" display="'Adopted'!G212" xr:uid="{00000000-0004-0000-0200-000095030000}"/>
    <hyperlink ref="H212" location="'Adopted'!H212" tooltip="Click to drilldown" display="'Adopted'!H212" xr:uid="{00000000-0004-0000-0200-000096030000}"/>
    <hyperlink ref="I212" location="'Adopted'!I212" tooltip="Click to drilldown" display="'Adopted'!I212" xr:uid="{00000000-0004-0000-0200-000097030000}"/>
    <hyperlink ref="J212" location="'Adopted'!J212" tooltip="Click to drilldown" display="'Adopted'!J212" xr:uid="{00000000-0004-0000-0200-000098030000}"/>
    <hyperlink ref="K212" location="'Adopted'!K212" tooltip="Click to drilldown" display="'Adopted'!K212" xr:uid="{00000000-0004-0000-0200-000099030000}"/>
    <hyperlink ref="L212" location="'Adopted'!L212" tooltip="Click to drilldown" display="'Adopted'!L212" xr:uid="{00000000-0004-0000-0200-00009A030000}"/>
    <hyperlink ref="M212" location="'Adopted'!M212" tooltip="Click to drilldown" display="'Adopted'!M212" xr:uid="{00000000-0004-0000-0200-00009B030000}"/>
    <hyperlink ref="B213" location="'Adopted'!B213" tooltip="Click to drilldown" display="'Adopted'!B213" xr:uid="{00000000-0004-0000-0200-00009C030000}"/>
    <hyperlink ref="C213" location="'Adopted'!C213" tooltip="Click to drilldown" display="'Adopted'!C213" xr:uid="{00000000-0004-0000-0200-00009D030000}"/>
    <hyperlink ref="D213" location="'Adopted'!D213" tooltip="Click to drilldown" display="'Adopted'!D213" xr:uid="{00000000-0004-0000-0200-00009E030000}"/>
    <hyperlink ref="E213" location="'Adopted'!E213" tooltip="Click to drilldown" display="'Adopted'!E213" xr:uid="{00000000-0004-0000-0200-00009F030000}"/>
    <hyperlink ref="F213" location="'Adopted'!F213" tooltip="Click to drilldown" display="'Adopted'!F213" xr:uid="{00000000-0004-0000-0200-0000A0030000}"/>
    <hyperlink ref="G213" location="'Adopted'!G213" tooltip="Click to drilldown" display="'Adopted'!G213" xr:uid="{00000000-0004-0000-0200-0000A1030000}"/>
    <hyperlink ref="H213" location="'Adopted'!H213" tooltip="Click to drilldown" display="'Adopted'!H213" xr:uid="{00000000-0004-0000-0200-0000A2030000}"/>
    <hyperlink ref="I213" location="'Adopted'!I213" tooltip="Click to drilldown" display="'Adopted'!I213" xr:uid="{00000000-0004-0000-0200-0000A3030000}"/>
    <hyperlink ref="J213" location="'Adopted'!J213" tooltip="Click to drilldown" display="'Adopted'!J213" xr:uid="{00000000-0004-0000-0200-0000A4030000}"/>
    <hyperlink ref="K213" location="'Adopted'!K213" tooltip="Click to drilldown" display="'Adopted'!K213" xr:uid="{00000000-0004-0000-0200-0000A5030000}"/>
    <hyperlink ref="L213" location="'Adopted'!L213" tooltip="Click to drilldown" display="'Adopted'!L213" xr:uid="{00000000-0004-0000-0200-0000A6030000}"/>
    <hyperlink ref="M213" location="'Adopted'!M213" tooltip="Click to drilldown" display="'Adopted'!M213" xr:uid="{00000000-0004-0000-0200-0000A7030000}"/>
    <hyperlink ref="B214" location="'Adopted'!B214" tooltip="Click to drilldown" display="'Adopted'!B214" xr:uid="{00000000-0004-0000-0200-0000A8030000}"/>
    <hyperlink ref="C214" location="'Adopted'!C214" tooltip="Click to drilldown" display="'Adopted'!C214" xr:uid="{00000000-0004-0000-0200-0000A9030000}"/>
    <hyperlink ref="D214" location="'Adopted'!D214" tooltip="Click to drilldown" display="'Adopted'!D214" xr:uid="{00000000-0004-0000-0200-0000AA030000}"/>
    <hyperlink ref="E214" location="'Adopted'!E214" tooltip="Click to drilldown" display="'Adopted'!E214" xr:uid="{00000000-0004-0000-0200-0000AB030000}"/>
    <hyperlink ref="F214" location="'Adopted'!F214" tooltip="Click to drilldown" display="'Adopted'!F214" xr:uid="{00000000-0004-0000-0200-0000AC030000}"/>
    <hyperlink ref="G214" location="'Adopted'!G214" tooltip="Click to drilldown" display="'Adopted'!G214" xr:uid="{00000000-0004-0000-0200-0000AD030000}"/>
    <hyperlink ref="H214" location="'Adopted'!H214" tooltip="Click to drilldown" display="'Adopted'!H214" xr:uid="{00000000-0004-0000-0200-0000AE030000}"/>
    <hyperlink ref="I214" location="'Adopted'!I214" tooltip="Click to drilldown" display="'Adopted'!I214" xr:uid="{00000000-0004-0000-0200-0000AF030000}"/>
    <hyperlink ref="J214" location="'Adopted'!J214" tooltip="Click to drilldown" display="'Adopted'!J214" xr:uid="{00000000-0004-0000-0200-0000B0030000}"/>
    <hyperlink ref="K214" location="'Adopted'!K214" tooltip="Click to drilldown" display="'Adopted'!K214" xr:uid="{00000000-0004-0000-0200-0000B1030000}"/>
    <hyperlink ref="L214" location="'Adopted'!L214" tooltip="Click to drilldown" display="'Adopted'!L214" xr:uid="{00000000-0004-0000-0200-0000B2030000}"/>
    <hyperlink ref="M214" location="'Adopted'!M214" tooltip="Click to drilldown" display="'Adopted'!M214" xr:uid="{00000000-0004-0000-0200-0000B3030000}"/>
    <hyperlink ref="B215" location="'Adopted'!B215" tooltip="Click to drilldown" display="'Adopted'!B215" xr:uid="{00000000-0004-0000-0200-0000B4030000}"/>
    <hyperlink ref="C215" location="'Adopted'!C215" tooltip="Click to drilldown" display="'Adopted'!C215" xr:uid="{00000000-0004-0000-0200-0000B5030000}"/>
    <hyperlink ref="D215" location="'Adopted'!D215" tooltip="Click to drilldown" display="'Adopted'!D215" xr:uid="{00000000-0004-0000-0200-0000B6030000}"/>
    <hyperlink ref="E215" location="'Adopted'!E215" tooltip="Click to drilldown" display="'Adopted'!E215" xr:uid="{00000000-0004-0000-0200-0000B7030000}"/>
    <hyperlink ref="F215" location="'Adopted'!F215" tooltip="Click to drilldown" display="'Adopted'!F215" xr:uid="{00000000-0004-0000-0200-0000B8030000}"/>
    <hyperlink ref="G215" location="'Adopted'!G215" tooltip="Click to drilldown" display="'Adopted'!G215" xr:uid="{00000000-0004-0000-0200-0000B9030000}"/>
    <hyperlink ref="H215" location="'Adopted'!H215" tooltip="Click to drilldown" display="'Adopted'!H215" xr:uid="{00000000-0004-0000-0200-0000BA030000}"/>
    <hyperlink ref="I215" location="'Adopted'!I215" tooltip="Click to drilldown" display="'Adopted'!I215" xr:uid="{00000000-0004-0000-0200-0000BB030000}"/>
    <hyperlink ref="J215" location="'Adopted'!J215" tooltip="Click to drilldown" display="'Adopted'!J215" xr:uid="{00000000-0004-0000-0200-0000BC030000}"/>
    <hyperlink ref="K215" location="'Adopted'!K215" tooltip="Click to drilldown" display="'Adopted'!K215" xr:uid="{00000000-0004-0000-0200-0000BD030000}"/>
    <hyperlink ref="L215" location="'Adopted'!L215" tooltip="Click to drilldown" display="'Adopted'!L215" xr:uid="{00000000-0004-0000-0200-0000BE030000}"/>
    <hyperlink ref="M215" location="'Adopted'!M215" tooltip="Click to drilldown" display="'Adopted'!M215" xr:uid="{00000000-0004-0000-0200-0000BF030000}"/>
    <hyperlink ref="B227" location="'Adopted'!B227" tooltip="Click to drilldown" display="'Adopted'!B227" xr:uid="{00000000-0004-0000-0200-0000C0030000}"/>
    <hyperlink ref="C227" location="'Adopted'!C227" tooltip="Click to drilldown" display="'Adopted'!C227" xr:uid="{00000000-0004-0000-0200-0000C1030000}"/>
    <hyperlink ref="D227" location="'Adopted'!D227" tooltip="Click to drilldown" display="'Adopted'!D227" xr:uid="{00000000-0004-0000-0200-0000C2030000}"/>
    <hyperlink ref="E227" location="'Adopted'!E227" tooltip="Click to drilldown" display="'Adopted'!E227" xr:uid="{00000000-0004-0000-0200-0000C3030000}"/>
    <hyperlink ref="F227" location="'Adopted'!F227" tooltip="Click to drilldown" display="'Adopted'!F227" xr:uid="{00000000-0004-0000-0200-0000C4030000}"/>
    <hyperlink ref="G227" location="'Adopted'!G227" tooltip="Click to drilldown" display="'Adopted'!G227" xr:uid="{00000000-0004-0000-0200-0000C5030000}"/>
    <hyperlink ref="H227" location="'Adopted'!H227" tooltip="Click to drilldown" display="'Adopted'!H227" xr:uid="{00000000-0004-0000-0200-0000C6030000}"/>
    <hyperlink ref="I227" location="'Adopted'!I227" tooltip="Click to drilldown" display="'Adopted'!I227" xr:uid="{00000000-0004-0000-0200-0000C7030000}"/>
    <hyperlink ref="J227" location="'Adopted'!J227" tooltip="Click to drilldown" display="'Adopted'!J227" xr:uid="{00000000-0004-0000-0200-0000C8030000}"/>
    <hyperlink ref="K227" location="'Adopted'!K227" tooltip="Click to drilldown" display="'Adopted'!K227" xr:uid="{00000000-0004-0000-0200-0000C9030000}"/>
    <hyperlink ref="L227" location="'Adopted'!L227" tooltip="Click to drilldown" display="'Adopted'!L227" xr:uid="{00000000-0004-0000-0200-0000CA030000}"/>
    <hyperlink ref="M227" location="'Adopted'!M227" tooltip="Click to drilldown" display="'Adopted'!M227" xr:uid="{00000000-0004-0000-0200-0000CB030000}"/>
    <hyperlink ref="B228" location="'Adopted'!B228" tooltip="Click to drilldown" display="'Adopted'!B228" xr:uid="{00000000-0004-0000-0200-0000CC030000}"/>
    <hyperlink ref="C228" location="'Adopted'!C228" tooltip="Click to drilldown" display="'Adopted'!C228" xr:uid="{00000000-0004-0000-0200-0000CD030000}"/>
    <hyperlink ref="D228" location="'Adopted'!D228" tooltip="Click to drilldown" display="'Adopted'!D228" xr:uid="{00000000-0004-0000-0200-0000CE030000}"/>
    <hyperlink ref="E228" location="'Adopted'!E228" tooltip="Click to drilldown" display="'Adopted'!E228" xr:uid="{00000000-0004-0000-0200-0000CF030000}"/>
    <hyperlink ref="F228" location="'Adopted'!F228" tooltip="Click to drilldown" display="'Adopted'!F228" xr:uid="{00000000-0004-0000-0200-0000D0030000}"/>
    <hyperlink ref="G228" location="'Adopted'!G228" tooltip="Click to drilldown" display="'Adopted'!G228" xr:uid="{00000000-0004-0000-0200-0000D1030000}"/>
    <hyperlink ref="H228" location="'Adopted'!H228" tooltip="Click to drilldown" display="'Adopted'!H228" xr:uid="{00000000-0004-0000-0200-0000D2030000}"/>
    <hyperlink ref="I228" location="'Adopted'!I228" tooltip="Click to drilldown" display="'Adopted'!I228" xr:uid="{00000000-0004-0000-0200-0000D3030000}"/>
    <hyperlink ref="J228" location="'Adopted'!J228" tooltip="Click to drilldown" display="'Adopted'!J228" xr:uid="{00000000-0004-0000-0200-0000D4030000}"/>
    <hyperlink ref="K228" location="'Adopted'!K228" tooltip="Click to drilldown" display="'Adopted'!K228" xr:uid="{00000000-0004-0000-0200-0000D5030000}"/>
    <hyperlink ref="L228" location="'Adopted'!L228" tooltip="Click to drilldown" display="'Adopted'!L228" xr:uid="{00000000-0004-0000-0200-0000D6030000}"/>
    <hyperlink ref="M228" location="'Adopted'!M228" tooltip="Click to drilldown" display="'Adopted'!M228" xr:uid="{00000000-0004-0000-0200-0000D7030000}"/>
    <hyperlink ref="B229" location="'Adopted'!B229" tooltip="Click to drilldown" display="'Adopted'!B229" xr:uid="{00000000-0004-0000-0200-0000D8030000}"/>
    <hyperlink ref="C229" location="'Adopted'!C229" tooltip="Click to drilldown" display="'Adopted'!C229" xr:uid="{00000000-0004-0000-0200-0000D9030000}"/>
    <hyperlink ref="D229" location="'Adopted'!D229" tooltip="Click to drilldown" display="'Adopted'!D229" xr:uid="{00000000-0004-0000-0200-0000DA030000}"/>
    <hyperlink ref="E229" location="'Adopted'!E229" tooltip="Click to drilldown" display="'Adopted'!E229" xr:uid="{00000000-0004-0000-0200-0000DB030000}"/>
    <hyperlink ref="F229" location="'Adopted'!F229" tooltip="Click to drilldown" display="'Adopted'!F229" xr:uid="{00000000-0004-0000-0200-0000DC030000}"/>
    <hyperlink ref="G229" location="'Adopted'!G229" tooltip="Click to drilldown" display="'Adopted'!G229" xr:uid="{00000000-0004-0000-0200-0000DD030000}"/>
    <hyperlink ref="H229" location="'Adopted'!H229" tooltip="Click to drilldown" display="'Adopted'!H229" xr:uid="{00000000-0004-0000-0200-0000DE030000}"/>
    <hyperlink ref="I229" location="'Adopted'!I229" tooltip="Click to drilldown" display="'Adopted'!I229" xr:uid="{00000000-0004-0000-0200-0000DF030000}"/>
    <hyperlink ref="J229" location="'Adopted'!J229" tooltip="Click to drilldown" display="'Adopted'!J229" xr:uid="{00000000-0004-0000-0200-0000E0030000}"/>
    <hyperlink ref="K229" location="'Adopted'!K229" tooltip="Click to drilldown" display="'Adopted'!K229" xr:uid="{00000000-0004-0000-0200-0000E1030000}"/>
    <hyperlink ref="L229" location="'Adopted'!L229" tooltip="Click to drilldown" display="'Adopted'!L229" xr:uid="{00000000-0004-0000-0200-0000E2030000}"/>
    <hyperlink ref="M229" location="'Adopted'!M229" tooltip="Click to drilldown" display="'Adopted'!M229" xr:uid="{00000000-0004-0000-0200-0000E3030000}"/>
    <hyperlink ref="B230" location="'Adopted'!B230" tooltip="Click to drilldown" display="'Adopted'!B230" xr:uid="{00000000-0004-0000-0200-0000E4030000}"/>
    <hyperlink ref="C230" location="'Adopted'!C230" tooltip="Click to drilldown" display="'Adopted'!C230" xr:uid="{00000000-0004-0000-0200-0000E5030000}"/>
    <hyperlink ref="D230" location="'Adopted'!D230" tooltip="Click to drilldown" display="'Adopted'!D230" xr:uid="{00000000-0004-0000-0200-0000E6030000}"/>
    <hyperlink ref="E230" location="'Adopted'!E230" tooltip="Click to drilldown" display="'Adopted'!E230" xr:uid="{00000000-0004-0000-0200-0000E7030000}"/>
    <hyperlink ref="F230" location="'Adopted'!F230" tooltip="Click to drilldown" display="'Adopted'!F230" xr:uid="{00000000-0004-0000-0200-0000E8030000}"/>
    <hyperlink ref="G230" location="'Adopted'!G230" tooltip="Click to drilldown" display="'Adopted'!G230" xr:uid="{00000000-0004-0000-0200-0000E9030000}"/>
    <hyperlink ref="H230" location="'Adopted'!H230" tooltip="Click to drilldown" display="'Adopted'!H230" xr:uid="{00000000-0004-0000-0200-0000EA030000}"/>
    <hyperlink ref="I230" location="'Adopted'!I230" tooltip="Click to drilldown" display="'Adopted'!I230" xr:uid="{00000000-0004-0000-0200-0000EB030000}"/>
    <hyperlink ref="J230" location="'Adopted'!J230" tooltip="Click to drilldown" display="'Adopted'!J230" xr:uid="{00000000-0004-0000-0200-0000EC030000}"/>
    <hyperlink ref="K230" location="'Adopted'!K230" tooltip="Click to drilldown" display="'Adopted'!K230" xr:uid="{00000000-0004-0000-0200-0000ED030000}"/>
    <hyperlink ref="L230" location="'Adopted'!L230" tooltip="Click to drilldown" display="'Adopted'!L230" xr:uid="{00000000-0004-0000-0200-0000EE030000}"/>
    <hyperlink ref="M230" location="'Adopted'!M230" tooltip="Click to drilldown" display="'Adopted'!M230" xr:uid="{00000000-0004-0000-0200-0000EF030000}"/>
    <hyperlink ref="B231" location="'Adopted'!B231" tooltip="Click to drilldown" display="'Adopted'!B231" xr:uid="{00000000-0004-0000-0200-0000F0030000}"/>
    <hyperlink ref="C231" location="'Adopted'!C231" tooltip="Click to drilldown" display="'Adopted'!C231" xr:uid="{00000000-0004-0000-0200-0000F1030000}"/>
    <hyperlink ref="D231" location="'Adopted'!D231" tooltip="Click to drilldown" display="'Adopted'!D231" xr:uid="{00000000-0004-0000-0200-0000F2030000}"/>
    <hyperlink ref="E231" location="'Adopted'!E231" tooltip="Click to drilldown" display="'Adopted'!E231" xr:uid="{00000000-0004-0000-0200-0000F3030000}"/>
    <hyperlink ref="F231" location="'Adopted'!F231" tooltip="Click to drilldown" display="'Adopted'!F231" xr:uid="{00000000-0004-0000-0200-0000F4030000}"/>
    <hyperlink ref="G231" location="'Adopted'!G231" tooltip="Click to drilldown" display="'Adopted'!G231" xr:uid="{00000000-0004-0000-0200-0000F5030000}"/>
    <hyperlink ref="H231" location="'Adopted'!H231" tooltip="Click to drilldown" display="'Adopted'!H231" xr:uid="{00000000-0004-0000-0200-0000F6030000}"/>
    <hyperlink ref="I231" location="'Adopted'!I231" tooltip="Click to drilldown" display="'Adopted'!I231" xr:uid="{00000000-0004-0000-0200-0000F7030000}"/>
    <hyperlink ref="J231" location="'Adopted'!J231" tooltip="Click to drilldown" display="'Adopted'!J231" xr:uid="{00000000-0004-0000-0200-0000F8030000}"/>
    <hyperlink ref="K231" location="'Adopted'!K231" tooltip="Click to drilldown" display="'Adopted'!K231" xr:uid="{00000000-0004-0000-0200-0000F9030000}"/>
    <hyperlink ref="L231" location="'Adopted'!L231" tooltip="Click to drilldown" display="'Adopted'!L231" xr:uid="{00000000-0004-0000-0200-0000FA030000}"/>
    <hyperlink ref="M231" location="'Adopted'!M231" tooltip="Click to drilldown" display="'Adopted'!M231" xr:uid="{00000000-0004-0000-0200-0000FB030000}"/>
    <hyperlink ref="B232" location="'Adopted'!B232" tooltip="Click to drilldown" display="'Adopted'!B232" xr:uid="{00000000-0004-0000-0200-0000FC030000}"/>
    <hyperlink ref="C232" location="'Adopted'!C232" tooltip="Click to drilldown" display="'Adopted'!C232" xr:uid="{00000000-0004-0000-0200-0000FD030000}"/>
    <hyperlink ref="D232" location="'Adopted'!D232" tooltip="Click to drilldown" display="'Adopted'!D232" xr:uid="{00000000-0004-0000-0200-0000FE030000}"/>
    <hyperlink ref="E232" location="'Adopted'!E232" tooltip="Click to drilldown" display="'Adopted'!E232" xr:uid="{00000000-0004-0000-0200-0000FF030000}"/>
    <hyperlink ref="F232" location="'Adopted'!F232" tooltip="Click to drilldown" display="'Adopted'!F232" xr:uid="{00000000-0004-0000-0200-000000040000}"/>
    <hyperlink ref="G232" location="'Adopted'!G232" tooltip="Click to drilldown" display="'Adopted'!G232" xr:uid="{00000000-0004-0000-0200-000001040000}"/>
    <hyperlink ref="H232" location="'Adopted'!H232" tooltip="Click to drilldown" display="'Adopted'!H232" xr:uid="{00000000-0004-0000-0200-000002040000}"/>
    <hyperlink ref="I232" location="'Adopted'!I232" tooltip="Click to drilldown" display="'Adopted'!I232" xr:uid="{00000000-0004-0000-0200-000003040000}"/>
    <hyperlink ref="J232" location="'Adopted'!J232" tooltip="Click to drilldown" display="'Adopted'!J232" xr:uid="{00000000-0004-0000-0200-000004040000}"/>
    <hyperlink ref="K232" location="'Adopted'!K232" tooltip="Click to drilldown" display="'Adopted'!K232" xr:uid="{00000000-0004-0000-0200-000005040000}"/>
    <hyperlink ref="L232" location="'Adopted'!L232" tooltip="Click to drilldown" display="'Adopted'!L232" xr:uid="{00000000-0004-0000-0200-000006040000}"/>
    <hyperlink ref="M232" location="'Adopted'!M232" tooltip="Click to drilldown" display="'Adopted'!M232" xr:uid="{00000000-0004-0000-0200-000007040000}"/>
    <hyperlink ref="B236" location="'Adopted'!B236" tooltip="Click to drilldown" display="'Adopted'!B236" xr:uid="{00000000-0004-0000-0200-000008040000}"/>
    <hyperlink ref="C236" location="'Adopted'!C236" tooltip="Click to drilldown" display="'Adopted'!C236" xr:uid="{00000000-0004-0000-0200-000009040000}"/>
    <hyperlink ref="D236" location="'Adopted'!D236" tooltip="Click to drilldown" display="'Adopted'!D236" xr:uid="{00000000-0004-0000-0200-00000A040000}"/>
    <hyperlink ref="E236" location="'Adopted'!E236" tooltip="Click to drilldown" display="'Adopted'!E236" xr:uid="{00000000-0004-0000-0200-00000B040000}"/>
    <hyperlink ref="F236" location="'Adopted'!F236" tooltip="Click to drilldown" display="'Adopted'!F236" xr:uid="{00000000-0004-0000-0200-00000C040000}"/>
    <hyperlink ref="G236" location="'Adopted'!G236" tooltip="Click to drilldown" display="'Adopted'!G236" xr:uid="{00000000-0004-0000-0200-00000D040000}"/>
    <hyperlink ref="H236" location="'Adopted'!H236" tooltip="Click to drilldown" display="'Adopted'!H236" xr:uid="{00000000-0004-0000-0200-00000E040000}"/>
    <hyperlink ref="I236" location="'Adopted'!I236" tooltip="Click to drilldown" display="'Adopted'!I236" xr:uid="{00000000-0004-0000-0200-00000F040000}"/>
    <hyperlink ref="J236" location="'Adopted'!J236" tooltip="Click to drilldown" display="'Adopted'!J236" xr:uid="{00000000-0004-0000-0200-000010040000}"/>
    <hyperlink ref="K236" location="'Adopted'!K236" tooltip="Click to drilldown" display="'Adopted'!K236" xr:uid="{00000000-0004-0000-0200-000011040000}"/>
    <hyperlink ref="L236" location="'Adopted'!L236" tooltip="Click to drilldown" display="'Adopted'!L236" xr:uid="{00000000-0004-0000-0200-000012040000}"/>
    <hyperlink ref="M236" location="'Adopted'!M236" tooltip="Click to drilldown" display="'Adopted'!M236" xr:uid="{00000000-0004-0000-0200-000013040000}"/>
    <hyperlink ref="B237" location="'Adopted'!B237" tooltip="Click to drilldown" display="'Adopted'!B237" xr:uid="{00000000-0004-0000-0200-000014040000}"/>
    <hyperlink ref="C237" location="'Adopted'!C237" tooltip="Click to drilldown" display="'Adopted'!C237" xr:uid="{00000000-0004-0000-0200-000015040000}"/>
    <hyperlink ref="D237" location="'Adopted'!D237" tooltip="Click to drilldown" display="'Adopted'!D237" xr:uid="{00000000-0004-0000-0200-000016040000}"/>
    <hyperlink ref="E237" location="'Adopted'!E237" tooltip="Click to drilldown" display="'Adopted'!E237" xr:uid="{00000000-0004-0000-0200-000017040000}"/>
    <hyperlink ref="F237" location="'Adopted'!F237" tooltip="Click to drilldown" display="'Adopted'!F237" xr:uid="{00000000-0004-0000-0200-000018040000}"/>
    <hyperlink ref="G237" location="'Adopted'!G237" tooltip="Click to drilldown" display="'Adopted'!G237" xr:uid="{00000000-0004-0000-0200-000019040000}"/>
    <hyperlink ref="H237" location="'Adopted'!H237" tooltip="Click to drilldown" display="'Adopted'!H237" xr:uid="{00000000-0004-0000-0200-00001A040000}"/>
    <hyperlink ref="I237" location="'Adopted'!I237" tooltip="Click to drilldown" display="'Adopted'!I237" xr:uid="{00000000-0004-0000-0200-00001B040000}"/>
    <hyperlink ref="J237" location="'Adopted'!J237" tooltip="Click to drilldown" display="'Adopted'!J237" xr:uid="{00000000-0004-0000-0200-00001C040000}"/>
    <hyperlink ref="K237" location="'Adopted'!K237" tooltip="Click to drilldown" display="'Adopted'!K237" xr:uid="{00000000-0004-0000-0200-00001D040000}"/>
    <hyperlink ref="L237" location="'Adopted'!L237" tooltip="Click to drilldown" display="'Adopted'!L237" xr:uid="{00000000-0004-0000-0200-00001E040000}"/>
    <hyperlink ref="M237" location="'Adopted'!M237" tooltip="Click to drilldown" display="'Adopted'!M237" xr:uid="{00000000-0004-0000-0200-00001F040000}"/>
    <hyperlink ref="B238" location="'Adopted'!B238" tooltip="Click to drilldown" display="'Adopted'!B238" xr:uid="{00000000-0004-0000-0200-000020040000}"/>
    <hyperlink ref="C238" location="'Adopted'!C238" tooltip="Click to drilldown" display="'Adopted'!C238" xr:uid="{00000000-0004-0000-0200-000021040000}"/>
    <hyperlink ref="D238" location="'Adopted'!D238" tooltip="Click to drilldown" display="'Adopted'!D238" xr:uid="{00000000-0004-0000-0200-000022040000}"/>
    <hyperlink ref="E238" location="'Adopted'!E238" tooltip="Click to drilldown" display="'Adopted'!E238" xr:uid="{00000000-0004-0000-0200-000023040000}"/>
    <hyperlink ref="F238" location="'Adopted'!F238" tooltip="Click to drilldown" display="'Adopted'!F238" xr:uid="{00000000-0004-0000-0200-000024040000}"/>
    <hyperlink ref="G238" location="'Adopted'!G238" tooltip="Click to drilldown" display="'Adopted'!G238" xr:uid="{00000000-0004-0000-0200-000025040000}"/>
    <hyperlink ref="H238" location="'Adopted'!H238" tooltip="Click to drilldown" display="'Adopted'!H238" xr:uid="{00000000-0004-0000-0200-000026040000}"/>
    <hyperlink ref="I238" location="'Adopted'!I238" tooltip="Click to drilldown" display="'Adopted'!I238" xr:uid="{00000000-0004-0000-0200-000027040000}"/>
    <hyperlink ref="J238" location="'Adopted'!J238" tooltip="Click to drilldown" display="'Adopted'!J238" xr:uid="{00000000-0004-0000-0200-000028040000}"/>
    <hyperlink ref="K238" location="'Adopted'!K238" tooltip="Click to drilldown" display="'Adopted'!K238" xr:uid="{00000000-0004-0000-0200-000029040000}"/>
    <hyperlink ref="L238" location="'Adopted'!L238" tooltip="Click to drilldown" display="'Adopted'!L238" xr:uid="{00000000-0004-0000-0200-00002A040000}"/>
    <hyperlink ref="M238" location="'Adopted'!M238" tooltip="Click to drilldown" display="'Adopted'!M238" xr:uid="{00000000-0004-0000-0200-00002B040000}"/>
    <hyperlink ref="B239" location="'Adopted'!B239" tooltip="Click to drilldown" display="'Adopted'!B239" xr:uid="{00000000-0004-0000-0200-00002C040000}"/>
    <hyperlink ref="C239" location="'Adopted'!C239" tooltip="Click to drilldown" display="'Adopted'!C239" xr:uid="{00000000-0004-0000-0200-00002D040000}"/>
    <hyperlink ref="D239" location="'Adopted'!D239" tooltip="Click to drilldown" display="'Adopted'!D239" xr:uid="{00000000-0004-0000-0200-00002E040000}"/>
    <hyperlink ref="E239" location="'Adopted'!E239" tooltip="Click to drilldown" display="'Adopted'!E239" xr:uid="{00000000-0004-0000-0200-00002F040000}"/>
    <hyperlink ref="F239" location="'Adopted'!F239" tooltip="Click to drilldown" display="'Adopted'!F239" xr:uid="{00000000-0004-0000-0200-000030040000}"/>
    <hyperlink ref="G239" location="'Adopted'!G239" tooltip="Click to drilldown" display="'Adopted'!G239" xr:uid="{00000000-0004-0000-0200-000031040000}"/>
    <hyperlink ref="H239" location="'Adopted'!H239" tooltip="Click to drilldown" display="'Adopted'!H239" xr:uid="{00000000-0004-0000-0200-000032040000}"/>
    <hyperlink ref="I239" location="'Adopted'!I239" tooltip="Click to drilldown" display="'Adopted'!I239" xr:uid="{00000000-0004-0000-0200-000033040000}"/>
    <hyperlink ref="J239" location="'Adopted'!J239" tooltip="Click to drilldown" display="'Adopted'!J239" xr:uid="{00000000-0004-0000-0200-000034040000}"/>
    <hyperlink ref="K239" location="'Adopted'!K239" tooltip="Click to drilldown" display="'Adopted'!K239" xr:uid="{00000000-0004-0000-0200-000035040000}"/>
    <hyperlink ref="L239" location="'Adopted'!L239" tooltip="Click to drilldown" display="'Adopted'!L239" xr:uid="{00000000-0004-0000-0200-000036040000}"/>
    <hyperlink ref="M239" location="'Adopted'!M239" tooltip="Click to drilldown" display="'Adopted'!M239" xr:uid="{00000000-0004-0000-0200-000037040000}"/>
    <hyperlink ref="B240" location="'Adopted'!B240" tooltip="Click to drilldown" display="'Adopted'!B240" xr:uid="{00000000-0004-0000-0200-000038040000}"/>
    <hyperlink ref="C240" location="'Adopted'!C240" tooltip="Click to drilldown" display="'Adopted'!C240" xr:uid="{00000000-0004-0000-0200-000039040000}"/>
    <hyperlink ref="D240" location="'Adopted'!D240" tooltip="Click to drilldown" display="'Adopted'!D240" xr:uid="{00000000-0004-0000-0200-00003A040000}"/>
    <hyperlink ref="E240" location="'Adopted'!E240" tooltip="Click to drilldown" display="'Adopted'!E240" xr:uid="{00000000-0004-0000-0200-00003B040000}"/>
    <hyperlink ref="F240" location="'Adopted'!F240" tooltip="Click to drilldown" display="'Adopted'!F240" xr:uid="{00000000-0004-0000-0200-00003C040000}"/>
    <hyperlink ref="G240" location="'Adopted'!G240" tooltip="Click to drilldown" display="'Adopted'!G240" xr:uid="{00000000-0004-0000-0200-00003D040000}"/>
    <hyperlink ref="H240" location="'Adopted'!H240" tooltip="Click to drilldown" display="'Adopted'!H240" xr:uid="{00000000-0004-0000-0200-00003E040000}"/>
    <hyperlink ref="I240" location="'Adopted'!I240" tooltip="Click to drilldown" display="'Adopted'!I240" xr:uid="{00000000-0004-0000-0200-00003F040000}"/>
    <hyperlink ref="J240" location="'Adopted'!J240" tooltip="Click to drilldown" display="'Adopted'!J240" xr:uid="{00000000-0004-0000-0200-000040040000}"/>
    <hyperlink ref="K240" location="'Adopted'!K240" tooltip="Click to drilldown" display="'Adopted'!K240" xr:uid="{00000000-0004-0000-0200-000041040000}"/>
    <hyperlink ref="L240" location="'Adopted'!L240" tooltip="Click to drilldown" display="'Adopted'!L240" xr:uid="{00000000-0004-0000-0200-000042040000}"/>
    <hyperlink ref="M240" location="'Adopted'!M240" tooltip="Click to drilldown" display="'Adopted'!M240" xr:uid="{00000000-0004-0000-0200-000043040000}"/>
    <hyperlink ref="B241" location="'Adopted'!B241" tooltip="Click to drilldown" display="'Adopted'!B241" xr:uid="{00000000-0004-0000-0200-000044040000}"/>
    <hyperlink ref="C241" location="'Adopted'!C241" tooltip="Click to drilldown" display="'Adopted'!C241" xr:uid="{00000000-0004-0000-0200-000045040000}"/>
    <hyperlink ref="D241" location="'Adopted'!D241" tooltip="Click to drilldown" display="'Adopted'!D241" xr:uid="{00000000-0004-0000-0200-000046040000}"/>
    <hyperlink ref="E241" location="'Adopted'!E241" tooltip="Click to drilldown" display="'Adopted'!E241" xr:uid="{00000000-0004-0000-0200-000047040000}"/>
    <hyperlink ref="F241" location="'Adopted'!F241" tooltip="Click to drilldown" display="'Adopted'!F241" xr:uid="{00000000-0004-0000-0200-000048040000}"/>
    <hyperlink ref="G241" location="'Adopted'!G241" tooltip="Click to drilldown" display="'Adopted'!G241" xr:uid="{00000000-0004-0000-0200-000049040000}"/>
    <hyperlink ref="H241" location="'Adopted'!H241" tooltip="Click to drilldown" display="'Adopted'!H241" xr:uid="{00000000-0004-0000-0200-00004A040000}"/>
    <hyperlink ref="I241" location="'Adopted'!I241" tooltip="Click to drilldown" display="'Adopted'!I241" xr:uid="{00000000-0004-0000-0200-00004B040000}"/>
    <hyperlink ref="J241" location="'Adopted'!J241" tooltip="Click to drilldown" display="'Adopted'!J241" xr:uid="{00000000-0004-0000-0200-00004C040000}"/>
    <hyperlink ref="K241" location="'Adopted'!K241" tooltip="Click to drilldown" display="'Adopted'!K241" xr:uid="{00000000-0004-0000-0200-00004D040000}"/>
    <hyperlink ref="L241" location="'Adopted'!L241" tooltip="Click to drilldown" display="'Adopted'!L241" xr:uid="{00000000-0004-0000-0200-00004E040000}"/>
    <hyperlink ref="M241" location="'Adopted'!M241" tooltip="Click to drilldown" display="'Adopted'!M241" xr:uid="{00000000-0004-0000-0200-00004F040000}"/>
    <hyperlink ref="B246" location="'Adopted'!B246" tooltip="Click to drilldown" display="'Adopted'!B246" xr:uid="{00000000-0004-0000-0200-000050040000}"/>
    <hyperlink ref="C246" location="'Adopted'!C246" tooltip="Click to drilldown" display="'Adopted'!C246" xr:uid="{00000000-0004-0000-0200-000051040000}"/>
    <hyperlink ref="D246" location="'Adopted'!D246" tooltip="Click to drilldown" display="'Adopted'!D246" xr:uid="{00000000-0004-0000-0200-000052040000}"/>
    <hyperlink ref="E246" location="'Adopted'!E246" tooltip="Click to drilldown" display="'Adopted'!E246" xr:uid="{00000000-0004-0000-0200-000053040000}"/>
    <hyperlink ref="F246" location="'Adopted'!F246" tooltip="Click to drilldown" display="'Adopted'!F246" xr:uid="{00000000-0004-0000-0200-000054040000}"/>
    <hyperlink ref="G246" location="'Adopted'!G246" tooltip="Click to drilldown" display="'Adopted'!G246" xr:uid="{00000000-0004-0000-0200-000055040000}"/>
    <hyperlink ref="H246" location="'Adopted'!H246" tooltip="Click to drilldown" display="'Adopted'!H246" xr:uid="{00000000-0004-0000-0200-000056040000}"/>
    <hyperlink ref="I246" location="'Adopted'!I246" tooltip="Click to drilldown" display="'Adopted'!I246" xr:uid="{00000000-0004-0000-0200-000057040000}"/>
    <hyperlink ref="J246" location="'Adopted'!J246" tooltip="Click to drilldown" display="'Adopted'!J246" xr:uid="{00000000-0004-0000-0200-000058040000}"/>
    <hyperlink ref="K246" location="'Adopted'!K246" tooltip="Click to drilldown" display="'Adopted'!K246" xr:uid="{00000000-0004-0000-0200-000059040000}"/>
    <hyperlink ref="L246" location="'Adopted'!L246" tooltip="Click to drilldown" display="'Adopted'!L246" xr:uid="{00000000-0004-0000-0200-00005A040000}"/>
    <hyperlink ref="M246" location="'Adopted'!M246" tooltip="Click to drilldown" display="'Adopted'!M246" xr:uid="{00000000-0004-0000-0200-00005B040000}"/>
    <hyperlink ref="B252" location="'Adopted'!B252" tooltip="Click to drilldown" display="'Adopted'!B252" xr:uid="{00000000-0004-0000-0200-00005C040000}"/>
    <hyperlink ref="C252" location="'Adopted'!C252" tooltip="Click to drilldown" display="'Adopted'!C252" xr:uid="{00000000-0004-0000-0200-00005D040000}"/>
    <hyperlink ref="D252" location="'Adopted'!D252" tooltip="Click to drilldown" display="'Adopted'!D252" xr:uid="{00000000-0004-0000-0200-00005E040000}"/>
    <hyperlink ref="E252" location="'Adopted'!E252" tooltip="Click to drilldown" display="'Adopted'!E252" xr:uid="{00000000-0004-0000-0200-00005F040000}"/>
    <hyperlink ref="F252" location="'Adopted'!F252" tooltip="Click to drilldown" display="'Adopted'!F252" xr:uid="{00000000-0004-0000-0200-000060040000}"/>
    <hyperlink ref="G252" location="'Adopted'!G252" tooltip="Click to drilldown" display="'Adopted'!G252" xr:uid="{00000000-0004-0000-0200-000061040000}"/>
    <hyperlink ref="H252" location="'Adopted'!H252" tooltip="Click to drilldown" display="'Adopted'!H252" xr:uid="{00000000-0004-0000-0200-000062040000}"/>
    <hyperlink ref="I252" location="'Adopted'!I252" tooltip="Click to drilldown" display="'Adopted'!I252" xr:uid="{00000000-0004-0000-0200-000063040000}"/>
    <hyperlink ref="J252" location="'Adopted'!J252" tooltip="Click to drilldown" display="'Adopted'!J252" xr:uid="{00000000-0004-0000-0200-000064040000}"/>
    <hyperlink ref="K252" location="'Adopted'!K252" tooltip="Click to drilldown" display="'Adopted'!K252" xr:uid="{00000000-0004-0000-0200-000065040000}"/>
    <hyperlink ref="L252" location="'Adopted'!L252" tooltip="Click to drilldown" display="'Adopted'!L252" xr:uid="{00000000-0004-0000-0200-000066040000}"/>
    <hyperlink ref="M252" location="'Adopted'!M252" tooltip="Click to drilldown" display="'Adopted'!M252" xr:uid="{00000000-0004-0000-0200-000067040000}"/>
    <hyperlink ref="B256" location="'Adopted'!B256" tooltip="Click to drilldown" display="'Adopted'!B256" xr:uid="{00000000-0004-0000-0200-000068040000}"/>
    <hyperlink ref="C256" location="'Adopted'!C256" tooltip="Click to drilldown" display="'Adopted'!C256" xr:uid="{00000000-0004-0000-0200-000069040000}"/>
    <hyperlink ref="D256" location="'Adopted'!D256" tooltip="Click to drilldown" display="'Adopted'!D256" xr:uid="{00000000-0004-0000-0200-00006A040000}"/>
    <hyperlink ref="E256" location="'Adopted'!E256" tooltip="Click to drilldown" display="'Adopted'!E256" xr:uid="{00000000-0004-0000-0200-00006B040000}"/>
    <hyperlink ref="F256" location="'Adopted'!F256" tooltip="Click to drilldown" display="'Adopted'!F256" xr:uid="{00000000-0004-0000-0200-00006C040000}"/>
    <hyperlink ref="G256" location="'Adopted'!G256" tooltip="Click to drilldown" display="'Adopted'!G256" xr:uid="{00000000-0004-0000-0200-00006D040000}"/>
    <hyperlink ref="H256" location="'Adopted'!H256" tooltip="Click to drilldown" display="'Adopted'!H256" xr:uid="{00000000-0004-0000-0200-00006E040000}"/>
    <hyperlink ref="I256" location="'Adopted'!I256" tooltip="Click to drilldown" display="'Adopted'!I256" xr:uid="{00000000-0004-0000-0200-00006F040000}"/>
    <hyperlink ref="J256" location="'Adopted'!J256" tooltip="Click to drilldown" display="'Adopted'!J256" xr:uid="{00000000-0004-0000-0200-000070040000}"/>
    <hyperlink ref="K256" location="'Adopted'!K256" tooltip="Click to drilldown" display="'Adopted'!K256" xr:uid="{00000000-0004-0000-0200-000071040000}"/>
    <hyperlink ref="L256" location="'Adopted'!L256" tooltip="Click to drilldown" display="'Adopted'!L256" xr:uid="{00000000-0004-0000-0200-000072040000}"/>
    <hyperlink ref="M256" location="'Adopted'!M256" tooltip="Click to drilldown" display="'Adopted'!M256" xr:uid="{00000000-0004-0000-0200-000073040000}"/>
    <hyperlink ref="B257" location="'Adopted'!B257" tooltip="Click to drilldown" display="'Adopted'!B257" xr:uid="{00000000-0004-0000-0200-000074040000}"/>
    <hyperlink ref="C257" location="'Adopted'!C257" tooltip="Click to drilldown" display="'Adopted'!C257" xr:uid="{00000000-0004-0000-0200-000075040000}"/>
    <hyperlink ref="D257" location="'Adopted'!D257" tooltip="Click to drilldown" display="'Adopted'!D257" xr:uid="{00000000-0004-0000-0200-000076040000}"/>
    <hyperlink ref="E257" location="'Adopted'!E257" tooltip="Click to drilldown" display="'Adopted'!E257" xr:uid="{00000000-0004-0000-0200-000077040000}"/>
    <hyperlink ref="F257" location="'Adopted'!F257" tooltip="Click to drilldown" display="'Adopted'!F257" xr:uid="{00000000-0004-0000-0200-000078040000}"/>
    <hyperlink ref="G257" location="'Adopted'!G257" tooltip="Click to drilldown" display="'Adopted'!G257" xr:uid="{00000000-0004-0000-0200-000079040000}"/>
    <hyperlink ref="H257" location="'Adopted'!H257" tooltip="Click to drilldown" display="'Adopted'!H257" xr:uid="{00000000-0004-0000-0200-00007A040000}"/>
    <hyperlink ref="I257" location="'Adopted'!I257" tooltip="Click to drilldown" display="'Adopted'!I257" xr:uid="{00000000-0004-0000-0200-00007B040000}"/>
    <hyperlink ref="J257" location="'Adopted'!J257" tooltip="Click to drilldown" display="'Adopted'!J257" xr:uid="{00000000-0004-0000-0200-00007C040000}"/>
    <hyperlink ref="K257" location="'Adopted'!K257" tooltip="Click to drilldown" display="'Adopted'!K257" xr:uid="{00000000-0004-0000-0200-00007D040000}"/>
    <hyperlink ref="L257" location="'Adopted'!L257" tooltip="Click to drilldown" display="'Adopted'!L257" xr:uid="{00000000-0004-0000-0200-00007E040000}"/>
    <hyperlink ref="M257" location="'Adopted'!M257" tooltip="Click to drilldown" display="'Adopted'!M257" xr:uid="{00000000-0004-0000-0200-00007F040000}"/>
    <hyperlink ref="B261" location="'Adopted'!B261" tooltip="Click to drilldown" display="'Adopted'!B261" xr:uid="{00000000-0004-0000-0200-000080040000}"/>
    <hyperlink ref="C261" location="'Adopted'!C261" tooltip="Click to drilldown" display="'Adopted'!C261" xr:uid="{00000000-0004-0000-0200-000081040000}"/>
    <hyperlink ref="D261" location="'Adopted'!D261" tooltip="Click to drilldown" display="'Adopted'!D261" xr:uid="{00000000-0004-0000-0200-000082040000}"/>
    <hyperlink ref="E261" location="'Adopted'!E261" tooltip="Click to drilldown" display="'Adopted'!E261" xr:uid="{00000000-0004-0000-0200-000083040000}"/>
    <hyperlink ref="F261" location="'Adopted'!F261" tooltip="Click to drilldown" display="'Adopted'!F261" xr:uid="{00000000-0004-0000-0200-000084040000}"/>
    <hyperlink ref="G261" location="'Adopted'!G261" tooltip="Click to drilldown" display="'Adopted'!G261" xr:uid="{00000000-0004-0000-0200-000085040000}"/>
    <hyperlink ref="H261" location="'Adopted'!H261" tooltip="Click to drilldown" display="'Adopted'!H261" xr:uid="{00000000-0004-0000-0200-000086040000}"/>
    <hyperlink ref="I261" location="'Adopted'!I261" tooltip="Click to drilldown" display="'Adopted'!I261" xr:uid="{00000000-0004-0000-0200-000087040000}"/>
    <hyperlink ref="J261" location="'Adopted'!J261" tooltip="Click to drilldown" display="'Adopted'!J261" xr:uid="{00000000-0004-0000-0200-000088040000}"/>
    <hyperlink ref="K261" location="'Adopted'!K261" tooltip="Click to drilldown" display="'Adopted'!K261" xr:uid="{00000000-0004-0000-0200-000089040000}"/>
    <hyperlink ref="L261" location="'Adopted'!L261" tooltip="Click to drilldown" display="'Adopted'!L261" xr:uid="{00000000-0004-0000-0200-00008A040000}"/>
    <hyperlink ref="M261" location="'Adopted'!M261" tooltip="Click to drilldown" display="'Adopted'!M261" xr:uid="{00000000-0004-0000-0200-00008B040000}"/>
    <hyperlink ref="B262" location="'Adopted'!B262" tooltip="Click to drilldown" display="'Adopted'!B262" xr:uid="{00000000-0004-0000-0200-00008C040000}"/>
    <hyperlink ref="C262" location="'Adopted'!C262" tooltip="Click to drilldown" display="'Adopted'!C262" xr:uid="{00000000-0004-0000-0200-00008D040000}"/>
    <hyperlink ref="D262" location="'Adopted'!D262" tooltip="Click to drilldown" display="'Adopted'!D262" xr:uid="{00000000-0004-0000-0200-00008E040000}"/>
    <hyperlink ref="E262" location="'Adopted'!E262" tooltip="Click to drilldown" display="'Adopted'!E262" xr:uid="{00000000-0004-0000-0200-00008F040000}"/>
    <hyperlink ref="F262" location="'Adopted'!F262" tooltip="Click to drilldown" display="'Adopted'!F262" xr:uid="{00000000-0004-0000-0200-000090040000}"/>
    <hyperlink ref="G262" location="'Adopted'!G262" tooltip="Click to drilldown" display="'Adopted'!G262" xr:uid="{00000000-0004-0000-0200-000091040000}"/>
    <hyperlink ref="H262" location="'Adopted'!H262" tooltip="Click to drilldown" display="'Adopted'!H262" xr:uid="{00000000-0004-0000-0200-000092040000}"/>
    <hyperlink ref="I262" location="'Adopted'!I262" tooltip="Click to drilldown" display="'Adopted'!I262" xr:uid="{00000000-0004-0000-0200-000093040000}"/>
    <hyperlink ref="J262" location="'Adopted'!J262" tooltip="Click to drilldown" display="'Adopted'!J262" xr:uid="{00000000-0004-0000-0200-000094040000}"/>
    <hyperlink ref="K262" location="'Adopted'!K262" tooltip="Click to drilldown" display="'Adopted'!K262" xr:uid="{00000000-0004-0000-0200-000095040000}"/>
    <hyperlink ref="L262" location="'Adopted'!L262" tooltip="Click to drilldown" display="'Adopted'!L262" xr:uid="{00000000-0004-0000-0200-000096040000}"/>
    <hyperlink ref="M262" location="'Adopted'!M262" tooltip="Click to drilldown" display="'Adopted'!M262" xr:uid="{00000000-0004-0000-0200-000097040000}"/>
    <hyperlink ref="B263" location="'Adopted'!B263" tooltip="Click to drilldown" display="'Adopted'!B263" xr:uid="{00000000-0004-0000-0200-000098040000}"/>
    <hyperlink ref="C263" location="'Adopted'!C263" tooltip="Click to drilldown" display="'Adopted'!C263" xr:uid="{00000000-0004-0000-0200-000099040000}"/>
    <hyperlink ref="D263" location="'Adopted'!D263" tooltip="Click to drilldown" display="'Adopted'!D263" xr:uid="{00000000-0004-0000-0200-00009A040000}"/>
    <hyperlink ref="E263" location="'Adopted'!E263" tooltip="Click to drilldown" display="'Adopted'!E263" xr:uid="{00000000-0004-0000-0200-00009B040000}"/>
    <hyperlink ref="F263" location="'Adopted'!F263" tooltip="Click to drilldown" display="'Adopted'!F263" xr:uid="{00000000-0004-0000-0200-00009C040000}"/>
    <hyperlink ref="G263" location="'Adopted'!G263" tooltip="Click to drilldown" display="'Adopted'!G263" xr:uid="{00000000-0004-0000-0200-00009D040000}"/>
    <hyperlink ref="H263" location="'Adopted'!H263" tooltip="Click to drilldown" display="'Adopted'!H263" xr:uid="{00000000-0004-0000-0200-00009E040000}"/>
    <hyperlink ref="I263" location="'Adopted'!I263" tooltip="Click to drilldown" display="'Adopted'!I263" xr:uid="{00000000-0004-0000-0200-00009F040000}"/>
    <hyperlink ref="J263" location="'Adopted'!J263" tooltip="Click to drilldown" display="'Adopted'!J263" xr:uid="{00000000-0004-0000-0200-0000A0040000}"/>
    <hyperlink ref="K263" location="'Adopted'!K263" tooltip="Click to drilldown" display="'Adopted'!K263" xr:uid="{00000000-0004-0000-0200-0000A1040000}"/>
    <hyperlink ref="L263" location="'Adopted'!L263" tooltip="Click to drilldown" display="'Adopted'!L263" xr:uid="{00000000-0004-0000-0200-0000A2040000}"/>
    <hyperlink ref="M263" location="'Adopted'!M263" tooltip="Click to drilldown" display="'Adopted'!M263" xr:uid="{00000000-0004-0000-0200-0000A3040000}"/>
    <hyperlink ref="B268" location="'Adopted'!B268" tooltip="Click to drilldown" display="'Adopted'!B268" xr:uid="{00000000-0004-0000-0200-0000A4040000}"/>
    <hyperlink ref="C268" location="'Adopted'!C268" tooltip="Click to drilldown" display="'Adopted'!C268" xr:uid="{00000000-0004-0000-0200-0000A5040000}"/>
    <hyperlink ref="D268" location="'Adopted'!D268" tooltip="Click to drilldown" display="'Adopted'!D268" xr:uid="{00000000-0004-0000-0200-0000A6040000}"/>
    <hyperlink ref="E268" location="'Adopted'!E268" tooltip="Click to drilldown" display="'Adopted'!E268" xr:uid="{00000000-0004-0000-0200-0000A7040000}"/>
    <hyperlink ref="F268" location="'Adopted'!F268" tooltip="Click to drilldown" display="'Adopted'!F268" xr:uid="{00000000-0004-0000-0200-0000A8040000}"/>
    <hyperlink ref="G268" location="'Adopted'!G268" tooltip="Click to drilldown" display="'Adopted'!G268" xr:uid="{00000000-0004-0000-0200-0000A9040000}"/>
    <hyperlink ref="H268" location="'Adopted'!H268" tooltip="Click to drilldown" display="'Adopted'!H268" xr:uid="{00000000-0004-0000-0200-0000AA040000}"/>
    <hyperlink ref="I268" location="'Adopted'!I268" tooltip="Click to drilldown" display="'Adopted'!I268" xr:uid="{00000000-0004-0000-0200-0000AB040000}"/>
    <hyperlink ref="J268" location="'Adopted'!J268" tooltip="Click to drilldown" display="'Adopted'!J268" xr:uid="{00000000-0004-0000-0200-0000AC040000}"/>
    <hyperlink ref="K268" location="'Adopted'!K268" tooltip="Click to drilldown" display="'Adopted'!K268" xr:uid="{00000000-0004-0000-0200-0000AD040000}"/>
    <hyperlink ref="L268" location="'Adopted'!L268" tooltip="Click to drilldown" display="'Adopted'!L268" xr:uid="{00000000-0004-0000-0200-0000AE040000}"/>
    <hyperlink ref="M268" location="'Adopted'!M268" tooltip="Click to drilldown" display="'Adopted'!M268" xr:uid="{00000000-0004-0000-0200-0000AF040000}"/>
    <hyperlink ref="B269" location="'Adopted'!B269" tooltip="Click to drilldown" display="'Adopted'!B269" xr:uid="{00000000-0004-0000-0200-0000B0040000}"/>
    <hyperlink ref="C269" location="'Adopted'!C269" tooltip="Click to drilldown" display="'Adopted'!C269" xr:uid="{00000000-0004-0000-0200-0000B1040000}"/>
    <hyperlink ref="D269" location="'Adopted'!D269" tooltip="Click to drilldown" display="'Adopted'!D269" xr:uid="{00000000-0004-0000-0200-0000B2040000}"/>
    <hyperlink ref="E269" location="'Adopted'!E269" tooltip="Click to drilldown" display="'Adopted'!E269" xr:uid="{00000000-0004-0000-0200-0000B3040000}"/>
    <hyperlink ref="F269" location="'Adopted'!F269" tooltip="Click to drilldown" display="'Adopted'!F269" xr:uid="{00000000-0004-0000-0200-0000B4040000}"/>
    <hyperlink ref="G269" location="'Adopted'!G269" tooltip="Click to drilldown" display="'Adopted'!G269" xr:uid="{00000000-0004-0000-0200-0000B5040000}"/>
    <hyperlink ref="H269" location="'Adopted'!H269" tooltip="Click to drilldown" display="'Adopted'!H269" xr:uid="{00000000-0004-0000-0200-0000B6040000}"/>
    <hyperlink ref="I269" location="'Adopted'!I269" tooltip="Click to drilldown" display="'Adopted'!I269" xr:uid="{00000000-0004-0000-0200-0000B7040000}"/>
    <hyperlink ref="J269" location="'Adopted'!J269" tooltip="Click to drilldown" display="'Adopted'!J269" xr:uid="{00000000-0004-0000-0200-0000B8040000}"/>
    <hyperlink ref="K269" location="'Adopted'!K269" tooltip="Click to drilldown" display="'Adopted'!K269" xr:uid="{00000000-0004-0000-0200-0000B9040000}"/>
    <hyperlink ref="L269" location="'Adopted'!L269" tooltip="Click to drilldown" display="'Adopted'!L269" xr:uid="{00000000-0004-0000-0200-0000BA040000}"/>
    <hyperlink ref="M269" location="'Adopted'!M269" tooltip="Click to drilldown" display="'Adopted'!M269" xr:uid="{00000000-0004-0000-0200-0000BB040000}"/>
    <hyperlink ref="B270" location="'Adopted'!B270" tooltip="Click to drilldown" display="'Adopted'!B270" xr:uid="{00000000-0004-0000-0200-0000BC040000}"/>
    <hyperlink ref="C270" location="'Adopted'!C270" tooltip="Click to drilldown" display="'Adopted'!C270" xr:uid="{00000000-0004-0000-0200-0000BD040000}"/>
    <hyperlink ref="D270" location="'Adopted'!D270" tooltip="Click to drilldown" display="'Adopted'!D270" xr:uid="{00000000-0004-0000-0200-0000BE040000}"/>
    <hyperlink ref="E270" location="'Adopted'!E270" tooltip="Click to drilldown" display="'Adopted'!E270" xr:uid="{00000000-0004-0000-0200-0000BF040000}"/>
    <hyperlink ref="F270" location="'Adopted'!F270" tooltip="Click to drilldown" display="'Adopted'!F270" xr:uid="{00000000-0004-0000-0200-0000C0040000}"/>
    <hyperlink ref="G270" location="'Adopted'!G270" tooltip="Click to drilldown" display="'Adopted'!G270" xr:uid="{00000000-0004-0000-0200-0000C1040000}"/>
    <hyperlink ref="H270" location="'Adopted'!H270" tooltip="Click to drilldown" display="'Adopted'!H270" xr:uid="{00000000-0004-0000-0200-0000C2040000}"/>
    <hyperlink ref="I270" location="'Adopted'!I270" tooltip="Click to drilldown" display="'Adopted'!I270" xr:uid="{00000000-0004-0000-0200-0000C3040000}"/>
    <hyperlink ref="J270" location="'Adopted'!J270" tooltip="Click to drilldown" display="'Adopted'!J270" xr:uid="{00000000-0004-0000-0200-0000C4040000}"/>
    <hyperlink ref="K270" location="'Adopted'!K270" tooltip="Click to drilldown" display="'Adopted'!K270" xr:uid="{00000000-0004-0000-0200-0000C5040000}"/>
    <hyperlink ref="L270" location="'Adopted'!L270" tooltip="Click to drilldown" display="'Adopted'!L270" xr:uid="{00000000-0004-0000-0200-0000C6040000}"/>
    <hyperlink ref="M270" location="'Adopted'!M270" tooltip="Click to drilldown" display="'Adopted'!M270" xr:uid="{00000000-0004-0000-0200-0000C7040000}"/>
    <hyperlink ref="B271" location="'Adopted'!B271" tooltip="Click to drilldown" display="'Adopted'!B271" xr:uid="{00000000-0004-0000-0200-0000C8040000}"/>
    <hyperlink ref="C271" location="'Adopted'!C271" tooltip="Click to drilldown" display="'Adopted'!C271" xr:uid="{00000000-0004-0000-0200-0000C9040000}"/>
    <hyperlink ref="D271" location="'Adopted'!D271" tooltip="Click to drilldown" display="'Adopted'!D271" xr:uid="{00000000-0004-0000-0200-0000CA040000}"/>
    <hyperlink ref="E271" location="'Adopted'!E271" tooltip="Click to drilldown" display="'Adopted'!E271" xr:uid="{00000000-0004-0000-0200-0000CB040000}"/>
    <hyperlink ref="F271" location="'Adopted'!F271" tooltip="Click to drilldown" display="'Adopted'!F271" xr:uid="{00000000-0004-0000-0200-0000CC040000}"/>
    <hyperlink ref="G271" location="'Adopted'!G271" tooltip="Click to drilldown" display="'Adopted'!G271" xr:uid="{00000000-0004-0000-0200-0000CD040000}"/>
    <hyperlink ref="H271" location="'Adopted'!H271" tooltip="Click to drilldown" display="'Adopted'!H271" xr:uid="{00000000-0004-0000-0200-0000CE040000}"/>
    <hyperlink ref="I271" location="'Adopted'!I271" tooltip="Click to drilldown" display="'Adopted'!I271" xr:uid="{00000000-0004-0000-0200-0000CF040000}"/>
    <hyperlink ref="J271" location="'Adopted'!J271" tooltip="Click to drilldown" display="'Adopted'!J271" xr:uid="{00000000-0004-0000-0200-0000D0040000}"/>
    <hyperlink ref="K271" location="'Adopted'!K271" tooltip="Click to drilldown" display="'Adopted'!K271" xr:uid="{00000000-0004-0000-0200-0000D1040000}"/>
    <hyperlink ref="L271" location="'Adopted'!L271" tooltip="Click to drilldown" display="'Adopted'!L271" xr:uid="{00000000-0004-0000-0200-0000D2040000}"/>
    <hyperlink ref="M271" location="'Adopted'!M271" tooltip="Click to drilldown" display="'Adopted'!M271" xr:uid="{00000000-0004-0000-0200-0000D3040000}"/>
    <hyperlink ref="B272" location="'Adopted'!B272" tooltip="Click to drilldown" display="'Adopted'!B272" xr:uid="{00000000-0004-0000-0200-0000D4040000}"/>
    <hyperlink ref="C272" location="'Adopted'!C272" tooltip="Click to drilldown" display="'Adopted'!C272" xr:uid="{00000000-0004-0000-0200-0000D5040000}"/>
    <hyperlink ref="D272" location="'Adopted'!D272" tooltip="Click to drilldown" display="'Adopted'!D272" xr:uid="{00000000-0004-0000-0200-0000D6040000}"/>
    <hyperlink ref="E272" location="'Adopted'!E272" tooltip="Click to drilldown" display="'Adopted'!E272" xr:uid="{00000000-0004-0000-0200-0000D7040000}"/>
    <hyperlink ref="F272" location="'Adopted'!F272" tooltip="Click to drilldown" display="'Adopted'!F272" xr:uid="{00000000-0004-0000-0200-0000D8040000}"/>
    <hyperlink ref="G272" location="'Adopted'!G272" tooltip="Click to drilldown" display="'Adopted'!G272" xr:uid="{00000000-0004-0000-0200-0000D9040000}"/>
    <hyperlink ref="H272" location="'Adopted'!H272" tooltip="Click to drilldown" display="'Adopted'!H272" xr:uid="{00000000-0004-0000-0200-0000DA040000}"/>
    <hyperlink ref="I272" location="'Adopted'!I272" tooltip="Click to drilldown" display="'Adopted'!I272" xr:uid="{00000000-0004-0000-0200-0000DB040000}"/>
    <hyperlink ref="J272" location="'Adopted'!J272" tooltip="Click to drilldown" display="'Adopted'!J272" xr:uid="{00000000-0004-0000-0200-0000DC040000}"/>
    <hyperlink ref="K272" location="'Adopted'!K272" tooltip="Click to drilldown" display="'Adopted'!K272" xr:uid="{00000000-0004-0000-0200-0000DD040000}"/>
    <hyperlink ref="L272" location="'Adopted'!L272" tooltip="Click to drilldown" display="'Adopted'!L272" xr:uid="{00000000-0004-0000-0200-0000DE040000}"/>
    <hyperlink ref="M272" location="'Adopted'!M272" tooltip="Click to drilldown" display="'Adopted'!M272" xr:uid="{00000000-0004-0000-0200-0000DF040000}"/>
    <hyperlink ref="B273" location="'Adopted'!B273" tooltip="Click to drilldown" display="'Adopted'!B273" xr:uid="{00000000-0004-0000-0200-0000E0040000}"/>
    <hyperlink ref="C273" location="'Adopted'!C273" tooltip="Click to drilldown" display="'Adopted'!C273" xr:uid="{00000000-0004-0000-0200-0000E1040000}"/>
    <hyperlink ref="D273" location="'Adopted'!D273" tooltip="Click to drilldown" display="'Adopted'!D273" xr:uid="{00000000-0004-0000-0200-0000E2040000}"/>
    <hyperlink ref="E273" location="'Adopted'!E273" tooltip="Click to drilldown" display="'Adopted'!E273" xr:uid="{00000000-0004-0000-0200-0000E3040000}"/>
    <hyperlink ref="F273" location="'Adopted'!F273" tooltip="Click to drilldown" display="'Adopted'!F273" xr:uid="{00000000-0004-0000-0200-0000E4040000}"/>
    <hyperlink ref="G273" location="'Adopted'!G273" tooltip="Click to drilldown" display="'Adopted'!G273" xr:uid="{00000000-0004-0000-0200-0000E5040000}"/>
    <hyperlink ref="H273" location="'Adopted'!H273" tooltip="Click to drilldown" display="'Adopted'!H273" xr:uid="{00000000-0004-0000-0200-0000E6040000}"/>
    <hyperlink ref="I273" location="'Adopted'!I273" tooltip="Click to drilldown" display="'Adopted'!I273" xr:uid="{00000000-0004-0000-0200-0000E7040000}"/>
    <hyperlink ref="J273" location="'Adopted'!J273" tooltip="Click to drilldown" display="'Adopted'!J273" xr:uid="{00000000-0004-0000-0200-0000E8040000}"/>
    <hyperlink ref="K273" location="'Adopted'!K273" tooltip="Click to drilldown" display="'Adopted'!K273" xr:uid="{00000000-0004-0000-0200-0000E9040000}"/>
    <hyperlink ref="L273" location="'Adopted'!L273" tooltip="Click to drilldown" display="'Adopted'!L273" xr:uid="{00000000-0004-0000-0200-0000EA040000}"/>
    <hyperlink ref="M273" location="'Adopted'!M273" tooltip="Click to drilldown" display="'Adopted'!M273" xr:uid="{00000000-0004-0000-0200-0000EB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9" manualBreakCount="9">
    <brk id="33" min="1" max="12" man="1"/>
    <brk id="64" min="1" max="12" man="1"/>
    <brk id="88" min="1" max="12" man="1"/>
    <brk id="112" min="1" max="12" man="1"/>
    <brk id="138" min="1" max="12" man="1"/>
    <brk id="167" min="1" max="12" man="1"/>
    <brk id="193" min="1" max="12" man="1"/>
    <brk id="222" min="1" max="12" man="1"/>
    <brk id="248" min="1" max="1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76"/>
  <sheetViews>
    <sheetView showGridLines="0" topLeftCell="B3" workbookViewId="0">
      <selection activeCell="N23" sqref="N23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  <col min="14" max="14" width="11.140625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Original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411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3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22190000</v>
      </c>
      <c r="E12" s="83">
        <v>23074975</v>
      </c>
      <c r="F12" s="83">
        <v>23995257.129999999</v>
      </c>
      <c r="G12" s="84">
        <v>24952255.449999999</v>
      </c>
      <c r="H12" s="44">
        <v>25944524.91</v>
      </c>
      <c r="I12" s="45">
        <v>26976310.52</v>
      </c>
      <c r="J12" s="45">
        <v>28049187.690000001</v>
      </c>
      <c r="K12" s="45">
        <v>29164794.68</v>
      </c>
      <c r="L12" s="45">
        <v>30324835.140000001</v>
      </c>
      <c r="M12" s="45">
        <v>31531080.670000002</v>
      </c>
    </row>
    <row r="13" spans="1:14" x14ac:dyDescent="0.25">
      <c r="A13" s="13" t="s">
        <v>215</v>
      </c>
      <c r="B13" s="80" t="s">
        <v>145</v>
      </c>
      <c r="C13" s="81">
        <v>6958005.29</v>
      </c>
      <c r="D13" s="82">
        <v>7600681.5999999996</v>
      </c>
      <c r="E13" s="83">
        <v>8101902.6200000001</v>
      </c>
      <c r="F13" s="83">
        <v>8283927.8099999996</v>
      </c>
      <c r="G13" s="84">
        <v>8610095.0899999999</v>
      </c>
      <c r="H13" s="44">
        <v>8897166.4000000004</v>
      </c>
      <c r="I13" s="45">
        <v>9297573.9100000001</v>
      </c>
      <c r="J13" s="45">
        <v>9611847</v>
      </c>
      <c r="K13" s="45">
        <v>10040536.199999999</v>
      </c>
      <c r="L13" s="45">
        <v>10384213.890000001</v>
      </c>
      <c r="M13" s="45">
        <v>10843475.210000001</v>
      </c>
    </row>
    <row r="14" spans="1:14" x14ac:dyDescent="0.25">
      <c r="A14" s="13" t="s">
        <v>216</v>
      </c>
      <c r="B14" s="80" t="s">
        <v>146</v>
      </c>
      <c r="C14" s="81">
        <v>240000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1261396.3500000001</v>
      </c>
      <c r="D15" s="82">
        <v>1448353.36</v>
      </c>
      <c r="E15" s="83">
        <v>1526136.21</v>
      </c>
      <c r="F15" s="83">
        <v>1576203.39</v>
      </c>
      <c r="G15" s="84">
        <v>1638392.5</v>
      </c>
      <c r="H15" s="44">
        <v>1692783.95</v>
      </c>
      <c r="I15" s="45">
        <v>1759464.2</v>
      </c>
      <c r="J15" s="45">
        <v>1818522.97</v>
      </c>
      <c r="K15" s="45">
        <v>1890051.31</v>
      </c>
      <c r="L15" s="45">
        <v>1954145.41</v>
      </c>
      <c r="M15" s="45">
        <v>2030908.42</v>
      </c>
    </row>
    <row r="16" spans="1:14" x14ac:dyDescent="0.25">
      <c r="A16" s="13" t="s">
        <v>218</v>
      </c>
      <c r="B16" s="80" t="s">
        <v>148</v>
      </c>
      <c r="C16" s="81">
        <v>16353631.800000001</v>
      </c>
      <c r="D16" s="82">
        <v>12696836.779999999</v>
      </c>
      <c r="E16" s="83">
        <v>10746920.310000001</v>
      </c>
      <c r="F16" s="83">
        <v>10879675.09</v>
      </c>
      <c r="G16" s="84">
        <v>11052876.75</v>
      </c>
      <c r="H16" s="44">
        <v>11174070.98</v>
      </c>
      <c r="I16" s="45">
        <v>11327605.59</v>
      </c>
      <c r="J16" s="45">
        <v>11487088.26</v>
      </c>
      <c r="K16" s="45">
        <v>11648623.07</v>
      </c>
      <c r="L16" s="45">
        <v>11864316.960000001</v>
      </c>
      <c r="M16" s="45">
        <v>12033279.699999999</v>
      </c>
    </row>
    <row r="17" spans="1:14" x14ac:dyDescent="0.25">
      <c r="A17" s="13" t="s">
        <v>219</v>
      </c>
      <c r="B17" s="80" t="s">
        <v>149</v>
      </c>
      <c r="C17" s="81">
        <v>18853245.399999999</v>
      </c>
      <c r="D17" s="82">
        <v>19218564.960000001</v>
      </c>
      <c r="E17" s="83">
        <v>19299403.399999999</v>
      </c>
      <c r="F17" s="83">
        <v>19926517.010000002</v>
      </c>
      <c r="G17" s="84">
        <v>20596021.73</v>
      </c>
      <c r="H17" s="44">
        <v>21276700.359999999</v>
      </c>
      <c r="I17" s="45">
        <v>22005363.120000001</v>
      </c>
      <c r="J17" s="45">
        <v>22734849</v>
      </c>
      <c r="K17" s="45">
        <v>23514026.390000001</v>
      </c>
      <c r="L17" s="45">
        <v>24295794.5</v>
      </c>
      <c r="M17" s="45">
        <v>25129084.370000001</v>
      </c>
    </row>
    <row r="18" spans="1:14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4" x14ac:dyDescent="0.25">
      <c r="A19" s="13" t="s">
        <v>79</v>
      </c>
      <c r="B19" s="64" t="s">
        <v>115</v>
      </c>
      <c r="C19" s="65">
        <f>SUM(C11:C18)</f>
        <v>65330764.839999996</v>
      </c>
      <c r="D19" s="66">
        <f t="shared" ref="D19:M19" si="1">SUM(D11:D18)</f>
        <v>63434436.700000003</v>
      </c>
      <c r="E19" s="65">
        <f t="shared" si="1"/>
        <v>63029337.539999999</v>
      </c>
      <c r="F19" s="65">
        <f t="shared" si="1"/>
        <v>64941580.430000007</v>
      </c>
      <c r="G19" s="67">
        <f t="shared" si="1"/>
        <v>67129641.519999996</v>
      </c>
      <c r="H19" s="43">
        <f t="shared" si="1"/>
        <v>69265246.600000009</v>
      </c>
      <c r="I19" s="31">
        <f t="shared" si="1"/>
        <v>71646317.340000004</v>
      </c>
      <c r="J19" s="31">
        <f t="shared" si="1"/>
        <v>73981494.919999987</v>
      </c>
      <c r="K19" s="31">
        <f t="shared" si="1"/>
        <v>76538031.650000006</v>
      </c>
      <c r="L19" s="31">
        <f t="shared" si="1"/>
        <v>79103305.900000006</v>
      </c>
      <c r="M19" s="31">
        <f t="shared" si="1"/>
        <v>81847828.370000005</v>
      </c>
    </row>
    <row r="20" spans="1:14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4" x14ac:dyDescent="0.25">
      <c r="A21" s="13" t="s">
        <v>220</v>
      </c>
      <c r="B21" s="85" t="s">
        <v>150</v>
      </c>
      <c r="C21" s="81">
        <v>21868150.899999999</v>
      </c>
      <c r="D21" s="82">
        <v>23124061.960000001</v>
      </c>
      <c r="E21" s="81">
        <v>24092974.050000001</v>
      </c>
      <c r="F21" s="81">
        <v>24873901.199999999</v>
      </c>
      <c r="G21" s="86">
        <v>25695178.75</v>
      </c>
      <c r="H21" s="46">
        <v>26510761.93</v>
      </c>
      <c r="I21" s="47">
        <v>27350682.510000002</v>
      </c>
      <c r="J21" s="47">
        <v>28215673.190000001</v>
      </c>
      <c r="K21" s="47">
        <v>29106477.289999999</v>
      </c>
      <c r="L21" s="47">
        <v>30023861.789999999</v>
      </c>
      <c r="M21" s="47">
        <v>30968617.5</v>
      </c>
    </row>
    <row r="22" spans="1:14" x14ac:dyDescent="0.25">
      <c r="A22" s="13" t="s">
        <v>221</v>
      </c>
      <c r="B22" s="85" t="s">
        <v>151</v>
      </c>
      <c r="C22" s="81">
        <v>15756084.52</v>
      </c>
      <c r="D22" s="82">
        <v>10151017.970000001</v>
      </c>
      <c r="E22" s="81">
        <v>9271834.3599999994</v>
      </c>
      <c r="F22" s="81">
        <v>9583885.5800000001</v>
      </c>
      <c r="G22" s="86">
        <v>9979432.5099999998</v>
      </c>
      <c r="H22" s="46">
        <v>9878805.2699999996</v>
      </c>
      <c r="I22" s="47">
        <v>10172230.369999999</v>
      </c>
      <c r="J22" s="47">
        <v>10630725.039999999</v>
      </c>
      <c r="K22" s="47">
        <v>11068280.949999999</v>
      </c>
      <c r="L22" s="47">
        <v>10907662.18</v>
      </c>
      <c r="M22" s="47">
        <v>11199832.289999999</v>
      </c>
    </row>
    <row r="23" spans="1:14" x14ac:dyDescent="0.25">
      <c r="A23" s="13" t="s">
        <v>222</v>
      </c>
      <c r="B23" s="85" t="s">
        <v>152</v>
      </c>
      <c r="C23" s="81">
        <v>160116</v>
      </c>
      <c r="D23" s="82">
        <v>543435</v>
      </c>
      <c r="E23" s="81">
        <v>658499</v>
      </c>
      <c r="F23" s="81">
        <v>609603</v>
      </c>
      <c r="G23" s="86">
        <v>568747</v>
      </c>
      <c r="H23" s="46">
        <v>527051</v>
      </c>
      <c r="I23" s="47">
        <v>484327</v>
      </c>
      <c r="J23" s="47">
        <v>440674</v>
      </c>
      <c r="K23" s="47">
        <v>395678</v>
      </c>
      <c r="L23" s="47">
        <v>349674</v>
      </c>
      <c r="M23" s="47">
        <v>302507</v>
      </c>
      <c r="N23" s="105"/>
    </row>
    <row r="24" spans="1:14" x14ac:dyDescent="0.25">
      <c r="A24" s="13" t="s">
        <v>223</v>
      </c>
      <c r="B24" s="85" t="s">
        <v>153</v>
      </c>
      <c r="C24" s="81">
        <v>9823356</v>
      </c>
      <c r="D24" s="82">
        <v>17398183.289999999</v>
      </c>
      <c r="E24" s="81">
        <v>17398183.289999999</v>
      </c>
      <c r="F24" s="81">
        <v>17398183.289999999</v>
      </c>
      <c r="G24" s="86">
        <v>17398183.289999999</v>
      </c>
      <c r="H24" s="46">
        <v>17398183.289999999</v>
      </c>
      <c r="I24" s="47">
        <v>17398183.289999999</v>
      </c>
      <c r="J24" s="47">
        <v>17398183.289999999</v>
      </c>
      <c r="K24" s="47">
        <v>17398183.289999999</v>
      </c>
      <c r="L24" s="47">
        <v>17398183.289999999</v>
      </c>
      <c r="M24" s="47">
        <v>17398183.289999999</v>
      </c>
    </row>
    <row r="25" spans="1:14" x14ac:dyDescent="0.25">
      <c r="A25" s="13" t="s">
        <v>224</v>
      </c>
      <c r="B25" s="85" t="s">
        <v>154</v>
      </c>
      <c r="C25" s="81">
        <v>4876726.03</v>
      </c>
      <c r="D25" s="82">
        <v>5280471.84</v>
      </c>
      <c r="E25" s="81">
        <v>5456347.4900000002</v>
      </c>
      <c r="F25" s="81">
        <v>5638384.1299999999</v>
      </c>
      <c r="G25" s="86">
        <v>5749150.2599999998</v>
      </c>
      <c r="H25" s="46">
        <v>5958353.9299999997</v>
      </c>
      <c r="I25" s="47">
        <v>6074174.7400000002</v>
      </c>
      <c r="J25" s="47">
        <v>6297245.8899999997</v>
      </c>
      <c r="K25" s="47">
        <v>6418204.5800000001</v>
      </c>
      <c r="L25" s="47">
        <v>6656592.0599999996</v>
      </c>
      <c r="M25" s="47">
        <v>6782353.4000000004</v>
      </c>
    </row>
    <row r="26" spans="1:14" x14ac:dyDescent="0.25">
      <c r="A26" s="13" t="s">
        <v>225</v>
      </c>
      <c r="B26" s="85" t="s">
        <v>155</v>
      </c>
      <c r="C26" s="81">
        <v>11862083.09</v>
      </c>
      <c r="D26" s="82">
        <v>12726244.17</v>
      </c>
      <c r="E26" s="81">
        <v>13140442.699999999</v>
      </c>
      <c r="F26" s="81">
        <v>13568300.439999999</v>
      </c>
      <c r="G26" s="86">
        <v>14010272.33</v>
      </c>
      <c r="H26" s="46">
        <v>14466828.75</v>
      </c>
      <c r="I26" s="47">
        <v>14938455.85</v>
      </c>
      <c r="J26" s="47">
        <v>15425656.300000001</v>
      </c>
      <c r="K26" s="47">
        <v>15928949.17</v>
      </c>
      <c r="L26" s="47">
        <v>16448871.5</v>
      </c>
      <c r="M26" s="47">
        <v>16985978.289999999</v>
      </c>
    </row>
    <row r="27" spans="1:14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4" ht="15.75" thickBot="1" x14ac:dyDescent="0.3">
      <c r="A28" s="13" t="s">
        <v>43</v>
      </c>
      <c r="B28" s="68" t="s">
        <v>116</v>
      </c>
      <c r="C28" s="69">
        <f>SUM(C20:C27)</f>
        <v>64346516.540000007</v>
      </c>
      <c r="D28" s="70">
        <f t="shared" ref="D28:M28" si="2">SUM(D20:D27)</f>
        <v>69223414.230000004</v>
      </c>
      <c r="E28" s="69">
        <f t="shared" si="2"/>
        <v>70018280.890000001</v>
      </c>
      <c r="F28" s="69">
        <f t="shared" si="2"/>
        <v>71672257.640000001</v>
      </c>
      <c r="G28" s="71">
        <f t="shared" si="2"/>
        <v>73400964.140000001</v>
      </c>
      <c r="H28" s="43">
        <f t="shared" si="2"/>
        <v>74739984.170000002</v>
      </c>
      <c r="I28" s="31">
        <f t="shared" si="2"/>
        <v>76418053.760000005</v>
      </c>
      <c r="J28" s="31">
        <f t="shared" si="2"/>
        <v>78408157.710000008</v>
      </c>
      <c r="K28" s="31">
        <f t="shared" si="2"/>
        <v>80315773.279999986</v>
      </c>
      <c r="L28" s="31">
        <f t="shared" si="2"/>
        <v>81784844.819999993</v>
      </c>
      <c r="M28" s="31">
        <f t="shared" si="2"/>
        <v>83637471.769999996</v>
      </c>
    </row>
    <row r="29" spans="1:14" ht="15.75" thickTop="1" x14ac:dyDescent="0.25">
      <c r="A29" s="13" t="s">
        <v>79</v>
      </c>
      <c r="B29" s="94" t="s">
        <v>106</v>
      </c>
      <c r="C29" s="95">
        <f t="shared" ref="C29:M29" si="3">C19-C28</f>
        <v>984248.29999998957</v>
      </c>
      <c r="D29" s="95">
        <f t="shared" si="3"/>
        <v>-5788977.5300000012</v>
      </c>
      <c r="E29" s="95">
        <f t="shared" si="3"/>
        <v>-6988943.3500000015</v>
      </c>
      <c r="F29" s="95">
        <f t="shared" si="3"/>
        <v>-6730677.2099999934</v>
      </c>
      <c r="G29" s="96">
        <f t="shared" si="3"/>
        <v>-6271322.6200000048</v>
      </c>
      <c r="H29" s="50">
        <f t="shared" si="3"/>
        <v>-5474737.5699999928</v>
      </c>
      <c r="I29" s="51">
        <f t="shared" si="3"/>
        <v>-4771736.4200000018</v>
      </c>
      <c r="J29" s="51">
        <f t="shared" si="3"/>
        <v>-4426662.7900000215</v>
      </c>
      <c r="K29" s="51">
        <f t="shared" si="3"/>
        <v>-3777741.6299999803</v>
      </c>
      <c r="L29" s="51">
        <f t="shared" si="3"/>
        <v>-2681538.9199999869</v>
      </c>
      <c r="M29" s="51">
        <f t="shared" si="3"/>
        <v>-1789643.3999999911</v>
      </c>
    </row>
    <row r="30" spans="1:14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4" x14ac:dyDescent="0.25">
      <c r="A31" s="13" t="s">
        <v>226</v>
      </c>
      <c r="B31" s="85" t="s">
        <v>156</v>
      </c>
      <c r="C31" s="81">
        <v>32323612</v>
      </c>
      <c r="D31" s="82">
        <v>21936369</v>
      </c>
      <c r="E31" s="81">
        <v>481500</v>
      </c>
      <c r="F31" s="81">
        <v>481500</v>
      </c>
      <c r="G31" s="86">
        <v>481500</v>
      </c>
      <c r="H31" s="46">
        <v>481500</v>
      </c>
      <c r="I31" s="47">
        <v>481500</v>
      </c>
      <c r="J31" s="47">
        <v>481500</v>
      </c>
      <c r="K31" s="47">
        <v>481500</v>
      </c>
      <c r="L31" s="47">
        <v>481500</v>
      </c>
      <c r="M31" s="47">
        <v>481500</v>
      </c>
    </row>
    <row r="32" spans="1:14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4" ht="15.75" thickBot="1" x14ac:dyDescent="0.3">
      <c r="A33" s="13" t="s">
        <v>61</v>
      </c>
      <c r="B33" s="72" t="s">
        <v>107</v>
      </c>
      <c r="C33" s="73">
        <f>SUM(C29:C32)</f>
        <v>33307860.29999999</v>
      </c>
      <c r="D33" s="73">
        <f t="shared" ref="D33:M33" si="4">SUM(D29:D32)</f>
        <v>16147391.469999999</v>
      </c>
      <c r="E33" s="73">
        <f t="shared" si="4"/>
        <v>-6507443.3500000015</v>
      </c>
      <c r="F33" s="73">
        <f t="shared" si="4"/>
        <v>-6249177.2099999934</v>
      </c>
      <c r="G33" s="74">
        <f t="shared" si="4"/>
        <v>-5789822.6200000048</v>
      </c>
      <c r="H33" s="50">
        <f t="shared" si="4"/>
        <v>-4993237.5699999928</v>
      </c>
      <c r="I33" s="51">
        <f t="shared" si="4"/>
        <v>-4290236.4200000018</v>
      </c>
      <c r="J33" s="51">
        <f t="shared" si="4"/>
        <v>-3945162.7900000215</v>
      </c>
      <c r="K33" s="51">
        <f t="shared" si="4"/>
        <v>-3296241.6299999803</v>
      </c>
      <c r="L33" s="51">
        <f t="shared" si="4"/>
        <v>-2200038.9199999869</v>
      </c>
      <c r="M33" s="51">
        <f t="shared" si="4"/>
        <v>-1308143.3999999911</v>
      </c>
    </row>
    <row r="34" spans="1:14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4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4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4" x14ac:dyDescent="0.25">
      <c r="A37" s="13" t="s">
        <v>227</v>
      </c>
      <c r="B37" s="85" t="s">
        <v>153</v>
      </c>
      <c r="C37" s="81">
        <v>9823356</v>
      </c>
      <c r="D37" s="82">
        <v>17398183.289999999</v>
      </c>
      <c r="E37" s="81">
        <v>17398183.289999999</v>
      </c>
      <c r="F37" s="81">
        <v>17398183.289999999</v>
      </c>
      <c r="G37" s="86">
        <v>17398183.289999999</v>
      </c>
      <c r="H37" s="46">
        <v>17398183.289999999</v>
      </c>
      <c r="I37" s="47">
        <v>17398183.289999999</v>
      </c>
      <c r="J37" s="47">
        <v>17398183.289999999</v>
      </c>
      <c r="K37" s="47">
        <v>17398183.289999999</v>
      </c>
      <c r="L37" s="47">
        <v>17398183.289999999</v>
      </c>
      <c r="M37" s="47">
        <v>17398183.289999999</v>
      </c>
    </row>
    <row r="38" spans="1:14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4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17398183.289999999</v>
      </c>
      <c r="E39" s="65">
        <f t="shared" si="6"/>
        <v>17398183.289999999</v>
      </c>
      <c r="F39" s="65">
        <f t="shared" si="6"/>
        <v>17398183.289999999</v>
      </c>
      <c r="G39" s="67">
        <f t="shared" si="6"/>
        <v>17398183.289999999</v>
      </c>
      <c r="H39" s="43">
        <f t="shared" si="6"/>
        <v>17398183.289999999</v>
      </c>
      <c r="I39" s="31">
        <f t="shared" si="6"/>
        <v>17398183.289999999</v>
      </c>
      <c r="J39" s="31">
        <f t="shared" si="6"/>
        <v>17398183.289999999</v>
      </c>
      <c r="K39" s="31">
        <f t="shared" si="6"/>
        <v>17398183.289999999</v>
      </c>
      <c r="L39" s="31">
        <f t="shared" si="6"/>
        <v>17398183.289999999</v>
      </c>
      <c r="M39" s="31">
        <f t="shared" si="6"/>
        <v>17398183.289999999</v>
      </c>
    </row>
    <row r="40" spans="1:14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4" x14ac:dyDescent="0.25">
      <c r="A41" s="13" t="s">
        <v>228</v>
      </c>
      <c r="B41" s="85" t="s">
        <v>140</v>
      </c>
      <c r="C41" s="81">
        <v>-74893755.629999995</v>
      </c>
      <c r="D41" s="82">
        <v>-53438593.520000003</v>
      </c>
      <c r="E41" s="81">
        <v>-8836199.8699999992</v>
      </c>
      <c r="F41" s="81">
        <v>-8992200.0899999999</v>
      </c>
      <c r="G41" s="86">
        <v>-8265199.71</v>
      </c>
      <c r="H41" s="46">
        <v>-8142200.0999999996</v>
      </c>
      <c r="I41" s="47">
        <v>-8460199.6300000008</v>
      </c>
      <c r="J41" s="47">
        <v>-8057199.7000000002</v>
      </c>
      <c r="K41" s="47">
        <v>-8315199.7000000002</v>
      </c>
      <c r="L41" s="47">
        <v>-8212200.0499999998</v>
      </c>
      <c r="M41" s="47">
        <v>-8370200.1600000001</v>
      </c>
    </row>
    <row r="42" spans="1:14" x14ac:dyDescent="0.25">
      <c r="A42" s="13" t="s">
        <v>229</v>
      </c>
      <c r="B42" s="85" t="s">
        <v>142</v>
      </c>
      <c r="C42" s="81">
        <v>522000</v>
      </c>
      <c r="D42" s="82">
        <v>350000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4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4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-74371755.629999995</v>
      </c>
      <c r="D44" s="66">
        <f t="shared" si="7"/>
        <v>-53088593.520000003</v>
      </c>
      <c r="E44" s="65">
        <f t="shared" si="7"/>
        <v>-8516199.8699999992</v>
      </c>
      <c r="F44" s="65">
        <f t="shared" si="7"/>
        <v>-8672200.0899999999</v>
      </c>
      <c r="G44" s="67">
        <f t="shared" si="7"/>
        <v>-7945199.71</v>
      </c>
      <c r="H44" s="43">
        <f t="shared" si="7"/>
        <v>-7822200.0999999996</v>
      </c>
      <c r="I44" s="31">
        <f t="shared" si="7"/>
        <v>-8140199.6300000008</v>
      </c>
      <c r="J44" s="31">
        <f t="shared" si="7"/>
        <v>-7737199.7000000002</v>
      </c>
      <c r="K44" s="31">
        <f t="shared" si="7"/>
        <v>-7995199.7000000002</v>
      </c>
      <c r="L44" s="31">
        <f t="shared" si="7"/>
        <v>-7892200.0499999998</v>
      </c>
      <c r="M44" s="31">
        <f t="shared" si="7"/>
        <v>-8050200.1600000001</v>
      </c>
    </row>
    <row r="45" spans="1:14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4" x14ac:dyDescent="0.25">
      <c r="A46" s="13" t="s">
        <v>230</v>
      </c>
      <c r="B46" s="85" t="s">
        <v>157</v>
      </c>
      <c r="C46" s="81">
        <v>-651346</v>
      </c>
      <c r="D46" s="82">
        <v>-1870376</v>
      </c>
      <c r="E46" s="81">
        <v>-2198228</v>
      </c>
      <c r="F46" s="81">
        <v>-1903180</v>
      </c>
      <c r="G46" s="86">
        <v>-1944098</v>
      </c>
      <c r="H46" s="46">
        <v>-1985732</v>
      </c>
      <c r="I46" s="47">
        <v>-2028456</v>
      </c>
      <c r="J46" s="47">
        <v>-2072108</v>
      </c>
      <c r="K46" s="47">
        <v>-2117106</v>
      </c>
      <c r="L46" s="47">
        <v>-2163109</v>
      </c>
      <c r="M46" s="47">
        <v>-2210274</v>
      </c>
      <c r="N46" s="105"/>
    </row>
    <row r="47" spans="1:14" x14ac:dyDescent="0.25">
      <c r="A47" s="13" t="s">
        <v>413</v>
      </c>
      <c r="B47" s="85" t="s">
        <v>414</v>
      </c>
      <c r="C47" s="81">
        <v>2700000</v>
      </c>
      <c r="D47" s="82">
        <v>-300000</v>
      </c>
      <c r="E47" s="81">
        <v>-300000</v>
      </c>
      <c r="F47" s="81">
        <v>-300000</v>
      </c>
      <c r="G47" s="86">
        <v>-300000</v>
      </c>
      <c r="H47" s="46">
        <v>-300000</v>
      </c>
      <c r="I47" s="47">
        <v>-300000</v>
      </c>
      <c r="J47" s="47">
        <v>-300000</v>
      </c>
      <c r="K47" s="47">
        <v>-300000</v>
      </c>
      <c r="L47" s="47">
        <v>-300000</v>
      </c>
      <c r="M47" s="47">
        <v>0</v>
      </c>
    </row>
    <row r="48" spans="1:14" x14ac:dyDescent="0.25">
      <c r="A48" s="13" t="s">
        <v>231</v>
      </c>
      <c r="B48" s="85" t="s">
        <v>158</v>
      </c>
      <c r="C48" s="81">
        <v>21200000</v>
      </c>
      <c r="D48" s="82">
        <v>8780000</v>
      </c>
      <c r="E48" s="81">
        <v>0</v>
      </c>
      <c r="F48" s="81">
        <v>0</v>
      </c>
      <c r="G48" s="86">
        <v>0</v>
      </c>
      <c r="H48" s="46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</row>
    <row r="49" spans="1:13" hidden="1" x14ac:dyDescent="0.25">
      <c r="A49" s="13" t="s">
        <v>206</v>
      </c>
      <c r="B49" s="63"/>
      <c r="C49" s="57"/>
      <c r="D49" s="58"/>
      <c r="E49" s="57"/>
      <c r="F49" s="57"/>
      <c r="G49" s="59"/>
      <c r="H49" s="42"/>
      <c r="I49" s="29"/>
      <c r="J49" s="29"/>
      <c r="K49" s="29"/>
      <c r="L49" s="29"/>
      <c r="M49" s="29"/>
    </row>
    <row r="50" spans="1:13" ht="15.75" thickBot="1" x14ac:dyDescent="0.3">
      <c r="A50" s="13" t="s">
        <v>43</v>
      </c>
      <c r="B50" s="68" t="str">
        <f>"Total "&amp;B45</f>
        <v>Total Financing Fund Flows</v>
      </c>
      <c r="C50" s="69">
        <f t="shared" ref="C50:M50" si="8">SUM(C46:C49)</f>
        <v>23248654</v>
      </c>
      <c r="D50" s="70">
        <f t="shared" si="8"/>
        <v>6609624</v>
      </c>
      <c r="E50" s="69">
        <f t="shared" si="8"/>
        <v>-2498228</v>
      </c>
      <c r="F50" s="69">
        <f t="shared" si="8"/>
        <v>-2203180</v>
      </c>
      <c r="G50" s="71">
        <f t="shared" si="8"/>
        <v>-2244098</v>
      </c>
      <c r="H50" s="43">
        <f t="shared" si="8"/>
        <v>-2285732</v>
      </c>
      <c r="I50" s="31">
        <f t="shared" si="8"/>
        <v>-2328456</v>
      </c>
      <c r="J50" s="31">
        <f t="shared" si="8"/>
        <v>-2372108</v>
      </c>
      <c r="K50" s="31">
        <f t="shared" si="8"/>
        <v>-2417106</v>
      </c>
      <c r="L50" s="31">
        <f t="shared" si="8"/>
        <v>-2463109</v>
      </c>
      <c r="M50" s="31">
        <f t="shared" si="8"/>
        <v>-2210274</v>
      </c>
    </row>
    <row r="51" spans="1:13" ht="15.75" thickTop="1" x14ac:dyDescent="0.25">
      <c r="A51" s="13" t="s">
        <v>43</v>
      </c>
      <c r="B51" s="94" t="s">
        <v>108</v>
      </c>
      <c r="C51" s="95">
        <f t="shared" ref="C51:M51" si="9">C33+C39+C44+C50</f>
        <v>-7991885.3300000057</v>
      </c>
      <c r="D51" s="95">
        <f t="shared" si="9"/>
        <v>-12933394.760000005</v>
      </c>
      <c r="E51" s="95">
        <f t="shared" si="9"/>
        <v>-123687.93000000156</v>
      </c>
      <c r="F51" s="95">
        <f t="shared" si="9"/>
        <v>273625.99000000581</v>
      </c>
      <c r="G51" s="96">
        <f t="shared" si="9"/>
        <v>1419062.9599999944</v>
      </c>
      <c r="H51" s="50">
        <f t="shared" si="9"/>
        <v>2297013.6200000066</v>
      </c>
      <c r="I51" s="51">
        <f t="shared" si="9"/>
        <v>2639291.2399999965</v>
      </c>
      <c r="J51" s="51">
        <f t="shared" si="9"/>
        <v>3343712.7999999775</v>
      </c>
      <c r="K51" s="51">
        <f t="shared" si="9"/>
        <v>3689635.9600000186</v>
      </c>
      <c r="L51" s="51">
        <f t="shared" si="9"/>
        <v>4842835.3200000124</v>
      </c>
      <c r="M51" s="51">
        <f t="shared" si="9"/>
        <v>5829565.7300000079</v>
      </c>
    </row>
    <row r="52" spans="1:13" x14ac:dyDescent="0.25">
      <c r="A52" s="13" t="s">
        <v>43</v>
      </c>
      <c r="B52" s="97" t="s">
        <v>78</v>
      </c>
      <c r="C52" s="98"/>
      <c r="D52" s="99"/>
      <c r="E52" s="98"/>
      <c r="F52" s="98"/>
      <c r="G52" s="100"/>
      <c r="H52" s="41"/>
      <c r="I52" s="30"/>
      <c r="J52" s="30"/>
      <c r="K52" s="30"/>
      <c r="L52" s="30"/>
      <c r="M52" s="30"/>
    </row>
    <row r="53" spans="1:13" x14ac:dyDescent="0.25">
      <c r="A53" s="13" t="s">
        <v>232</v>
      </c>
      <c r="B53" s="85" t="s">
        <v>159</v>
      </c>
      <c r="C53" s="81">
        <v>-2244755.88</v>
      </c>
      <c r="D53" s="82">
        <v>-806689.92</v>
      </c>
      <c r="E53" s="81">
        <v>-872190</v>
      </c>
      <c r="F53" s="81">
        <v>-921690</v>
      </c>
      <c r="G53" s="86">
        <v>-857190</v>
      </c>
      <c r="H53" s="46">
        <v>-976690</v>
      </c>
      <c r="I53" s="47">
        <v>-977190</v>
      </c>
      <c r="J53" s="47">
        <v>-976690</v>
      </c>
      <c r="K53" s="47">
        <v>-907190</v>
      </c>
      <c r="L53" s="47">
        <v>-1031690</v>
      </c>
      <c r="M53" s="47">
        <v>-1032190</v>
      </c>
    </row>
    <row r="54" spans="1:13" x14ac:dyDescent="0.25">
      <c r="A54" s="13" t="s">
        <v>233</v>
      </c>
      <c r="B54" s="85" t="s">
        <v>160</v>
      </c>
      <c r="C54" s="81">
        <v>-2700042.36</v>
      </c>
      <c r="D54" s="82">
        <v>-2234499.96</v>
      </c>
      <c r="E54" s="81">
        <v>-2234500</v>
      </c>
      <c r="F54" s="81">
        <v>-2234500</v>
      </c>
      <c r="G54" s="86">
        <v>-2234500</v>
      </c>
      <c r="H54" s="46">
        <v>-2234500</v>
      </c>
      <c r="I54" s="47">
        <v>-2234500</v>
      </c>
      <c r="J54" s="47">
        <v>-2234500</v>
      </c>
      <c r="K54" s="47">
        <v>-2234500</v>
      </c>
      <c r="L54" s="47">
        <v>-2234500</v>
      </c>
      <c r="M54" s="47">
        <v>-2234500</v>
      </c>
    </row>
    <row r="55" spans="1:13" x14ac:dyDescent="0.25">
      <c r="A55" s="13" t="s">
        <v>234</v>
      </c>
      <c r="B55" s="85" t="s">
        <v>161</v>
      </c>
      <c r="C55" s="81">
        <v>-2287150.0800000001</v>
      </c>
      <c r="D55" s="82">
        <v>-80000.039999999994</v>
      </c>
      <c r="E55" s="81">
        <v>-90000</v>
      </c>
      <c r="F55" s="81">
        <v>-80000</v>
      </c>
      <c r="G55" s="86">
        <v>-90000</v>
      </c>
      <c r="H55" s="46">
        <v>-80000</v>
      </c>
      <c r="I55" s="47">
        <v>-90000</v>
      </c>
      <c r="J55" s="47">
        <v>-80000</v>
      </c>
      <c r="K55" s="47">
        <v>-90000</v>
      </c>
      <c r="L55" s="47">
        <v>-80000</v>
      </c>
      <c r="M55" s="47">
        <v>-80000</v>
      </c>
    </row>
    <row r="56" spans="1:13" x14ac:dyDescent="0.25">
      <c r="A56" s="13" t="s">
        <v>235</v>
      </c>
      <c r="B56" s="85" t="s">
        <v>162</v>
      </c>
      <c r="C56" s="81">
        <v>9329817.7200000007</v>
      </c>
      <c r="D56" s="82">
        <v>9671379</v>
      </c>
      <c r="E56" s="81">
        <v>1584561</v>
      </c>
      <c r="F56" s="81">
        <v>1228690</v>
      </c>
      <c r="G56" s="86">
        <v>1164587</v>
      </c>
      <c r="H56" s="46">
        <v>979587</v>
      </c>
      <c r="I56" s="47">
        <v>974587</v>
      </c>
      <c r="J56" s="47">
        <v>979587</v>
      </c>
      <c r="K56" s="47">
        <v>1164587</v>
      </c>
      <c r="L56" s="47">
        <v>954587</v>
      </c>
      <c r="M56" s="47">
        <v>654587</v>
      </c>
    </row>
    <row r="57" spans="1:13" x14ac:dyDescent="0.25">
      <c r="A57" s="13" t="s">
        <v>236</v>
      </c>
      <c r="B57" s="85" t="s">
        <v>163</v>
      </c>
      <c r="C57" s="81">
        <v>4060609.56</v>
      </c>
      <c r="D57" s="82">
        <v>3762322.08</v>
      </c>
      <c r="E57" s="81">
        <v>905000</v>
      </c>
      <c r="F57" s="81">
        <v>665000</v>
      </c>
      <c r="G57" s="86">
        <v>500000</v>
      </c>
      <c r="H57" s="46">
        <v>515000</v>
      </c>
      <c r="I57" s="47">
        <v>500000</v>
      </c>
      <c r="J57" s="47">
        <v>500000</v>
      </c>
      <c r="K57" s="47">
        <v>500000</v>
      </c>
      <c r="L57" s="47">
        <v>500000</v>
      </c>
      <c r="M57" s="47">
        <v>505000</v>
      </c>
    </row>
    <row r="58" spans="1:13" x14ac:dyDescent="0.25">
      <c r="A58" s="13" t="s">
        <v>237</v>
      </c>
      <c r="B58" s="85" t="s">
        <v>164</v>
      </c>
      <c r="C58" s="81">
        <v>2412573.96</v>
      </c>
      <c r="D58" s="82">
        <v>2633306.16</v>
      </c>
      <c r="E58" s="81">
        <v>80000</v>
      </c>
      <c r="F58" s="81">
        <v>90000</v>
      </c>
      <c r="G58" s="86">
        <v>80000</v>
      </c>
      <c r="H58" s="46">
        <v>90000</v>
      </c>
      <c r="I58" s="47">
        <v>80000</v>
      </c>
      <c r="J58" s="47">
        <v>90000</v>
      </c>
      <c r="K58" s="47">
        <v>80000</v>
      </c>
      <c r="L58" s="47">
        <v>90000</v>
      </c>
      <c r="M58" s="47">
        <v>90000</v>
      </c>
    </row>
    <row r="59" spans="1:13" hidden="1" x14ac:dyDescent="0.25">
      <c r="A59" s="13" t="s">
        <v>206</v>
      </c>
      <c r="B59" s="63"/>
      <c r="C59" s="57"/>
      <c r="D59" s="58"/>
      <c r="E59" s="57"/>
      <c r="F59" s="57"/>
      <c r="G59" s="59"/>
      <c r="H59" s="42"/>
      <c r="I59" s="29"/>
      <c r="J59" s="29"/>
      <c r="K59" s="29"/>
      <c r="L59" s="29"/>
      <c r="M59" s="29"/>
    </row>
    <row r="60" spans="1:13" ht="15.75" thickBot="1" x14ac:dyDescent="0.3">
      <c r="A60" s="13" t="s">
        <v>43</v>
      </c>
      <c r="B60" s="68" t="str">
        <f>"Total "&amp;B52</f>
        <v>Total Reserve Movements</v>
      </c>
      <c r="C60" s="69">
        <f t="shared" ref="C60:M60" si="10">SUM(C53:C59)</f>
        <v>8571052.9200000018</v>
      </c>
      <c r="D60" s="70">
        <f t="shared" si="10"/>
        <v>12945817.32</v>
      </c>
      <c r="E60" s="69">
        <f t="shared" si="10"/>
        <v>-627129</v>
      </c>
      <c r="F60" s="69">
        <f t="shared" si="10"/>
        <v>-1252500</v>
      </c>
      <c r="G60" s="71">
        <f t="shared" si="10"/>
        <v>-1437103</v>
      </c>
      <c r="H60" s="43">
        <f t="shared" si="10"/>
        <v>-1706603</v>
      </c>
      <c r="I60" s="31">
        <f t="shared" si="10"/>
        <v>-1747103</v>
      </c>
      <c r="J60" s="31">
        <f t="shared" si="10"/>
        <v>-1721603</v>
      </c>
      <c r="K60" s="31">
        <f t="shared" si="10"/>
        <v>-1487103</v>
      </c>
      <c r="L60" s="31">
        <f t="shared" si="10"/>
        <v>-1801603</v>
      </c>
      <c r="M60" s="31">
        <f t="shared" si="10"/>
        <v>-2097103</v>
      </c>
    </row>
    <row r="61" spans="1:13" ht="16.5" thickTop="1" thickBot="1" x14ac:dyDescent="0.3">
      <c r="A61" s="13" t="s">
        <v>43</v>
      </c>
      <c r="B61" s="72" t="s">
        <v>109</v>
      </c>
      <c r="C61" s="73">
        <f t="shared" ref="C61:M61" si="11">C51+C60</f>
        <v>579167.58999999613</v>
      </c>
      <c r="D61" s="73">
        <f t="shared" si="11"/>
        <v>12422.559999994934</v>
      </c>
      <c r="E61" s="73">
        <f t="shared" si="11"/>
        <v>-750816.93000000156</v>
      </c>
      <c r="F61" s="73">
        <f t="shared" si="11"/>
        <v>-978874.00999999419</v>
      </c>
      <c r="G61" s="74">
        <f t="shared" si="11"/>
        <v>-18040.040000005625</v>
      </c>
      <c r="H61" s="50">
        <f t="shared" si="11"/>
        <v>590410.62000000663</v>
      </c>
      <c r="I61" s="51">
        <f t="shared" si="11"/>
        <v>892188.2399999965</v>
      </c>
      <c r="J61" s="51">
        <f t="shared" si="11"/>
        <v>1622109.7999999775</v>
      </c>
      <c r="K61" s="51">
        <f t="shared" si="11"/>
        <v>2202532.9600000186</v>
      </c>
      <c r="L61" s="51">
        <f t="shared" si="11"/>
        <v>3041232.3200000124</v>
      </c>
      <c r="M61" s="51">
        <f t="shared" si="11"/>
        <v>3732462.7300000079</v>
      </c>
    </row>
    <row r="62" spans="1:13" ht="15.75" thickTop="1" x14ac:dyDescent="0.25">
      <c r="A62" s="13" t="s">
        <v>43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13" t="s">
        <v>43</v>
      </c>
      <c r="B63" s="77" t="s">
        <v>250</v>
      </c>
      <c r="C63" s="78">
        <f>+C61+'Gen Unrestricted'!B6</f>
        <v>4985167.5899999961</v>
      </c>
      <c r="D63" s="78">
        <f>+C63+D61</f>
        <v>4997590.1499999911</v>
      </c>
      <c r="E63" s="78">
        <f t="shared" ref="E63:G63" si="12">+D63+E61</f>
        <v>4246773.2199999895</v>
      </c>
      <c r="F63" s="78">
        <f t="shared" si="12"/>
        <v>3267899.2099999953</v>
      </c>
      <c r="G63" s="78">
        <f t="shared" si="12"/>
        <v>3249859.1699999897</v>
      </c>
      <c r="H63" s="52"/>
      <c r="I63" s="52"/>
      <c r="J63" s="52"/>
      <c r="K63" s="52"/>
      <c r="L63" s="52"/>
      <c r="M63" s="52"/>
    </row>
    <row r="64" spans="1:13" x14ac:dyDescent="0.25">
      <c r="A64" s="13" t="s">
        <v>133</v>
      </c>
    </row>
    <row r="65" spans="1:13" hidden="1" x14ac:dyDescent="0.25">
      <c r="A65" s="13" t="s">
        <v>257</v>
      </c>
      <c r="B65" s="1" t="str">
        <f>IF(xlvar.SELECT="Entity",B67,IF(xlvar.SELECT="Directorate",C67,IF(xlvar.SELECT="Business Unit",D67,IF(xlvar.SELECT="Key Outcome Area",H67,IF(xlvar.SELECT="IPR Outcomes",I67,IF(xlvar.SELECT="IPR Strategies",J67,IF(xlvar.SELECT="IPR Activities",K67,IF(xlvar.SELECT="Project",L67,F67))))))))</f>
        <v>20 - Domestic Waste Management</v>
      </c>
    </row>
    <row r="66" spans="1:13" ht="15.75" thickBot="1" x14ac:dyDescent="0.3">
      <c r="A66" s="13" t="s">
        <v>165</v>
      </c>
      <c r="B66" s="1"/>
    </row>
    <row r="67" spans="1:13" ht="15.75" hidden="1" thickBot="1" x14ac:dyDescent="0.3">
      <c r="A67" s="13" t="s">
        <v>207</v>
      </c>
      <c r="B67" s="34" t="s">
        <v>210</v>
      </c>
      <c r="C67" s="34" t="s">
        <v>192</v>
      </c>
      <c r="D67" s="34" t="s">
        <v>196</v>
      </c>
      <c r="E67" s="34" t="s">
        <v>44</v>
      </c>
      <c r="F67" s="34" t="s">
        <v>337</v>
      </c>
      <c r="G67" s="34"/>
      <c r="H67" s="34" t="s">
        <v>211</v>
      </c>
      <c r="I67" s="34" t="s">
        <v>193</v>
      </c>
      <c r="J67" s="34" t="s">
        <v>194</v>
      </c>
      <c r="K67" s="34" t="s">
        <v>195</v>
      </c>
      <c r="L67" s="34" t="s">
        <v>338</v>
      </c>
    </row>
    <row r="68" spans="1:13" ht="28.5" customHeight="1" thickTop="1" x14ac:dyDescent="0.25">
      <c r="A68" s="13" t="s">
        <v>165</v>
      </c>
      <c r="B68" s="87" t="s">
        <v>260</v>
      </c>
      <c r="C68" s="88" t="str">
        <f>xlvar.PYORIG.DESCRLONG</f>
        <v>2020/21 Quarter 3 PJ Budget</v>
      </c>
      <c r="D68" s="88" t="str">
        <f>LEFT(xlvar.NXTBUD.DESCRLONG,7)</f>
        <v>2021/22</v>
      </c>
      <c r="E68" s="88" t="str">
        <f t="shared" ref="E68:M68" si="13">LEFT(D68,4)+1&amp;"/"&amp;RIGHT(D68,2)+1</f>
        <v>2022/23</v>
      </c>
      <c r="F68" s="88" t="str">
        <f t="shared" si="13"/>
        <v>2023/24</v>
      </c>
      <c r="G68" s="89" t="str">
        <f t="shared" si="13"/>
        <v>2024/25</v>
      </c>
      <c r="H68" s="48" t="str">
        <f t="shared" si="13"/>
        <v>2025/26</v>
      </c>
      <c r="I68" s="49" t="str">
        <f t="shared" si="13"/>
        <v>2026/27</v>
      </c>
      <c r="J68" s="49" t="str">
        <f t="shared" si="13"/>
        <v>2027/28</v>
      </c>
      <c r="K68" s="49" t="str">
        <f t="shared" si="13"/>
        <v>2028/29</v>
      </c>
      <c r="L68" s="49" t="str">
        <f t="shared" si="13"/>
        <v>2029/30</v>
      </c>
      <c r="M68" s="49" t="str">
        <f t="shared" si="13"/>
        <v>2030/31</v>
      </c>
    </row>
    <row r="69" spans="1:13" x14ac:dyDescent="0.25">
      <c r="A69" s="13" t="s">
        <v>166</v>
      </c>
      <c r="B69" s="90" t="s">
        <v>134</v>
      </c>
      <c r="C69" s="91"/>
      <c r="D69" s="92"/>
      <c r="E69" s="91"/>
      <c r="F69" s="91"/>
      <c r="G69" s="93"/>
      <c r="H69" s="40"/>
      <c r="I69" s="28"/>
      <c r="J69" s="28"/>
      <c r="K69" s="28"/>
      <c r="L69" s="28"/>
      <c r="M69" s="28"/>
    </row>
    <row r="70" spans="1:13" x14ac:dyDescent="0.25">
      <c r="A70" s="13" t="s">
        <v>238</v>
      </c>
      <c r="B70" s="80" t="s">
        <v>144</v>
      </c>
      <c r="C70" s="81">
        <v>4170000</v>
      </c>
      <c r="D70" s="82">
        <v>4417000</v>
      </c>
      <c r="E70" s="83">
        <v>4570930</v>
      </c>
      <c r="F70" s="83">
        <v>4730220.95</v>
      </c>
      <c r="G70" s="84">
        <v>4895059.42</v>
      </c>
      <c r="H70" s="44">
        <v>5040415.13</v>
      </c>
      <c r="I70" s="45">
        <v>5190071.67</v>
      </c>
      <c r="J70" s="45">
        <v>5344155.68</v>
      </c>
      <c r="K70" s="45">
        <v>5502797.4699999997</v>
      </c>
      <c r="L70" s="45">
        <v>5666131.2000000002</v>
      </c>
      <c r="M70" s="45">
        <v>5834294.9400000004</v>
      </c>
    </row>
    <row r="71" spans="1:13" x14ac:dyDescent="0.25">
      <c r="A71" s="13" t="s">
        <v>239</v>
      </c>
      <c r="B71" s="80" t="s">
        <v>146</v>
      </c>
      <c r="C71" s="81">
        <v>23250</v>
      </c>
      <c r="D71" s="82">
        <v>20500</v>
      </c>
      <c r="E71" s="83">
        <v>20500</v>
      </c>
      <c r="F71" s="83">
        <v>20500</v>
      </c>
      <c r="G71" s="84">
        <v>20500</v>
      </c>
      <c r="H71" s="44">
        <v>20500</v>
      </c>
      <c r="I71" s="45">
        <v>20500</v>
      </c>
      <c r="J71" s="45">
        <v>20500</v>
      </c>
      <c r="K71" s="45">
        <v>20500</v>
      </c>
      <c r="L71" s="45">
        <v>20500</v>
      </c>
      <c r="M71" s="45">
        <v>20500</v>
      </c>
    </row>
    <row r="72" spans="1:13" x14ac:dyDescent="0.25">
      <c r="A72" s="13" t="s">
        <v>240</v>
      </c>
      <c r="B72" s="80" t="s">
        <v>147</v>
      </c>
      <c r="C72" s="81">
        <v>22800</v>
      </c>
      <c r="D72" s="82">
        <v>26828</v>
      </c>
      <c r="E72" s="83">
        <v>27901.119999999999</v>
      </c>
      <c r="F72" s="83">
        <v>29017.16</v>
      </c>
      <c r="G72" s="84">
        <v>30177.85</v>
      </c>
      <c r="H72" s="44">
        <v>31384.959999999999</v>
      </c>
      <c r="I72" s="45">
        <v>32640.35</v>
      </c>
      <c r="J72" s="45">
        <v>33945.97</v>
      </c>
      <c r="K72" s="45">
        <v>35303.81</v>
      </c>
      <c r="L72" s="45">
        <v>36715.96</v>
      </c>
      <c r="M72" s="45">
        <v>38184.6</v>
      </c>
    </row>
    <row r="73" spans="1:13" x14ac:dyDescent="0.25">
      <c r="A73" s="13" t="s">
        <v>241</v>
      </c>
      <c r="B73" s="80" t="s">
        <v>148</v>
      </c>
      <c r="C73" s="81">
        <v>71500</v>
      </c>
      <c r="D73" s="82">
        <v>71500</v>
      </c>
      <c r="E73" s="83">
        <v>71500</v>
      </c>
      <c r="F73" s="83">
        <v>71500</v>
      </c>
      <c r="G73" s="84">
        <v>71500</v>
      </c>
      <c r="H73" s="44">
        <v>71500</v>
      </c>
      <c r="I73" s="45">
        <v>71500</v>
      </c>
      <c r="J73" s="45">
        <v>71500</v>
      </c>
      <c r="K73" s="45">
        <v>71500</v>
      </c>
      <c r="L73" s="45">
        <v>71500</v>
      </c>
      <c r="M73" s="45">
        <v>71500</v>
      </c>
    </row>
    <row r="74" spans="1:13" x14ac:dyDescent="0.25">
      <c r="A74" s="13" t="s">
        <v>272</v>
      </c>
      <c r="B74" s="80" t="s">
        <v>149</v>
      </c>
      <c r="C74" s="81">
        <v>6970</v>
      </c>
      <c r="D74" s="82">
        <v>7179</v>
      </c>
      <c r="E74" s="83">
        <v>7376.42</v>
      </c>
      <c r="F74" s="83">
        <v>7579.27</v>
      </c>
      <c r="G74" s="84">
        <v>7787.7</v>
      </c>
      <c r="H74" s="44">
        <v>8001.86</v>
      </c>
      <c r="I74" s="45">
        <v>8221.91</v>
      </c>
      <c r="J74" s="45">
        <v>8448.01</v>
      </c>
      <c r="K74" s="45">
        <v>8680.33</v>
      </c>
      <c r="L74" s="45">
        <v>8919.0400000000009</v>
      </c>
      <c r="M74" s="45">
        <v>9164.31</v>
      </c>
    </row>
    <row r="75" spans="1:13" hidden="1" x14ac:dyDescent="0.25">
      <c r="A75" s="13" t="s">
        <v>207</v>
      </c>
      <c r="B75" s="63"/>
      <c r="C75" s="57"/>
      <c r="D75" s="58"/>
      <c r="E75" s="57"/>
      <c r="F75" s="57"/>
      <c r="G75" s="59"/>
      <c r="H75" s="42"/>
      <c r="I75" s="29"/>
      <c r="J75" s="29"/>
      <c r="K75" s="29"/>
      <c r="L75" s="29"/>
      <c r="M75" s="29"/>
    </row>
    <row r="76" spans="1:13" x14ac:dyDescent="0.25">
      <c r="A76" s="13" t="s">
        <v>168</v>
      </c>
      <c r="B76" s="64" t="s">
        <v>115</v>
      </c>
      <c r="C76" s="65">
        <f t="shared" ref="C76" si="14">SUM(C69:C75)</f>
        <v>4294520</v>
      </c>
      <c r="D76" s="66">
        <f t="shared" ref="D76:M76" si="15">SUM(D69:D75)</f>
        <v>4543007</v>
      </c>
      <c r="E76" s="65">
        <f t="shared" si="15"/>
        <v>4698207.54</v>
      </c>
      <c r="F76" s="65">
        <f t="shared" si="15"/>
        <v>4858817.38</v>
      </c>
      <c r="G76" s="67">
        <f t="shared" si="15"/>
        <v>5025024.97</v>
      </c>
      <c r="H76" s="43">
        <f t="shared" si="15"/>
        <v>5171801.95</v>
      </c>
      <c r="I76" s="31">
        <f t="shared" si="15"/>
        <v>5322933.93</v>
      </c>
      <c r="J76" s="31">
        <f t="shared" si="15"/>
        <v>5478549.6599999992</v>
      </c>
      <c r="K76" s="31">
        <f t="shared" si="15"/>
        <v>5638781.6099999994</v>
      </c>
      <c r="L76" s="31">
        <f t="shared" si="15"/>
        <v>5803766.2000000002</v>
      </c>
      <c r="M76" s="31">
        <f t="shared" si="15"/>
        <v>5973643.8499999996</v>
      </c>
    </row>
    <row r="77" spans="1:13" x14ac:dyDescent="0.25">
      <c r="A77" s="13" t="s">
        <v>166</v>
      </c>
      <c r="B77" s="56" t="s">
        <v>135</v>
      </c>
      <c r="C77" s="57"/>
      <c r="D77" s="58"/>
      <c r="E77" s="57"/>
      <c r="F77" s="57"/>
      <c r="G77" s="59"/>
      <c r="H77" s="42"/>
      <c r="I77" s="29"/>
      <c r="J77" s="29"/>
      <c r="K77" s="29"/>
      <c r="L77" s="29"/>
      <c r="M77" s="29"/>
    </row>
    <row r="78" spans="1:13" x14ac:dyDescent="0.25">
      <c r="A78" s="13" t="s">
        <v>242</v>
      </c>
      <c r="B78" s="85" t="s">
        <v>150</v>
      </c>
      <c r="C78" s="81">
        <v>867229.52</v>
      </c>
      <c r="D78" s="82">
        <v>935737.6</v>
      </c>
      <c r="E78" s="81">
        <v>967067.73</v>
      </c>
      <c r="F78" s="81">
        <v>999458.12</v>
      </c>
      <c r="G78" s="86">
        <v>1032928.45</v>
      </c>
      <c r="H78" s="46">
        <v>1067522.6599999999</v>
      </c>
      <c r="I78" s="47">
        <v>1103284.8999999999</v>
      </c>
      <c r="J78" s="47">
        <v>1140247.57</v>
      </c>
      <c r="K78" s="47">
        <v>1178455.32</v>
      </c>
      <c r="L78" s="47">
        <v>1217953.05</v>
      </c>
      <c r="M78" s="47">
        <v>1258785.96</v>
      </c>
    </row>
    <row r="79" spans="1:13" x14ac:dyDescent="0.25">
      <c r="A79" s="13" t="s">
        <v>243</v>
      </c>
      <c r="B79" s="85" t="s">
        <v>151</v>
      </c>
      <c r="C79" s="81">
        <v>898930.61</v>
      </c>
      <c r="D79" s="82">
        <v>931836.53</v>
      </c>
      <c r="E79" s="81">
        <v>880399.53</v>
      </c>
      <c r="F79" s="81">
        <v>904610.5</v>
      </c>
      <c r="G79" s="86">
        <v>929487.31</v>
      </c>
      <c r="H79" s="46">
        <v>1032548.2</v>
      </c>
      <c r="I79" s="47">
        <v>981312.02</v>
      </c>
      <c r="J79" s="47">
        <v>1008298.11</v>
      </c>
      <c r="K79" s="47">
        <v>1036026.3</v>
      </c>
      <c r="L79" s="47">
        <v>1144517.01</v>
      </c>
      <c r="M79" s="47">
        <v>1093791.25</v>
      </c>
    </row>
    <row r="80" spans="1:13" x14ac:dyDescent="0.25">
      <c r="A80" s="13" t="s">
        <v>244</v>
      </c>
      <c r="B80" s="85" t="s">
        <v>153</v>
      </c>
      <c r="C80" s="81">
        <v>700</v>
      </c>
      <c r="D80" s="82">
        <v>753</v>
      </c>
      <c r="E80" s="81">
        <v>753</v>
      </c>
      <c r="F80" s="81">
        <v>753</v>
      </c>
      <c r="G80" s="86">
        <v>753</v>
      </c>
      <c r="H80" s="46">
        <v>753</v>
      </c>
      <c r="I80" s="47">
        <v>753</v>
      </c>
      <c r="J80" s="47">
        <v>753</v>
      </c>
      <c r="K80" s="47">
        <v>753</v>
      </c>
      <c r="L80" s="47">
        <v>753</v>
      </c>
      <c r="M80" s="47">
        <v>753</v>
      </c>
    </row>
    <row r="81" spans="1:13" x14ac:dyDescent="0.25">
      <c r="A81" s="13" t="s">
        <v>245</v>
      </c>
      <c r="B81" s="85" t="s">
        <v>154</v>
      </c>
      <c r="C81" s="81">
        <v>11000</v>
      </c>
      <c r="D81" s="82">
        <v>6000</v>
      </c>
      <c r="E81" s="81">
        <v>6165</v>
      </c>
      <c r="F81" s="81">
        <v>6334.53</v>
      </c>
      <c r="G81" s="86">
        <v>6508.73</v>
      </c>
      <c r="H81" s="46">
        <v>6687.72</v>
      </c>
      <c r="I81" s="47">
        <v>6871.63</v>
      </c>
      <c r="J81" s="47">
        <v>7060.6</v>
      </c>
      <c r="K81" s="47">
        <v>7254.76</v>
      </c>
      <c r="L81" s="47">
        <v>7454.26</v>
      </c>
      <c r="M81" s="47">
        <v>7659.25</v>
      </c>
    </row>
    <row r="82" spans="1:13" x14ac:dyDescent="0.25">
      <c r="A82" s="13" t="s">
        <v>246</v>
      </c>
      <c r="B82" s="85" t="s">
        <v>155</v>
      </c>
      <c r="C82" s="81">
        <v>2967492.94</v>
      </c>
      <c r="D82" s="82">
        <v>2676451.6800000002</v>
      </c>
      <c r="E82" s="81">
        <v>2509794.46</v>
      </c>
      <c r="F82" s="81">
        <v>2582968.39</v>
      </c>
      <c r="G82" s="86">
        <v>2658300.0099999998</v>
      </c>
      <c r="H82" s="46">
        <v>2735853.75</v>
      </c>
      <c r="I82" s="47">
        <v>2815695.99</v>
      </c>
      <c r="J82" s="47">
        <v>2897895.12</v>
      </c>
      <c r="K82" s="47">
        <v>2982521.6</v>
      </c>
      <c r="L82" s="47">
        <v>3069647.98</v>
      </c>
      <c r="M82" s="47">
        <v>3159349.1</v>
      </c>
    </row>
    <row r="83" spans="1:13" hidden="1" x14ac:dyDescent="0.25">
      <c r="A83" s="13" t="s">
        <v>207</v>
      </c>
      <c r="B83" s="63"/>
      <c r="C83" s="57"/>
      <c r="D83" s="58"/>
      <c r="E83" s="57"/>
      <c r="F83" s="57"/>
      <c r="G83" s="59"/>
      <c r="H83" s="42"/>
      <c r="I83" s="29"/>
      <c r="J83" s="29"/>
      <c r="K83" s="29"/>
      <c r="L83" s="29"/>
      <c r="M83" s="29"/>
    </row>
    <row r="84" spans="1:13" ht="15.75" thickBot="1" x14ac:dyDescent="0.3">
      <c r="A84" s="13" t="s">
        <v>165</v>
      </c>
      <c r="B84" s="68" t="s">
        <v>116</v>
      </c>
      <c r="C84" s="69">
        <f t="shared" ref="C84:M84" si="16">SUM(C77:C83)</f>
        <v>4745353.07</v>
      </c>
      <c r="D84" s="70">
        <f t="shared" si="16"/>
        <v>4550778.8100000005</v>
      </c>
      <c r="E84" s="69">
        <f t="shared" si="16"/>
        <v>4364179.72</v>
      </c>
      <c r="F84" s="69">
        <f t="shared" si="16"/>
        <v>4494124.54</v>
      </c>
      <c r="G84" s="71">
        <f t="shared" si="16"/>
        <v>4627977.5</v>
      </c>
      <c r="H84" s="43">
        <f t="shared" si="16"/>
        <v>4843365.33</v>
      </c>
      <c r="I84" s="31">
        <f t="shared" si="16"/>
        <v>4907917.54</v>
      </c>
      <c r="J84" s="31">
        <f t="shared" si="16"/>
        <v>5054254.4000000004</v>
      </c>
      <c r="K84" s="31">
        <f t="shared" si="16"/>
        <v>5205010.9800000004</v>
      </c>
      <c r="L84" s="31">
        <f t="shared" si="16"/>
        <v>5440325.2999999998</v>
      </c>
      <c r="M84" s="31">
        <f t="shared" si="16"/>
        <v>5520338.5600000005</v>
      </c>
    </row>
    <row r="85" spans="1:13" ht="15.75" thickTop="1" x14ac:dyDescent="0.25">
      <c r="A85" s="13" t="s">
        <v>168</v>
      </c>
      <c r="B85" s="94" t="s">
        <v>106</v>
      </c>
      <c r="C85" s="95">
        <f t="shared" ref="C85:M85" si="17">C76-C84</f>
        <v>-450833.0700000003</v>
      </c>
      <c r="D85" s="95">
        <f t="shared" si="17"/>
        <v>-7771.8100000005215</v>
      </c>
      <c r="E85" s="95">
        <f t="shared" si="17"/>
        <v>334027.8200000003</v>
      </c>
      <c r="F85" s="95">
        <f t="shared" si="17"/>
        <v>364692.83999999985</v>
      </c>
      <c r="G85" s="96">
        <f t="shared" si="17"/>
        <v>397047.46999999974</v>
      </c>
      <c r="H85" s="50">
        <f t="shared" si="17"/>
        <v>328436.62000000011</v>
      </c>
      <c r="I85" s="51">
        <f t="shared" si="17"/>
        <v>415016.38999999966</v>
      </c>
      <c r="J85" s="51">
        <f t="shared" si="17"/>
        <v>424295.25999999885</v>
      </c>
      <c r="K85" s="51">
        <f t="shared" si="17"/>
        <v>433770.62999999896</v>
      </c>
      <c r="L85" s="51">
        <f t="shared" si="17"/>
        <v>363440.90000000037</v>
      </c>
      <c r="M85" s="51">
        <f t="shared" si="17"/>
        <v>453305.28999999911</v>
      </c>
    </row>
    <row r="86" spans="1:13" x14ac:dyDescent="0.25">
      <c r="A86" s="13" t="s">
        <v>166</v>
      </c>
      <c r="B86" s="90" t="s">
        <v>74</v>
      </c>
      <c r="C86" s="91"/>
      <c r="D86" s="92"/>
      <c r="E86" s="91"/>
      <c r="F86" s="91"/>
      <c r="G86" s="93"/>
      <c r="H86" s="42"/>
      <c r="I86" s="29"/>
      <c r="J86" s="29"/>
      <c r="K86" s="29"/>
      <c r="L86" s="29"/>
      <c r="M86" s="29"/>
    </row>
    <row r="87" spans="1:13" hidden="1" x14ac:dyDescent="0.25">
      <c r="A87" s="13" t="s">
        <v>166</v>
      </c>
      <c r="B87" s="63"/>
      <c r="C87" s="57"/>
      <c r="D87" s="58"/>
      <c r="E87" s="57"/>
      <c r="F87" s="57"/>
      <c r="G87" s="59"/>
      <c r="H87" s="42"/>
      <c r="I87" s="29"/>
      <c r="J87" s="29"/>
      <c r="K87" s="29"/>
      <c r="L87" s="29"/>
      <c r="M87" s="29"/>
    </row>
    <row r="88" spans="1:13" ht="15.75" thickBot="1" x14ac:dyDescent="0.3">
      <c r="A88" s="13" t="s">
        <v>165</v>
      </c>
      <c r="B88" s="72" t="s">
        <v>107</v>
      </c>
      <c r="C88" s="73">
        <f t="shared" ref="C88:M88" si="18">SUM(C85:C87)</f>
        <v>-450833.0700000003</v>
      </c>
      <c r="D88" s="73">
        <f t="shared" si="18"/>
        <v>-7771.8100000005215</v>
      </c>
      <c r="E88" s="73">
        <f t="shared" si="18"/>
        <v>334027.8200000003</v>
      </c>
      <c r="F88" s="73">
        <f t="shared" si="18"/>
        <v>364692.83999999985</v>
      </c>
      <c r="G88" s="74">
        <f t="shared" si="18"/>
        <v>397047.46999999974</v>
      </c>
      <c r="H88" s="50">
        <f t="shared" si="18"/>
        <v>328436.62000000011</v>
      </c>
      <c r="I88" s="51">
        <f t="shared" si="18"/>
        <v>415016.38999999966</v>
      </c>
      <c r="J88" s="51">
        <f t="shared" si="18"/>
        <v>424295.25999999885</v>
      </c>
      <c r="K88" s="51">
        <f t="shared" si="18"/>
        <v>433770.62999999896</v>
      </c>
      <c r="L88" s="51">
        <f t="shared" si="18"/>
        <v>363440.90000000037</v>
      </c>
      <c r="M88" s="51">
        <f t="shared" si="18"/>
        <v>453305.28999999911</v>
      </c>
    </row>
    <row r="89" spans="1:13" ht="16.5" thickTop="1" thickBot="1" x14ac:dyDescent="0.3">
      <c r="A89" s="13" t="s">
        <v>165</v>
      </c>
      <c r="B89" s="38"/>
      <c r="C89" s="39"/>
      <c r="D89" s="39"/>
      <c r="E89" s="39"/>
      <c r="F89" s="39"/>
      <c r="G89" s="39"/>
      <c r="H89" s="35"/>
      <c r="I89" s="35"/>
      <c r="J89" s="35"/>
      <c r="K89" s="35"/>
      <c r="L89" s="35"/>
      <c r="M89" s="35"/>
    </row>
    <row r="90" spans="1:13" ht="26.25" thickTop="1" x14ac:dyDescent="0.25">
      <c r="A90" s="13" t="s">
        <v>168</v>
      </c>
      <c r="B90" s="87" t="s">
        <v>261</v>
      </c>
      <c r="C90" s="88" t="str">
        <f>LEFT(xlvar.NXTBUD.DESCRLONG,7)&amp;" Original"</f>
        <v>2021/22 Original</v>
      </c>
      <c r="D90" s="88" t="str">
        <f>LEFT(xlvar.NXTBUD.DESCRLONG,7)</f>
        <v>2021/22</v>
      </c>
      <c r="E90" s="88" t="str">
        <f t="shared" ref="E90:M90" si="19">LEFT(D90,4)+1&amp;"/"&amp;RIGHT(D90,2)+1</f>
        <v>2022/23</v>
      </c>
      <c r="F90" s="88" t="str">
        <f t="shared" si="19"/>
        <v>2023/24</v>
      </c>
      <c r="G90" s="89" t="str">
        <f t="shared" si="19"/>
        <v>2024/25</v>
      </c>
      <c r="H90" s="48" t="str">
        <f t="shared" si="19"/>
        <v>2025/26</v>
      </c>
      <c r="I90" s="49" t="str">
        <f t="shared" si="19"/>
        <v>2026/27</v>
      </c>
      <c r="J90" s="49" t="str">
        <f t="shared" si="19"/>
        <v>2027/28</v>
      </c>
      <c r="K90" s="49" t="str">
        <f t="shared" si="19"/>
        <v>2028/29</v>
      </c>
      <c r="L90" s="49" t="str">
        <f t="shared" si="19"/>
        <v>2029/30</v>
      </c>
      <c r="M90" s="49" t="str">
        <f t="shared" si="19"/>
        <v>2030/31</v>
      </c>
    </row>
    <row r="91" spans="1:13" x14ac:dyDescent="0.25">
      <c r="A91" s="13" t="s">
        <v>167</v>
      </c>
      <c r="B91" s="90" t="s">
        <v>137</v>
      </c>
      <c r="C91" s="91"/>
      <c r="D91" s="92"/>
      <c r="E91" s="91"/>
      <c r="F91" s="91"/>
      <c r="G91" s="93"/>
      <c r="H91" s="42"/>
      <c r="I91" s="29"/>
      <c r="J91" s="29"/>
      <c r="K91" s="29"/>
      <c r="L91" s="29"/>
      <c r="M91" s="29"/>
    </row>
    <row r="92" spans="1:13" x14ac:dyDescent="0.25">
      <c r="A92" s="13" t="s">
        <v>247</v>
      </c>
      <c r="B92" s="85" t="s">
        <v>153</v>
      </c>
      <c r="C92" s="81">
        <v>700</v>
      </c>
      <c r="D92" s="82">
        <v>753</v>
      </c>
      <c r="E92" s="81">
        <v>753</v>
      </c>
      <c r="F92" s="81">
        <v>753</v>
      </c>
      <c r="G92" s="86">
        <v>753</v>
      </c>
      <c r="H92" s="46">
        <v>753</v>
      </c>
      <c r="I92" s="47">
        <v>753</v>
      </c>
      <c r="J92" s="47">
        <v>753</v>
      </c>
      <c r="K92" s="47">
        <v>753</v>
      </c>
      <c r="L92" s="47">
        <v>753</v>
      </c>
      <c r="M92" s="47">
        <v>753</v>
      </c>
    </row>
    <row r="93" spans="1:13" hidden="1" x14ac:dyDescent="0.25">
      <c r="A93" s="13" t="s">
        <v>165</v>
      </c>
      <c r="B93" s="63"/>
      <c r="C93" s="57"/>
      <c r="D93" s="58"/>
      <c r="E93" s="57"/>
      <c r="F93" s="57"/>
      <c r="G93" s="59"/>
      <c r="H93" s="42"/>
      <c r="I93" s="29"/>
      <c r="J93" s="29"/>
      <c r="K93" s="29"/>
      <c r="L93" s="29"/>
      <c r="M93" s="29"/>
    </row>
    <row r="94" spans="1:13" x14ac:dyDescent="0.25">
      <c r="A94" s="13" t="s">
        <v>168</v>
      </c>
      <c r="B94" s="64" t="str">
        <f t="shared" ref="B94" si="20">"Total "&amp;B91</f>
        <v>Total Non Cash</v>
      </c>
      <c r="C94" s="65">
        <f t="shared" ref="C94:M94" si="21">SUM(C91:C93)</f>
        <v>700</v>
      </c>
      <c r="D94" s="66">
        <f t="shared" si="21"/>
        <v>753</v>
      </c>
      <c r="E94" s="65">
        <f t="shared" si="21"/>
        <v>753</v>
      </c>
      <c r="F94" s="65">
        <f t="shared" si="21"/>
        <v>753</v>
      </c>
      <c r="G94" s="67">
        <f t="shared" si="21"/>
        <v>753</v>
      </c>
      <c r="H94" s="43">
        <f t="shared" si="21"/>
        <v>753</v>
      </c>
      <c r="I94" s="31">
        <f t="shared" si="21"/>
        <v>753</v>
      </c>
      <c r="J94" s="31">
        <f t="shared" si="21"/>
        <v>753</v>
      </c>
      <c r="K94" s="31">
        <f t="shared" si="21"/>
        <v>753</v>
      </c>
      <c r="L94" s="31">
        <f t="shared" si="21"/>
        <v>753</v>
      </c>
      <c r="M94" s="31">
        <f t="shared" si="21"/>
        <v>753</v>
      </c>
    </row>
    <row r="95" spans="1:13" x14ac:dyDescent="0.25">
      <c r="A95" s="13" t="s">
        <v>170</v>
      </c>
      <c r="B95" s="75" t="s">
        <v>75</v>
      </c>
      <c r="C95" s="61"/>
      <c r="D95" s="76"/>
      <c r="E95" s="61"/>
      <c r="F95" s="61"/>
      <c r="G95" s="62"/>
      <c r="H95" s="41"/>
      <c r="I95" s="30"/>
      <c r="J95" s="30"/>
      <c r="K95" s="30"/>
      <c r="L95" s="30"/>
      <c r="M95" s="30"/>
    </row>
    <row r="96" spans="1:13" x14ac:dyDescent="0.25">
      <c r="A96" s="13" t="s">
        <v>339</v>
      </c>
      <c r="B96" s="85" t="s">
        <v>140</v>
      </c>
      <c r="C96" s="81">
        <v>-29000</v>
      </c>
      <c r="D96" s="82">
        <v>-20000</v>
      </c>
      <c r="E96" s="81">
        <v>0</v>
      </c>
      <c r="F96" s="81">
        <v>0</v>
      </c>
      <c r="G96" s="8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</row>
    <row r="97" spans="1:13" x14ac:dyDescent="0.25">
      <c r="A97" s="13" t="s">
        <v>207</v>
      </c>
      <c r="B97" s="63" t="s">
        <v>142</v>
      </c>
      <c r="C97" s="57">
        <v>0</v>
      </c>
      <c r="D97" s="58">
        <v>0</v>
      </c>
      <c r="E97" s="57">
        <v>0</v>
      </c>
      <c r="F97" s="57">
        <v>0</v>
      </c>
      <c r="G97" s="59">
        <v>0</v>
      </c>
      <c r="H97" s="42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</row>
    <row r="98" spans="1:13" hidden="1" x14ac:dyDescent="0.25">
      <c r="A98" s="13" t="s">
        <v>165</v>
      </c>
      <c r="B98" s="63"/>
      <c r="C98" s="57"/>
      <c r="D98" s="58"/>
      <c r="E98" s="57"/>
      <c r="F98" s="57"/>
      <c r="G98" s="59"/>
      <c r="H98" s="42"/>
      <c r="I98" s="29"/>
      <c r="J98" s="29"/>
      <c r="K98" s="29"/>
      <c r="L98" s="29"/>
      <c r="M98" s="29"/>
    </row>
    <row r="99" spans="1:13" x14ac:dyDescent="0.25">
      <c r="A99" s="13" t="s">
        <v>165</v>
      </c>
      <c r="B99" s="64" t="str">
        <f>"Total "&amp;B95</f>
        <v>Total Investing Fund Flows</v>
      </c>
      <c r="C99" s="65">
        <f t="shared" ref="C99:M99" si="22">SUM(C96:C98)</f>
        <v>-29000</v>
      </c>
      <c r="D99" s="66">
        <f t="shared" si="22"/>
        <v>-20000</v>
      </c>
      <c r="E99" s="65">
        <f t="shared" si="22"/>
        <v>0</v>
      </c>
      <c r="F99" s="65">
        <f t="shared" si="22"/>
        <v>0</v>
      </c>
      <c r="G99" s="67">
        <f t="shared" si="22"/>
        <v>0</v>
      </c>
      <c r="H99" s="43">
        <f t="shared" si="22"/>
        <v>0</v>
      </c>
      <c r="I99" s="31">
        <f t="shared" si="22"/>
        <v>0</v>
      </c>
      <c r="J99" s="31">
        <f t="shared" si="22"/>
        <v>0</v>
      </c>
      <c r="K99" s="31">
        <f t="shared" si="22"/>
        <v>0</v>
      </c>
      <c r="L99" s="31">
        <f t="shared" si="22"/>
        <v>0</v>
      </c>
      <c r="M99" s="31">
        <f t="shared" si="22"/>
        <v>0</v>
      </c>
    </row>
    <row r="100" spans="1:13" x14ac:dyDescent="0.25">
      <c r="A100" s="13" t="s">
        <v>170</v>
      </c>
      <c r="B100" s="75" t="s">
        <v>77</v>
      </c>
      <c r="C100" s="61"/>
      <c r="D100" s="76"/>
      <c r="E100" s="61"/>
      <c r="F100" s="61"/>
      <c r="G100" s="62"/>
      <c r="H100" s="41"/>
      <c r="I100" s="30"/>
      <c r="J100" s="30"/>
      <c r="K100" s="30"/>
      <c r="L100" s="30"/>
      <c r="M100" s="30"/>
    </row>
    <row r="101" spans="1:13" hidden="1" x14ac:dyDescent="0.25">
      <c r="A101" s="13" t="s">
        <v>169</v>
      </c>
      <c r="B101" s="63"/>
      <c r="C101" s="57"/>
      <c r="D101" s="58"/>
      <c r="E101" s="57"/>
      <c r="F101" s="57"/>
      <c r="G101" s="59"/>
      <c r="H101" s="42"/>
      <c r="I101" s="29"/>
      <c r="J101" s="29"/>
      <c r="K101" s="29"/>
      <c r="L101" s="29"/>
      <c r="M101" s="29"/>
    </row>
    <row r="102" spans="1:13" ht="15.75" thickBot="1" x14ac:dyDescent="0.3">
      <c r="A102" s="13" t="s">
        <v>165</v>
      </c>
      <c r="B102" s="68" t="str">
        <f>"Total "&amp;B100</f>
        <v>Total Financing Fund Flows</v>
      </c>
      <c r="C102" s="69">
        <f t="shared" ref="C102:M102" si="23">SUM(C101:C101)</f>
        <v>0</v>
      </c>
      <c r="D102" s="70">
        <f t="shared" si="23"/>
        <v>0</v>
      </c>
      <c r="E102" s="69">
        <f t="shared" si="23"/>
        <v>0</v>
      </c>
      <c r="F102" s="69">
        <f t="shared" si="23"/>
        <v>0</v>
      </c>
      <c r="G102" s="71">
        <f t="shared" si="23"/>
        <v>0</v>
      </c>
      <c r="H102" s="43">
        <f t="shared" si="23"/>
        <v>0</v>
      </c>
      <c r="I102" s="31">
        <f t="shared" si="23"/>
        <v>0</v>
      </c>
      <c r="J102" s="31">
        <f t="shared" si="23"/>
        <v>0</v>
      </c>
      <c r="K102" s="31">
        <f t="shared" si="23"/>
        <v>0</v>
      </c>
      <c r="L102" s="31">
        <f t="shared" si="23"/>
        <v>0</v>
      </c>
      <c r="M102" s="31">
        <f t="shared" si="23"/>
        <v>0</v>
      </c>
    </row>
    <row r="103" spans="1:13" ht="15.75" thickTop="1" x14ac:dyDescent="0.25">
      <c r="A103" s="13" t="s">
        <v>170</v>
      </c>
      <c r="B103" s="94" t="s">
        <v>108</v>
      </c>
      <c r="C103" s="95">
        <f t="shared" ref="C103:M103" si="24">C88+C94+C99+C102</f>
        <v>-479133.0700000003</v>
      </c>
      <c r="D103" s="95">
        <f t="shared" si="24"/>
        <v>-27018.810000000522</v>
      </c>
      <c r="E103" s="95">
        <f t="shared" si="24"/>
        <v>334780.8200000003</v>
      </c>
      <c r="F103" s="95">
        <f t="shared" si="24"/>
        <v>365445.83999999985</v>
      </c>
      <c r="G103" s="96">
        <f t="shared" si="24"/>
        <v>397800.46999999974</v>
      </c>
      <c r="H103" s="50">
        <f t="shared" si="24"/>
        <v>329189.62000000011</v>
      </c>
      <c r="I103" s="51">
        <f t="shared" si="24"/>
        <v>415769.38999999966</v>
      </c>
      <c r="J103" s="51">
        <f t="shared" si="24"/>
        <v>425048.25999999885</v>
      </c>
      <c r="K103" s="51">
        <f t="shared" si="24"/>
        <v>434523.62999999896</v>
      </c>
      <c r="L103" s="51">
        <f t="shared" si="24"/>
        <v>364193.90000000037</v>
      </c>
      <c r="M103" s="51">
        <f t="shared" si="24"/>
        <v>454058.28999999911</v>
      </c>
    </row>
    <row r="104" spans="1:13" x14ac:dyDescent="0.25">
      <c r="A104" s="13" t="s">
        <v>167</v>
      </c>
      <c r="B104" s="97" t="s">
        <v>78</v>
      </c>
      <c r="C104" s="98"/>
      <c r="D104" s="99"/>
      <c r="E104" s="98"/>
      <c r="F104" s="98"/>
      <c r="G104" s="100"/>
      <c r="H104" s="41"/>
      <c r="I104" s="30"/>
      <c r="J104" s="30"/>
      <c r="K104" s="30"/>
      <c r="L104" s="30"/>
      <c r="M104" s="30"/>
    </row>
    <row r="105" spans="1:13" x14ac:dyDescent="0.25">
      <c r="A105" s="13" t="s">
        <v>340</v>
      </c>
      <c r="B105" s="85" t="s">
        <v>164</v>
      </c>
      <c r="C105" s="81">
        <v>80000.039999999994</v>
      </c>
      <c r="D105" s="82">
        <v>20000.04</v>
      </c>
      <c r="E105" s="81">
        <v>0</v>
      </c>
      <c r="F105" s="81">
        <v>0</v>
      </c>
      <c r="G105" s="86">
        <v>0</v>
      </c>
      <c r="H105" s="46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</row>
    <row r="106" spans="1:13" hidden="1" x14ac:dyDescent="0.25">
      <c r="A106" s="13" t="s">
        <v>169</v>
      </c>
      <c r="B106" s="63"/>
      <c r="C106" s="57"/>
      <c r="D106" s="58"/>
      <c r="E106" s="57"/>
      <c r="F106" s="57"/>
      <c r="G106" s="59"/>
      <c r="H106" s="42"/>
      <c r="I106" s="29"/>
      <c r="J106" s="29"/>
      <c r="K106" s="29"/>
      <c r="L106" s="29"/>
      <c r="M106" s="29"/>
    </row>
    <row r="107" spans="1:13" ht="15.75" thickBot="1" x14ac:dyDescent="0.3">
      <c r="A107" s="13" t="s">
        <v>165</v>
      </c>
      <c r="B107" s="68" t="str">
        <f>"Total "&amp;B104</f>
        <v>Total Reserve Movements</v>
      </c>
      <c r="C107" s="69">
        <f t="shared" ref="C107:M107" si="25">SUM(C105:C106)</f>
        <v>80000.039999999994</v>
      </c>
      <c r="D107" s="70">
        <f t="shared" si="25"/>
        <v>20000.04</v>
      </c>
      <c r="E107" s="69">
        <f t="shared" si="25"/>
        <v>0</v>
      </c>
      <c r="F107" s="69">
        <f t="shared" si="25"/>
        <v>0</v>
      </c>
      <c r="G107" s="71">
        <f t="shared" si="25"/>
        <v>0</v>
      </c>
      <c r="H107" s="43">
        <f t="shared" si="25"/>
        <v>0</v>
      </c>
      <c r="I107" s="31">
        <f t="shared" si="25"/>
        <v>0</v>
      </c>
      <c r="J107" s="31">
        <f t="shared" si="25"/>
        <v>0</v>
      </c>
      <c r="K107" s="31">
        <f t="shared" si="25"/>
        <v>0</v>
      </c>
      <c r="L107" s="31">
        <f t="shared" si="25"/>
        <v>0</v>
      </c>
      <c r="M107" s="31">
        <f t="shared" si="25"/>
        <v>0</v>
      </c>
    </row>
    <row r="108" spans="1:13" ht="16.5" thickTop="1" thickBot="1" x14ac:dyDescent="0.3">
      <c r="A108" s="13" t="s">
        <v>165</v>
      </c>
      <c r="B108" s="72" t="s">
        <v>109</v>
      </c>
      <c r="C108" s="73">
        <f t="shared" ref="C108:M108" si="26">C103+C107</f>
        <v>-399133.03000000032</v>
      </c>
      <c r="D108" s="73">
        <f t="shared" si="26"/>
        <v>-7018.7700000005207</v>
      </c>
      <c r="E108" s="73">
        <f t="shared" si="26"/>
        <v>334780.8200000003</v>
      </c>
      <c r="F108" s="73">
        <f t="shared" si="26"/>
        <v>365445.83999999985</v>
      </c>
      <c r="G108" s="74">
        <f t="shared" si="26"/>
        <v>397800.46999999974</v>
      </c>
      <c r="H108" s="50">
        <f t="shared" si="26"/>
        <v>329189.62000000011</v>
      </c>
      <c r="I108" s="51">
        <f t="shared" si="26"/>
        <v>415769.38999999966</v>
      </c>
      <c r="J108" s="51">
        <f t="shared" si="26"/>
        <v>425048.25999999885</v>
      </c>
      <c r="K108" s="51">
        <f t="shared" si="26"/>
        <v>434523.62999999896</v>
      </c>
      <c r="L108" s="51">
        <f t="shared" si="26"/>
        <v>364193.90000000037</v>
      </c>
      <c r="M108" s="51">
        <f t="shared" si="26"/>
        <v>454058.28999999911</v>
      </c>
    </row>
    <row r="109" spans="1:13" ht="15.75" thickTop="1" x14ac:dyDescent="0.25">
      <c r="A109" s="13" t="s">
        <v>172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x14ac:dyDescent="0.25">
      <c r="A110" s="13" t="s">
        <v>257</v>
      </c>
      <c r="B110" s="77" t="s">
        <v>250</v>
      </c>
      <c r="C110" s="78">
        <f>+C108+'Gen Unrestricted'!B8</f>
        <v>1747866.9699999997</v>
      </c>
      <c r="D110" s="78">
        <f t="shared" ref="D110" si="27">+C110+D108</f>
        <v>1740848.1999999993</v>
      </c>
      <c r="E110" s="78">
        <f t="shared" ref="E110" si="28">+D110+E108</f>
        <v>2075629.0199999996</v>
      </c>
      <c r="F110" s="78">
        <f t="shared" ref="F110" si="29">+E110+F108</f>
        <v>2441074.8599999994</v>
      </c>
      <c r="G110" s="78">
        <f t="shared" ref="G110" si="30">+F110+G108</f>
        <v>2838875.3299999991</v>
      </c>
      <c r="H110" s="52"/>
      <c r="I110" s="52"/>
      <c r="J110" s="52"/>
      <c r="K110" s="52"/>
      <c r="L110" s="52"/>
      <c r="M110" s="52"/>
    </row>
    <row r="111" spans="1:13" x14ac:dyDescent="0.25">
      <c r="A111" s="13" t="s">
        <v>165</v>
      </c>
    </row>
    <row r="112" spans="1:13" hidden="1" x14ac:dyDescent="0.25">
      <c r="A112" s="13" t="s">
        <v>207</v>
      </c>
      <c r="B112" s="1" t="str">
        <f>IF(xlvar.SELECT="Entity",B114,IF(xlvar.SELECT="Directorate",C114,IF(xlvar.SELECT="Business Unit",D114,IF(xlvar.SELECT="Key Outcome Area",H114,IF(xlvar.SELECT="IPR Outcomes",I114,IF(xlvar.SELECT="IPR Strategies",J114,IF(xlvar.SELECT="IPR Activities",K114,IF(xlvar.SELECT="Project",L114,F114))))))))</f>
        <v>30 - Water Fund</v>
      </c>
    </row>
    <row r="113" spans="1:13" ht="15.75" thickBot="1" x14ac:dyDescent="0.3">
      <c r="A113" s="13" t="s">
        <v>165</v>
      </c>
      <c r="B113" s="1"/>
    </row>
    <row r="114" spans="1:13" ht="15.75" hidden="1" thickBot="1" x14ac:dyDescent="0.3">
      <c r="A114" s="13" t="s">
        <v>166</v>
      </c>
      <c r="B114" s="34" t="s">
        <v>197</v>
      </c>
      <c r="C114" s="34" t="s">
        <v>192</v>
      </c>
      <c r="D114" s="34" t="s">
        <v>198</v>
      </c>
      <c r="E114" s="34" t="s">
        <v>44</v>
      </c>
      <c r="F114" s="34" t="s">
        <v>199</v>
      </c>
      <c r="G114" s="34"/>
      <c r="H114" s="34" t="s">
        <v>200</v>
      </c>
      <c r="I114" s="34" t="s">
        <v>193</v>
      </c>
      <c r="J114" s="34" t="s">
        <v>194</v>
      </c>
      <c r="K114" s="34" t="s">
        <v>195</v>
      </c>
      <c r="L114" s="34" t="s">
        <v>341</v>
      </c>
    </row>
    <row r="115" spans="1:13" ht="28.5" customHeight="1" thickTop="1" x14ac:dyDescent="0.25">
      <c r="A115" s="13" t="s">
        <v>167</v>
      </c>
      <c r="B115" s="87" t="s">
        <v>262</v>
      </c>
      <c r="C115" s="88" t="str">
        <f>xlvar.PYORIG.DESCRLONG</f>
        <v>2020/21 Quarter 3 PJ Budget</v>
      </c>
      <c r="D115" s="88" t="str">
        <f>LEFT(xlvar.NXTBUD.DESCRLONG,7)</f>
        <v>2021/22</v>
      </c>
      <c r="E115" s="88" t="str">
        <f t="shared" ref="E115:M115" si="31">LEFT(D115,4)+1&amp;"/"&amp;RIGHT(D115,2)+1</f>
        <v>2022/23</v>
      </c>
      <c r="F115" s="88" t="str">
        <f t="shared" si="31"/>
        <v>2023/24</v>
      </c>
      <c r="G115" s="89" t="str">
        <f t="shared" si="31"/>
        <v>2024/25</v>
      </c>
      <c r="H115" s="48" t="str">
        <f t="shared" si="31"/>
        <v>2025/26</v>
      </c>
      <c r="I115" s="49" t="str">
        <f t="shared" si="31"/>
        <v>2026/27</v>
      </c>
      <c r="J115" s="49" t="str">
        <f t="shared" si="31"/>
        <v>2027/28</v>
      </c>
      <c r="K115" s="49" t="str">
        <f t="shared" si="31"/>
        <v>2028/29</v>
      </c>
      <c r="L115" s="49" t="str">
        <f t="shared" si="31"/>
        <v>2029/30</v>
      </c>
      <c r="M115" s="49" t="str">
        <f t="shared" si="31"/>
        <v>2030/31</v>
      </c>
    </row>
    <row r="116" spans="1:13" x14ac:dyDescent="0.25">
      <c r="A116" s="13" t="s">
        <v>207</v>
      </c>
      <c r="B116" s="90" t="s">
        <v>134</v>
      </c>
      <c r="C116" s="91"/>
      <c r="D116" s="92"/>
      <c r="E116" s="91"/>
      <c r="F116" s="91"/>
      <c r="G116" s="93"/>
      <c r="H116" s="40"/>
      <c r="I116" s="28"/>
      <c r="J116" s="28"/>
      <c r="K116" s="28"/>
      <c r="L116" s="28"/>
      <c r="M116" s="28"/>
    </row>
    <row r="117" spans="1:13" x14ac:dyDescent="0.25">
      <c r="A117" s="13" t="s">
        <v>342</v>
      </c>
      <c r="B117" s="80" t="s">
        <v>144</v>
      </c>
      <c r="C117" s="81">
        <v>2256135</v>
      </c>
      <c r="D117" s="82">
        <v>2342309.39</v>
      </c>
      <c r="E117" s="83">
        <v>2417084.4500000002</v>
      </c>
      <c r="F117" s="83">
        <v>2494235.69</v>
      </c>
      <c r="G117" s="84">
        <v>2573838.19</v>
      </c>
      <c r="H117" s="44">
        <v>2655969.37</v>
      </c>
      <c r="I117" s="45">
        <v>2740709.07</v>
      </c>
      <c r="J117" s="45">
        <v>2828139.63</v>
      </c>
      <c r="K117" s="45">
        <v>2918345.99</v>
      </c>
      <c r="L117" s="45">
        <v>3011415.72</v>
      </c>
      <c r="M117" s="45">
        <v>3107439.16</v>
      </c>
    </row>
    <row r="118" spans="1:13" x14ac:dyDescent="0.25">
      <c r="A118" s="13" t="s">
        <v>343</v>
      </c>
      <c r="B118" s="80" t="s">
        <v>145</v>
      </c>
      <c r="C118" s="81">
        <v>7020765.46</v>
      </c>
      <c r="D118" s="82">
        <v>7254362.4000000004</v>
      </c>
      <c r="E118" s="83">
        <v>7490982.2800000003</v>
      </c>
      <c r="F118" s="83">
        <v>7735326.4400000004</v>
      </c>
      <c r="G118" s="84">
        <v>7987647.2599999998</v>
      </c>
      <c r="H118" s="44">
        <v>8248205.4100000001</v>
      </c>
      <c r="I118" s="45">
        <v>8517270.0999999996</v>
      </c>
      <c r="J118" s="45">
        <v>8795119.3100000005</v>
      </c>
      <c r="K118" s="45">
        <v>9082040.1300000008</v>
      </c>
      <c r="L118" s="45">
        <v>9378329.0600000005</v>
      </c>
      <c r="M118" s="45">
        <v>9684292.2899999991</v>
      </c>
    </row>
    <row r="119" spans="1:13" x14ac:dyDescent="0.25">
      <c r="A119" s="13" t="s">
        <v>344</v>
      </c>
      <c r="B119" s="80" t="s">
        <v>146</v>
      </c>
      <c r="C119" s="81">
        <v>282500</v>
      </c>
      <c r="D119" s="82">
        <v>308476</v>
      </c>
      <c r="E119" s="83">
        <v>306063</v>
      </c>
      <c r="F119" s="83">
        <v>303620</v>
      </c>
      <c r="G119" s="84">
        <v>301146</v>
      </c>
      <c r="H119" s="44">
        <v>298640</v>
      </c>
      <c r="I119" s="45">
        <v>296104</v>
      </c>
      <c r="J119" s="45">
        <v>293535</v>
      </c>
      <c r="K119" s="45">
        <v>290934</v>
      </c>
      <c r="L119" s="45">
        <v>288301</v>
      </c>
      <c r="M119" s="45">
        <v>285634</v>
      </c>
    </row>
    <row r="120" spans="1:13" x14ac:dyDescent="0.25">
      <c r="A120" s="13" t="s">
        <v>345</v>
      </c>
      <c r="B120" s="80" t="s">
        <v>147</v>
      </c>
      <c r="C120" s="81">
        <v>99639.360000000001</v>
      </c>
      <c r="D120" s="82">
        <v>102692.21</v>
      </c>
      <c r="E120" s="83">
        <v>106799.9</v>
      </c>
      <c r="F120" s="83">
        <v>111071.9</v>
      </c>
      <c r="G120" s="84">
        <v>115514.77</v>
      </c>
      <c r="H120" s="44">
        <v>120135.37</v>
      </c>
      <c r="I120" s="45">
        <v>124940.79</v>
      </c>
      <c r="J120" s="45">
        <v>129938.42</v>
      </c>
      <c r="K120" s="45">
        <v>135135.96</v>
      </c>
      <c r="L120" s="45">
        <v>140541.4</v>
      </c>
      <c r="M120" s="45">
        <v>146163.04999999999</v>
      </c>
    </row>
    <row r="121" spans="1:13" x14ac:dyDescent="0.25">
      <c r="A121" s="13" t="s">
        <v>346</v>
      </c>
      <c r="B121" s="80" t="s">
        <v>148</v>
      </c>
      <c r="C121" s="81">
        <v>99000</v>
      </c>
      <c r="D121" s="82">
        <v>138500</v>
      </c>
      <c r="E121" s="83">
        <v>140240</v>
      </c>
      <c r="F121" s="83">
        <v>142049.60000000001</v>
      </c>
      <c r="G121" s="84">
        <v>143931.57999999999</v>
      </c>
      <c r="H121" s="44">
        <v>145888.84</v>
      </c>
      <c r="I121" s="45">
        <v>147924.39000000001</v>
      </c>
      <c r="J121" s="45">
        <v>150041.37</v>
      </c>
      <c r="K121" s="45">
        <v>152243.01999999999</v>
      </c>
      <c r="L121" s="45">
        <v>154532.74</v>
      </c>
      <c r="M121" s="45">
        <v>156914.04999999999</v>
      </c>
    </row>
    <row r="122" spans="1:13" x14ac:dyDescent="0.25">
      <c r="A122" s="13" t="s">
        <v>347</v>
      </c>
      <c r="B122" s="80" t="s">
        <v>149</v>
      </c>
      <c r="C122" s="81">
        <v>473897</v>
      </c>
      <c r="D122" s="82">
        <v>577571</v>
      </c>
      <c r="E122" s="83">
        <v>593486.03</v>
      </c>
      <c r="F122" s="83">
        <v>609839.76</v>
      </c>
      <c r="G122" s="84">
        <v>626644.28</v>
      </c>
      <c r="H122" s="44">
        <v>643912.03</v>
      </c>
      <c r="I122" s="45">
        <v>661655.77</v>
      </c>
      <c r="J122" s="45">
        <v>679888.64</v>
      </c>
      <c r="K122" s="45">
        <v>698624.13</v>
      </c>
      <c r="L122" s="45">
        <v>717876.11</v>
      </c>
      <c r="M122" s="45">
        <v>737658.81</v>
      </c>
    </row>
    <row r="123" spans="1:13" hidden="1" x14ac:dyDescent="0.25">
      <c r="A123" s="13" t="s">
        <v>166</v>
      </c>
      <c r="B123" s="63"/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167</v>
      </c>
      <c r="B124" s="64" t="s">
        <v>115</v>
      </c>
      <c r="C124" s="65">
        <f t="shared" ref="C124" si="32">SUM(C116:C123)</f>
        <v>10231936.82</v>
      </c>
      <c r="D124" s="66">
        <f t="shared" ref="D124:M124" si="33">SUM(D116:D123)</f>
        <v>10723911.000000002</v>
      </c>
      <c r="E124" s="65">
        <f t="shared" si="33"/>
        <v>11054655.66</v>
      </c>
      <c r="F124" s="65">
        <f t="shared" si="33"/>
        <v>11396143.390000001</v>
      </c>
      <c r="G124" s="67">
        <f t="shared" si="33"/>
        <v>11748722.079999998</v>
      </c>
      <c r="H124" s="43">
        <f t="shared" si="33"/>
        <v>12112751.02</v>
      </c>
      <c r="I124" s="31">
        <f t="shared" si="33"/>
        <v>12488604.119999999</v>
      </c>
      <c r="J124" s="31">
        <f t="shared" si="33"/>
        <v>12876662.370000001</v>
      </c>
      <c r="K124" s="31">
        <f t="shared" si="33"/>
        <v>13277323.230000002</v>
      </c>
      <c r="L124" s="31">
        <f t="shared" si="33"/>
        <v>13690996.030000001</v>
      </c>
      <c r="M124" s="31">
        <f t="shared" si="33"/>
        <v>14118101.360000001</v>
      </c>
    </row>
    <row r="125" spans="1:13" x14ac:dyDescent="0.25">
      <c r="A125" s="13" t="s">
        <v>207</v>
      </c>
      <c r="B125" s="56" t="s">
        <v>135</v>
      </c>
      <c r="C125" s="57"/>
      <c r="D125" s="58"/>
      <c r="E125" s="57"/>
      <c r="F125" s="57"/>
      <c r="G125" s="59"/>
      <c r="H125" s="42"/>
      <c r="I125" s="29"/>
      <c r="J125" s="29"/>
      <c r="K125" s="29"/>
      <c r="L125" s="29"/>
      <c r="M125" s="29"/>
    </row>
    <row r="126" spans="1:13" x14ac:dyDescent="0.25">
      <c r="A126" s="13" t="s">
        <v>348</v>
      </c>
      <c r="B126" s="85" t="s">
        <v>150</v>
      </c>
      <c r="C126" s="81">
        <v>2150154.7599999998</v>
      </c>
      <c r="D126" s="82">
        <v>2079656.8</v>
      </c>
      <c r="E126" s="81">
        <v>2135312.38</v>
      </c>
      <c r="F126" s="81">
        <v>2192386.9</v>
      </c>
      <c r="G126" s="86">
        <v>2250955.16</v>
      </c>
      <c r="H126" s="46">
        <v>2311016.71</v>
      </c>
      <c r="I126" s="47">
        <v>2372609.9700000002</v>
      </c>
      <c r="J126" s="47">
        <v>2435788.35</v>
      </c>
      <c r="K126" s="47">
        <v>2503812.2799999998</v>
      </c>
      <c r="L126" s="47">
        <v>2570351.34</v>
      </c>
      <c r="M126" s="47">
        <v>2638618.29</v>
      </c>
    </row>
    <row r="127" spans="1:13" x14ac:dyDescent="0.25">
      <c r="A127" s="13" t="s">
        <v>349</v>
      </c>
      <c r="B127" s="85" t="s">
        <v>151</v>
      </c>
      <c r="C127" s="81">
        <v>2231912</v>
      </c>
      <c r="D127" s="82">
        <v>2417900</v>
      </c>
      <c r="E127" s="81">
        <v>2237104.75</v>
      </c>
      <c r="F127" s="81">
        <v>2297937.6</v>
      </c>
      <c r="G127" s="86">
        <v>2360443.39</v>
      </c>
      <c r="H127" s="46">
        <v>2424668.11</v>
      </c>
      <c r="I127" s="47">
        <v>2535658.9700000002</v>
      </c>
      <c r="J127" s="47">
        <v>2558464.62</v>
      </c>
      <c r="K127" s="47">
        <v>2628134.88</v>
      </c>
      <c r="L127" s="47">
        <v>2699721.13</v>
      </c>
      <c r="M127" s="47">
        <v>2773275.94</v>
      </c>
    </row>
    <row r="128" spans="1:13" x14ac:dyDescent="0.25">
      <c r="A128" s="13" t="s">
        <v>350</v>
      </c>
      <c r="B128" s="85" t="s">
        <v>152</v>
      </c>
      <c r="C128" s="81">
        <v>911553</v>
      </c>
      <c r="D128" s="82">
        <v>875809</v>
      </c>
      <c r="E128" s="81">
        <v>837523</v>
      </c>
      <c r="F128" s="81">
        <v>797184</v>
      </c>
      <c r="G128" s="86">
        <v>751371</v>
      </c>
      <c r="H128" s="46">
        <v>715415</v>
      </c>
      <c r="I128" s="47">
        <v>673558</v>
      </c>
      <c r="J128" s="47">
        <v>633322</v>
      </c>
      <c r="K128" s="47">
        <v>586641</v>
      </c>
      <c r="L128" s="47">
        <v>537315</v>
      </c>
      <c r="M128" s="47">
        <v>485694</v>
      </c>
    </row>
    <row r="129" spans="1:13" x14ac:dyDescent="0.25">
      <c r="A129" s="13" t="s">
        <v>267</v>
      </c>
      <c r="B129" s="85" t="s">
        <v>153</v>
      </c>
      <c r="C129" s="81">
        <v>3332513</v>
      </c>
      <c r="D129" s="82">
        <v>2993171.49</v>
      </c>
      <c r="E129" s="81">
        <v>2993171.49</v>
      </c>
      <c r="F129" s="81">
        <v>2993171.49</v>
      </c>
      <c r="G129" s="86">
        <v>2993171.49</v>
      </c>
      <c r="H129" s="46">
        <v>2993171.49</v>
      </c>
      <c r="I129" s="47">
        <v>2993171.49</v>
      </c>
      <c r="J129" s="47">
        <v>2993171.49</v>
      </c>
      <c r="K129" s="47">
        <v>2993171.49</v>
      </c>
      <c r="L129" s="47">
        <v>2993171.49</v>
      </c>
      <c r="M129" s="47">
        <v>2993171.49</v>
      </c>
    </row>
    <row r="130" spans="1:13" x14ac:dyDescent="0.25">
      <c r="A130" s="13" t="s">
        <v>351</v>
      </c>
      <c r="B130" s="85" t="s">
        <v>154</v>
      </c>
      <c r="C130" s="81">
        <v>427800</v>
      </c>
      <c r="D130" s="82">
        <v>521650</v>
      </c>
      <c r="E130" s="81">
        <v>537277.86</v>
      </c>
      <c r="F130" s="81">
        <v>553373.98</v>
      </c>
      <c r="G130" s="86">
        <v>569952.36</v>
      </c>
      <c r="H130" s="46">
        <v>587027.47</v>
      </c>
      <c r="I130" s="47">
        <v>604614.19999999995</v>
      </c>
      <c r="J130" s="47">
        <v>622727.86</v>
      </c>
      <c r="K130" s="47">
        <v>641384.24</v>
      </c>
      <c r="L130" s="47">
        <v>660599.62</v>
      </c>
      <c r="M130" s="47">
        <v>680390.74</v>
      </c>
    </row>
    <row r="131" spans="1:13" x14ac:dyDescent="0.25">
      <c r="A131" s="13" t="s">
        <v>352</v>
      </c>
      <c r="B131" s="85" t="s">
        <v>155</v>
      </c>
      <c r="C131" s="81">
        <v>2000313.02</v>
      </c>
      <c r="D131" s="82">
        <v>2081247.43</v>
      </c>
      <c r="E131" s="81">
        <v>2151353.56</v>
      </c>
      <c r="F131" s="81">
        <v>2223838.14</v>
      </c>
      <c r="G131" s="86">
        <v>2298782.3199999998</v>
      </c>
      <c r="H131" s="46">
        <v>2376270.06</v>
      </c>
      <c r="I131" s="47">
        <v>2456388.19</v>
      </c>
      <c r="J131" s="47">
        <v>2539226.56</v>
      </c>
      <c r="K131" s="47">
        <v>2624878.0499999998</v>
      </c>
      <c r="L131" s="47">
        <v>2713438.76</v>
      </c>
      <c r="M131" s="47">
        <v>2805008.04</v>
      </c>
    </row>
    <row r="132" spans="1:13" hidden="1" x14ac:dyDescent="0.25">
      <c r="A132" s="13" t="s">
        <v>169</v>
      </c>
      <c r="B132" s="63"/>
      <c r="C132" s="57"/>
      <c r="D132" s="58"/>
      <c r="E132" s="57"/>
      <c r="F132" s="57"/>
      <c r="G132" s="59"/>
      <c r="H132" s="42"/>
      <c r="I132" s="29"/>
      <c r="J132" s="29"/>
      <c r="K132" s="29"/>
      <c r="L132" s="29"/>
      <c r="M132" s="29"/>
    </row>
    <row r="133" spans="1:13" ht="15.75" thickBot="1" x14ac:dyDescent="0.3">
      <c r="A133" s="13" t="s">
        <v>168</v>
      </c>
      <c r="B133" s="68" t="s">
        <v>116</v>
      </c>
      <c r="C133" s="69">
        <f t="shared" ref="C133:M133" si="34">SUM(C125:C132)</f>
        <v>11054245.779999999</v>
      </c>
      <c r="D133" s="70">
        <f t="shared" si="34"/>
        <v>10969434.719999999</v>
      </c>
      <c r="E133" s="69">
        <f t="shared" si="34"/>
        <v>10891743.040000001</v>
      </c>
      <c r="F133" s="69">
        <f t="shared" si="34"/>
        <v>11057892.110000001</v>
      </c>
      <c r="G133" s="71">
        <f t="shared" si="34"/>
        <v>11224675.720000001</v>
      </c>
      <c r="H133" s="43">
        <f t="shared" si="34"/>
        <v>11407568.840000002</v>
      </c>
      <c r="I133" s="31">
        <f t="shared" si="34"/>
        <v>11636000.819999998</v>
      </c>
      <c r="J133" s="31">
        <f t="shared" si="34"/>
        <v>11782700.880000001</v>
      </c>
      <c r="K133" s="31">
        <f t="shared" si="34"/>
        <v>11978021.940000001</v>
      </c>
      <c r="L133" s="31">
        <f t="shared" si="34"/>
        <v>12174597.34</v>
      </c>
      <c r="M133" s="31">
        <f t="shared" si="34"/>
        <v>12376158.5</v>
      </c>
    </row>
    <row r="134" spans="1:13" ht="15.75" thickTop="1" x14ac:dyDescent="0.25">
      <c r="A134" s="13" t="s">
        <v>167</v>
      </c>
      <c r="B134" s="94" t="s">
        <v>106</v>
      </c>
      <c r="C134" s="95">
        <f t="shared" ref="C134:M134" si="35">C124-C133</f>
        <v>-822308.95999999903</v>
      </c>
      <c r="D134" s="95">
        <f t="shared" si="35"/>
        <v>-245523.71999999695</v>
      </c>
      <c r="E134" s="95">
        <f t="shared" si="35"/>
        <v>162912.61999999918</v>
      </c>
      <c r="F134" s="95">
        <f t="shared" si="35"/>
        <v>338251.27999999933</v>
      </c>
      <c r="G134" s="96">
        <f t="shared" si="35"/>
        <v>524046.35999999754</v>
      </c>
      <c r="H134" s="50">
        <f t="shared" si="35"/>
        <v>705182.17999999784</v>
      </c>
      <c r="I134" s="51">
        <f t="shared" si="35"/>
        <v>852603.30000000075</v>
      </c>
      <c r="J134" s="51">
        <f t="shared" si="35"/>
        <v>1093961.4900000002</v>
      </c>
      <c r="K134" s="51">
        <f t="shared" si="35"/>
        <v>1299301.290000001</v>
      </c>
      <c r="L134" s="51">
        <f t="shared" si="35"/>
        <v>1516398.6900000013</v>
      </c>
      <c r="M134" s="51">
        <f t="shared" si="35"/>
        <v>1741942.8600000013</v>
      </c>
    </row>
    <row r="135" spans="1:13" x14ac:dyDescent="0.25">
      <c r="A135" s="13" t="s">
        <v>207</v>
      </c>
      <c r="B135" s="90" t="s">
        <v>74</v>
      </c>
      <c r="C135" s="91"/>
      <c r="D135" s="92"/>
      <c r="E135" s="91"/>
      <c r="F135" s="91"/>
      <c r="G135" s="93"/>
      <c r="H135" s="42"/>
      <c r="I135" s="29"/>
      <c r="J135" s="29"/>
      <c r="K135" s="29"/>
      <c r="L135" s="29"/>
      <c r="M135" s="29"/>
    </row>
    <row r="136" spans="1:13" x14ac:dyDescent="0.25">
      <c r="A136" s="13" t="s">
        <v>353</v>
      </c>
      <c r="B136" s="85" t="s">
        <v>156</v>
      </c>
      <c r="C136" s="81">
        <v>849679</v>
      </c>
      <c r="D136" s="82">
        <v>793874</v>
      </c>
      <c r="E136" s="81">
        <v>617840</v>
      </c>
      <c r="F136" s="81">
        <v>621812</v>
      </c>
      <c r="G136" s="86">
        <v>625928</v>
      </c>
      <c r="H136" s="46">
        <v>630188</v>
      </c>
      <c r="I136" s="47">
        <v>634592</v>
      </c>
      <c r="J136" s="47">
        <v>639152</v>
      </c>
      <c r="K136" s="47">
        <v>640628</v>
      </c>
      <c r="L136" s="47">
        <v>645404</v>
      </c>
      <c r="M136" s="47">
        <v>650336</v>
      </c>
    </row>
    <row r="137" spans="1:13" hidden="1" x14ac:dyDescent="0.25">
      <c r="A137" s="13" t="s">
        <v>165</v>
      </c>
      <c r="B137" s="63"/>
      <c r="C137" s="57"/>
      <c r="D137" s="58"/>
      <c r="E137" s="57"/>
      <c r="F137" s="57"/>
      <c r="G137" s="59"/>
      <c r="H137" s="42"/>
      <c r="I137" s="29"/>
      <c r="J137" s="29"/>
      <c r="K137" s="29"/>
      <c r="L137" s="29"/>
      <c r="M137" s="29"/>
    </row>
    <row r="138" spans="1:13" ht="15.75" thickBot="1" x14ac:dyDescent="0.3">
      <c r="A138" s="13" t="s">
        <v>165</v>
      </c>
      <c r="B138" s="72" t="s">
        <v>107</v>
      </c>
      <c r="C138" s="73">
        <f t="shared" ref="C138:M138" si="36">SUM(C134:C137)</f>
        <v>27370.040000000969</v>
      </c>
      <c r="D138" s="73">
        <f t="shared" si="36"/>
        <v>548350.28000000305</v>
      </c>
      <c r="E138" s="73">
        <f t="shared" si="36"/>
        <v>780752.61999999918</v>
      </c>
      <c r="F138" s="73">
        <f t="shared" si="36"/>
        <v>960063.27999999933</v>
      </c>
      <c r="G138" s="74">
        <f t="shared" si="36"/>
        <v>1149974.3599999975</v>
      </c>
      <c r="H138" s="50">
        <f t="shared" si="36"/>
        <v>1335370.1799999978</v>
      </c>
      <c r="I138" s="51">
        <f t="shared" si="36"/>
        <v>1487195.3000000007</v>
      </c>
      <c r="J138" s="51">
        <f t="shared" si="36"/>
        <v>1733113.4900000002</v>
      </c>
      <c r="K138" s="51">
        <f t="shared" si="36"/>
        <v>1939929.290000001</v>
      </c>
      <c r="L138" s="51">
        <f t="shared" si="36"/>
        <v>2161802.6900000013</v>
      </c>
      <c r="M138" s="51">
        <f t="shared" si="36"/>
        <v>2392278.8600000013</v>
      </c>
    </row>
    <row r="139" spans="1:13" ht="16.5" thickTop="1" thickBot="1" x14ac:dyDescent="0.3">
      <c r="A139" s="13" t="s">
        <v>168</v>
      </c>
      <c r="B139" s="38"/>
      <c r="C139" s="39"/>
      <c r="D139" s="39"/>
      <c r="E139" s="39"/>
      <c r="F139" s="39"/>
      <c r="G139" s="39"/>
      <c r="H139" s="35"/>
      <c r="I139" s="35"/>
      <c r="J139" s="35"/>
      <c r="K139" s="35"/>
      <c r="L139" s="35"/>
      <c r="M139" s="35"/>
    </row>
    <row r="140" spans="1:13" ht="26.25" thickTop="1" x14ac:dyDescent="0.25">
      <c r="A140" s="13" t="s">
        <v>167</v>
      </c>
      <c r="B140" s="87" t="s">
        <v>263</v>
      </c>
      <c r="C140" s="88" t="str">
        <f>LEFT(xlvar.NXTBUD.DESCRLONG,7)&amp;" Original"</f>
        <v>2021/22 Original</v>
      </c>
      <c r="D140" s="88" t="str">
        <f>LEFT(xlvar.NXTBUD.DESCRLONG,7)</f>
        <v>2021/22</v>
      </c>
      <c r="E140" s="88" t="str">
        <f t="shared" ref="E140:M140" si="37">LEFT(D140,4)+1&amp;"/"&amp;RIGHT(D140,2)+1</f>
        <v>2022/23</v>
      </c>
      <c r="F140" s="88" t="str">
        <f t="shared" si="37"/>
        <v>2023/24</v>
      </c>
      <c r="G140" s="89" t="str">
        <f t="shared" si="37"/>
        <v>2024/25</v>
      </c>
      <c r="H140" s="48" t="str">
        <f t="shared" si="37"/>
        <v>2025/26</v>
      </c>
      <c r="I140" s="49" t="str">
        <f t="shared" si="37"/>
        <v>2026/27</v>
      </c>
      <c r="J140" s="49" t="str">
        <f t="shared" si="37"/>
        <v>2027/28</v>
      </c>
      <c r="K140" s="49" t="str">
        <f t="shared" si="37"/>
        <v>2028/29</v>
      </c>
      <c r="L140" s="49" t="str">
        <f t="shared" si="37"/>
        <v>2029/30</v>
      </c>
      <c r="M140" s="49" t="str">
        <f t="shared" si="37"/>
        <v>2030/31</v>
      </c>
    </row>
    <row r="141" spans="1:13" x14ac:dyDescent="0.25">
      <c r="A141" s="13" t="s">
        <v>207</v>
      </c>
      <c r="B141" s="90" t="s">
        <v>137</v>
      </c>
      <c r="C141" s="91"/>
      <c r="D141" s="92"/>
      <c r="E141" s="91"/>
      <c r="F141" s="91"/>
      <c r="G141" s="93"/>
      <c r="H141" s="42"/>
      <c r="I141" s="29"/>
      <c r="J141" s="29"/>
      <c r="K141" s="29"/>
      <c r="L141" s="29"/>
      <c r="M141" s="29"/>
    </row>
    <row r="142" spans="1:13" x14ac:dyDescent="0.25">
      <c r="A142" s="13" t="s">
        <v>354</v>
      </c>
      <c r="B142" s="85" t="s">
        <v>153</v>
      </c>
      <c r="C142" s="81">
        <v>3332513</v>
      </c>
      <c r="D142" s="82">
        <v>2993171.49</v>
      </c>
      <c r="E142" s="81">
        <v>2993171.49</v>
      </c>
      <c r="F142" s="81">
        <v>2993171.49</v>
      </c>
      <c r="G142" s="86">
        <v>2993171.49</v>
      </c>
      <c r="H142" s="46">
        <v>2993171.49</v>
      </c>
      <c r="I142" s="47">
        <v>2993171.49</v>
      </c>
      <c r="J142" s="47">
        <v>2993171.49</v>
      </c>
      <c r="K142" s="47">
        <v>2993171.49</v>
      </c>
      <c r="L142" s="47">
        <v>2993171.49</v>
      </c>
      <c r="M142" s="47">
        <v>2993171.49</v>
      </c>
    </row>
    <row r="143" spans="1:13" hidden="1" x14ac:dyDescent="0.25">
      <c r="A143" s="13" t="s">
        <v>168</v>
      </c>
      <c r="B143" s="63"/>
      <c r="C143" s="57"/>
      <c r="D143" s="58"/>
      <c r="E143" s="57"/>
      <c r="F143" s="57"/>
      <c r="G143" s="59"/>
      <c r="H143" s="42"/>
      <c r="I143" s="29"/>
      <c r="J143" s="29"/>
      <c r="K143" s="29"/>
      <c r="L143" s="29"/>
      <c r="M143" s="29"/>
    </row>
    <row r="144" spans="1:13" x14ac:dyDescent="0.25">
      <c r="A144" s="13" t="s">
        <v>170</v>
      </c>
      <c r="B144" s="64" t="str">
        <f t="shared" ref="B144" si="38">"Total "&amp;B141</f>
        <v>Total Non Cash</v>
      </c>
      <c r="C144" s="65">
        <f t="shared" ref="C144:M144" si="39">SUM(C141:C143)</f>
        <v>3332513</v>
      </c>
      <c r="D144" s="66">
        <f t="shared" si="39"/>
        <v>2993171.49</v>
      </c>
      <c r="E144" s="65">
        <f t="shared" si="39"/>
        <v>2993171.49</v>
      </c>
      <c r="F144" s="65">
        <f t="shared" si="39"/>
        <v>2993171.49</v>
      </c>
      <c r="G144" s="67">
        <f t="shared" si="39"/>
        <v>2993171.49</v>
      </c>
      <c r="H144" s="43">
        <f t="shared" si="39"/>
        <v>2993171.49</v>
      </c>
      <c r="I144" s="31">
        <f t="shared" si="39"/>
        <v>2993171.49</v>
      </c>
      <c r="J144" s="31">
        <f t="shared" si="39"/>
        <v>2993171.49</v>
      </c>
      <c r="K144" s="31">
        <f t="shared" si="39"/>
        <v>2993171.49</v>
      </c>
      <c r="L144" s="31">
        <f t="shared" si="39"/>
        <v>2993171.49</v>
      </c>
      <c r="M144" s="31">
        <f t="shared" si="39"/>
        <v>2993171.49</v>
      </c>
    </row>
    <row r="145" spans="1:13" x14ac:dyDescent="0.25">
      <c r="A145" s="13" t="s">
        <v>171</v>
      </c>
      <c r="B145" s="75" t="s">
        <v>75</v>
      </c>
      <c r="C145" s="61"/>
      <c r="D145" s="76"/>
      <c r="E145" s="61"/>
      <c r="F145" s="61"/>
      <c r="G145" s="62"/>
      <c r="H145" s="41"/>
      <c r="I145" s="30"/>
      <c r="J145" s="30"/>
      <c r="K145" s="30"/>
      <c r="L145" s="30"/>
      <c r="M145" s="30"/>
    </row>
    <row r="146" spans="1:13" x14ac:dyDescent="0.25">
      <c r="A146" s="13" t="s">
        <v>355</v>
      </c>
      <c r="B146" s="85" t="s">
        <v>140</v>
      </c>
      <c r="C146" s="81">
        <v>-6950970</v>
      </c>
      <c r="D146" s="82">
        <v>-6986920</v>
      </c>
      <c r="E146" s="81">
        <v>-12021826</v>
      </c>
      <c r="F146" s="81">
        <v>-4255798</v>
      </c>
      <c r="G146" s="86">
        <v>-4179914</v>
      </c>
      <c r="H146" s="46">
        <v>-5034174</v>
      </c>
      <c r="I146" s="47">
        <v>-4103578</v>
      </c>
      <c r="J146" s="47">
        <v>-6393138</v>
      </c>
      <c r="K146" s="47">
        <v>-3344614</v>
      </c>
      <c r="L146" s="47">
        <v>-4399390</v>
      </c>
      <c r="M146" s="47">
        <v>-3214322</v>
      </c>
    </row>
    <row r="147" spans="1:13" x14ac:dyDescent="0.25">
      <c r="A147" s="13" t="s">
        <v>165</v>
      </c>
      <c r="B147" s="63" t="s">
        <v>142</v>
      </c>
      <c r="C147" s="57">
        <v>0</v>
      </c>
      <c r="D147" s="58">
        <v>0</v>
      </c>
      <c r="E147" s="57">
        <v>0</v>
      </c>
      <c r="F147" s="57">
        <v>0</v>
      </c>
      <c r="G147" s="59">
        <v>0</v>
      </c>
      <c r="H147" s="42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</row>
    <row r="148" spans="1:13" hidden="1" x14ac:dyDescent="0.25">
      <c r="A148" s="13" t="s">
        <v>165</v>
      </c>
      <c r="B148" s="63"/>
      <c r="C148" s="57"/>
      <c r="D148" s="58"/>
      <c r="E148" s="57"/>
      <c r="F148" s="57"/>
      <c r="G148" s="59"/>
      <c r="H148" s="42"/>
      <c r="I148" s="29"/>
      <c r="J148" s="29"/>
      <c r="K148" s="29"/>
      <c r="L148" s="29"/>
      <c r="M148" s="29"/>
    </row>
    <row r="149" spans="1:13" x14ac:dyDescent="0.25">
      <c r="A149" s="13" t="s">
        <v>170</v>
      </c>
      <c r="B149" s="64" t="str">
        <f>"Total "&amp;B145</f>
        <v>Total Investing Fund Flows</v>
      </c>
      <c r="C149" s="65">
        <f t="shared" ref="C149:M149" si="40">SUM(C146:C148)</f>
        <v>-6950970</v>
      </c>
      <c r="D149" s="66">
        <f t="shared" si="40"/>
        <v>-6986920</v>
      </c>
      <c r="E149" s="65">
        <f t="shared" si="40"/>
        <v>-12021826</v>
      </c>
      <c r="F149" s="65">
        <f t="shared" si="40"/>
        <v>-4255798</v>
      </c>
      <c r="G149" s="67">
        <f t="shared" si="40"/>
        <v>-4179914</v>
      </c>
      <c r="H149" s="43">
        <f t="shared" si="40"/>
        <v>-5034174</v>
      </c>
      <c r="I149" s="31">
        <f t="shared" si="40"/>
        <v>-4103578</v>
      </c>
      <c r="J149" s="31">
        <f t="shared" si="40"/>
        <v>-6393138</v>
      </c>
      <c r="K149" s="31">
        <f t="shared" si="40"/>
        <v>-3344614</v>
      </c>
      <c r="L149" s="31">
        <f t="shared" si="40"/>
        <v>-4399390</v>
      </c>
      <c r="M149" s="31">
        <f t="shared" si="40"/>
        <v>-3214322</v>
      </c>
    </row>
    <row r="150" spans="1:13" x14ac:dyDescent="0.25">
      <c r="A150" s="13" t="s">
        <v>167</v>
      </c>
      <c r="B150" s="75" t="s">
        <v>77</v>
      </c>
      <c r="C150" s="61"/>
      <c r="D150" s="76"/>
      <c r="E150" s="61"/>
      <c r="F150" s="61"/>
      <c r="G150" s="62"/>
      <c r="H150" s="41"/>
      <c r="I150" s="30"/>
      <c r="J150" s="30"/>
      <c r="K150" s="30"/>
      <c r="L150" s="30"/>
      <c r="M150" s="30"/>
    </row>
    <row r="151" spans="1:13" x14ac:dyDescent="0.25">
      <c r="A151" s="13" t="s">
        <v>356</v>
      </c>
      <c r="B151" s="85" t="s">
        <v>157</v>
      </c>
      <c r="C151" s="81">
        <v>-514207</v>
      </c>
      <c r="D151" s="82">
        <v>-357798</v>
      </c>
      <c r="E151" s="81">
        <v>-393670</v>
      </c>
      <c r="F151" s="81">
        <v>-431566</v>
      </c>
      <c r="G151" s="86">
        <v>-431366</v>
      </c>
      <c r="H151" s="46">
        <v>-334203</v>
      </c>
      <c r="I151" s="47">
        <v>-373623</v>
      </c>
      <c r="J151" s="47">
        <v>-411191</v>
      </c>
      <c r="K151" s="47">
        <v>-455000</v>
      </c>
      <c r="L151" s="47">
        <v>-501963</v>
      </c>
      <c r="M151" s="47">
        <v>-550918</v>
      </c>
    </row>
    <row r="152" spans="1:13" x14ac:dyDescent="0.25">
      <c r="A152" s="13" t="s">
        <v>418</v>
      </c>
      <c r="B152" s="85" t="s">
        <v>158</v>
      </c>
      <c r="C152" s="81">
        <v>-3150000</v>
      </c>
      <c r="D152" s="82">
        <v>0</v>
      </c>
      <c r="E152" s="81">
        <v>0</v>
      </c>
      <c r="F152" s="81">
        <v>0</v>
      </c>
      <c r="G152" s="86">
        <v>0</v>
      </c>
      <c r="H152" s="46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</row>
    <row r="153" spans="1:13" hidden="1" x14ac:dyDescent="0.25">
      <c r="A153" s="13" t="s">
        <v>169</v>
      </c>
      <c r="B153" s="63"/>
      <c r="C153" s="57"/>
      <c r="D153" s="58"/>
      <c r="E153" s="57"/>
      <c r="F153" s="57"/>
      <c r="G153" s="59"/>
      <c r="H153" s="42"/>
      <c r="I153" s="29"/>
      <c r="J153" s="29"/>
      <c r="K153" s="29"/>
      <c r="L153" s="29"/>
      <c r="M153" s="29"/>
    </row>
    <row r="154" spans="1:13" ht="15.75" thickBot="1" x14ac:dyDescent="0.3">
      <c r="A154" s="13" t="s">
        <v>165</v>
      </c>
      <c r="B154" s="68" t="str">
        <f>"Total "&amp;B150</f>
        <v>Total Financing Fund Flows</v>
      </c>
      <c r="C154" s="69">
        <f t="shared" ref="C154:M154" si="41">SUM(C151:C153)</f>
        <v>-3664207</v>
      </c>
      <c r="D154" s="70">
        <f t="shared" si="41"/>
        <v>-357798</v>
      </c>
      <c r="E154" s="69">
        <f t="shared" si="41"/>
        <v>-393670</v>
      </c>
      <c r="F154" s="69">
        <f t="shared" si="41"/>
        <v>-431566</v>
      </c>
      <c r="G154" s="71">
        <f t="shared" si="41"/>
        <v>-431366</v>
      </c>
      <c r="H154" s="43">
        <f t="shared" si="41"/>
        <v>-334203</v>
      </c>
      <c r="I154" s="31">
        <f t="shared" si="41"/>
        <v>-373623</v>
      </c>
      <c r="J154" s="31">
        <f t="shared" si="41"/>
        <v>-411191</v>
      </c>
      <c r="K154" s="31">
        <f t="shared" si="41"/>
        <v>-455000</v>
      </c>
      <c r="L154" s="31">
        <f t="shared" si="41"/>
        <v>-501963</v>
      </c>
      <c r="M154" s="31">
        <f t="shared" si="41"/>
        <v>-550918</v>
      </c>
    </row>
    <row r="155" spans="1:13" ht="15.75" thickTop="1" x14ac:dyDescent="0.25">
      <c r="A155" s="13" t="s">
        <v>170</v>
      </c>
      <c r="B155" s="94" t="s">
        <v>108</v>
      </c>
      <c r="C155" s="95">
        <f t="shared" ref="C155:M155" si="42">C138+C144+C149+C154</f>
        <v>-7255293.959999999</v>
      </c>
      <c r="D155" s="95">
        <f t="shared" si="42"/>
        <v>-3803196.2299999967</v>
      </c>
      <c r="E155" s="95">
        <f t="shared" si="42"/>
        <v>-8641571.8900000006</v>
      </c>
      <c r="F155" s="95">
        <f t="shared" si="42"/>
        <v>-734129.23000000045</v>
      </c>
      <c r="G155" s="96">
        <f t="shared" si="42"/>
        <v>-468134.15000000224</v>
      </c>
      <c r="H155" s="50">
        <f t="shared" si="42"/>
        <v>-1039835.3300000019</v>
      </c>
      <c r="I155" s="51">
        <f t="shared" si="42"/>
        <v>3165.7900000009686</v>
      </c>
      <c r="J155" s="51">
        <f t="shared" si="42"/>
        <v>-2078044.0199999996</v>
      </c>
      <c r="K155" s="51">
        <f t="shared" si="42"/>
        <v>1133486.7800000012</v>
      </c>
      <c r="L155" s="51">
        <f t="shared" si="42"/>
        <v>253621.18000000156</v>
      </c>
      <c r="M155" s="51">
        <f t="shared" si="42"/>
        <v>1620210.3500000015</v>
      </c>
    </row>
    <row r="156" spans="1:13" x14ac:dyDescent="0.25">
      <c r="A156" s="13" t="s">
        <v>167</v>
      </c>
      <c r="B156" s="97" t="s">
        <v>78</v>
      </c>
      <c r="C156" s="98"/>
      <c r="D156" s="99"/>
      <c r="E156" s="98"/>
      <c r="F156" s="98"/>
      <c r="G156" s="100"/>
      <c r="H156" s="41"/>
      <c r="I156" s="30"/>
      <c r="J156" s="30"/>
      <c r="K156" s="30"/>
      <c r="L156" s="30"/>
      <c r="M156" s="30"/>
    </row>
    <row r="157" spans="1:13" x14ac:dyDescent="0.25">
      <c r="A157" s="13" t="s">
        <v>357</v>
      </c>
      <c r="B157" s="85" t="s">
        <v>160</v>
      </c>
      <c r="C157" s="81">
        <v>-500000.04</v>
      </c>
      <c r="D157" s="82">
        <v>-500000.04</v>
      </c>
      <c r="E157" s="81">
        <v>-500000</v>
      </c>
      <c r="F157" s="81">
        <v>-500000</v>
      </c>
      <c r="G157" s="86">
        <v>-500000</v>
      </c>
      <c r="H157" s="46">
        <v>-500000</v>
      </c>
      <c r="I157" s="47">
        <v>-500000</v>
      </c>
      <c r="J157" s="47">
        <v>-500000</v>
      </c>
      <c r="K157" s="47">
        <v>-500000</v>
      </c>
      <c r="L157" s="47">
        <v>-500000</v>
      </c>
      <c r="M157" s="47">
        <v>-500000</v>
      </c>
    </row>
    <row r="158" spans="1:13" x14ac:dyDescent="0.25">
      <c r="A158" s="13" t="s">
        <v>416</v>
      </c>
      <c r="B158" s="85" t="s">
        <v>161</v>
      </c>
      <c r="C158" s="81">
        <v>-234000</v>
      </c>
      <c r="D158" s="82">
        <v>0</v>
      </c>
      <c r="E158" s="81">
        <v>0</v>
      </c>
      <c r="F158" s="81">
        <v>0</v>
      </c>
      <c r="G158" s="86">
        <v>0</v>
      </c>
      <c r="H158" s="46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</row>
    <row r="159" spans="1:13" x14ac:dyDescent="0.25">
      <c r="A159" s="13" t="s">
        <v>358</v>
      </c>
      <c r="B159" s="85" t="s">
        <v>163</v>
      </c>
      <c r="C159" s="81">
        <v>2442212.04</v>
      </c>
      <c r="D159" s="82">
        <v>2264295</v>
      </c>
      <c r="E159" s="81">
        <v>274235</v>
      </c>
      <c r="F159" s="81">
        <v>174235</v>
      </c>
      <c r="G159" s="86">
        <v>824235</v>
      </c>
      <c r="H159" s="46">
        <v>174235</v>
      </c>
      <c r="I159" s="47">
        <v>174235</v>
      </c>
      <c r="J159" s="47">
        <v>174235</v>
      </c>
      <c r="K159" s="47">
        <v>174235</v>
      </c>
      <c r="L159" s="47">
        <v>174235</v>
      </c>
      <c r="M159" s="47">
        <v>174235</v>
      </c>
    </row>
    <row r="160" spans="1:13" x14ac:dyDescent="0.25">
      <c r="A160" s="13" t="s">
        <v>359</v>
      </c>
      <c r="B160" s="85" t="s">
        <v>164</v>
      </c>
      <c r="C160" s="81">
        <v>1604212.08</v>
      </c>
      <c r="D160" s="82">
        <v>1344000</v>
      </c>
      <c r="E160" s="81">
        <v>423948</v>
      </c>
      <c r="F160" s="81">
        <v>0</v>
      </c>
      <c r="G160" s="86">
        <v>0</v>
      </c>
      <c r="H160" s="46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</row>
    <row r="161" spans="1:13" hidden="1" x14ac:dyDescent="0.25">
      <c r="A161" s="13" t="s">
        <v>169</v>
      </c>
      <c r="B161" s="63"/>
      <c r="C161" s="57"/>
      <c r="D161" s="58"/>
      <c r="E161" s="57"/>
      <c r="F161" s="57"/>
      <c r="G161" s="59"/>
      <c r="H161" s="42"/>
      <c r="I161" s="29"/>
      <c r="J161" s="29"/>
      <c r="K161" s="29"/>
      <c r="L161" s="29"/>
      <c r="M161" s="29"/>
    </row>
    <row r="162" spans="1:13" ht="15.75" thickBot="1" x14ac:dyDescent="0.3">
      <c r="A162" s="13" t="s">
        <v>165</v>
      </c>
      <c r="B162" s="68" t="str">
        <f>"Total "&amp;B156</f>
        <v>Total Reserve Movements</v>
      </c>
      <c r="C162" s="69">
        <f t="shared" ref="C162:M162" si="43">SUM(C157:C161)</f>
        <v>3312424.08</v>
      </c>
      <c r="D162" s="70">
        <f t="shared" si="43"/>
        <v>3108294.96</v>
      </c>
      <c r="E162" s="69">
        <f t="shared" si="43"/>
        <v>198183</v>
      </c>
      <c r="F162" s="69">
        <f t="shared" si="43"/>
        <v>-325765</v>
      </c>
      <c r="G162" s="71">
        <f t="shared" si="43"/>
        <v>324235</v>
      </c>
      <c r="H162" s="43">
        <f t="shared" si="43"/>
        <v>-325765</v>
      </c>
      <c r="I162" s="31">
        <f t="shared" si="43"/>
        <v>-325765</v>
      </c>
      <c r="J162" s="31">
        <f t="shared" si="43"/>
        <v>-325765</v>
      </c>
      <c r="K162" s="31">
        <f t="shared" si="43"/>
        <v>-325765</v>
      </c>
      <c r="L162" s="31">
        <f t="shared" si="43"/>
        <v>-325765</v>
      </c>
      <c r="M162" s="31">
        <f t="shared" si="43"/>
        <v>-325765</v>
      </c>
    </row>
    <row r="163" spans="1:13" ht="16.5" thickTop="1" thickBot="1" x14ac:dyDescent="0.3">
      <c r="A163" s="13" t="s">
        <v>165</v>
      </c>
      <c r="B163" s="72" t="s">
        <v>109</v>
      </c>
      <c r="C163" s="73">
        <f t="shared" ref="C163:M163" si="44">C155+C162</f>
        <v>-3942869.879999999</v>
      </c>
      <c r="D163" s="73">
        <f t="shared" si="44"/>
        <v>-694901.26999999676</v>
      </c>
      <c r="E163" s="73">
        <f t="shared" si="44"/>
        <v>-8443388.8900000006</v>
      </c>
      <c r="F163" s="73">
        <f t="shared" si="44"/>
        <v>-1059894.2300000004</v>
      </c>
      <c r="G163" s="74">
        <f t="shared" si="44"/>
        <v>-143899.15000000224</v>
      </c>
      <c r="H163" s="50">
        <f t="shared" si="44"/>
        <v>-1365600.3300000019</v>
      </c>
      <c r="I163" s="51">
        <f t="shared" si="44"/>
        <v>-322599.20999999903</v>
      </c>
      <c r="J163" s="51">
        <f t="shared" si="44"/>
        <v>-2403809.0199999996</v>
      </c>
      <c r="K163" s="51">
        <f t="shared" si="44"/>
        <v>807721.78000000119</v>
      </c>
      <c r="L163" s="51">
        <f t="shared" si="44"/>
        <v>-72143.819999998435</v>
      </c>
      <c r="M163" s="51">
        <f t="shared" si="44"/>
        <v>1294445.3500000015</v>
      </c>
    </row>
    <row r="164" spans="1:13" ht="15.75" thickTop="1" x14ac:dyDescent="0.25">
      <c r="A164" s="13" t="s">
        <v>172</v>
      </c>
      <c r="B164" s="38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13" x14ac:dyDescent="0.25">
      <c r="A165" s="13" t="s">
        <v>257</v>
      </c>
      <c r="B165" s="77" t="s">
        <v>250</v>
      </c>
      <c r="C165" s="78">
        <f>+C163+'Gen Unrestricted'!B9</f>
        <v>15303130.120000001</v>
      </c>
      <c r="D165" s="78">
        <f t="shared" ref="D165" si="45">+C165+D163</f>
        <v>14608228.850000005</v>
      </c>
      <c r="E165" s="78">
        <f t="shared" ref="E165" si="46">+D165+E163</f>
        <v>6164839.9600000046</v>
      </c>
      <c r="F165" s="78">
        <f t="shared" ref="F165" si="47">+E165+F163</f>
        <v>5104945.7300000042</v>
      </c>
      <c r="G165" s="78">
        <f t="shared" ref="G165" si="48">+F165+G163</f>
        <v>4961046.5800000019</v>
      </c>
      <c r="H165" s="52"/>
      <c r="I165" s="52"/>
      <c r="J165" s="52"/>
      <c r="K165" s="52"/>
      <c r="L165" s="52"/>
      <c r="M165" s="52"/>
    </row>
    <row r="166" spans="1:13" x14ac:dyDescent="0.25">
      <c r="A166" s="13" t="s">
        <v>165</v>
      </c>
    </row>
    <row r="167" spans="1:13" hidden="1" x14ac:dyDescent="0.25">
      <c r="A167" s="13" t="s">
        <v>207</v>
      </c>
      <c r="B167" s="1" t="str">
        <f>IF(xlvar.SELECT="Entity",B169,IF(xlvar.SELECT="Directorate",C169,IF(xlvar.SELECT="Business Unit",D169,IF(xlvar.SELECT="Key Outcome Area",H169,IF(xlvar.SELECT="IPR Outcomes",I169,IF(xlvar.SELECT="IPR Strategies",J169,IF(xlvar.SELECT="IPR Activities",K169,IF(xlvar.SELECT="Project",L169,F169))))))))</f>
        <v>40 - Sewer Fund</v>
      </c>
    </row>
    <row r="168" spans="1:13" ht="15.75" thickBot="1" x14ac:dyDescent="0.3">
      <c r="A168" s="13" t="s">
        <v>165</v>
      </c>
      <c r="B168" s="1"/>
    </row>
    <row r="169" spans="1:13" ht="15.75" hidden="1" thickBot="1" x14ac:dyDescent="0.3">
      <c r="A169" s="13" t="s">
        <v>166</v>
      </c>
      <c r="B169" s="34" t="s">
        <v>201</v>
      </c>
      <c r="C169" s="34" t="s">
        <v>192</v>
      </c>
      <c r="D169" s="34" t="s">
        <v>202</v>
      </c>
      <c r="E169" s="34" t="s">
        <v>44</v>
      </c>
      <c r="F169" s="34" t="s">
        <v>203</v>
      </c>
      <c r="G169" s="34"/>
      <c r="H169" s="34" t="s">
        <v>204</v>
      </c>
      <c r="I169" s="34" t="s">
        <v>193</v>
      </c>
      <c r="J169" s="34" t="s">
        <v>194</v>
      </c>
      <c r="K169" s="34" t="s">
        <v>195</v>
      </c>
      <c r="L169" s="34" t="s">
        <v>405</v>
      </c>
    </row>
    <row r="170" spans="1:13" ht="28.5" customHeight="1" thickTop="1" x14ac:dyDescent="0.25">
      <c r="A170" s="13" t="s">
        <v>167</v>
      </c>
      <c r="B170" s="87" t="s">
        <v>264</v>
      </c>
      <c r="C170" s="88" t="str">
        <f>xlvar.PYORIG.DESCRLONG</f>
        <v>2020/21 Quarter 3 PJ Budget</v>
      </c>
      <c r="D170" s="88" t="str">
        <f>LEFT(xlvar.NXTBUD.DESCRLONG,7)</f>
        <v>2021/22</v>
      </c>
      <c r="E170" s="88" t="str">
        <f t="shared" ref="E170:M170" si="49">LEFT(D170,4)+1&amp;"/"&amp;RIGHT(D170,2)+1</f>
        <v>2022/23</v>
      </c>
      <c r="F170" s="88" t="str">
        <f t="shared" si="49"/>
        <v>2023/24</v>
      </c>
      <c r="G170" s="89" t="str">
        <f t="shared" si="49"/>
        <v>2024/25</v>
      </c>
      <c r="H170" s="48" t="str">
        <f t="shared" si="49"/>
        <v>2025/26</v>
      </c>
      <c r="I170" s="49" t="str">
        <f t="shared" si="49"/>
        <v>2026/27</v>
      </c>
      <c r="J170" s="49" t="str">
        <f t="shared" si="49"/>
        <v>2027/28</v>
      </c>
      <c r="K170" s="49" t="str">
        <f t="shared" si="49"/>
        <v>2028/29</v>
      </c>
      <c r="L170" s="49" t="str">
        <f t="shared" si="49"/>
        <v>2029/30</v>
      </c>
      <c r="M170" s="49" t="str">
        <f t="shared" si="49"/>
        <v>2030/31</v>
      </c>
    </row>
    <row r="171" spans="1:13" x14ac:dyDescent="0.25">
      <c r="A171" s="13" t="s">
        <v>207</v>
      </c>
      <c r="B171" s="90" t="s">
        <v>134</v>
      </c>
      <c r="C171" s="91"/>
      <c r="D171" s="92"/>
      <c r="E171" s="91"/>
      <c r="F171" s="91"/>
      <c r="G171" s="93"/>
      <c r="H171" s="40"/>
      <c r="I171" s="28"/>
      <c r="J171" s="28"/>
      <c r="K171" s="28"/>
      <c r="L171" s="28"/>
      <c r="M171" s="28"/>
    </row>
    <row r="172" spans="1:13" x14ac:dyDescent="0.25">
      <c r="A172" s="13" t="s">
        <v>361</v>
      </c>
      <c r="B172" s="80" t="s">
        <v>144</v>
      </c>
      <c r="C172" s="81">
        <v>9088752.5299999993</v>
      </c>
      <c r="D172" s="82">
        <v>9391044.4900000002</v>
      </c>
      <c r="E172" s="83">
        <v>9694978.4399999995</v>
      </c>
      <c r="F172" s="83">
        <v>10008739.24</v>
      </c>
      <c r="G172" s="84">
        <v>10332644.220000001</v>
      </c>
      <c r="H172" s="44">
        <v>10667020.949999999</v>
      </c>
      <c r="I172" s="45">
        <v>11012207.550000001</v>
      </c>
      <c r="J172" s="45">
        <v>11368553.060000001</v>
      </c>
      <c r="K172" s="45">
        <v>11736417.75</v>
      </c>
      <c r="L172" s="45">
        <v>12116173.51</v>
      </c>
      <c r="M172" s="45">
        <v>12508204.220000001</v>
      </c>
    </row>
    <row r="173" spans="1:13" x14ac:dyDescent="0.25">
      <c r="A173" s="13" t="s">
        <v>362</v>
      </c>
      <c r="B173" s="80" t="s">
        <v>145</v>
      </c>
      <c r="C173" s="81">
        <v>1907407.95</v>
      </c>
      <c r="D173" s="82">
        <v>1969486.2</v>
      </c>
      <c r="E173" s="83">
        <v>2033525.7</v>
      </c>
      <c r="F173" s="83">
        <v>2099647.7400000002</v>
      </c>
      <c r="G173" s="84">
        <v>2167920.04</v>
      </c>
      <c r="H173" s="44">
        <v>2238412.54</v>
      </c>
      <c r="I173" s="45">
        <v>2311197.4300000002</v>
      </c>
      <c r="J173" s="45">
        <v>2386349.31</v>
      </c>
      <c r="K173" s="45">
        <v>2463945.15</v>
      </c>
      <c r="L173" s="45">
        <v>2544064.42</v>
      </c>
      <c r="M173" s="45">
        <v>2626789.2200000002</v>
      </c>
    </row>
    <row r="174" spans="1:13" x14ac:dyDescent="0.25">
      <c r="A174" s="13" t="s">
        <v>363</v>
      </c>
      <c r="B174" s="80" t="s">
        <v>146</v>
      </c>
      <c r="C174" s="81">
        <v>418405</v>
      </c>
      <c r="D174" s="82">
        <v>425694</v>
      </c>
      <c r="E174" s="83">
        <v>422069</v>
      </c>
      <c r="F174" s="83">
        <v>418390</v>
      </c>
      <c r="G174" s="84">
        <v>414655</v>
      </c>
      <c r="H174" s="44">
        <v>410864</v>
      </c>
      <c r="I174" s="45">
        <v>407015</v>
      </c>
      <c r="J174" s="45">
        <v>403108</v>
      </c>
      <c r="K174" s="45">
        <v>399142</v>
      </c>
      <c r="L174" s="45">
        <v>395115</v>
      </c>
      <c r="M174" s="45">
        <v>391028</v>
      </c>
    </row>
    <row r="175" spans="1:13" x14ac:dyDescent="0.25">
      <c r="A175" s="13" t="s">
        <v>364</v>
      </c>
      <c r="B175" s="80" t="s">
        <v>147</v>
      </c>
      <c r="C175" s="81">
        <v>13368</v>
      </c>
      <c r="D175" s="82">
        <v>13630</v>
      </c>
      <c r="E175" s="83">
        <v>14175.2</v>
      </c>
      <c r="F175" s="83">
        <v>14742.21</v>
      </c>
      <c r="G175" s="84">
        <v>15331.9</v>
      </c>
      <c r="H175" s="44">
        <v>15945.18</v>
      </c>
      <c r="I175" s="45">
        <v>16582.990000000002</v>
      </c>
      <c r="J175" s="45">
        <v>17246.310000000001</v>
      </c>
      <c r="K175" s="45">
        <v>17936.16</v>
      </c>
      <c r="L175" s="45">
        <v>18653.61</v>
      </c>
      <c r="M175" s="45">
        <v>19399.75</v>
      </c>
    </row>
    <row r="176" spans="1:13" x14ac:dyDescent="0.25">
      <c r="A176" s="13" t="s">
        <v>365</v>
      </c>
      <c r="B176" s="80" t="s">
        <v>148</v>
      </c>
      <c r="C176" s="81">
        <v>93500</v>
      </c>
      <c r="D176" s="82">
        <v>93500</v>
      </c>
      <c r="E176" s="83">
        <v>93500</v>
      </c>
      <c r="F176" s="83">
        <v>93500</v>
      </c>
      <c r="G176" s="84">
        <v>93500</v>
      </c>
      <c r="H176" s="44">
        <v>93500</v>
      </c>
      <c r="I176" s="45">
        <v>93500</v>
      </c>
      <c r="J176" s="45">
        <v>93500</v>
      </c>
      <c r="K176" s="45">
        <v>93500</v>
      </c>
      <c r="L176" s="45">
        <v>93500</v>
      </c>
      <c r="M176" s="45">
        <v>93500</v>
      </c>
    </row>
    <row r="177" spans="1:13" x14ac:dyDescent="0.25">
      <c r="A177" s="13" t="s">
        <v>366</v>
      </c>
      <c r="B177" s="80" t="s">
        <v>149</v>
      </c>
      <c r="C177" s="81">
        <v>200959</v>
      </c>
      <c r="D177" s="82">
        <v>299153</v>
      </c>
      <c r="E177" s="83">
        <v>307379.71000000002</v>
      </c>
      <c r="F177" s="83">
        <v>315832.65000000002</v>
      </c>
      <c r="G177" s="84">
        <v>324518.05</v>
      </c>
      <c r="H177" s="44">
        <v>333442.31</v>
      </c>
      <c r="I177" s="45">
        <v>342611.97</v>
      </c>
      <c r="J177" s="45">
        <v>352033.8</v>
      </c>
      <c r="K177" s="45">
        <v>361714.72</v>
      </c>
      <c r="L177" s="45">
        <v>371661.87</v>
      </c>
      <c r="M177" s="45">
        <v>381882.57</v>
      </c>
    </row>
    <row r="178" spans="1:13" hidden="1" x14ac:dyDescent="0.25">
      <c r="A178" s="13" t="s">
        <v>166</v>
      </c>
      <c r="B178" s="63"/>
      <c r="C178" s="57"/>
      <c r="D178" s="58"/>
      <c r="E178" s="57"/>
      <c r="F178" s="57"/>
      <c r="G178" s="59"/>
      <c r="H178" s="42"/>
      <c r="I178" s="29"/>
      <c r="J178" s="29"/>
      <c r="K178" s="29"/>
      <c r="L178" s="29"/>
      <c r="M178" s="29"/>
    </row>
    <row r="179" spans="1:13" x14ac:dyDescent="0.25">
      <c r="A179" s="13" t="s">
        <v>167</v>
      </c>
      <c r="B179" s="64" t="s">
        <v>115</v>
      </c>
      <c r="C179" s="65">
        <f t="shared" ref="C179" si="50">SUM(C171:C178)</f>
        <v>11722392.479999999</v>
      </c>
      <c r="D179" s="66">
        <f t="shared" ref="D179:M179" si="51">SUM(D171:D178)</f>
        <v>12192507.689999999</v>
      </c>
      <c r="E179" s="65">
        <f t="shared" si="51"/>
        <v>12565628.049999999</v>
      </c>
      <c r="F179" s="65">
        <f t="shared" si="51"/>
        <v>12950851.840000002</v>
      </c>
      <c r="G179" s="67">
        <f t="shared" si="51"/>
        <v>13348569.210000003</v>
      </c>
      <c r="H179" s="43">
        <f t="shared" si="51"/>
        <v>13759184.979999999</v>
      </c>
      <c r="I179" s="31">
        <f t="shared" si="51"/>
        <v>14183114.940000001</v>
      </c>
      <c r="J179" s="31">
        <f t="shared" si="51"/>
        <v>14620790.480000002</v>
      </c>
      <c r="K179" s="31">
        <f t="shared" si="51"/>
        <v>15072655.780000001</v>
      </c>
      <c r="L179" s="31">
        <f t="shared" si="51"/>
        <v>15539168.409999998</v>
      </c>
      <c r="M179" s="31">
        <f t="shared" si="51"/>
        <v>16020803.760000002</v>
      </c>
    </row>
    <row r="180" spans="1:13" x14ac:dyDescent="0.25">
      <c r="A180" s="13" t="s">
        <v>207</v>
      </c>
      <c r="B180" s="56" t="s">
        <v>135</v>
      </c>
      <c r="C180" s="57"/>
      <c r="D180" s="58"/>
      <c r="E180" s="57"/>
      <c r="F180" s="57"/>
      <c r="G180" s="59"/>
      <c r="H180" s="42"/>
      <c r="I180" s="29"/>
      <c r="J180" s="29"/>
      <c r="K180" s="29"/>
      <c r="L180" s="29"/>
      <c r="M180" s="29"/>
    </row>
    <row r="181" spans="1:13" x14ac:dyDescent="0.25">
      <c r="A181" s="13" t="s">
        <v>367</v>
      </c>
      <c r="B181" s="85" t="s">
        <v>150</v>
      </c>
      <c r="C181" s="81">
        <v>1931938.47</v>
      </c>
      <c r="D181" s="82">
        <v>2011758.08</v>
      </c>
      <c r="E181" s="81">
        <v>2078154.92</v>
      </c>
      <c r="F181" s="81">
        <v>2146772.9300000002</v>
      </c>
      <c r="G181" s="86">
        <v>2217639.56</v>
      </c>
      <c r="H181" s="46">
        <v>2290860.89</v>
      </c>
      <c r="I181" s="47">
        <v>2366531.7200000002</v>
      </c>
      <c r="J181" s="47">
        <v>2444711.48</v>
      </c>
      <c r="K181" s="47">
        <v>2525496.2999999998</v>
      </c>
      <c r="L181" s="47">
        <v>2608956.0699999998</v>
      </c>
      <c r="M181" s="47">
        <v>2695185.38</v>
      </c>
    </row>
    <row r="182" spans="1:13" x14ac:dyDescent="0.25">
      <c r="A182" s="13" t="s">
        <v>368</v>
      </c>
      <c r="B182" s="85" t="s">
        <v>151</v>
      </c>
      <c r="C182" s="81">
        <v>1488250</v>
      </c>
      <c r="D182" s="82">
        <v>2497300</v>
      </c>
      <c r="E182" s="81">
        <v>2309100.7599999998</v>
      </c>
      <c r="F182" s="81">
        <v>2422601.04</v>
      </c>
      <c r="G182" s="86">
        <v>2437847.61</v>
      </c>
      <c r="H182" s="46">
        <v>2504888.4</v>
      </c>
      <c r="I182" s="47">
        <v>2573772.79</v>
      </c>
      <c r="J182" s="47">
        <v>2694551.54</v>
      </c>
      <c r="K182" s="47">
        <v>2717276.72</v>
      </c>
      <c r="L182" s="47">
        <v>2792001.84</v>
      </c>
      <c r="M182" s="47">
        <v>2868781.9</v>
      </c>
    </row>
    <row r="183" spans="1:13" x14ac:dyDescent="0.25">
      <c r="A183" s="13" t="s">
        <v>369</v>
      </c>
      <c r="B183" s="85" t="s">
        <v>152</v>
      </c>
      <c r="C183" s="81">
        <v>205415</v>
      </c>
      <c r="D183" s="82">
        <v>171424</v>
      </c>
      <c r="E183" s="81">
        <v>150666</v>
      </c>
      <c r="F183" s="81">
        <v>133885</v>
      </c>
      <c r="G183" s="86">
        <v>115142</v>
      </c>
      <c r="H183" s="46">
        <v>104046</v>
      </c>
      <c r="I183" s="47">
        <v>97343</v>
      </c>
      <c r="J183" s="47">
        <v>90450</v>
      </c>
      <c r="K183" s="47">
        <v>82637</v>
      </c>
      <c r="L183" s="47">
        <v>74563</v>
      </c>
      <c r="M183" s="47">
        <v>65974</v>
      </c>
    </row>
    <row r="184" spans="1:13" x14ac:dyDescent="0.25">
      <c r="A184" s="13" t="s">
        <v>268</v>
      </c>
      <c r="B184" s="85" t="s">
        <v>153</v>
      </c>
      <c r="C184" s="81">
        <v>1801307</v>
      </c>
      <c r="D184" s="82">
        <v>2274422.39</v>
      </c>
      <c r="E184" s="81">
        <v>2274422.39</v>
      </c>
      <c r="F184" s="81">
        <v>2274422.39</v>
      </c>
      <c r="G184" s="86">
        <v>2274422.39</v>
      </c>
      <c r="H184" s="46">
        <v>2274422.39</v>
      </c>
      <c r="I184" s="47">
        <v>2274422.39</v>
      </c>
      <c r="J184" s="47">
        <v>2274422.39</v>
      </c>
      <c r="K184" s="47">
        <v>2274422.39</v>
      </c>
      <c r="L184" s="47">
        <v>2274422.39</v>
      </c>
      <c r="M184" s="47">
        <v>2274422.39</v>
      </c>
    </row>
    <row r="185" spans="1:13" x14ac:dyDescent="0.25">
      <c r="A185" s="13" t="s">
        <v>370</v>
      </c>
      <c r="B185" s="85" t="s">
        <v>154</v>
      </c>
      <c r="C185" s="81">
        <v>755600</v>
      </c>
      <c r="D185" s="82">
        <v>535710</v>
      </c>
      <c r="E185" s="81">
        <v>551759.52</v>
      </c>
      <c r="F185" s="81">
        <v>568289.93000000005</v>
      </c>
      <c r="G185" s="86">
        <v>585315.64</v>
      </c>
      <c r="H185" s="46">
        <v>602851.49</v>
      </c>
      <c r="I185" s="47">
        <v>620912.77</v>
      </c>
      <c r="J185" s="47">
        <v>639515.21</v>
      </c>
      <c r="K185" s="47">
        <v>658675.04</v>
      </c>
      <c r="L185" s="47">
        <v>678408.98</v>
      </c>
      <c r="M185" s="47">
        <v>698734.2</v>
      </c>
    </row>
    <row r="186" spans="1:13" x14ac:dyDescent="0.25">
      <c r="A186" s="13" t="s">
        <v>371</v>
      </c>
      <c r="B186" s="85" t="s">
        <v>155</v>
      </c>
      <c r="C186" s="81">
        <v>2108197.0699999998</v>
      </c>
      <c r="D186" s="82">
        <v>2086970.85</v>
      </c>
      <c r="E186" s="81">
        <v>2157053.56</v>
      </c>
      <c r="F186" s="81">
        <v>2229507.7200000002</v>
      </c>
      <c r="G186" s="86">
        <v>2304414.09</v>
      </c>
      <c r="H186" s="46">
        <v>2381856.17</v>
      </c>
      <c r="I186" s="47">
        <v>2461920.36</v>
      </c>
      <c r="J186" s="47">
        <v>2544695.9900000002</v>
      </c>
      <c r="K186" s="47">
        <v>2630275.48</v>
      </c>
      <c r="L186" s="47">
        <v>2718754.41</v>
      </c>
      <c r="M186" s="47">
        <v>2810231.6</v>
      </c>
    </row>
    <row r="187" spans="1:13" hidden="1" x14ac:dyDescent="0.25">
      <c r="A187" s="13" t="s">
        <v>169</v>
      </c>
      <c r="B187" s="63"/>
      <c r="C187" s="57"/>
      <c r="D187" s="58"/>
      <c r="E187" s="57"/>
      <c r="F187" s="57"/>
      <c r="G187" s="59"/>
      <c r="H187" s="42"/>
      <c r="I187" s="29"/>
      <c r="J187" s="29"/>
      <c r="K187" s="29"/>
      <c r="L187" s="29"/>
      <c r="M187" s="29"/>
    </row>
    <row r="188" spans="1:13" ht="15.75" thickBot="1" x14ac:dyDescent="0.3">
      <c r="A188" s="13" t="s">
        <v>168</v>
      </c>
      <c r="B188" s="68" t="s">
        <v>116</v>
      </c>
      <c r="C188" s="69">
        <f t="shared" ref="C188:M188" si="52">SUM(C180:C187)</f>
        <v>8290707.5399999991</v>
      </c>
      <c r="D188" s="70">
        <f t="shared" si="52"/>
        <v>9577585.3200000003</v>
      </c>
      <c r="E188" s="69">
        <f t="shared" si="52"/>
        <v>9521157.1500000004</v>
      </c>
      <c r="F188" s="69">
        <f t="shared" si="52"/>
        <v>9775479.0100000016</v>
      </c>
      <c r="G188" s="71">
        <f t="shared" si="52"/>
        <v>9934781.2899999991</v>
      </c>
      <c r="H188" s="43">
        <f t="shared" si="52"/>
        <v>10158925.34</v>
      </c>
      <c r="I188" s="31">
        <f t="shared" si="52"/>
        <v>10394903.029999999</v>
      </c>
      <c r="J188" s="31">
        <f t="shared" si="52"/>
        <v>10688346.609999999</v>
      </c>
      <c r="K188" s="31">
        <f t="shared" si="52"/>
        <v>10888782.93</v>
      </c>
      <c r="L188" s="31">
        <f t="shared" si="52"/>
        <v>11147106.690000001</v>
      </c>
      <c r="M188" s="31">
        <f t="shared" si="52"/>
        <v>11413329.469999999</v>
      </c>
    </row>
    <row r="189" spans="1:13" ht="15.75" thickTop="1" x14ac:dyDescent="0.25">
      <c r="A189" s="13" t="s">
        <v>167</v>
      </c>
      <c r="B189" s="94" t="s">
        <v>106</v>
      </c>
      <c r="C189" s="95">
        <f t="shared" ref="C189:M189" si="53">C179-C188</f>
        <v>3431684.9399999995</v>
      </c>
      <c r="D189" s="95">
        <f t="shared" si="53"/>
        <v>2614922.3699999992</v>
      </c>
      <c r="E189" s="95">
        <f t="shared" si="53"/>
        <v>3044470.8999999985</v>
      </c>
      <c r="F189" s="95">
        <f t="shared" si="53"/>
        <v>3175372.83</v>
      </c>
      <c r="G189" s="96">
        <f t="shared" si="53"/>
        <v>3413787.9200000037</v>
      </c>
      <c r="H189" s="50">
        <f t="shared" si="53"/>
        <v>3600259.6399999987</v>
      </c>
      <c r="I189" s="51">
        <f t="shared" si="53"/>
        <v>3788211.910000002</v>
      </c>
      <c r="J189" s="51">
        <f t="shared" si="53"/>
        <v>3932443.8700000029</v>
      </c>
      <c r="K189" s="51">
        <f t="shared" si="53"/>
        <v>4183872.8500000015</v>
      </c>
      <c r="L189" s="51">
        <f t="shared" si="53"/>
        <v>4392061.7199999969</v>
      </c>
      <c r="M189" s="51">
        <f t="shared" si="53"/>
        <v>4607474.2900000028</v>
      </c>
    </row>
    <row r="190" spans="1:13" x14ac:dyDescent="0.25">
      <c r="A190" s="13" t="s">
        <v>207</v>
      </c>
      <c r="B190" s="90" t="s">
        <v>74</v>
      </c>
      <c r="C190" s="91"/>
      <c r="D190" s="92"/>
      <c r="E190" s="91"/>
      <c r="F190" s="91"/>
      <c r="G190" s="93"/>
      <c r="H190" s="42"/>
      <c r="I190" s="29"/>
      <c r="J190" s="29"/>
      <c r="K190" s="29"/>
      <c r="L190" s="29"/>
      <c r="M190" s="29"/>
    </row>
    <row r="191" spans="1:13" x14ac:dyDescent="0.25">
      <c r="A191" s="13" t="s">
        <v>372</v>
      </c>
      <c r="B191" s="85" t="s">
        <v>156</v>
      </c>
      <c r="C191" s="81">
        <v>1100000</v>
      </c>
      <c r="D191" s="82">
        <v>3459009</v>
      </c>
      <c r="E191" s="81">
        <v>600000</v>
      </c>
      <c r="F191" s="81">
        <v>600000</v>
      </c>
      <c r="G191" s="86">
        <v>600000</v>
      </c>
      <c r="H191" s="46">
        <v>600000</v>
      </c>
      <c r="I191" s="47">
        <v>600000</v>
      </c>
      <c r="J191" s="47">
        <v>600000</v>
      </c>
      <c r="K191" s="47">
        <v>600000</v>
      </c>
      <c r="L191" s="47">
        <v>600000</v>
      </c>
      <c r="M191" s="47">
        <v>600000</v>
      </c>
    </row>
    <row r="192" spans="1:13" hidden="1" x14ac:dyDescent="0.25">
      <c r="A192" s="13" t="s">
        <v>165</v>
      </c>
      <c r="B192" s="63"/>
      <c r="C192" s="57"/>
      <c r="D192" s="58"/>
      <c r="E192" s="57"/>
      <c r="F192" s="57"/>
      <c r="G192" s="59"/>
      <c r="H192" s="42"/>
      <c r="I192" s="29"/>
      <c r="J192" s="29"/>
      <c r="K192" s="29"/>
      <c r="L192" s="29"/>
      <c r="M192" s="29"/>
    </row>
    <row r="193" spans="1:13" ht="15.75" thickBot="1" x14ac:dyDescent="0.3">
      <c r="A193" s="13" t="s">
        <v>165</v>
      </c>
      <c r="B193" s="72" t="s">
        <v>107</v>
      </c>
      <c r="C193" s="73">
        <f t="shared" ref="C193:M193" si="54">SUM(C189:C192)</f>
        <v>4531684.9399999995</v>
      </c>
      <c r="D193" s="73">
        <f t="shared" si="54"/>
        <v>6073931.3699999992</v>
      </c>
      <c r="E193" s="73">
        <f t="shared" si="54"/>
        <v>3644470.8999999985</v>
      </c>
      <c r="F193" s="73">
        <f t="shared" si="54"/>
        <v>3775372.83</v>
      </c>
      <c r="G193" s="74">
        <f t="shared" si="54"/>
        <v>4013787.9200000037</v>
      </c>
      <c r="H193" s="50">
        <f t="shared" si="54"/>
        <v>4200259.6399999987</v>
      </c>
      <c r="I193" s="51">
        <f t="shared" si="54"/>
        <v>4388211.910000002</v>
      </c>
      <c r="J193" s="51">
        <f t="shared" si="54"/>
        <v>4532443.8700000029</v>
      </c>
      <c r="K193" s="51">
        <f t="shared" si="54"/>
        <v>4783872.8500000015</v>
      </c>
      <c r="L193" s="51">
        <f t="shared" si="54"/>
        <v>4992061.7199999969</v>
      </c>
      <c r="M193" s="51">
        <f t="shared" si="54"/>
        <v>5207474.2900000028</v>
      </c>
    </row>
    <row r="194" spans="1:13" ht="16.5" thickTop="1" thickBot="1" x14ac:dyDescent="0.3">
      <c r="A194" s="13" t="s">
        <v>168</v>
      </c>
      <c r="B194" s="38"/>
      <c r="C194" s="39"/>
      <c r="D194" s="39"/>
      <c r="E194" s="39"/>
      <c r="F194" s="39"/>
      <c r="G194" s="39"/>
      <c r="H194" s="35"/>
      <c r="I194" s="35"/>
      <c r="J194" s="35"/>
      <c r="K194" s="35"/>
      <c r="L194" s="35"/>
      <c r="M194" s="35"/>
    </row>
    <row r="195" spans="1:13" ht="26.25" thickTop="1" x14ac:dyDescent="0.25">
      <c r="A195" s="13" t="s">
        <v>167</v>
      </c>
      <c r="B195" s="87" t="s">
        <v>265</v>
      </c>
      <c r="C195" s="88" t="str">
        <f>LEFT(xlvar.NXTBUD.DESCRLONG,7)&amp;" Original"</f>
        <v>2021/22 Original</v>
      </c>
      <c r="D195" s="88" t="str">
        <f>LEFT(xlvar.NXTBUD.DESCRLONG,7)</f>
        <v>2021/22</v>
      </c>
      <c r="E195" s="88" t="str">
        <f t="shared" ref="E195:M195" si="55">LEFT(D195,4)+1&amp;"/"&amp;RIGHT(D195,2)+1</f>
        <v>2022/23</v>
      </c>
      <c r="F195" s="88" t="str">
        <f t="shared" si="55"/>
        <v>2023/24</v>
      </c>
      <c r="G195" s="89" t="str">
        <f t="shared" si="55"/>
        <v>2024/25</v>
      </c>
      <c r="H195" s="48" t="str">
        <f t="shared" si="55"/>
        <v>2025/26</v>
      </c>
      <c r="I195" s="49" t="str">
        <f t="shared" si="55"/>
        <v>2026/27</v>
      </c>
      <c r="J195" s="49" t="str">
        <f t="shared" si="55"/>
        <v>2027/28</v>
      </c>
      <c r="K195" s="49" t="str">
        <f t="shared" si="55"/>
        <v>2028/29</v>
      </c>
      <c r="L195" s="49" t="str">
        <f t="shared" si="55"/>
        <v>2029/30</v>
      </c>
      <c r="M195" s="49" t="str">
        <f t="shared" si="55"/>
        <v>2030/31</v>
      </c>
    </row>
    <row r="196" spans="1:13" x14ac:dyDescent="0.25">
      <c r="A196" s="13" t="s">
        <v>207</v>
      </c>
      <c r="B196" s="90" t="s">
        <v>137</v>
      </c>
      <c r="C196" s="91"/>
      <c r="D196" s="92"/>
      <c r="E196" s="91"/>
      <c r="F196" s="91"/>
      <c r="G196" s="93"/>
      <c r="H196" s="42"/>
      <c r="I196" s="29"/>
      <c r="J196" s="29"/>
      <c r="K196" s="29"/>
      <c r="L196" s="29"/>
      <c r="M196" s="29"/>
    </row>
    <row r="197" spans="1:13" x14ac:dyDescent="0.25">
      <c r="A197" s="13" t="s">
        <v>373</v>
      </c>
      <c r="B197" s="85" t="s">
        <v>153</v>
      </c>
      <c r="C197" s="81">
        <v>1801307</v>
      </c>
      <c r="D197" s="82">
        <v>2274422.39</v>
      </c>
      <c r="E197" s="81">
        <v>2274422.39</v>
      </c>
      <c r="F197" s="81">
        <v>2274422.39</v>
      </c>
      <c r="G197" s="86">
        <v>2274422.39</v>
      </c>
      <c r="H197" s="46">
        <v>2274422.39</v>
      </c>
      <c r="I197" s="47">
        <v>2274422.39</v>
      </c>
      <c r="J197" s="47">
        <v>2274422.39</v>
      </c>
      <c r="K197" s="47">
        <v>2274422.39</v>
      </c>
      <c r="L197" s="47">
        <v>2274422.39</v>
      </c>
      <c r="M197" s="47">
        <v>2274422.39</v>
      </c>
    </row>
    <row r="198" spans="1:13" hidden="1" x14ac:dyDescent="0.25">
      <c r="A198" s="13" t="s">
        <v>168</v>
      </c>
      <c r="B198" s="63"/>
      <c r="C198" s="57"/>
      <c r="D198" s="58"/>
      <c r="E198" s="57"/>
      <c r="F198" s="57"/>
      <c r="G198" s="59"/>
      <c r="H198" s="42"/>
      <c r="I198" s="29"/>
      <c r="J198" s="29"/>
      <c r="K198" s="29"/>
      <c r="L198" s="29"/>
      <c r="M198" s="29"/>
    </row>
    <row r="199" spans="1:13" x14ac:dyDescent="0.25">
      <c r="A199" s="13" t="s">
        <v>170</v>
      </c>
      <c r="B199" s="64" t="str">
        <f t="shared" ref="B199" si="56">"Total "&amp;B196</f>
        <v>Total Non Cash</v>
      </c>
      <c r="C199" s="65">
        <f t="shared" ref="C199:M199" si="57">SUM(C196:C198)</f>
        <v>1801307</v>
      </c>
      <c r="D199" s="66">
        <f t="shared" si="57"/>
        <v>2274422.39</v>
      </c>
      <c r="E199" s="65">
        <f t="shared" si="57"/>
        <v>2274422.39</v>
      </c>
      <c r="F199" s="65">
        <f t="shared" si="57"/>
        <v>2274422.39</v>
      </c>
      <c r="G199" s="67">
        <f t="shared" si="57"/>
        <v>2274422.39</v>
      </c>
      <c r="H199" s="43">
        <f t="shared" si="57"/>
        <v>2274422.39</v>
      </c>
      <c r="I199" s="31">
        <f t="shared" si="57"/>
        <v>2274422.39</v>
      </c>
      <c r="J199" s="31">
        <f t="shared" si="57"/>
        <v>2274422.39</v>
      </c>
      <c r="K199" s="31">
        <f t="shared" si="57"/>
        <v>2274422.39</v>
      </c>
      <c r="L199" s="31">
        <f t="shared" si="57"/>
        <v>2274422.39</v>
      </c>
      <c r="M199" s="31">
        <f t="shared" si="57"/>
        <v>2274422.39</v>
      </c>
    </row>
    <row r="200" spans="1:13" x14ac:dyDescent="0.25">
      <c r="A200" s="13" t="s">
        <v>171</v>
      </c>
      <c r="B200" s="75" t="s">
        <v>75</v>
      </c>
      <c r="C200" s="61"/>
      <c r="D200" s="76"/>
      <c r="E200" s="61"/>
      <c r="F200" s="61"/>
      <c r="G200" s="62"/>
      <c r="H200" s="41"/>
      <c r="I200" s="30"/>
      <c r="J200" s="30"/>
      <c r="K200" s="30"/>
      <c r="L200" s="30"/>
      <c r="M200" s="30"/>
    </row>
    <row r="201" spans="1:13" x14ac:dyDescent="0.25">
      <c r="A201" s="13" t="s">
        <v>374</v>
      </c>
      <c r="B201" s="85" t="s">
        <v>140</v>
      </c>
      <c r="C201" s="81">
        <v>-8648818</v>
      </c>
      <c r="D201" s="82">
        <v>-22335300</v>
      </c>
      <c r="E201" s="81">
        <v>-13555000</v>
      </c>
      <c r="F201" s="81">
        <v>-9055000</v>
      </c>
      <c r="G201" s="86">
        <v>-2955000</v>
      </c>
      <c r="H201" s="46">
        <v>-3805000</v>
      </c>
      <c r="I201" s="47">
        <v>-4805000</v>
      </c>
      <c r="J201" s="47">
        <v>-5205000</v>
      </c>
      <c r="K201" s="47">
        <v>-11655000</v>
      </c>
      <c r="L201" s="47">
        <v>-5405000</v>
      </c>
      <c r="M201" s="47">
        <v>-3805000</v>
      </c>
    </row>
    <row r="202" spans="1:13" x14ac:dyDescent="0.25">
      <c r="A202" s="13" t="s">
        <v>165</v>
      </c>
      <c r="B202" s="63" t="s">
        <v>142</v>
      </c>
      <c r="C202" s="57">
        <v>0</v>
      </c>
      <c r="D202" s="58">
        <v>0</v>
      </c>
      <c r="E202" s="57">
        <v>0</v>
      </c>
      <c r="F202" s="57">
        <v>0</v>
      </c>
      <c r="G202" s="59">
        <v>0</v>
      </c>
      <c r="H202" s="42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</row>
    <row r="203" spans="1:13" hidden="1" x14ac:dyDescent="0.25">
      <c r="A203" s="13" t="s">
        <v>165</v>
      </c>
      <c r="B203" s="63"/>
      <c r="C203" s="57"/>
      <c r="D203" s="58"/>
      <c r="E203" s="57"/>
      <c r="F203" s="57"/>
      <c r="G203" s="59"/>
      <c r="H203" s="42"/>
      <c r="I203" s="29"/>
      <c r="J203" s="29"/>
      <c r="K203" s="29"/>
      <c r="L203" s="29"/>
      <c r="M203" s="29"/>
    </row>
    <row r="204" spans="1:13" x14ac:dyDescent="0.25">
      <c r="A204" s="13" t="s">
        <v>170</v>
      </c>
      <c r="B204" s="64" t="str">
        <f>"Total "&amp;B200</f>
        <v>Total Investing Fund Flows</v>
      </c>
      <c r="C204" s="65">
        <f t="shared" ref="C204:M204" si="58">SUM(C201:C203)</f>
        <v>-8648818</v>
      </c>
      <c r="D204" s="66">
        <f t="shared" si="58"/>
        <v>-22335300</v>
      </c>
      <c r="E204" s="65">
        <f t="shared" si="58"/>
        <v>-13555000</v>
      </c>
      <c r="F204" s="65">
        <f t="shared" si="58"/>
        <v>-9055000</v>
      </c>
      <c r="G204" s="67">
        <f t="shared" si="58"/>
        <v>-2955000</v>
      </c>
      <c r="H204" s="43">
        <f t="shared" si="58"/>
        <v>-3805000</v>
      </c>
      <c r="I204" s="31">
        <f t="shared" si="58"/>
        <v>-4805000</v>
      </c>
      <c r="J204" s="31">
        <f t="shared" si="58"/>
        <v>-5205000</v>
      </c>
      <c r="K204" s="31">
        <f t="shared" si="58"/>
        <v>-11655000</v>
      </c>
      <c r="L204" s="31">
        <f t="shared" si="58"/>
        <v>-5405000</v>
      </c>
      <c r="M204" s="31">
        <f t="shared" si="58"/>
        <v>-3805000</v>
      </c>
    </row>
    <row r="205" spans="1:13" x14ac:dyDescent="0.25">
      <c r="A205" s="13" t="s">
        <v>167</v>
      </c>
      <c r="B205" s="75" t="s">
        <v>77</v>
      </c>
      <c r="C205" s="61"/>
      <c r="D205" s="76"/>
      <c r="E205" s="61"/>
      <c r="F205" s="61"/>
      <c r="G205" s="62"/>
      <c r="H205" s="41"/>
      <c r="I205" s="30"/>
      <c r="J205" s="30"/>
      <c r="K205" s="30"/>
      <c r="L205" s="30"/>
      <c r="M205" s="30"/>
    </row>
    <row r="206" spans="1:13" x14ac:dyDescent="0.25">
      <c r="A206" s="13" t="s">
        <v>375</v>
      </c>
      <c r="B206" s="85" t="s">
        <v>157</v>
      </c>
      <c r="C206" s="81">
        <v>-486159</v>
      </c>
      <c r="D206" s="82">
        <v>-108069</v>
      </c>
      <c r="E206" s="81">
        <v>-19846</v>
      </c>
      <c r="F206" s="81">
        <v>-32948</v>
      </c>
      <c r="G206" s="86">
        <v>6439</v>
      </c>
      <c r="H206" s="46">
        <v>162321</v>
      </c>
      <c r="I206" s="47">
        <v>159466</v>
      </c>
      <c r="J206" s="47">
        <v>156481</v>
      </c>
      <c r="K206" s="47">
        <v>152634</v>
      </c>
      <c r="L206" s="47">
        <v>148587</v>
      </c>
      <c r="M206" s="47">
        <v>144084</v>
      </c>
    </row>
    <row r="207" spans="1:13" x14ac:dyDescent="0.25">
      <c r="A207" s="13" t="s">
        <v>419</v>
      </c>
      <c r="B207" s="85" t="s">
        <v>158</v>
      </c>
      <c r="C207" s="81">
        <v>-3150000</v>
      </c>
      <c r="D207" s="82">
        <v>0</v>
      </c>
      <c r="E207" s="81">
        <v>0</v>
      </c>
      <c r="F207" s="81">
        <v>0</v>
      </c>
      <c r="G207" s="86">
        <v>0</v>
      </c>
      <c r="H207" s="46">
        <v>0</v>
      </c>
      <c r="I207" s="47">
        <v>0</v>
      </c>
      <c r="J207" s="47">
        <v>0</v>
      </c>
      <c r="K207" s="47">
        <v>0</v>
      </c>
      <c r="L207" s="47">
        <v>0</v>
      </c>
      <c r="M207" s="47">
        <v>0</v>
      </c>
    </row>
    <row r="208" spans="1:13" hidden="1" x14ac:dyDescent="0.25">
      <c r="A208" s="13" t="s">
        <v>169</v>
      </c>
      <c r="B208" s="63"/>
      <c r="C208" s="57"/>
      <c r="D208" s="58"/>
      <c r="E208" s="57"/>
      <c r="F208" s="57"/>
      <c r="G208" s="59"/>
      <c r="H208" s="42"/>
      <c r="I208" s="29"/>
      <c r="J208" s="29"/>
      <c r="K208" s="29"/>
      <c r="L208" s="29"/>
      <c r="M208" s="29"/>
    </row>
    <row r="209" spans="1:13" ht="15.75" thickBot="1" x14ac:dyDescent="0.3">
      <c r="A209" s="13" t="s">
        <v>165</v>
      </c>
      <c r="B209" s="68" t="str">
        <f>"Total "&amp;B205</f>
        <v>Total Financing Fund Flows</v>
      </c>
      <c r="C209" s="69">
        <f t="shared" ref="C209:M209" si="59">SUM(C206:C208)</f>
        <v>-3636159</v>
      </c>
      <c r="D209" s="70">
        <f t="shared" si="59"/>
        <v>-108069</v>
      </c>
      <c r="E209" s="69">
        <f t="shared" si="59"/>
        <v>-19846</v>
      </c>
      <c r="F209" s="69">
        <f t="shared" si="59"/>
        <v>-32948</v>
      </c>
      <c r="G209" s="71">
        <f t="shared" si="59"/>
        <v>6439</v>
      </c>
      <c r="H209" s="43">
        <f t="shared" si="59"/>
        <v>162321</v>
      </c>
      <c r="I209" s="31">
        <f t="shared" si="59"/>
        <v>159466</v>
      </c>
      <c r="J209" s="31">
        <f t="shared" si="59"/>
        <v>156481</v>
      </c>
      <c r="K209" s="31">
        <f t="shared" si="59"/>
        <v>152634</v>
      </c>
      <c r="L209" s="31">
        <f t="shared" si="59"/>
        <v>148587</v>
      </c>
      <c r="M209" s="31">
        <f t="shared" si="59"/>
        <v>144084</v>
      </c>
    </row>
    <row r="210" spans="1:13" ht="15.75" thickTop="1" x14ac:dyDescent="0.25">
      <c r="A210" s="13" t="s">
        <v>170</v>
      </c>
      <c r="B210" s="94" t="s">
        <v>108</v>
      </c>
      <c r="C210" s="95">
        <f t="shared" ref="C210:M210" si="60">C193+C199+C204+C209</f>
        <v>-5951985.0600000005</v>
      </c>
      <c r="D210" s="95">
        <f t="shared" si="60"/>
        <v>-14095015.24</v>
      </c>
      <c r="E210" s="95">
        <f t="shared" si="60"/>
        <v>-7655952.7100000009</v>
      </c>
      <c r="F210" s="95">
        <f t="shared" si="60"/>
        <v>-3038152.7799999993</v>
      </c>
      <c r="G210" s="96">
        <f t="shared" si="60"/>
        <v>3339649.3100000042</v>
      </c>
      <c r="H210" s="50">
        <f t="shared" si="60"/>
        <v>2832003.0299999993</v>
      </c>
      <c r="I210" s="51">
        <f t="shared" si="60"/>
        <v>2017100.3000000026</v>
      </c>
      <c r="J210" s="51">
        <f t="shared" si="60"/>
        <v>1758347.2600000035</v>
      </c>
      <c r="K210" s="51">
        <f t="shared" si="60"/>
        <v>-4444070.7599999979</v>
      </c>
      <c r="L210" s="51">
        <f t="shared" si="60"/>
        <v>2010071.1099999975</v>
      </c>
      <c r="M210" s="51">
        <f t="shared" si="60"/>
        <v>3820980.6800000034</v>
      </c>
    </row>
    <row r="211" spans="1:13" x14ac:dyDescent="0.25">
      <c r="A211" s="13" t="s">
        <v>167</v>
      </c>
      <c r="B211" s="97" t="s">
        <v>78</v>
      </c>
      <c r="C211" s="98"/>
      <c r="D211" s="99"/>
      <c r="E211" s="98"/>
      <c r="F211" s="98"/>
      <c r="G211" s="100"/>
      <c r="H211" s="41"/>
      <c r="I211" s="30"/>
      <c r="J211" s="30"/>
      <c r="K211" s="30"/>
      <c r="L211" s="30"/>
      <c r="M211" s="30"/>
    </row>
    <row r="212" spans="1:13" x14ac:dyDescent="0.25">
      <c r="A212" s="13" t="s">
        <v>376</v>
      </c>
      <c r="B212" s="85" t="s">
        <v>160</v>
      </c>
      <c r="C212" s="81">
        <v>-500000.04</v>
      </c>
      <c r="D212" s="82">
        <v>-500000.04</v>
      </c>
      <c r="E212" s="81">
        <v>-500000</v>
      </c>
      <c r="F212" s="81">
        <v>-500000</v>
      </c>
      <c r="G212" s="86">
        <v>-500000</v>
      </c>
      <c r="H212" s="46">
        <v>-500000</v>
      </c>
      <c r="I212" s="47">
        <v>-500000</v>
      </c>
      <c r="J212" s="47">
        <v>-500000</v>
      </c>
      <c r="K212" s="47">
        <v>-500000</v>
      </c>
      <c r="L212" s="47">
        <v>-500000</v>
      </c>
      <c r="M212" s="47">
        <v>-500000</v>
      </c>
    </row>
    <row r="213" spans="1:13" x14ac:dyDescent="0.25">
      <c r="A213" s="13" t="s">
        <v>417</v>
      </c>
      <c r="B213" s="85" t="s">
        <v>161</v>
      </c>
      <c r="C213" s="81">
        <v>-3364418.04</v>
      </c>
      <c r="D213" s="82">
        <v>0</v>
      </c>
      <c r="E213" s="81">
        <v>0</v>
      </c>
      <c r="F213" s="81">
        <v>0</v>
      </c>
      <c r="G213" s="86">
        <v>0</v>
      </c>
      <c r="H213" s="46">
        <v>0</v>
      </c>
      <c r="I213" s="47">
        <v>0</v>
      </c>
      <c r="J213" s="47">
        <v>0</v>
      </c>
      <c r="K213" s="47">
        <v>0</v>
      </c>
      <c r="L213" s="47">
        <v>0</v>
      </c>
      <c r="M213" s="47">
        <v>0</v>
      </c>
    </row>
    <row r="214" spans="1:13" x14ac:dyDescent="0.25">
      <c r="A214" s="13" t="s">
        <v>377</v>
      </c>
      <c r="B214" s="85" t="s">
        <v>163</v>
      </c>
      <c r="C214" s="81">
        <v>1248641.8799999999</v>
      </c>
      <c r="D214" s="82">
        <v>2678686.92</v>
      </c>
      <c r="E214" s="81">
        <v>383642</v>
      </c>
      <c r="F214" s="81">
        <v>148642</v>
      </c>
      <c r="G214" s="86">
        <v>148642</v>
      </c>
      <c r="H214" s="46">
        <v>148642</v>
      </c>
      <c r="I214" s="47">
        <v>148642</v>
      </c>
      <c r="J214" s="47">
        <v>348642</v>
      </c>
      <c r="K214" s="47">
        <v>148642</v>
      </c>
      <c r="L214" s="47">
        <v>148642</v>
      </c>
      <c r="M214" s="47">
        <v>148642</v>
      </c>
    </row>
    <row r="215" spans="1:13" x14ac:dyDescent="0.25">
      <c r="A215" s="13" t="s">
        <v>378</v>
      </c>
      <c r="B215" s="85" t="s">
        <v>164</v>
      </c>
      <c r="C215" s="81">
        <v>4468235.88</v>
      </c>
      <c r="D215" s="82">
        <v>8608725.1199999992</v>
      </c>
      <c r="E215" s="81">
        <v>2115000</v>
      </c>
      <c r="F215" s="81">
        <v>250000</v>
      </c>
      <c r="G215" s="86">
        <v>0</v>
      </c>
      <c r="H215" s="46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0</v>
      </c>
    </row>
    <row r="216" spans="1:13" hidden="1" x14ac:dyDescent="0.25">
      <c r="A216" s="13" t="s">
        <v>169</v>
      </c>
      <c r="B216" s="63"/>
      <c r="C216" s="57"/>
      <c r="D216" s="58"/>
      <c r="E216" s="57"/>
      <c r="F216" s="57"/>
      <c r="G216" s="59"/>
      <c r="H216" s="42"/>
      <c r="I216" s="29"/>
      <c r="J216" s="29"/>
      <c r="K216" s="29"/>
      <c r="L216" s="29"/>
      <c r="M216" s="29"/>
    </row>
    <row r="217" spans="1:13" ht="15.75" thickBot="1" x14ac:dyDescent="0.3">
      <c r="A217" s="13" t="s">
        <v>165</v>
      </c>
      <c r="B217" s="68" t="str">
        <f>"Total "&amp;B211</f>
        <v>Total Reserve Movements</v>
      </c>
      <c r="C217" s="69">
        <f t="shared" ref="C217:M217" si="61">SUM(C212:C216)</f>
        <v>1852459.6799999997</v>
      </c>
      <c r="D217" s="70">
        <f t="shared" si="61"/>
        <v>10787412</v>
      </c>
      <c r="E217" s="69">
        <f t="shared" si="61"/>
        <v>1998642</v>
      </c>
      <c r="F217" s="69">
        <f t="shared" si="61"/>
        <v>-101358</v>
      </c>
      <c r="G217" s="71">
        <f t="shared" si="61"/>
        <v>-351358</v>
      </c>
      <c r="H217" s="43">
        <f t="shared" si="61"/>
        <v>-351358</v>
      </c>
      <c r="I217" s="31">
        <f t="shared" si="61"/>
        <v>-351358</v>
      </c>
      <c r="J217" s="31">
        <f t="shared" si="61"/>
        <v>-151358</v>
      </c>
      <c r="K217" s="31">
        <f t="shared" si="61"/>
        <v>-351358</v>
      </c>
      <c r="L217" s="31">
        <f t="shared" si="61"/>
        <v>-351358</v>
      </c>
      <c r="M217" s="31">
        <f t="shared" si="61"/>
        <v>-351358</v>
      </c>
    </row>
    <row r="218" spans="1:13" ht="16.5" thickTop="1" thickBot="1" x14ac:dyDescent="0.3">
      <c r="A218" s="13" t="s">
        <v>165</v>
      </c>
      <c r="B218" s="72" t="s">
        <v>109</v>
      </c>
      <c r="C218" s="73">
        <f t="shared" ref="C218:M218" si="62">C210+C217</f>
        <v>-4099525.3800000008</v>
      </c>
      <c r="D218" s="73">
        <f t="shared" si="62"/>
        <v>-3307603.24</v>
      </c>
      <c r="E218" s="73">
        <f t="shared" si="62"/>
        <v>-5657310.7100000009</v>
      </c>
      <c r="F218" s="73">
        <f t="shared" si="62"/>
        <v>-3139510.7799999993</v>
      </c>
      <c r="G218" s="74">
        <f t="shared" si="62"/>
        <v>2988291.3100000042</v>
      </c>
      <c r="H218" s="50">
        <f t="shared" si="62"/>
        <v>2480645.0299999993</v>
      </c>
      <c r="I218" s="51">
        <f t="shared" si="62"/>
        <v>1665742.3000000026</v>
      </c>
      <c r="J218" s="51">
        <f t="shared" si="62"/>
        <v>1606989.2600000035</v>
      </c>
      <c r="K218" s="51">
        <f t="shared" si="62"/>
        <v>-4795428.7599999979</v>
      </c>
      <c r="L218" s="51">
        <f t="shared" si="62"/>
        <v>1658713.1099999975</v>
      </c>
      <c r="M218" s="51">
        <f t="shared" si="62"/>
        <v>3469622.6800000034</v>
      </c>
    </row>
    <row r="219" spans="1:13" ht="15.75" thickTop="1" x14ac:dyDescent="0.25">
      <c r="A219" s="13" t="s">
        <v>172</v>
      </c>
      <c r="B219" s="38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</row>
    <row r="220" spans="1:13" x14ac:dyDescent="0.25">
      <c r="A220" s="13" t="s">
        <v>80</v>
      </c>
      <c r="B220" s="77" t="s">
        <v>250</v>
      </c>
      <c r="C220" s="78">
        <f>+C218+'Gen Unrestricted'!B10</f>
        <v>13049474.619999999</v>
      </c>
      <c r="D220" s="78">
        <f t="shared" ref="D220" si="63">+C220+D218</f>
        <v>9741871.379999999</v>
      </c>
      <c r="E220" s="78">
        <f t="shared" ref="E220" si="64">+D220+E218</f>
        <v>4084560.6699999981</v>
      </c>
      <c r="F220" s="78">
        <f t="shared" ref="F220" si="65">+E220+F218</f>
        <v>945049.88999999873</v>
      </c>
      <c r="G220" s="78">
        <f t="shared" ref="G220" si="66">+F220+G218</f>
        <v>3933341.200000003</v>
      </c>
      <c r="H220" s="52"/>
      <c r="I220" s="52"/>
      <c r="J220" s="52"/>
      <c r="K220" s="52"/>
      <c r="L220" s="52"/>
      <c r="M220" s="52"/>
    </row>
    <row r="221" spans="1:13" x14ac:dyDescent="0.25">
      <c r="A221" s="13" t="s">
        <v>79</v>
      </c>
    </row>
    <row r="222" spans="1:13" x14ac:dyDescent="0.25">
      <c r="A222" s="13" t="s">
        <v>61</v>
      </c>
    </row>
    <row r="223" spans="1:13" x14ac:dyDescent="0.25">
      <c r="A223" s="13" t="s">
        <v>43</v>
      </c>
      <c r="C223" s="26"/>
      <c r="D223" s="26"/>
    </row>
    <row r="224" spans="1:13" ht="15.75" thickBot="1" x14ac:dyDescent="0.3">
      <c r="A224" s="13" t="s">
        <v>61</v>
      </c>
      <c r="B224" s="1" t="s">
        <v>110</v>
      </c>
    </row>
    <row r="225" spans="1:13" ht="26.25" thickTop="1" x14ac:dyDescent="0.25">
      <c r="A225" s="13" t="s">
        <v>45</v>
      </c>
      <c r="B225" s="53" t="s">
        <v>254</v>
      </c>
      <c r="C225" s="54" t="str">
        <f>LEFT(xlvar.NXTBUD.DESCRLONG,7)&amp;" Original"</f>
        <v>2021/22 Original</v>
      </c>
      <c r="D225" s="54" t="str">
        <f>LEFT(xlvar.NXTBUD.DESCRLONG,7)</f>
        <v>2021/22</v>
      </c>
      <c r="E225" s="54" t="str">
        <f t="shared" ref="E225:M225" si="67">LEFT(D225,4)+1&amp;"/"&amp;RIGHT(D225,2)+1</f>
        <v>2022/23</v>
      </c>
      <c r="F225" s="54" t="str">
        <f t="shared" si="67"/>
        <v>2023/24</v>
      </c>
      <c r="G225" s="55" t="str">
        <f t="shared" si="67"/>
        <v>2024/25</v>
      </c>
      <c r="H225" s="48" t="str">
        <f t="shared" si="67"/>
        <v>2025/26</v>
      </c>
      <c r="I225" s="49" t="str">
        <f t="shared" si="67"/>
        <v>2026/27</v>
      </c>
      <c r="J225" s="49" t="str">
        <f t="shared" si="67"/>
        <v>2027/28</v>
      </c>
      <c r="K225" s="49" t="str">
        <f t="shared" si="67"/>
        <v>2028/29</v>
      </c>
      <c r="L225" s="49" t="str">
        <f t="shared" si="67"/>
        <v>2029/30</v>
      </c>
      <c r="M225" s="49" t="str">
        <f t="shared" si="67"/>
        <v>2030/31</v>
      </c>
    </row>
    <row r="226" spans="1:13" x14ac:dyDescent="0.25">
      <c r="A226" s="13" t="s">
        <v>206</v>
      </c>
      <c r="B226" s="56" t="s">
        <v>134</v>
      </c>
      <c r="C226" s="57"/>
      <c r="D226" s="58"/>
      <c r="E226" s="57"/>
      <c r="F226" s="57"/>
      <c r="G226" s="59"/>
      <c r="H226" s="40"/>
      <c r="I226" s="28"/>
      <c r="J226" s="28"/>
      <c r="K226" s="28"/>
      <c r="L226" s="28"/>
      <c r="M226" s="28"/>
    </row>
    <row r="227" spans="1:13" x14ac:dyDescent="0.25">
      <c r="A227" s="13" t="s">
        <v>379</v>
      </c>
      <c r="B227" s="80" t="s">
        <v>144</v>
      </c>
      <c r="C227" s="81">
        <v>37179373.530000001</v>
      </c>
      <c r="D227" s="82">
        <v>38340353.880000003</v>
      </c>
      <c r="E227" s="83">
        <v>39757967.890000001</v>
      </c>
      <c r="F227" s="83">
        <v>41228453.009999998</v>
      </c>
      <c r="G227" s="84">
        <v>42753797.280000001</v>
      </c>
      <c r="H227" s="44">
        <v>44307930.359999999</v>
      </c>
      <c r="I227" s="45">
        <v>45919298.810000002</v>
      </c>
      <c r="J227" s="45">
        <v>47590036.060000002</v>
      </c>
      <c r="K227" s="45">
        <v>49322355.890000001</v>
      </c>
      <c r="L227" s="45">
        <v>51118555.57</v>
      </c>
      <c r="M227" s="45">
        <v>52981018.990000002</v>
      </c>
    </row>
    <row r="228" spans="1:13" x14ac:dyDescent="0.25">
      <c r="A228" s="13" t="s">
        <v>380</v>
      </c>
      <c r="B228" s="80" t="s">
        <v>145</v>
      </c>
      <c r="C228" s="81">
        <v>15886178.699999999</v>
      </c>
      <c r="D228" s="82">
        <v>16824530.199999999</v>
      </c>
      <c r="E228" s="83">
        <v>17626410.600000001</v>
      </c>
      <c r="F228" s="83">
        <v>18118901.989999998</v>
      </c>
      <c r="G228" s="84">
        <v>18765662.390000001</v>
      </c>
      <c r="H228" s="44">
        <v>19383784.350000001</v>
      </c>
      <c r="I228" s="45">
        <v>20126041.440000001</v>
      </c>
      <c r="J228" s="45">
        <v>20793315.620000001</v>
      </c>
      <c r="K228" s="45">
        <v>21586521.48</v>
      </c>
      <c r="L228" s="45">
        <v>22306607.370000001</v>
      </c>
      <c r="M228" s="45">
        <v>23154556.719999999</v>
      </c>
    </row>
    <row r="229" spans="1:13" x14ac:dyDescent="0.25">
      <c r="A229" s="13" t="s">
        <v>381</v>
      </c>
      <c r="B229" s="80" t="s">
        <v>146</v>
      </c>
      <c r="C229" s="81">
        <v>964155</v>
      </c>
      <c r="D229" s="82">
        <v>1034670</v>
      </c>
      <c r="E229" s="83">
        <v>1028632</v>
      </c>
      <c r="F229" s="83">
        <v>1022510</v>
      </c>
      <c r="G229" s="84">
        <v>1016301</v>
      </c>
      <c r="H229" s="44">
        <v>1010004</v>
      </c>
      <c r="I229" s="45">
        <v>1003619</v>
      </c>
      <c r="J229" s="45">
        <v>997143</v>
      </c>
      <c r="K229" s="45">
        <v>990576</v>
      </c>
      <c r="L229" s="45">
        <v>983916</v>
      </c>
      <c r="M229" s="45">
        <v>977162</v>
      </c>
    </row>
    <row r="230" spans="1:13" x14ac:dyDescent="0.25">
      <c r="A230" s="13" t="s">
        <v>382</v>
      </c>
      <c r="B230" s="80" t="s">
        <v>147</v>
      </c>
      <c r="C230" s="81">
        <v>1397203.71</v>
      </c>
      <c r="D230" s="82">
        <v>1591503.57</v>
      </c>
      <c r="E230" s="83">
        <v>1675012.43</v>
      </c>
      <c r="F230" s="83">
        <v>1731034.66</v>
      </c>
      <c r="G230" s="84">
        <v>1799417.02</v>
      </c>
      <c r="H230" s="44">
        <v>1860249.46</v>
      </c>
      <c r="I230" s="45">
        <v>1933628.33</v>
      </c>
      <c r="J230" s="45">
        <v>1999653.67</v>
      </c>
      <c r="K230" s="45">
        <v>2078427.24</v>
      </c>
      <c r="L230" s="45">
        <v>2150056.38</v>
      </c>
      <c r="M230" s="45">
        <v>2234655.8199999998</v>
      </c>
    </row>
    <row r="231" spans="1:13" x14ac:dyDescent="0.25">
      <c r="A231" s="13" t="s">
        <v>383</v>
      </c>
      <c r="B231" s="80" t="s">
        <v>148</v>
      </c>
      <c r="C231" s="81">
        <v>16617631.800000001</v>
      </c>
      <c r="D231" s="82">
        <v>13000336.779999999</v>
      </c>
      <c r="E231" s="83">
        <v>11052160.310000001</v>
      </c>
      <c r="F231" s="83">
        <v>11186724.689999999</v>
      </c>
      <c r="G231" s="84">
        <v>11361808.33</v>
      </c>
      <c r="H231" s="44">
        <v>11484959.82</v>
      </c>
      <c r="I231" s="45">
        <v>11640529.98</v>
      </c>
      <c r="J231" s="45">
        <v>11802129.630000001</v>
      </c>
      <c r="K231" s="45">
        <v>11965866.09</v>
      </c>
      <c r="L231" s="45">
        <v>12183849.699999999</v>
      </c>
      <c r="M231" s="45">
        <v>12355193.75</v>
      </c>
    </row>
    <row r="232" spans="1:13" x14ac:dyDescent="0.25">
      <c r="A232" s="13" t="s">
        <v>384</v>
      </c>
      <c r="B232" s="80" t="s">
        <v>149</v>
      </c>
      <c r="C232" s="81">
        <v>19535071.399999999</v>
      </c>
      <c r="D232" s="82">
        <v>20102467.960000001</v>
      </c>
      <c r="E232" s="83">
        <v>20207645.559999999</v>
      </c>
      <c r="F232" s="83">
        <v>20859768.690000001</v>
      </c>
      <c r="G232" s="84">
        <v>21554971.760000002</v>
      </c>
      <c r="H232" s="44">
        <v>22262056.559999999</v>
      </c>
      <c r="I232" s="45">
        <v>23017852.77</v>
      </c>
      <c r="J232" s="45">
        <v>23775219.449999999</v>
      </c>
      <c r="K232" s="45">
        <v>24583045.57</v>
      </c>
      <c r="L232" s="45">
        <v>25394251.52</v>
      </c>
      <c r="M232" s="45">
        <v>26257790.059999999</v>
      </c>
    </row>
    <row r="233" spans="1:13" hidden="1" x14ac:dyDescent="0.25">
      <c r="A233" s="13" t="s">
        <v>61</v>
      </c>
      <c r="B233" s="63"/>
      <c r="C233" s="57"/>
      <c r="D233" s="58"/>
      <c r="E233" s="57"/>
      <c r="F233" s="57"/>
      <c r="G233" s="59"/>
      <c r="H233" s="42"/>
      <c r="I233" s="29"/>
      <c r="J233" s="29"/>
      <c r="K233" s="29"/>
      <c r="L233" s="29"/>
      <c r="M233" s="29"/>
    </row>
    <row r="234" spans="1:13" x14ac:dyDescent="0.25">
      <c r="A234" s="13" t="s">
        <v>45</v>
      </c>
      <c r="B234" s="64" t="s">
        <v>115</v>
      </c>
      <c r="C234" s="65">
        <f>SUM(C226:C233)</f>
        <v>91579614.140000015</v>
      </c>
      <c r="D234" s="66">
        <f t="shared" ref="D234:M234" si="68">SUM(D226:D233)</f>
        <v>90893862.389999986</v>
      </c>
      <c r="E234" s="65">
        <f t="shared" si="68"/>
        <v>91347828.790000007</v>
      </c>
      <c r="F234" s="65">
        <f t="shared" si="68"/>
        <v>94147393.039999992</v>
      </c>
      <c r="G234" s="67">
        <f t="shared" si="68"/>
        <v>97251957.780000016</v>
      </c>
      <c r="H234" s="43">
        <f t="shared" si="68"/>
        <v>100308984.55000001</v>
      </c>
      <c r="I234" s="31">
        <f t="shared" si="68"/>
        <v>103640970.33</v>
      </c>
      <c r="J234" s="31">
        <f t="shared" si="68"/>
        <v>106957497.43000001</v>
      </c>
      <c r="K234" s="31">
        <f t="shared" si="68"/>
        <v>110526792.27000001</v>
      </c>
      <c r="L234" s="31">
        <f t="shared" si="68"/>
        <v>114137236.53999999</v>
      </c>
      <c r="M234" s="31">
        <f t="shared" si="68"/>
        <v>117960377.34</v>
      </c>
    </row>
    <row r="235" spans="1:13" x14ac:dyDescent="0.25">
      <c r="A235" s="13" t="s">
        <v>206</v>
      </c>
      <c r="B235" s="56" t="s">
        <v>135</v>
      </c>
      <c r="C235" s="57"/>
      <c r="D235" s="58"/>
      <c r="E235" s="57"/>
      <c r="F235" s="57"/>
      <c r="G235" s="59"/>
      <c r="H235" s="42"/>
      <c r="I235" s="29"/>
      <c r="J235" s="29"/>
      <c r="K235" s="29"/>
      <c r="L235" s="29"/>
      <c r="M235" s="29"/>
    </row>
    <row r="236" spans="1:13" x14ac:dyDescent="0.25">
      <c r="A236" s="13" t="s">
        <v>385</v>
      </c>
      <c r="B236" s="85" t="s">
        <v>150</v>
      </c>
      <c r="C236" s="81">
        <v>26817473.649999999</v>
      </c>
      <c r="D236" s="82">
        <v>28151214.440000001</v>
      </c>
      <c r="E236" s="81">
        <v>29273509.079999998</v>
      </c>
      <c r="F236" s="81">
        <v>30212519.149999999</v>
      </c>
      <c r="G236" s="86">
        <v>31196701.920000002</v>
      </c>
      <c r="H236" s="46">
        <v>32180162.190000001</v>
      </c>
      <c r="I236" s="47">
        <v>33193109.100000001</v>
      </c>
      <c r="J236" s="47">
        <v>34236420.590000004</v>
      </c>
      <c r="K236" s="47">
        <v>35314241.189999998</v>
      </c>
      <c r="L236" s="47">
        <v>36421122.25</v>
      </c>
      <c r="M236" s="47">
        <v>37561207.130000003</v>
      </c>
    </row>
    <row r="237" spans="1:13" x14ac:dyDescent="0.25">
      <c r="A237" s="13" t="s">
        <v>386</v>
      </c>
      <c r="B237" s="85" t="s">
        <v>151</v>
      </c>
      <c r="C237" s="81">
        <v>20375177.129999999</v>
      </c>
      <c r="D237" s="82">
        <v>15998054.5</v>
      </c>
      <c r="E237" s="81">
        <v>14698439.4</v>
      </c>
      <c r="F237" s="81">
        <v>15209034.720000001</v>
      </c>
      <c r="G237" s="86">
        <v>15707210.82</v>
      </c>
      <c r="H237" s="46">
        <v>15840909.98</v>
      </c>
      <c r="I237" s="47">
        <v>16262974.15</v>
      </c>
      <c r="J237" s="47">
        <v>16892039.309999999</v>
      </c>
      <c r="K237" s="47">
        <v>17449718.850000001</v>
      </c>
      <c r="L237" s="47">
        <v>17543902.16</v>
      </c>
      <c r="M237" s="47">
        <v>17935681.379999999</v>
      </c>
    </row>
    <row r="238" spans="1:13" x14ac:dyDescent="0.25">
      <c r="A238" s="13" t="s">
        <v>387</v>
      </c>
      <c r="B238" s="85" t="s">
        <v>152</v>
      </c>
      <c r="C238" s="81">
        <v>1277084</v>
      </c>
      <c r="D238" s="82">
        <v>1590668</v>
      </c>
      <c r="E238" s="81">
        <v>1646688</v>
      </c>
      <c r="F238" s="81">
        <v>1540672</v>
      </c>
      <c r="G238" s="86">
        <v>1435260</v>
      </c>
      <c r="H238" s="46">
        <v>1346512</v>
      </c>
      <c r="I238" s="47">
        <v>1255228</v>
      </c>
      <c r="J238" s="47">
        <v>1164446</v>
      </c>
      <c r="K238" s="47">
        <v>1064956</v>
      </c>
      <c r="L238" s="47">
        <v>961552</v>
      </c>
      <c r="M238" s="47">
        <v>854175</v>
      </c>
    </row>
    <row r="239" spans="1:13" x14ac:dyDescent="0.25">
      <c r="A239" s="13" t="s">
        <v>269</v>
      </c>
      <c r="B239" s="85" t="s">
        <v>153</v>
      </c>
      <c r="C239" s="81">
        <v>14957876</v>
      </c>
      <c r="D239" s="82">
        <v>22666530.170000002</v>
      </c>
      <c r="E239" s="81">
        <v>22666530.170000002</v>
      </c>
      <c r="F239" s="81">
        <v>22666530.170000002</v>
      </c>
      <c r="G239" s="86">
        <v>22666530.170000002</v>
      </c>
      <c r="H239" s="46">
        <v>22666530.170000002</v>
      </c>
      <c r="I239" s="47">
        <v>22666530.170000002</v>
      </c>
      <c r="J239" s="47">
        <v>22666530.170000002</v>
      </c>
      <c r="K239" s="47">
        <v>22666530.170000002</v>
      </c>
      <c r="L239" s="47">
        <v>22666530.170000002</v>
      </c>
      <c r="M239" s="47">
        <v>22666530.170000002</v>
      </c>
    </row>
    <row r="240" spans="1:13" x14ac:dyDescent="0.25">
      <c r="A240" s="13" t="s">
        <v>388</v>
      </c>
      <c r="B240" s="85" t="s">
        <v>154</v>
      </c>
      <c r="C240" s="81">
        <v>6071126.0300000003</v>
      </c>
      <c r="D240" s="82">
        <v>6343831.8399999999</v>
      </c>
      <c r="E240" s="81">
        <v>6551549.8700000001</v>
      </c>
      <c r="F240" s="81">
        <v>6766382.5700000003</v>
      </c>
      <c r="G240" s="86">
        <v>6910926.9900000002</v>
      </c>
      <c r="H240" s="46">
        <v>7154920.6100000003</v>
      </c>
      <c r="I240" s="47">
        <v>7306573.3399999999</v>
      </c>
      <c r="J240" s="47">
        <v>7566549.5599999996</v>
      </c>
      <c r="K240" s="47">
        <v>7725518.6200000001</v>
      </c>
      <c r="L240" s="47">
        <v>8003054.9199999999</v>
      </c>
      <c r="M240" s="47">
        <v>8169137.5899999999</v>
      </c>
    </row>
    <row r="241" spans="1:13" x14ac:dyDescent="0.25">
      <c r="A241" s="13" t="s">
        <v>389</v>
      </c>
      <c r="B241" s="85" t="s">
        <v>155</v>
      </c>
      <c r="C241" s="81">
        <v>18938086.120000001</v>
      </c>
      <c r="D241" s="82">
        <v>19570914.129999999</v>
      </c>
      <c r="E241" s="81">
        <v>19958644.280000001</v>
      </c>
      <c r="F241" s="81">
        <v>20604614.690000001</v>
      </c>
      <c r="G241" s="86">
        <v>21271768.75</v>
      </c>
      <c r="H241" s="46">
        <v>21960808.73</v>
      </c>
      <c r="I241" s="47">
        <v>22672460.390000001</v>
      </c>
      <c r="J241" s="47">
        <v>23407473.969999999</v>
      </c>
      <c r="K241" s="47">
        <v>24166624.300000001</v>
      </c>
      <c r="L241" s="47">
        <v>24950712.649999999</v>
      </c>
      <c r="M241" s="47">
        <v>25760567.030000001</v>
      </c>
    </row>
    <row r="242" spans="1:13" hidden="1" x14ac:dyDescent="0.25">
      <c r="A242" s="13" t="s">
        <v>69</v>
      </c>
      <c r="B242" s="63"/>
      <c r="C242" s="57"/>
      <c r="D242" s="58"/>
      <c r="E242" s="57"/>
      <c r="F242" s="57"/>
      <c r="G242" s="59"/>
      <c r="H242" s="42"/>
      <c r="I242" s="29"/>
      <c r="J242" s="29"/>
      <c r="K242" s="29"/>
      <c r="L242" s="29"/>
      <c r="M242" s="29"/>
    </row>
    <row r="243" spans="1:13" ht="15.75" thickBot="1" x14ac:dyDescent="0.3">
      <c r="A243" s="13" t="s">
        <v>79</v>
      </c>
      <c r="B243" s="68" t="s">
        <v>116</v>
      </c>
      <c r="C243" s="69">
        <f>SUM(C235:C242)</f>
        <v>88436822.930000007</v>
      </c>
      <c r="D243" s="70">
        <f t="shared" ref="D243:M243" si="69">SUM(D235:D242)</f>
        <v>94321213.079999998</v>
      </c>
      <c r="E243" s="69">
        <f t="shared" si="69"/>
        <v>94795360.800000012</v>
      </c>
      <c r="F243" s="69">
        <f t="shared" si="69"/>
        <v>96999753.299999982</v>
      </c>
      <c r="G243" s="71">
        <f t="shared" si="69"/>
        <v>99188398.649999991</v>
      </c>
      <c r="H243" s="43">
        <f t="shared" si="69"/>
        <v>101149843.68000001</v>
      </c>
      <c r="I243" s="31">
        <f t="shared" si="69"/>
        <v>103356875.15000001</v>
      </c>
      <c r="J243" s="31">
        <f t="shared" si="69"/>
        <v>105933459.60000001</v>
      </c>
      <c r="K243" s="31">
        <f t="shared" si="69"/>
        <v>108387589.13000001</v>
      </c>
      <c r="L243" s="31">
        <f t="shared" si="69"/>
        <v>110546874.15000001</v>
      </c>
      <c r="M243" s="31">
        <f t="shared" si="69"/>
        <v>112947298.30000001</v>
      </c>
    </row>
    <row r="244" spans="1:13" ht="15.75" thickTop="1" x14ac:dyDescent="0.25">
      <c r="A244" s="13" t="s">
        <v>45</v>
      </c>
      <c r="B244" s="94" t="s">
        <v>106</v>
      </c>
      <c r="C244" s="95">
        <f t="shared" ref="C244:M244" si="70">C234-C243</f>
        <v>3142791.2100000083</v>
      </c>
      <c r="D244" s="95">
        <f t="shared" si="70"/>
        <v>-3427350.6900000125</v>
      </c>
      <c r="E244" s="95">
        <f t="shared" si="70"/>
        <v>-3447532.0100000054</v>
      </c>
      <c r="F244" s="95">
        <f t="shared" si="70"/>
        <v>-2852360.2599999905</v>
      </c>
      <c r="G244" s="96">
        <f t="shared" si="70"/>
        <v>-1936440.869999975</v>
      </c>
      <c r="H244" s="50">
        <f t="shared" si="70"/>
        <v>-840859.12999999523</v>
      </c>
      <c r="I244" s="51">
        <f t="shared" si="70"/>
        <v>284095.17999999225</v>
      </c>
      <c r="J244" s="51">
        <f t="shared" si="70"/>
        <v>1024037.8299999982</v>
      </c>
      <c r="K244" s="51">
        <f t="shared" si="70"/>
        <v>2139203.1400000006</v>
      </c>
      <c r="L244" s="51">
        <f t="shared" si="70"/>
        <v>3590362.3899999857</v>
      </c>
      <c r="M244" s="51">
        <f t="shared" si="70"/>
        <v>5013079.0399999917</v>
      </c>
    </row>
    <row r="245" spans="1:13" x14ac:dyDescent="0.25">
      <c r="A245" s="13" t="s">
        <v>206</v>
      </c>
      <c r="B245" s="90" t="s">
        <v>74</v>
      </c>
      <c r="C245" s="91"/>
      <c r="D245" s="92"/>
      <c r="E245" s="91"/>
      <c r="F245" s="91"/>
      <c r="G245" s="93"/>
      <c r="H245" s="42"/>
      <c r="I245" s="29"/>
      <c r="J245" s="29"/>
      <c r="K245" s="29"/>
      <c r="L245" s="29"/>
      <c r="M245" s="29"/>
    </row>
    <row r="246" spans="1:13" x14ac:dyDescent="0.25">
      <c r="A246" s="13" t="s">
        <v>390</v>
      </c>
      <c r="B246" s="85" t="s">
        <v>156</v>
      </c>
      <c r="C246" s="81">
        <v>34273291</v>
      </c>
      <c r="D246" s="82">
        <v>26189252</v>
      </c>
      <c r="E246" s="81">
        <v>1699340</v>
      </c>
      <c r="F246" s="81">
        <v>1703312</v>
      </c>
      <c r="G246" s="86">
        <v>1707428</v>
      </c>
      <c r="H246" s="46">
        <v>1711688</v>
      </c>
      <c r="I246" s="47">
        <v>1716092</v>
      </c>
      <c r="J246" s="47">
        <v>1720652</v>
      </c>
      <c r="K246" s="47">
        <v>1722128</v>
      </c>
      <c r="L246" s="47">
        <v>1726904</v>
      </c>
      <c r="M246" s="47">
        <v>1731836</v>
      </c>
    </row>
    <row r="247" spans="1:13" hidden="1" x14ac:dyDescent="0.25">
      <c r="A247" s="13" t="s">
        <v>43</v>
      </c>
      <c r="B247" s="101"/>
      <c r="C247" s="102"/>
      <c r="D247" s="103"/>
      <c r="E247" s="102"/>
      <c r="F247" s="102"/>
      <c r="G247" s="104"/>
      <c r="H247" s="42"/>
      <c r="I247" s="29"/>
      <c r="J247" s="29"/>
      <c r="K247" s="29"/>
      <c r="L247" s="29"/>
      <c r="M247" s="29"/>
    </row>
    <row r="248" spans="1:13" ht="15.75" thickBot="1" x14ac:dyDescent="0.3">
      <c r="A248" s="13" t="s">
        <v>43</v>
      </c>
      <c r="B248" s="72" t="s">
        <v>107</v>
      </c>
      <c r="C248" s="73">
        <f>SUM(C244:C247)</f>
        <v>37416082.210000008</v>
      </c>
      <c r="D248" s="73">
        <f t="shared" ref="D248:M248" si="71">SUM(D244:D247)</f>
        <v>22761901.309999987</v>
      </c>
      <c r="E248" s="73">
        <f t="shared" si="71"/>
        <v>-1748192.0100000054</v>
      </c>
      <c r="F248" s="73">
        <f t="shared" si="71"/>
        <v>-1149048.2599999905</v>
      </c>
      <c r="G248" s="74">
        <f t="shared" si="71"/>
        <v>-229012.86999997497</v>
      </c>
      <c r="H248" s="50">
        <f t="shared" si="71"/>
        <v>870828.87000000477</v>
      </c>
      <c r="I248" s="51">
        <f t="shared" si="71"/>
        <v>2000187.1799999923</v>
      </c>
      <c r="J248" s="51">
        <f t="shared" si="71"/>
        <v>2744689.8299999982</v>
      </c>
      <c r="K248" s="51">
        <f t="shared" si="71"/>
        <v>3861331.1400000006</v>
      </c>
      <c r="L248" s="51">
        <f t="shared" si="71"/>
        <v>5317266.3899999857</v>
      </c>
      <c r="M248" s="51">
        <f t="shared" si="71"/>
        <v>6744915.0399999917</v>
      </c>
    </row>
    <row r="249" spans="1:13" ht="16.5" thickTop="1" thickBot="1" x14ac:dyDescent="0.3">
      <c r="A249" s="13" t="s">
        <v>79</v>
      </c>
      <c r="B249" s="38"/>
      <c r="C249" s="39"/>
      <c r="D249" s="39"/>
      <c r="E249" s="39"/>
      <c r="F249" s="39"/>
      <c r="G249" s="39"/>
      <c r="H249" s="35"/>
      <c r="I249" s="35"/>
      <c r="J249" s="35"/>
      <c r="K249" s="35"/>
      <c r="L249" s="35"/>
      <c r="M249" s="35"/>
    </row>
    <row r="250" spans="1:13" ht="26.25" thickTop="1" x14ac:dyDescent="0.25">
      <c r="A250" s="13" t="s">
        <v>45</v>
      </c>
      <c r="B250" s="87" t="s">
        <v>255</v>
      </c>
      <c r="C250" s="88" t="str">
        <f>LEFT(xlvar.NXTBUD.DESCRLONG,7)&amp;" Original"</f>
        <v>2021/22 Original</v>
      </c>
      <c r="D250" s="88" t="str">
        <f>LEFT(xlvar.NXTBUD.DESCRLONG,7)</f>
        <v>2021/22</v>
      </c>
      <c r="E250" s="88" t="str">
        <f t="shared" ref="E250:M250" si="72">LEFT(D250,4)+1&amp;"/"&amp;RIGHT(D250,2)+1</f>
        <v>2022/23</v>
      </c>
      <c r="F250" s="88" t="str">
        <f t="shared" si="72"/>
        <v>2023/24</v>
      </c>
      <c r="G250" s="89" t="str">
        <f t="shared" si="72"/>
        <v>2024/25</v>
      </c>
      <c r="H250" s="48" t="str">
        <f t="shared" si="72"/>
        <v>2025/26</v>
      </c>
      <c r="I250" s="49" t="str">
        <f t="shared" si="72"/>
        <v>2026/27</v>
      </c>
      <c r="J250" s="49" t="str">
        <f t="shared" si="72"/>
        <v>2027/28</v>
      </c>
      <c r="K250" s="49" t="str">
        <f t="shared" si="72"/>
        <v>2028/29</v>
      </c>
      <c r="L250" s="49" t="str">
        <f t="shared" si="72"/>
        <v>2029/30</v>
      </c>
      <c r="M250" s="49" t="str">
        <f t="shared" si="72"/>
        <v>2030/31</v>
      </c>
    </row>
    <row r="251" spans="1:13" x14ac:dyDescent="0.25">
      <c r="A251" s="13" t="s">
        <v>206</v>
      </c>
      <c r="B251" s="90" t="s">
        <v>137</v>
      </c>
      <c r="C251" s="91"/>
      <c r="D251" s="92"/>
      <c r="E251" s="91"/>
      <c r="F251" s="91"/>
      <c r="G251" s="93"/>
      <c r="H251" s="42"/>
      <c r="I251" s="29"/>
      <c r="J251" s="29"/>
      <c r="K251" s="29"/>
      <c r="L251" s="29"/>
      <c r="M251" s="29"/>
    </row>
    <row r="252" spans="1:13" x14ac:dyDescent="0.25">
      <c r="A252" s="13" t="s">
        <v>391</v>
      </c>
      <c r="B252" s="85" t="s">
        <v>153</v>
      </c>
      <c r="C252" s="81">
        <v>14957876</v>
      </c>
      <c r="D252" s="82">
        <v>22666530.170000002</v>
      </c>
      <c r="E252" s="81">
        <v>22666530.170000002</v>
      </c>
      <c r="F252" s="81">
        <v>22666530.170000002</v>
      </c>
      <c r="G252" s="86">
        <v>22666530.170000002</v>
      </c>
      <c r="H252" s="46">
        <v>22666530.170000002</v>
      </c>
      <c r="I252" s="47">
        <v>22666530.170000002</v>
      </c>
      <c r="J252" s="47">
        <v>22666530.170000002</v>
      </c>
      <c r="K252" s="47">
        <v>22666530.170000002</v>
      </c>
      <c r="L252" s="47">
        <v>22666530.170000002</v>
      </c>
      <c r="M252" s="47">
        <v>22666530.170000002</v>
      </c>
    </row>
    <row r="253" spans="1:13" hidden="1" x14ac:dyDescent="0.25">
      <c r="A253" s="13" t="s">
        <v>79</v>
      </c>
      <c r="B253" s="63"/>
      <c r="C253" s="57"/>
      <c r="D253" s="58"/>
      <c r="E253" s="57"/>
      <c r="F253" s="57"/>
      <c r="G253" s="59"/>
      <c r="H253" s="42"/>
      <c r="I253" s="29"/>
      <c r="J253" s="29"/>
      <c r="K253" s="29"/>
      <c r="L253" s="29"/>
      <c r="M253" s="29"/>
    </row>
    <row r="254" spans="1:13" x14ac:dyDescent="0.25">
      <c r="A254" s="13" t="s">
        <v>72</v>
      </c>
      <c r="B254" s="64" t="str">
        <f>"Total "&amp;B251</f>
        <v>Total Non Cash</v>
      </c>
      <c r="C254" s="65">
        <f t="shared" ref="C254:M254" si="73">SUM(C251:C253)</f>
        <v>14957876</v>
      </c>
      <c r="D254" s="66">
        <f t="shared" si="73"/>
        <v>22666530.170000002</v>
      </c>
      <c r="E254" s="65">
        <f t="shared" si="73"/>
        <v>22666530.170000002</v>
      </c>
      <c r="F254" s="65">
        <f t="shared" si="73"/>
        <v>22666530.170000002</v>
      </c>
      <c r="G254" s="67">
        <f t="shared" si="73"/>
        <v>22666530.170000002</v>
      </c>
      <c r="H254" s="43">
        <f t="shared" si="73"/>
        <v>22666530.170000002</v>
      </c>
      <c r="I254" s="31">
        <f t="shared" si="73"/>
        <v>22666530.170000002</v>
      </c>
      <c r="J254" s="31">
        <f t="shared" si="73"/>
        <v>22666530.170000002</v>
      </c>
      <c r="K254" s="31">
        <f t="shared" si="73"/>
        <v>22666530.170000002</v>
      </c>
      <c r="L254" s="31">
        <f t="shared" si="73"/>
        <v>22666530.170000002</v>
      </c>
      <c r="M254" s="31">
        <f t="shared" si="73"/>
        <v>22666530.170000002</v>
      </c>
    </row>
    <row r="255" spans="1:13" x14ac:dyDescent="0.25">
      <c r="A255" s="13" t="s">
        <v>105</v>
      </c>
      <c r="B255" s="75" t="s">
        <v>75</v>
      </c>
      <c r="C255" s="61"/>
      <c r="D255" s="76"/>
      <c r="E255" s="61"/>
      <c r="F255" s="61"/>
      <c r="G255" s="62"/>
      <c r="H255" s="41"/>
      <c r="I255" s="30"/>
      <c r="J255" s="30"/>
      <c r="K255" s="30"/>
      <c r="L255" s="30"/>
      <c r="M255" s="30"/>
    </row>
    <row r="256" spans="1:13" x14ac:dyDescent="0.25">
      <c r="A256" s="13" t="s">
        <v>392</v>
      </c>
      <c r="B256" s="85" t="s">
        <v>140</v>
      </c>
      <c r="C256" s="81">
        <v>-90522543.629999995</v>
      </c>
      <c r="D256" s="82">
        <v>-82780813.519999996</v>
      </c>
      <c r="E256" s="81">
        <v>-34413025.869999997</v>
      </c>
      <c r="F256" s="81">
        <v>-22302998.09</v>
      </c>
      <c r="G256" s="86">
        <v>-15400113.710000001</v>
      </c>
      <c r="H256" s="46">
        <v>-16981374.100000001</v>
      </c>
      <c r="I256" s="47">
        <v>-17368777.629999999</v>
      </c>
      <c r="J256" s="47">
        <v>-19655337.699999999</v>
      </c>
      <c r="K256" s="47">
        <v>-23314813.699999999</v>
      </c>
      <c r="L256" s="47">
        <v>-18016590.050000001</v>
      </c>
      <c r="M256" s="47">
        <v>-15389522.16</v>
      </c>
    </row>
    <row r="257" spans="1:13" x14ac:dyDescent="0.25">
      <c r="A257" s="13" t="s">
        <v>393</v>
      </c>
      <c r="B257" s="85" t="s">
        <v>142</v>
      </c>
      <c r="C257" s="81">
        <v>522000</v>
      </c>
      <c r="D257" s="82">
        <v>350000</v>
      </c>
      <c r="E257" s="81">
        <v>320000</v>
      </c>
      <c r="F257" s="81">
        <v>320000</v>
      </c>
      <c r="G257" s="86">
        <v>320000</v>
      </c>
      <c r="H257" s="46">
        <v>320000</v>
      </c>
      <c r="I257" s="47">
        <v>320000</v>
      </c>
      <c r="J257" s="47">
        <v>320000</v>
      </c>
      <c r="K257" s="47">
        <v>320000</v>
      </c>
      <c r="L257" s="47">
        <v>320000</v>
      </c>
      <c r="M257" s="47">
        <v>320000</v>
      </c>
    </row>
    <row r="258" spans="1:13" hidden="1" x14ac:dyDescent="0.25">
      <c r="A258" s="13" t="s">
        <v>43</v>
      </c>
      <c r="B258" s="63"/>
      <c r="C258" s="57"/>
      <c r="D258" s="58"/>
      <c r="E258" s="57"/>
      <c r="F258" s="57"/>
      <c r="G258" s="59"/>
      <c r="H258" s="42"/>
      <c r="I258" s="29"/>
      <c r="J258" s="29"/>
      <c r="K258" s="29"/>
      <c r="L258" s="29"/>
      <c r="M258" s="29"/>
    </row>
    <row r="259" spans="1:13" x14ac:dyDescent="0.25">
      <c r="A259" s="13" t="s">
        <v>72</v>
      </c>
      <c r="B259" s="64" t="str">
        <f>"Total "&amp;B255</f>
        <v>Total Investing Fund Flows</v>
      </c>
      <c r="C259" s="65">
        <f t="shared" ref="C259:M259" si="74">SUM(C256:C258)</f>
        <v>-90000543.629999995</v>
      </c>
      <c r="D259" s="66">
        <f t="shared" si="74"/>
        <v>-82430813.519999996</v>
      </c>
      <c r="E259" s="65">
        <f t="shared" si="74"/>
        <v>-34093025.869999997</v>
      </c>
      <c r="F259" s="65">
        <f t="shared" si="74"/>
        <v>-21982998.09</v>
      </c>
      <c r="G259" s="67">
        <f t="shared" si="74"/>
        <v>-15080113.710000001</v>
      </c>
      <c r="H259" s="43">
        <f t="shared" si="74"/>
        <v>-16661374.100000001</v>
      </c>
      <c r="I259" s="31">
        <f t="shared" si="74"/>
        <v>-17048777.629999999</v>
      </c>
      <c r="J259" s="31">
        <f t="shared" si="74"/>
        <v>-19335337.699999999</v>
      </c>
      <c r="K259" s="31">
        <f t="shared" si="74"/>
        <v>-22994813.699999999</v>
      </c>
      <c r="L259" s="31">
        <f t="shared" si="74"/>
        <v>-17696590.050000001</v>
      </c>
      <c r="M259" s="31">
        <f t="shared" si="74"/>
        <v>-15069522.16</v>
      </c>
    </row>
    <row r="260" spans="1:13" x14ac:dyDescent="0.25">
      <c r="A260" s="13" t="s">
        <v>45</v>
      </c>
      <c r="B260" s="75" t="s">
        <v>77</v>
      </c>
      <c r="C260" s="61"/>
      <c r="D260" s="76"/>
      <c r="E260" s="61"/>
      <c r="F260" s="61"/>
      <c r="G260" s="62"/>
      <c r="H260" s="41"/>
      <c r="I260" s="30"/>
      <c r="J260" s="30"/>
      <c r="K260" s="30"/>
      <c r="L260" s="30"/>
      <c r="M260" s="30"/>
    </row>
    <row r="261" spans="1:13" x14ac:dyDescent="0.25">
      <c r="A261" s="13" t="s">
        <v>394</v>
      </c>
      <c r="B261" s="85" t="s">
        <v>157</v>
      </c>
      <c r="C261" s="81">
        <v>-1651712</v>
      </c>
      <c r="D261" s="82">
        <v>-2336243</v>
      </c>
      <c r="E261" s="81">
        <v>-2611744</v>
      </c>
      <c r="F261" s="81">
        <v>-2367694</v>
      </c>
      <c r="G261" s="86">
        <v>-2369025</v>
      </c>
      <c r="H261" s="46">
        <v>-2157614</v>
      </c>
      <c r="I261" s="47">
        <v>-2242613</v>
      </c>
      <c r="J261" s="47">
        <v>-2326818</v>
      </c>
      <c r="K261" s="47">
        <v>-2419472</v>
      </c>
      <c r="L261" s="47">
        <v>-2516485</v>
      </c>
      <c r="M261" s="47">
        <v>-2617108</v>
      </c>
    </row>
    <row r="262" spans="1:13" x14ac:dyDescent="0.25">
      <c r="A262" s="13" t="s">
        <v>415</v>
      </c>
      <c r="B262" s="85" t="s">
        <v>414</v>
      </c>
      <c r="C262" s="81">
        <v>2700000</v>
      </c>
      <c r="D262" s="82">
        <v>-300000</v>
      </c>
      <c r="E262" s="81">
        <v>-300000</v>
      </c>
      <c r="F262" s="81">
        <v>-300000</v>
      </c>
      <c r="G262" s="86">
        <v>-300000</v>
      </c>
      <c r="H262" s="46">
        <v>-300000</v>
      </c>
      <c r="I262" s="47">
        <v>-300000</v>
      </c>
      <c r="J262" s="47">
        <v>-300000</v>
      </c>
      <c r="K262" s="47">
        <v>-300000</v>
      </c>
      <c r="L262" s="47">
        <v>-300000</v>
      </c>
      <c r="M262" s="47">
        <v>0</v>
      </c>
    </row>
    <row r="263" spans="1:13" x14ac:dyDescent="0.25">
      <c r="A263" s="13" t="s">
        <v>395</v>
      </c>
      <c r="B263" s="85" t="s">
        <v>158</v>
      </c>
      <c r="C263" s="81">
        <v>14900000</v>
      </c>
      <c r="D263" s="82">
        <v>8780000</v>
      </c>
      <c r="E263" s="81">
        <v>0</v>
      </c>
      <c r="F263" s="81">
        <v>0</v>
      </c>
      <c r="G263" s="86">
        <v>0</v>
      </c>
      <c r="H263" s="46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</row>
    <row r="264" spans="1:13" hidden="1" x14ac:dyDescent="0.25">
      <c r="A264" s="13" t="s">
        <v>69</v>
      </c>
      <c r="B264" s="63"/>
      <c r="C264" s="57"/>
      <c r="D264" s="58"/>
      <c r="E264" s="57"/>
      <c r="F264" s="57"/>
      <c r="G264" s="59"/>
      <c r="H264" s="42"/>
      <c r="I264" s="29"/>
      <c r="J264" s="29"/>
      <c r="K264" s="29"/>
      <c r="L264" s="29"/>
      <c r="M264" s="29"/>
    </row>
    <row r="265" spans="1:13" ht="15.75" thickBot="1" x14ac:dyDescent="0.3">
      <c r="A265" s="13" t="s">
        <v>43</v>
      </c>
      <c r="B265" s="68" t="str">
        <f>"Total "&amp;B260</f>
        <v>Total Financing Fund Flows</v>
      </c>
      <c r="C265" s="69">
        <f t="shared" ref="C265:M265" si="75">SUM(C261:C264)</f>
        <v>15948288</v>
      </c>
      <c r="D265" s="70">
        <f t="shared" si="75"/>
        <v>6143757</v>
      </c>
      <c r="E265" s="69">
        <f t="shared" si="75"/>
        <v>-2911744</v>
      </c>
      <c r="F265" s="69">
        <f t="shared" si="75"/>
        <v>-2667694</v>
      </c>
      <c r="G265" s="79">
        <f t="shared" si="75"/>
        <v>-2669025</v>
      </c>
      <c r="H265" s="43">
        <f t="shared" si="75"/>
        <v>-2457614</v>
      </c>
      <c r="I265" s="31">
        <f t="shared" si="75"/>
        <v>-2542613</v>
      </c>
      <c r="J265" s="31">
        <f t="shared" si="75"/>
        <v>-2626818</v>
      </c>
      <c r="K265" s="31">
        <f t="shared" si="75"/>
        <v>-2719472</v>
      </c>
      <c r="L265" s="31">
        <f t="shared" si="75"/>
        <v>-2816485</v>
      </c>
      <c r="M265" s="31">
        <f t="shared" si="75"/>
        <v>-2617108</v>
      </c>
    </row>
    <row r="266" spans="1:13" ht="15.75" thickTop="1" x14ac:dyDescent="0.25">
      <c r="A266" s="13" t="s">
        <v>72</v>
      </c>
      <c r="B266" s="94" t="s">
        <v>108</v>
      </c>
      <c r="C266" s="95">
        <f t="shared" ref="C266:M266" si="76">C248+C254+C259+C265</f>
        <v>-21678297.419999987</v>
      </c>
      <c r="D266" s="95">
        <f t="shared" si="76"/>
        <v>-30858625.040000007</v>
      </c>
      <c r="E266" s="95">
        <f t="shared" si="76"/>
        <v>-16086431.710000001</v>
      </c>
      <c r="F266" s="95">
        <f t="shared" si="76"/>
        <v>-3133210.1799999885</v>
      </c>
      <c r="G266" s="96">
        <f t="shared" si="76"/>
        <v>4688378.5900000259</v>
      </c>
      <c r="H266" s="50">
        <f t="shared" si="76"/>
        <v>4418370.9400000051</v>
      </c>
      <c r="I266" s="51">
        <f t="shared" si="76"/>
        <v>5075326.7199999951</v>
      </c>
      <c r="J266" s="51">
        <f t="shared" si="76"/>
        <v>3449064.3000000007</v>
      </c>
      <c r="K266" s="51">
        <f t="shared" si="76"/>
        <v>813575.61000000313</v>
      </c>
      <c r="L266" s="51">
        <f t="shared" si="76"/>
        <v>7470721.5099999867</v>
      </c>
      <c r="M266" s="51">
        <f t="shared" si="76"/>
        <v>11724815.049999993</v>
      </c>
    </row>
    <row r="267" spans="1:13" x14ac:dyDescent="0.25">
      <c r="A267" s="13" t="s">
        <v>45</v>
      </c>
      <c r="B267" s="97" t="s">
        <v>78</v>
      </c>
      <c r="C267" s="98"/>
      <c r="D267" s="99"/>
      <c r="E267" s="98"/>
      <c r="F267" s="98"/>
      <c r="G267" s="100"/>
      <c r="H267" s="41"/>
      <c r="I267" s="30"/>
      <c r="J267" s="30"/>
      <c r="K267" s="30"/>
      <c r="L267" s="30"/>
      <c r="M267" s="30"/>
    </row>
    <row r="268" spans="1:13" x14ac:dyDescent="0.25">
      <c r="A268" s="13" t="s">
        <v>396</v>
      </c>
      <c r="B268" s="85" t="s">
        <v>159</v>
      </c>
      <c r="C268" s="81">
        <v>-2244755.88</v>
      </c>
      <c r="D268" s="82">
        <v>-806689.92</v>
      </c>
      <c r="E268" s="81">
        <v>-872190</v>
      </c>
      <c r="F268" s="81">
        <v>-921690</v>
      </c>
      <c r="G268" s="86">
        <v>-857190</v>
      </c>
      <c r="H268" s="46">
        <v>-976690</v>
      </c>
      <c r="I268" s="47">
        <v>-977190</v>
      </c>
      <c r="J268" s="47">
        <v>-976690</v>
      </c>
      <c r="K268" s="47">
        <v>-907190</v>
      </c>
      <c r="L268" s="47">
        <v>-1031690</v>
      </c>
      <c r="M268" s="47">
        <v>-1032190</v>
      </c>
    </row>
    <row r="269" spans="1:13" x14ac:dyDescent="0.25">
      <c r="A269" s="13" t="s">
        <v>397</v>
      </c>
      <c r="B269" s="85" t="s">
        <v>160</v>
      </c>
      <c r="C269" s="81">
        <v>-3700042.44</v>
      </c>
      <c r="D269" s="82">
        <v>-3234500.04</v>
      </c>
      <c r="E269" s="81">
        <v>-3234500</v>
      </c>
      <c r="F269" s="81">
        <v>-3234500</v>
      </c>
      <c r="G269" s="86">
        <v>-3234500</v>
      </c>
      <c r="H269" s="46">
        <v>-3234500</v>
      </c>
      <c r="I269" s="47">
        <v>-3234500</v>
      </c>
      <c r="J269" s="47">
        <v>-3234500</v>
      </c>
      <c r="K269" s="47">
        <v>-3234500</v>
      </c>
      <c r="L269" s="47">
        <v>-3234500</v>
      </c>
      <c r="M269" s="47">
        <v>-3234500</v>
      </c>
    </row>
    <row r="270" spans="1:13" x14ac:dyDescent="0.25">
      <c r="A270" s="13" t="s">
        <v>398</v>
      </c>
      <c r="B270" s="85" t="s">
        <v>161</v>
      </c>
      <c r="C270" s="81">
        <v>-5885568.1200000001</v>
      </c>
      <c r="D270" s="82">
        <v>-80000.039999999994</v>
      </c>
      <c r="E270" s="81">
        <v>-90000</v>
      </c>
      <c r="F270" s="81">
        <v>-80000</v>
      </c>
      <c r="G270" s="86">
        <v>-90000</v>
      </c>
      <c r="H270" s="46">
        <v>-80000</v>
      </c>
      <c r="I270" s="47">
        <v>-90000</v>
      </c>
      <c r="J270" s="47">
        <v>-80000</v>
      </c>
      <c r="K270" s="47">
        <v>-90000</v>
      </c>
      <c r="L270" s="47">
        <v>-80000</v>
      </c>
      <c r="M270" s="47">
        <v>-80000</v>
      </c>
    </row>
    <row r="271" spans="1:13" x14ac:dyDescent="0.25">
      <c r="A271" s="13" t="s">
        <v>399</v>
      </c>
      <c r="B271" s="85" t="s">
        <v>162</v>
      </c>
      <c r="C271" s="81">
        <v>9329817.7200000007</v>
      </c>
      <c r="D271" s="82">
        <v>9671379</v>
      </c>
      <c r="E271" s="81">
        <v>1584561</v>
      </c>
      <c r="F271" s="81">
        <v>1228690</v>
      </c>
      <c r="G271" s="86">
        <v>1164587</v>
      </c>
      <c r="H271" s="46">
        <v>979587</v>
      </c>
      <c r="I271" s="47">
        <v>974587</v>
      </c>
      <c r="J271" s="47">
        <v>979587</v>
      </c>
      <c r="K271" s="47">
        <v>1164587</v>
      </c>
      <c r="L271" s="47">
        <v>954587</v>
      </c>
      <c r="M271" s="47">
        <v>654587</v>
      </c>
    </row>
    <row r="272" spans="1:13" x14ac:dyDescent="0.25">
      <c r="A272" s="13" t="s">
        <v>400</v>
      </c>
      <c r="B272" s="85" t="s">
        <v>163</v>
      </c>
      <c r="C272" s="81">
        <v>7751463.4800000004</v>
      </c>
      <c r="D272" s="82">
        <v>8705304</v>
      </c>
      <c r="E272" s="81">
        <v>1562877</v>
      </c>
      <c r="F272" s="81">
        <v>987877</v>
      </c>
      <c r="G272" s="86">
        <v>1472877</v>
      </c>
      <c r="H272" s="46">
        <v>837877</v>
      </c>
      <c r="I272" s="47">
        <v>822877</v>
      </c>
      <c r="J272" s="47">
        <v>1022877</v>
      </c>
      <c r="K272" s="47">
        <v>822877</v>
      </c>
      <c r="L272" s="47">
        <v>822877</v>
      </c>
      <c r="M272" s="47">
        <v>827877</v>
      </c>
    </row>
    <row r="273" spans="1:13" x14ac:dyDescent="0.25">
      <c r="A273" s="13" t="s">
        <v>401</v>
      </c>
      <c r="B273" s="85" t="s">
        <v>164</v>
      </c>
      <c r="C273" s="81">
        <v>8565021.9600000009</v>
      </c>
      <c r="D273" s="82">
        <v>12606031.32</v>
      </c>
      <c r="E273" s="81">
        <v>2618948</v>
      </c>
      <c r="F273" s="81">
        <v>340000</v>
      </c>
      <c r="G273" s="86">
        <v>80000</v>
      </c>
      <c r="H273" s="46">
        <v>90000</v>
      </c>
      <c r="I273" s="47">
        <v>80000</v>
      </c>
      <c r="J273" s="47">
        <v>90000</v>
      </c>
      <c r="K273" s="47">
        <v>80000</v>
      </c>
      <c r="L273" s="47">
        <v>90000</v>
      </c>
      <c r="M273" s="47">
        <v>90000</v>
      </c>
    </row>
    <row r="274" spans="1:13" hidden="1" x14ac:dyDescent="0.25">
      <c r="A274" s="13" t="s">
        <v>69</v>
      </c>
      <c r="B274" s="63"/>
      <c r="C274" s="57"/>
      <c r="D274" s="58"/>
      <c r="E274" s="57"/>
      <c r="F274" s="57"/>
      <c r="G274" s="59"/>
      <c r="H274" s="42"/>
      <c r="I274" s="29"/>
      <c r="J274" s="29"/>
      <c r="K274" s="29"/>
      <c r="L274" s="29"/>
      <c r="M274" s="29"/>
    </row>
    <row r="275" spans="1:13" ht="15.75" thickBot="1" x14ac:dyDescent="0.3">
      <c r="A275" s="13" t="s">
        <v>43</v>
      </c>
      <c r="B275" s="68" t="str">
        <f>"Total "&amp;B267</f>
        <v>Total Reserve Movements</v>
      </c>
      <c r="C275" s="69">
        <f t="shared" ref="C275:M275" si="77">SUM(C268:C274)</f>
        <v>13815936.720000001</v>
      </c>
      <c r="D275" s="70">
        <f t="shared" si="77"/>
        <v>26861524.32</v>
      </c>
      <c r="E275" s="69">
        <f t="shared" si="77"/>
        <v>1569696</v>
      </c>
      <c r="F275" s="69">
        <f t="shared" si="77"/>
        <v>-1679623</v>
      </c>
      <c r="G275" s="71">
        <f t="shared" si="77"/>
        <v>-1464226</v>
      </c>
      <c r="H275" s="43">
        <f t="shared" si="77"/>
        <v>-2383726</v>
      </c>
      <c r="I275" s="31">
        <f t="shared" si="77"/>
        <v>-2424226</v>
      </c>
      <c r="J275" s="31">
        <f t="shared" si="77"/>
        <v>-2198726</v>
      </c>
      <c r="K275" s="31">
        <f t="shared" si="77"/>
        <v>-2164226</v>
      </c>
      <c r="L275" s="31">
        <f t="shared" si="77"/>
        <v>-2478726</v>
      </c>
      <c r="M275" s="31">
        <f t="shared" si="77"/>
        <v>-2774226</v>
      </c>
    </row>
    <row r="276" spans="1:13" ht="15.75" thickTop="1" x14ac:dyDescent="0.25">
      <c r="B276" s="77" t="s">
        <v>109</v>
      </c>
      <c r="C276" s="78">
        <f t="shared" ref="C276:M276" si="78">C266+C275</f>
        <v>-7862360.6999999862</v>
      </c>
      <c r="D276" s="78">
        <f t="shared" si="78"/>
        <v>-3997100.7200000063</v>
      </c>
      <c r="E276" s="78">
        <f t="shared" si="78"/>
        <v>-14516735.710000001</v>
      </c>
      <c r="F276" s="78">
        <f t="shared" si="78"/>
        <v>-4812833.1799999885</v>
      </c>
      <c r="G276" s="78">
        <f t="shared" si="78"/>
        <v>3224152.5900000259</v>
      </c>
      <c r="H276" s="50">
        <f t="shared" si="78"/>
        <v>2034644.9400000051</v>
      </c>
      <c r="I276" s="51">
        <f t="shared" si="78"/>
        <v>2651100.7199999951</v>
      </c>
      <c r="J276" s="51">
        <f t="shared" si="78"/>
        <v>1250338.3000000007</v>
      </c>
      <c r="K276" s="51">
        <f t="shared" si="78"/>
        <v>-1350650.3899999969</v>
      </c>
      <c r="L276" s="51">
        <f t="shared" si="78"/>
        <v>4991995.5099999867</v>
      </c>
      <c r="M276" s="51">
        <f t="shared" si="78"/>
        <v>8950589.0499999933</v>
      </c>
    </row>
  </sheetData>
  <hyperlinks>
    <hyperlink ref="B12" location="'040621'!B12" tooltip="Click to drilldown" display="'040621'!B12" xr:uid="{00000000-0004-0000-0300-000000000000}"/>
    <hyperlink ref="C12" location="'040621'!C12" tooltip="Click to drilldown" display="'040621'!C12" xr:uid="{00000000-0004-0000-0300-000001000000}"/>
    <hyperlink ref="D12" location="'040621'!D12" tooltip="Click to drilldown" display="'040621'!D12" xr:uid="{00000000-0004-0000-0300-000002000000}"/>
    <hyperlink ref="E12" location="'040621'!E12" tooltip="Click to drilldown" display="'040621'!E12" xr:uid="{00000000-0004-0000-0300-000003000000}"/>
    <hyperlink ref="F12" location="'040621'!F12" tooltip="Click to drilldown" display="'040621'!F12" xr:uid="{00000000-0004-0000-0300-000004000000}"/>
    <hyperlink ref="G12" location="'040621'!G12" tooltip="Click to drilldown" display="'040621'!G12" xr:uid="{00000000-0004-0000-0300-000005000000}"/>
    <hyperlink ref="H12" location="'040621'!H12" tooltip="Click to drilldown" display="'040621'!H12" xr:uid="{00000000-0004-0000-0300-000006000000}"/>
    <hyperlink ref="I12" location="'040621'!I12" tooltip="Click to drilldown" display="'040621'!I12" xr:uid="{00000000-0004-0000-0300-000007000000}"/>
    <hyperlink ref="J12" location="'040621'!J12" tooltip="Click to drilldown" display="'040621'!J12" xr:uid="{00000000-0004-0000-0300-000008000000}"/>
    <hyperlink ref="K12" location="'040621'!K12" tooltip="Click to drilldown" display="'040621'!K12" xr:uid="{00000000-0004-0000-0300-000009000000}"/>
    <hyperlink ref="L12" location="'040621'!L12" tooltip="Click to drilldown" display="'040621'!L12" xr:uid="{00000000-0004-0000-0300-00000A000000}"/>
    <hyperlink ref="M12" location="'040621'!M12" tooltip="Click to drilldown" display="'040621'!M12" xr:uid="{00000000-0004-0000-0300-00000B000000}"/>
    <hyperlink ref="B13" location="'040621'!B13" tooltip="Click to drilldown" display="'040621'!B13" xr:uid="{00000000-0004-0000-0300-00000C000000}"/>
    <hyperlink ref="C13" location="'040621'!C13" tooltip="Click to drilldown" display="'040621'!C13" xr:uid="{00000000-0004-0000-0300-00000D000000}"/>
    <hyperlink ref="D13" location="'040621'!D13" tooltip="Click to drilldown" display="'040621'!D13" xr:uid="{00000000-0004-0000-0300-00000E000000}"/>
    <hyperlink ref="E13" location="'040621'!E13" tooltip="Click to drilldown" display="'040621'!E13" xr:uid="{00000000-0004-0000-0300-00000F000000}"/>
    <hyperlink ref="F13" location="'040621'!F13" tooltip="Click to drilldown" display="'040621'!F13" xr:uid="{00000000-0004-0000-0300-000010000000}"/>
    <hyperlink ref="G13" location="'040621'!G13" tooltip="Click to drilldown" display="'040621'!G13" xr:uid="{00000000-0004-0000-0300-000011000000}"/>
    <hyperlink ref="H13" location="'040621'!H13" tooltip="Click to drilldown" display="'040621'!H13" xr:uid="{00000000-0004-0000-0300-000012000000}"/>
    <hyperlink ref="I13" location="'040621'!I13" tooltip="Click to drilldown" display="'040621'!I13" xr:uid="{00000000-0004-0000-0300-000013000000}"/>
    <hyperlink ref="J13" location="'040621'!J13" tooltip="Click to drilldown" display="'040621'!J13" xr:uid="{00000000-0004-0000-0300-000014000000}"/>
    <hyperlink ref="K13" location="'040621'!K13" tooltip="Click to drilldown" display="'040621'!K13" xr:uid="{00000000-0004-0000-0300-000015000000}"/>
    <hyperlink ref="L13" location="'040621'!L13" tooltip="Click to drilldown" display="'040621'!L13" xr:uid="{00000000-0004-0000-0300-000016000000}"/>
    <hyperlink ref="M13" location="'040621'!M13" tooltip="Click to drilldown" display="'040621'!M13" xr:uid="{00000000-0004-0000-0300-000017000000}"/>
    <hyperlink ref="B14" location="'040621'!B14" tooltip="Click to drilldown" display="'040621'!B14" xr:uid="{00000000-0004-0000-0300-000018000000}"/>
    <hyperlink ref="C14" location="'040621'!C14" tooltip="Click to drilldown" display="'040621'!C14" xr:uid="{00000000-0004-0000-0300-000019000000}"/>
    <hyperlink ref="D14" location="'040621'!D14" tooltip="Click to drilldown" display="'040621'!D14" xr:uid="{00000000-0004-0000-0300-00001A000000}"/>
    <hyperlink ref="E14" location="'040621'!E14" tooltip="Click to drilldown" display="'040621'!E14" xr:uid="{00000000-0004-0000-0300-00001B000000}"/>
    <hyperlink ref="F14" location="'040621'!F14" tooltip="Click to drilldown" display="'040621'!F14" xr:uid="{00000000-0004-0000-0300-00001C000000}"/>
    <hyperlink ref="G14" location="'040621'!G14" tooltip="Click to drilldown" display="'040621'!G14" xr:uid="{00000000-0004-0000-0300-00001D000000}"/>
    <hyperlink ref="H14" location="'040621'!H14" tooltip="Click to drilldown" display="'040621'!H14" xr:uid="{00000000-0004-0000-0300-00001E000000}"/>
    <hyperlink ref="I14" location="'040621'!I14" tooltip="Click to drilldown" display="'040621'!I14" xr:uid="{00000000-0004-0000-0300-00001F000000}"/>
    <hyperlink ref="J14" location="'040621'!J14" tooltip="Click to drilldown" display="'040621'!J14" xr:uid="{00000000-0004-0000-0300-000020000000}"/>
    <hyperlink ref="K14" location="'040621'!K14" tooltip="Click to drilldown" display="'040621'!K14" xr:uid="{00000000-0004-0000-0300-000021000000}"/>
    <hyperlink ref="L14" location="'040621'!L14" tooltip="Click to drilldown" display="'040621'!L14" xr:uid="{00000000-0004-0000-0300-000022000000}"/>
    <hyperlink ref="M14" location="'040621'!M14" tooltip="Click to drilldown" display="'040621'!M14" xr:uid="{00000000-0004-0000-0300-000023000000}"/>
    <hyperlink ref="B15" location="'040621'!B15" tooltip="Click to drilldown" display="'040621'!B15" xr:uid="{00000000-0004-0000-0300-000024000000}"/>
    <hyperlink ref="C15" location="'040621'!C15" tooltip="Click to drilldown" display="'040621'!C15" xr:uid="{00000000-0004-0000-0300-000025000000}"/>
    <hyperlink ref="D15" location="'040621'!D15" tooltip="Click to drilldown" display="'040621'!D15" xr:uid="{00000000-0004-0000-0300-000026000000}"/>
    <hyperlink ref="E15" location="'040621'!E15" tooltip="Click to drilldown" display="'040621'!E15" xr:uid="{00000000-0004-0000-0300-000027000000}"/>
    <hyperlink ref="F15" location="'040621'!F15" tooltip="Click to drilldown" display="'040621'!F15" xr:uid="{00000000-0004-0000-0300-000028000000}"/>
    <hyperlink ref="G15" location="'040621'!G15" tooltip="Click to drilldown" display="'040621'!G15" xr:uid="{00000000-0004-0000-0300-000029000000}"/>
    <hyperlink ref="H15" location="'040621'!H15" tooltip="Click to drilldown" display="'040621'!H15" xr:uid="{00000000-0004-0000-0300-00002A000000}"/>
    <hyperlink ref="I15" location="'040621'!I15" tooltip="Click to drilldown" display="'040621'!I15" xr:uid="{00000000-0004-0000-0300-00002B000000}"/>
    <hyperlink ref="J15" location="'040621'!J15" tooltip="Click to drilldown" display="'040621'!J15" xr:uid="{00000000-0004-0000-0300-00002C000000}"/>
    <hyperlink ref="K15" location="'040621'!K15" tooltip="Click to drilldown" display="'040621'!K15" xr:uid="{00000000-0004-0000-0300-00002D000000}"/>
    <hyperlink ref="L15" location="'040621'!L15" tooltip="Click to drilldown" display="'040621'!L15" xr:uid="{00000000-0004-0000-0300-00002E000000}"/>
    <hyperlink ref="M15" location="'040621'!M15" tooltip="Click to drilldown" display="'040621'!M15" xr:uid="{00000000-0004-0000-0300-00002F000000}"/>
    <hyperlink ref="B16" location="'040621'!B16" tooltip="Click to drilldown" display="'040621'!B16" xr:uid="{00000000-0004-0000-0300-000030000000}"/>
    <hyperlink ref="C16" location="'040621'!C16" tooltip="Click to drilldown" display="'040621'!C16" xr:uid="{00000000-0004-0000-0300-000031000000}"/>
    <hyperlink ref="D16" location="'040621'!D16" tooltip="Click to drilldown" display="'040621'!D16" xr:uid="{00000000-0004-0000-0300-000032000000}"/>
    <hyperlink ref="E16" location="'040621'!E16" tooltip="Click to drilldown" display="'040621'!E16" xr:uid="{00000000-0004-0000-0300-000033000000}"/>
    <hyperlink ref="F16" location="'040621'!F16" tooltip="Click to drilldown" display="'040621'!F16" xr:uid="{00000000-0004-0000-0300-000034000000}"/>
    <hyperlink ref="G16" location="'040621'!G16" tooltip="Click to drilldown" display="'040621'!G16" xr:uid="{00000000-0004-0000-0300-000035000000}"/>
    <hyperlink ref="H16" location="'040621'!H16" tooltip="Click to drilldown" display="'040621'!H16" xr:uid="{00000000-0004-0000-0300-000036000000}"/>
    <hyperlink ref="I16" location="'040621'!I16" tooltip="Click to drilldown" display="'040621'!I16" xr:uid="{00000000-0004-0000-0300-000037000000}"/>
    <hyperlink ref="J16" location="'040621'!J16" tooltip="Click to drilldown" display="'040621'!J16" xr:uid="{00000000-0004-0000-0300-000038000000}"/>
    <hyperlink ref="K16" location="'040621'!K16" tooltip="Click to drilldown" display="'040621'!K16" xr:uid="{00000000-0004-0000-0300-000039000000}"/>
    <hyperlink ref="L16" location="'040621'!L16" tooltip="Click to drilldown" display="'040621'!L16" xr:uid="{00000000-0004-0000-0300-00003A000000}"/>
    <hyperlink ref="M16" location="'040621'!M16" tooltip="Click to drilldown" display="'040621'!M16" xr:uid="{00000000-0004-0000-0300-00003B000000}"/>
    <hyperlink ref="B17" location="'040621'!B17" tooltip="Click to drilldown" display="'040621'!B17" xr:uid="{00000000-0004-0000-0300-00003C000000}"/>
    <hyperlink ref="C17" location="'040621'!C17" tooltip="Click to drilldown" display="'040621'!C17" xr:uid="{00000000-0004-0000-0300-00003D000000}"/>
    <hyperlink ref="D17" location="'040621'!D17" tooltip="Click to drilldown" display="'040621'!D17" xr:uid="{00000000-0004-0000-0300-00003E000000}"/>
    <hyperlink ref="E17" location="'040621'!E17" tooltip="Click to drilldown" display="'040621'!E17" xr:uid="{00000000-0004-0000-0300-00003F000000}"/>
    <hyperlink ref="F17" location="'040621'!F17" tooltip="Click to drilldown" display="'040621'!F17" xr:uid="{00000000-0004-0000-0300-000040000000}"/>
    <hyperlink ref="G17" location="'040621'!G17" tooltip="Click to drilldown" display="'040621'!G17" xr:uid="{00000000-0004-0000-0300-000041000000}"/>
    <hyperlink ref="H17" location="'040621'!H17" tooltip="Click to drilldown" display="'040621'!H17" xr:uid="{00000000-0004-0000-0300-000042000000}"/>
    <hyperlink ref="I17" location="'040621'!I17" tooltip="Click to drilldown" display="'040621'!I17" xr:uid="{00000000-0004-0000-0300-000043000000}"/>
    <hyperlink ref="J17" location="'040621'!J17" tooltip="Click to drilldown" display="'040621'!J17" xr:uid="{00000000-0004-0000-0300-000044000000}"/>
    <hyperlink ref="K17" location="'040621'!K17" tooltip="Click to drilldown" display="'040621'!K17" xr:uid="{00000000-0004-0000-0300-000045000000}"/>
    <hyperlink ref="L17" location="'040621'!L17" tooltip="Click to drilldown" display="'040621'!L17" xr:uid="{00000000-0004-0000-0300-000046000000}"/>
    <hyperlink ref="M17" location="'040621'!M17" tooltip="Click to drilldown" display="'040621'!M17" xr:uid="{00000000-0004-0000-0300-000047000000}"/>
    <hyperlink ref="B21" location="'040621'!B21" tooltip="Click to drilldown" display="'040621'!B21" xr:uid="{00000000-0004-0000-0300-000048000000}"/>
    <hyperlink ref="C21" location="'040621'!C21" tooltip="Click to drilldown" display="'040621'!C21" xr:uid="{00000000-0004-0000-0300-000049000000}"/>
    <hyperlink ref="D21" location="'040621'!D21" tooltip="Click to drilldown" display="'040621'!D21" xr:uid="{00000000-0004-0000-0300-00004A000000}"/>
    <hyperlink ref="E21" location="'040621'!E21" tooltip="Click to drilldown" display="'040621'!E21" xr:uid="{00000000-0004-0000-0300-00004B000000}"/>
    <hyperlink ref="F21" location="'040621'!F21" tooltip="Click to drilldown" display="'040621'!F21" xr:uid="{00000000-0004-0000-0300-00004C000000}"/>
    <hyperlink ref="G21" location="'040621'!G21" tooltip="Click to drilldown" display="'040621'!G21" xr:uid="{00000000-0004-0000-0300-00004D000000}"/>
    <hyperlink ref="H21" location="'040621'!H21" tooltip="Click to drilldown" display="'040621'!H21" xr:uid="{00000000-0004-0000-0300-00004E000000}"/>
    <hyperlink ref="I21" location="'040621'!I21" tooltip="Click to drilldown" display="'040621'!I21" xr:uid="{00000000-0004-0000-0300-00004F000000}"/>
    <hyperlink ref="J21" location="'040621'!J21" tooltip="Click to drilldown" display="'040621'!J21" xr:uid="{00000000-0004-0000-0300-000050000000}"/>
    <hyperlink ref="K21" location="'040621'!K21" tooltip="Click to drilldown" display="'040621'!K21" xr:uid="{00000000-0004-0000-0300-000051000000}"/>
    <hyperlink ref="L21" location="'040621'!L21" tooltip="Click to drilldown" display="'040621'!L21" xr:uid="{00000000-0004-0000-0300-000052000000}"/>
    <hyperlink ref="M21" location="'040621'!M21" tooltip="Click to drilldown" display="'040621'!M21" xr:uid="{00000000-0004-0000-0300-000053000000}"/>
    <hyperlink ref="B22" location="'040621'!B22" tooltip="Click to drilldown" display="'040621'!B22" xr:uid="{00000000-0004-0000-0300-000054000000}"/>
    <hyperlink ref="C22" location="'040621'!C22" tooltip="Click to drilldown" display="'040621'!C22" xr:uid="{00000000-0004-0000-0300-000055000000}"/>
    <hyperlink ref="D22" location="'040621'!D22" tooltip="Click to drilldown" display="'040621'!D22" xr:uid="{00000000-0004-0000-0300-000056000000}"/>
    <hyperlink ref="E22" location="'040621'!E22" tooltip="Click to drilldown" display="'040621'!E22" xr:uid="{00000000-0004-0000-0300-000057000000}"/>
    <hyperlink ref="F22" location="'040621'!F22" tooltip="Click to drilldown" display="'040621'!F22" xr:uid="{00000000-0004-0000-0300-000058000000}"/>
    <hyperlink ref="G22" location="'040621'!G22" tooltip="Click to drilldown" display="'040621'!G22" xr:uid="{00000000-0004-0000-0300-000059000000}"/>
    <hyperlink ref="H22" location="'040621'!H22" tooltip="Click to drilldown" display="'040621'!H22" xr:uid="{00000000-0004-0000-0300-00005A000000}"/>
    <hyperlink ref="I22" location="'040621'!I22" tooltip="Click to drilldown" display="'040621'!I22" xr:uid="{00000000-0004-0000-0300-00005B000000}"/>
    <hyperlink ref="J22" location="'040621'!J22" tooltip="Click to drilldown" display="'040621'!J22" xr:uid="{00000000-0004-0000-0300-00005C000000}"/>
    <hyperlink ref="K22" location="'040621'!K22" tooltip="Click to drilldown" display="'040621'!K22" xr:uid="{00000000-0004-0000-0300-00005D000000}"/>
    <hyperlink ref="L22" location="'040621'!L22" tooltip="Click to drilldown" display="'040621'!L22" xr:uid="{00000000-0004-0000-0300-00005E000000}"/>
    <hyperlink ref="M22" location="'040621'!M22" tooltip="Click to drilldown" display="'040621'!M22" xr:uid="{00000000-0004-0000-0300-00005F000000}"/>
    <hyperlink ref="B23" location="'040621'!B23" tooltip="Click to drilldown" display="'040621'!B23" xr:uid="{00000000-0004-0000-0300-000060000000}"/>
    <hyperlink ref="C23" location="'040621'!C23" tooltip="Click to drilldown" display="'040621'!C23" xr:uid="{00000000-0004-0000-0300-000061000000}"/>
    <hyperlink ref="D23" location="'040621'!D23" tooltip="Click to drilldown" display="'040621'!D23" xr:uid="{00000000-0004-0000-0300-000062000000}"/>
    <hyperlink ref="E23" location="'040621'!E23" tooltip="Click to drilldown" display="'040621'!E23" xr:uid="{00000000-0004-0000-0300-000063000000}"/>
    <hyperlink ref="F23" location="'040621'!F23" tooltip="Click to drilldown" display="'040621'!F23" xr:uid="{00000000-0004-0000-0300-000064000000}"/>
    <hyperlink ref="G23" location="'040621'!G23" tooltip="Click to drilldown" display="'040621'!G23" xr:uid="{00000000-0004-0000-0300-000065000000}"/>
    <hyperlink ref="H23" location="'040621'!H23" tooltip="Click to drilldown" display="'040621'!H23" xr:uid="{00000000-0004-0000-0300-000066000000}"/>
    <hyperlink ref="I23" location="'040621'!I23" tooltip="Click to drilldown" display="'040621'!I23" xr:uid="{00000000-0004-0000-0300-000067000000}"/>
    <hyperlink ref="J23" location="'040621'!J23" tooltip="Click to drilldown" display="'040621'!J23" xr:uid="{00000000-0004-0000-0300-000068000000}"/>
    <hyperlink ref="K23" location="'040621'!K23" tooltip="Click to drilldown" display="'040621'!K23" xr:uid="{00000000-0004-0000-0300-000069000000}"/>
    <hyperlink ref="L23" location="'040621'!L23" tooltip="Click to drilldown" display="'040621'!L23" xr:uid="{00000000-0004-0000-0300-00006A000000}"/>
    <hyperlink ref="M23" location="'040621'!M23" tooltip="Click to drilldown" display="'040621'!M23" xr:uid="{00000000-0004-0000-0300-00006B000000}"/>
    <hyperlink ref="B24" location="'040621'!B24" tooltip="Click to drilldown" display="'040621'!B24" xr:uid="{00000000-0004-0000-0300-00006C000000}"/>
    <hyperlink ref="C24" location="'040621'!C24" tooltip="Click to drilldown" display="'040621'!C24" xr:uid="{00000000-0004-0000-0300-00006D000000}"/>
    <hyperlink ref="D24" location="'040621'!D24" tooltip="Click to drilldown" display="'040621'!D24" xr:uid="{00000000-0004-0000-0300-00006E000000}"/>
    <hyperlink ref="E24" location="'040621'!E24" tooltip="Click to drilldown" display="'040621'!E24" xr:uid="{00000000-0004-0000-0300-00006F000000}"/>
    <hyperlink ref="F24" location="'040621'!F24" tooltip="Click to drilldown" display="'040621'!F24" xr:uid="{00000000-0004-0000-0300-000070000000}"/>
    <hyperlink ref="G24" location="'040621'!G24" tooltip="Click to drilldown" display="'040621'!G24" xr:uid="{00000000-0004-0000-0300-000071000000}"/>
    <hyperlink ref="H24" location="'040621'!H24" tooltip="Click to drilldown" display="'040621'!H24" xr:uid="{00000000-0004-0000-0300-000072000000}"/>
    <hyperlink ref="I24" location="'040621'!I24" tooltip="Click to drilldown" display="'040621'!I24" xr:uid="{00000000-0004-0000-0300-000073000000}"/>
    <hyperlink ref="J24" location="'040621'!J24" tooltip="Click to drilldown" display="'040621'!J24" xr:uid="{00000000-0004-0000-0300-000074000000}"/>
    <hyperlink ref="K24" location="'040621'!K24" tooltip="Click to drilldown" display="'040621'!K24" xr:uid="{00000000-0004-0000-0300-000075000000}"/>
    <hyperlink ref="L24" location="'040621'!L24" tooltip="Click to drilldown" display="'040621'!L24" xr:uid="{00000000-0004-0000-0300-000076000000}"/>
    <hyperlink ref="M24" location="'040621'!M24" tooltip="Click to drilldown" display="'040621'!M24" xr:uid="{00000000-0004-0000-0300-000077000000}"/>
    <hyperlink ref="B25" location="'040621'!B25" tooltip="Click to drilldown" display="'040621'!B25" xr:uid="{00000000-0004-0000-0300-000078000000}"/>
    <hyperlink ref="C25" location="'040621'!C25" tooltip="Click to drilldown" display="'040621'!C25" xr:uid="{00000000-0004-0000-0300-000079000000}"/>
    <hyperlink ref="D25" location="'040621'!D25" tooltip="Click to drilldown" display="'040621'!D25" xr:uid="{00000000-0004-0000-0300-00007A000000}"/>
    <hyperlink ref="E25" location="'040621'!E25" tooltip="Click to drilldown" display="'040621'!E25" xr:uid="{00000000-0004-0000-0300-00007B000000}"/>
    <hyperlink ref="F25" location="'040621'!F25" tooltip="Click to drilldown" display="'040621'!F25" xr:uid="{00000000-0004-0000-0300-00007C000000}"/>
    <hyperlink ref="G25" location="'040621'!G25" tooltip="Click to drilldown" display="'040621'!G25" xr:uid="{00000000-0004-0000-0300-00007D000000}"/>
    <hyperlink ref="H25" location="'040621'!H25" tooltip="Click to drilldown" display="'040621'!H25" xr:uid="{00000000-0004-0000-0300-00007E000000}"/>
    <hyperlink ref="I25" location="'040621'!I25" tooltip="Click to drilldown" display="'040621'!I25" xr:uid="{00000000-0004-0000-0300-00007F000000}"/>
    <hyperlink ref="J25" location="'040621'!J25" tooltip="Click to drilldown" display="'040621'!J25" xr:uid="{00000000-0004-0000-0300-000080000000}"/>
    <hyperlink ref="K25" location="'040621'!K25" tooltip="Click to drilldown" display="'040621'!K25" xr:uid="{00000000-0004-0000-0300-000081000000}"/>
    <hyperlink ref="L25" location="'040621'!L25" tooltip="Click to drilldown" display="'040621'!L25" xr:uid="{00000000-0004-0000-0300-000082000000}"/>
    <hyperlink ref="M25" location="'040621'!M25" tooltip="Click to drilldown" display="'040621'!M25" xr:uid="{00000000-0004-0000-0300-000083000000}"/>
    <hyperlink ref="B26" location="'040621'!B26" tooltip="Click to drilldown" display="'040621'!B26" xr:uid="{00000000-0004-0000-0300-000084000000}"/>
    <hyperlink ref="C26" location="'040621'!C26" tooltip="Click to drilldown" display="'040621'!C26" xr:uid="{00000000-0004-0000-0300-000085000000}"/>
    <hyperlink ref="D26" location="'040621'!D26" tooltip="Click to drilldown" display="'040621'!D26" xr:uid="{00000000-0004-0000-0300-000086000000}"/>
    <hyperlink ref="E26" location="'040621'!E26" tooltip="Click to drilldown" display="'040621'!E26" xr:uid="{00000000-0004-0000-0300-000087000000}"/>
    <hyperlink ref="F26" location="'040621'!F26" tooltip="Click to drilldown" display="'040621'!F26" xr:uid="{00000000-0004-0000-0300-000088000000}"/>
    <hyperlink ref="G26" location="'040621'!G26" tooltip="Click to drilldown" display="'040621'!G26" xr:uid="{00000000-0004-0000-0300-000089000000}"/>
    <hyperlink ref="H26" location="'040621'!H26" tooltip="Click to drilldown" display="'040621'!H26" xr:uid="{00000000-0004-0000-0300-00008A000000}"/>
    <hyperlink ref="I26" location="'040621'!I26" tooltip="Click to drilldown" display="'040621'!I26" xr:uid="{00000000-0004-0000-0300-00008B000000}"/>
    <hyperlink ref="J26" location="'040621'!J26" tooltip="Click to drilldown" display="'040621'!J26" xr:uid="{00000000-0004-0000-0300-00008C000000}"/>
    <hyperlink ref="K26" location="'040621'!K26" tooltip="Click to drilldown" display="'040621'!K26" xr:uid="{00000000-0004-0000-0300-00008D000000}"/>
    <hyperlink ref="L26" location="'040621'!L26" tooltip="Click to drilldown" display="'040621'!L26" xr:uid="{00000000-0004-0000-0300-00008E000000}"/>
    <hyperlink ref="M26" location="'040621'!M26" tooltip="Click to drilldown" display="'040621'!M26" xr:uid="{00000000-0004-0000-0300-00008F000000}"/>
    <hyperlink ref="B31" location="'040621'!B31" tooltip="Click to drilldown" display="'040621'!B31" xr:uid="{00000000-0004-0000-0300-000090000000}"/>
    <hyperlink ref="C31" location="'040621'!C31" tooltip="Click to drilldown" display="'040621'!C31" xr:uid="{00000000-0004-0000-0300-000091000000}"/>
    <hyperlink ref="D31" location="'040621'!D31" tooltip="Click to drilldown" display="'040621'!D31" xr:uid="{00000000-0004-0000-0300-000092000000}"/>
    <hyperlink ref="E31" location="'040621'!E31" tooltip="Click to drilldown" display="'040621'!E31" xr:uid="{00000000-0004-0000-0300-000093000000}"/>
    <hyperlink ref="F31" location="'040621'!F31" tooltip="Click to drilldown" display="'040621'!F31" xr:uid="{00000000-0004-0000-0300-000094000000}"/>
    <hyperlink ref="G31" location="'040621'!G31" tooltip="Click to drilldown" display="'040621'!G31" xr:uid="{00000000-0004-0000-0300-000095000000}"/>
    <hyperlink ref="H31" location="'040621'!H31" tooltip="Click to drilldown" display="'040621'!H31" xr:uid="{00000000-0004-0000-0300-000096000000}"/>
    <hyperlink ref="I31" location="'040621'!I31" tooltip="Click to drilldown" display="'040621'!I31" xr:uid="{00000000-0004-0000-0300-000097000000}"/>
    <hyperlink ref="J31" location="'040621'!J31" tooltip="Click to drilldown" display="'040621'!J31" xr:uid="{00000000-0004-0000-0300-000098000000}"/>
    <hyperlink ref="K31" location="'040621'!K31" tooltip="Click to drilldown" display="'040621'!K31" xr:uid="{00000000-0004-0000-0300-000099000000}"/>
    <hyperlink ref="L31" location="'040621'!L31" tooltip="Click to drilldown" display="'040621'!L31" xr:uid="{00000000-0004-0000-0300-00009A000000}"/>
    <hyperlink ref="M31" location="'040621'!M31" tooltip="Click to drilldown" display="'040621'!M31" xr:uid="{00000000-0004-0000-0300-00009B000000}"/>
    <hyperlink ref="B37" location="'040621'!B37" tooltip="Click to drilldown" display="'040621'!B37" xr:uid="{00000000-0004-0000-0300-00009C000000}"/>
    <hyperlink ref="C37" location="'040621'!C37" tooltip="Click to drilldown" display="'040621'!C37" xr:uid="{00000000-0004-0000-0300-00009D000000}"/>
    <hyperlink ref="D37" location="'040621'!D37" tooltip="Click to drilldown" display="'040621'!D37" xr:uid="{00000000-0004-0000-0300-00009E000000}"/>
    <hyperlink ref="E37" location="'040621'!E37" tooltip="Click to drilldown" display="'040621'!E37" xr:uid="{00000000-0004-0000-0300-00009F000000}"/>
    <hyperlink ref="F37" location="'040621'!F37" tooltip="Click to drilldown" display="'040621'!F37" xr:uid="{00000000-0004-0000-0300-0000A0000000}"/>
    <hyperlink ref="G37" location="'040621'!G37" tooltip="Click to drilldown" display="'040621'!G37" xr:uid="{00000000-0004-0000-0300-0000A1000000}"/>
    <hyperlink ref="H37" location="'040621'!H37" tooltip="Click to drilldown" display="'040621'!H37" xr:uid="{00000000-0004-0000-0300-0000A2000000}"/>
    <hyperlink ref="I37" location="'040621'!I37" tooltip="Click to drilldown" display="'040621'!I37" xr:uid="{00000000-0004-0000-0300-0000A3000000}"/>
    <hyperlink ref="J37" location="'040621'!J37" tooltip="Click to drilldown" display="'040621'!J37" xr:uid="{00000000-0004-0000-0300-0000A4000000}"/>
    <hyperlink ref="K37" location="'040621'!K37" tooltip="Click to drilldown" display="'040621'!K37" xr:uid="{00000000-0004-0000-0300-0000A5000000}"/>
    <hyperlink ref="L37" location="'040621'!L37" tooltip="Click to drilldown" display="'040621'!L37" xr:uid="{00000000-0004-0000-0300-0000A6000000}"/>
    <hyperlink ref="M37" location="'040621'!M37" tooltip="Click to drilldown" display="'040621'!M37" xr:uid="{00000000-0004-0000-0300-0000A7000000}"/>
    <hyperlink ref="B41" location="'040621'!B41" tooltip="Click to drilldown" display="'040621'!B41" xr:uid="{00000000-0004-0000-0300-0000A8000000}"/>
    <hyperlink ref="C41" location="'040621'!C41" tooltip="Click to drilldown" display="'040621'!C41" xr:uid="{00000000-0004-0000-0300-0000A9000000}"/>
    <hyperlink ref="D41" location="'040621'!D41" tooltip="Click to drilldown" display="'040621'!D41" xr:uid="{00000000-0004-0000-0300-0000AA000000}"/>
    <hyperlink ref="E41" location="'040621'!E41" tooltip="Click to drilldown" display="'040621'!E41" xr:uid="{00000000-0004-0000-0300-0000AB000000}"/>
    <hyperlink ref="F41" location="'040621'!F41" tooltip="Click to drilldown" display="'040621'!F41" xr:uid="{00000000-0004-0000-0300-0000AC000000}"/>
    <hyperlink ref="G41" location="'040621'!G41" tooltip="Click to drilldown" display="'040621'!G41" xr:uid="{00000000-0004-0000-0300-0000AD000000}"/>
    <hyperlink ref="H41" location="'040621'!H41" tooltip="Click to drilldown" display="'040621'!H41" xr:uid="{00000000-0004-0000-0300-0000AE000000}"/>
    <hyperlink ref="I41" location="'040621'!I41" tooltip="Click to drilldown" display="'040621'!I41" xr:uid="{00000000-0004-0000-0300-0000AF000000}"/>
    <hyperlink ref="J41" location="'040621'!J41" tooltip="Click to drilldown" display="'040621'!J41" xr:uid="{00000000-0004-0000-0300-0000B0000000}"/>
    <hyperlink ref="K41" location="'040621'!K41" tooltip="Click to drilldown" display="'040621'!K41" xr:uid="{00000000-0004-0000-0300-0000B1000000}"/>
    <hyperlink ref="L41" location="'040621'!L41" tooltip="Click to drilldown" display="'040621'!L41" xr:uid="{00000000-0004-0000-0300-0000B2000000}"/>
    <hyperlink ref="M41" location="'040621'!M41" tooltip="Click to drilldown" display="'040621'!M41" xr:uid="{00000000-0004-0000-0300-0000B3000000}"/>
    <hyperlink ref="B42" location="'040621'!B42" tooltip="Click to drilldown" display="'040621'!B42" xr:uid="{00000000-0004-0000-0300-0000B4000000}"/>
    <hyperlink ref="C42" location="'040621'!C42" tooltip="Click to drilldown" display="'040621'!C42" xr:uid="{00000000-0004-0000-0300-0000B5000000}"/>
    <hyperlink ref="D42" location="'040621'!D42" tooltip="Click to drilldown" display="'040621'!D42" xr:uid="{00000000-0004-0000-0300-0000B6000000}"/>
    <hyperlink ref="E42" location="'040621'!E42" tooltip="Click to drilldown" display="'040621'!E42" xr:uid="{00000000-0004-0000-0300-0000B7000000}"/>
    <hyperlink ref="F42" location="'040621'!F42" tooltip="Click to drilldown" display="'040621'!F42" xr:uid="{00000000-0004-0000-0300-0000B8000000}"/>
    <hyperlink ref="G42" location="'040621'!G42" tooltip="Click to drilldown" display="'040621'!G42" xr:uid="{00000000-0004-0000-0300-0000B9000000}"/>
    <hyperlink ref="H42" location="'040621'!H42" tooltip="Click to drilldown" display="'040621'!H42" xr:uid="{00000000-0004-0000-0300-0000BA000000}"/>
    <hyperlink ref="I42" location="'040621'!I42" tooltip="Click to drilldown" display="'040621'!I42" xr:uid="{00000000-0004-0000-0300-0000BB000000}"/>
    <hyperlink ref="J42" location="'040621'!J42" tooltip="Click to drilldown" display="'040621'!J42" xr:uid="{00000000-0004-0000-0300-0000BC000000}"/>
    <hyperlink ref="K42" location="'040621'!K42" tooltip="Click to drilldown" display="'040621'!K42" xr:uid="{00000000-0004-0000-0300-0000BD000000}"/>
    <hyperlink ref="L42" location="'040621'!L42" tooltip="Click to drilldown" display="'040621'!L42" xr:uid="{00000000-0004-0000-0300-0000BE000000}"/>
    <hyperlink ref="M42" location="'040621'!M42" tooltip="Click to drilldown" display="'040621'!M42" xr:uid="{00000000-0004-0000-0300-0000BF000000}"/>
    <hyperlink ref="B46" location="'040621'!B46" tooltip="Click to drilldown" display="'040621'!B46" xr:uid="{00000000-0004-0000-0300-0000C0000000}"/>
    <hyperlink ref="C46" location="'040621'!C46" tooltip="Click to drilldown" display="'040621'!C46" xr:uid="{00000000-0004-0000-0300-0000C1000000}"/>
    <hyperlink ref="D46" location="'040621'!D46" tooltip="Click to drilldown" display="'040621'!D46" xr:uid="{00000000-0004-0000-0300-0000C2000000}"/>
    <hyperlink ref="E46" location="'040621'!E46" tooltip="Click to drilldown" display="'040621'!E46" xr:uid="{00000000-0004-0000-0300-0000C3000000}"/>
    <hyperlink ref="F46" location="'040621'!F46" tooltip="Click to drilldown" display="'040621'!F46" xr:uid="{00000000-0004-0000-0300-0000C4000000}"/>
    <hyperlink ref="G46" location="'040621'!G46" tooltip="Click to drilldown" display="'040621'!G46" xr:uid="{00000000-0004-0000-0300-0000C5000000}"/>
    <hyperlink ref="H46" location="'040621'!H46" tooltip="Click to drilldown" display="'040621'!H46" xr:uid="{00000000-0004-0000-0300-0000C6000000}"/>
    <hyperlink ref="I46" location="'040621'!I46" tooltip="Click to drilldown" display="'040621'!I46" xr:uid="{00000000-0004-0000-0300-0000C7000000}"/>
    <hyperlink ref="J46" location="'040621'!J46" tooltip="Click to drilldown" display="'040621'!J46" xr:uid="{00000000-0004-0000-0300-0000C8000000}"/>
    <hyperlink ref="K46" location="'040621'!K46" tooltip="Click to drilldown" display="'040621'!K46" xr:uid="{00000000-0004-0000-0300-0000C9000000}"/>
    <hyperlink ref="L46" location="'040621'!L46" tooltip="Click to drilldown" display="'040621'!L46" xr:uid="{00000000-0004-0000-0300-0000CA000000}"/>
    <hyperlink ref="M46" location="'040621'!M46" tooltip="Click to drilldown" display="'040621'!M46" xr:uid="{00000000-0004-0000-0300-0000CB000000}"/>
    <hyperlink ref="B47" location="'040621'!B47" tooltip="Click to drilldown" display="'040621'!B47" xr:uid="{00000000-0004-0000-0300-0000CC000000}"/>
    <hyperlink ref="C47" location="'040621'!C47" tooltip="Click to drilldown" display="'040621'!C47" xr:uid="{00000000-0004-0000-0300-0000CD000000}"/>
    <hyperlink ref="D47" location="'040621'!D47" tooltip="Click to drilldown" display="'040621'!D47" xr:uid="{00000000-0004-0000-0300-0000CE000000}"/>
    <hyperlink ref="E47" location="'040621'!E47" tooltip="Click to drilldown" display="'040621'!E47" xr:uid="{00000000-0004-0000-0300-0000CF000000}"/>
    <hyperlink ref="F47" location="'040621'!F47" tooltip="Click to drilldown" display="'040621'!F47" xr:uid="{00000000-0004-0000-0300-0000D0000000}"/>
    <hyperlink ref="G47" location="'040621'!G47" tooltip="Click to drilldown" display="'040621'!G47" xr:uid="{00000000-0004-0000-0300-0000D1000000}"/>
    <hyperlink ref="H47" location="'040621'!H47" tooltip="Click to drilldown" display="'040621'!H47" xr:uid="{00000000-0004-0000-0300-0000D2000000}"/>
    <hyperlink ref="I47" location="'040621'!I47" tooltip="Click to drilldown" display="'040621'!I47" xr:uid="{00000000-0004-0000-0300-0000D3000000}"/>
    <hyperlink ref="J47" location="'040621'!J47" tooltip="Click to drilldown" display="'040621'!J47" xr:uid="{00000000-0004-0000-0300-0000D4000000}"/>
    <hyperlink ref="K47" location="'040621'!K47" tooltip="Click to drilldown" display="'040621'!K47" xr:uid="{00000000-0004-0000-0300-0000D5000000}"/>
    <hyperlink ref="L47" location="'040621'!L47" tooltip="Click to drilldown" display="'040621'!L47" xr:uid="{00000000-0004-0000-0300-0000D6000000}"/>
    <hyperlink ref="M47" location="'040621'!M47" tooltip="Click to drilldown" display="'040621'!M47" xr:uid="{00000000-0004-0000-0300-0000D7000000}"/>
    <hyperlink ref="B48" location="'040621'!B48" tooltip="Click to drilldown" display="'040621'!B48" xr:uid="{00000000-0004-0000-0300-0000D8000000}"/>
    <hyperlink ref="C48" location="'040621'!C48" tooltip="Click to drilldown" display="'040621'!C48" xr:uid="{00000000-0004-0000-0300-0000D9000000}"/>
    <hyperlink ref="D48" location="'040621'!D48" tooltip="Click to drilldown" display="'040621'!D48" xr:uid="{00000000-0004-0000-0300-0000DA000000}"/>
    <hyperlink ref="E48" location="'040621'!E48" tooltip="Click to drilldown" display="'040621'!E48" xr:uid="{00000000-0004-0000-0300-0000DB000000}"/>
    <hyperlink ref="F48" location="'040621'!F48" tooltip="Click to drilldown" display="'040621'!F48" xr:uid="{00000000-0004-0000-0300-0000DC000000}"/>
    <hyperlink ref="G48" location="'040621'!G48" tooltip="Click to drilldown" display="'040621'!G48" xr:uid="{00000000-0004-0000-0300-0000DD000000}"/>
    <hyperlink ref="H48" location="'040621'!H48" tooltip="Click to drilldown" display="'040621'!H48" xr:uid="{00000000-0004-0000-0300-0000DE000000}"/>
    <hyperlink ref="I48" location="'040621'!I48" tooltip="Click to drilldown" display="'040621'!I48" xr:uid="{00000000-0004-0000-0300-0000DF000000}"/>
    <hyperlink ref="J48" location="'040621'!J48" tooltip="Click to drilldown" display="'040621'!J48" xr:uid="{00000000-0004-0000-0300-0000E0000000}"/>
    <hyperlink ref="K48" location="'040621'!K48" tooltip="Click to drilldown" display="'040621'!K48" xr:uid="{00000000-0004-0000-0300-0000E1000000}"/>
    <hyperlink ref="L48" location="'040621'!L48" tooltip="Click to drilldown" display="'040621'!L48" xr:uid="{00000000-0004-0000-0300-0000E2000000}"/>
    <hyperlink ref="M48" location="'040621'!M48" tooltip="Click to drilldown" display="'040621'!M48" xr:uid="{00000000-0004-0000-0300-0000E3000000}"/>
    <hyperlink ref="B53" location="'040621'!B53" tooltip="Click to drilldown" display="'040621'!B53" xr:uid="{00000000-0004-0000-0300-0000E4000000}"/>
    <hyperlink ref="C53" location="'040621'!C53" tooltip="Click to drilldown" display="'040621'!C53" xr:uid="{00000000-0004-0000-0300-0000E5000000}"/>
    <hyperlink ref="D53" location="'040621'!D53" tooltip="Click to drilldown" display="'040621'!D53" xr:uid="{00000000-0004-0000-0300-0000E6000000}"/>
    <hyperlink ref="E53" location="'040621'!E53" tooltip="Click to drilldown" display="'040621'!E53" xr:uid="{00000000-0004-0000-0300-0000E7000000}"/>
    <hyperlink ref="F53" location="'040621'!F53" tooltip="Click to drilldown" display="'040621'!F53" xr:uid="{00000000-0004-0000-0300-0000E8000000}"/>
    <hyperlink ref="G53" location="'040621'!G53" tooltip="Click to drilldown" display="'040621'!G53" xr:uid="{00000000-0004-0000-0300-0000E9000000}"/>
    <hyperlink ref="H53" location="'040621'!H53" tooltip="Click to drilldown" display="'040621'!H53" xr:uid="{00000000-0004-0000-0300-0000EA000000}"/>
    <hyperlink ref="I53" location="'040621'!I53" tooltip="Click to drilldown" display="'040621'!I53" xr:uid="{00000000-0004-0000-0300-0000EB000000}"/>
    <hyperlink ref="J53" location="'040621'!J53" tooltip="Click to drilldown" display="'040621'!J53" xr:uid="{00000000-0004-0000-0300-0000EC000000}"/>
    <hyperlink ref="K53" location="'040621'!K53" tooltip="Click to drilldown" display="'040621'!K53" xr:uid="{00000000-0004-0000-0300-0000ED000000}"/>
    <hyperlink ref="L53" location="'040621'!L53" tooltip="Click to drilldown" display="'040621'!L53" xr:uid="{00000000-0004-0000-0300-0000EE000000}"/>
    <hyperlink ref="M53" location="'040621'!M53" tooltip="Click to drilldown" display="'040621'!M53" xr:uid="{00000000-0004-0000-0300-0000EF000000}"/>
    <hyperlink ref="B54" location="'040621'!B54" tooltip="Click to drilldown" display="'040621'!B54" xr:uid="{00000000-0004-0000-0300-0000F0000000}"/>
    <hyperlink ref="C54" location="'040621'!C54" tooltip="Click to drilldown" display="'040621'!C54" xr:uid="{00000000-0004-0000-0300-0000F1000000}"/>
    <hyperlink ref="D54" location="'040621'!D54" tooltip="Click to drilldown" display="'040621'!D54" xr:uid="{00000000-0004-0000-0300-0000F2000000}"/>
    <hyperlink ref="E54" location="'040621'!E54" tooltip="Click to drilldown" display="'040621'!E54" xr:uid="{00000000-0004-0000-0300-0000F3000000}"/>
    <hyperlink ref="F54" location="'040621'!F54" tooltip="Click to drilldown" display="'040621'!F54" xr:uid="{00000000-0004-0000-0300-0000F4000000}"/>
    <hyperlink ref="G54" location="'040621'!G54" tooltip="Click to drilldown" display="'040621'!G54" xr:uid="{00000000-0004-0000-0300-0000F5000000}"/>
    <hyperlink ref="H54" location="'040621'!H54" tooltip="Click to drilldown" display="'040621'!H54" xr:uid="{00000000-0004-0000-0300-0000F6000000}"/>
    <hyperlink ref="I54" location="'040621'!I54" tooltip="Click to drilldown" display="'040621'!I54" xr:uid="{00000000-0004-0000-0300-0000F7000000}"/>
    <hyperlink ref="J54" location="'040621'!J54" tooltip="Click to drilldown" display="'040621'!J54" xr:uid="{00000000-0004-0000-0300-0000F8000000}"/>
    <hyperlink ref="K54" location="'040621'!K54" tooltip="Click to drilldown" display="'040621'!K54" xr:uid="{00000000-0004-0000-0300-0000F9000000}"/>
    <hyperlink ref="L54" location="'040621'!L54" tooltip="Click to drilldown" display="'040621'!L54" xr:uid="{00000000-0004-0000-0300-0000FA000000}"/>
    <hyperlink ref="M54" location="'040621'!M54" tooltip="Click to drilldown" display="'040621'!M54" xr:uid="{00000000-0004-0000-0300-0000FB000000}"/>
    <hyperlink ref="B55" location="'040621'!B55" tooltip="Click to drilldown" display="'040621'!B55" xr:uid="{00000000-0004-0000-0300-0000FC000000}"/>
    <hyperlink ref="C55" location="'040621'!C55" tooltip="Click to drilldown" display="'040621'!C55" xr:uid="{00000000-0004-0000-0300-0000FD000000}"/>
    <hyperlink ref="D55" location="'040621'!D55" tooltip="Click to drilldown" display="'040621'!D55" xr:uid="{00000000-0004-0000-0300-0000FE000000}"/>
    <hyperlink ref="E55" location="'040621'!E55" tooltip="Click to drilldown" display="'040621'!E55" xr:uid="{00000000-0004-0000-0300-0000FF000000}"/>
    <hyperlink ref="F55" location="'040621'!F55" tooltip="Click to drilldown" display="'040621'!F55" xr:uid="{00000000-0004-0000-0300-000000010000}"/>
    <hyperlink ref="G55" location="'040621'!G55" tooltip="Click to drilldown" display="'040621'!G55" xr:uid="{00000000-0004-0000-0300-000001010000}"/>
    <hyperlink ref="H55" location="'040621'!H55" tooltip="Click to drilldown" display="'040621'!H55" xr:uid="{00000000-0004-0000-0300-000002010000}"/>
    <hyperlink ref="I55" location="'040621'!I55" tooltip="Click to drilldown" display="'040621'!I55" xr:uid="{00000000-0004-0000-0300-000003010000}"/>
    <hyperlink ref="J55" location="'040621'!J55" tooltip="Click to drilldown" display="'040621'!J55" xr:uid="{00000000-0004-0000-0300-000004010000}"/>
    <hyperlink ref="K55" location="'040621'!K55" tooltip="Click to drilldown" display="'040621'!K55" xr:uid="{00000000-0004-0000-0300-000005010000}"/>
    <hyperlink ref="L55" location="'040621'!L55" tooltip="Click to drilldown" display="'040621'!L55" xr:uid="{00000000-0004-0000-0300-000006010000}"/>
    <hyperlink ref="M55" location="'040621'!M55" tooltip="Click to drilldown" display="'040621'!M55" xr:uid="{00000000-0004-0000-0300-000007010000}"/>
    <hyperlink ref="B56" location="'040621'!B56" tooltip="Click to drilldown" display="'040621'!B56" xr:uid="{00000000-0004-0000-0300-000008010000}"/>
    <hyperlink ref="C56" location="'040621'!C56" tooltip="Click to drilldown" display="'040621'!C56" xr:uid="{00000000-0004-0000-0300-000009010000}"/>
    <hyperlink ref="D56" location="'040621'!D56" tooltip="Click to drilldown" display="'040621'!D56" xr:uid="{00000000-0004-0000-0300-00000A010000}"/>
    <hyperlink ref="E56" location="'040621'!E56" tooltip="Click to drilldown" display="'040621'!E56" xr:uid="{00000000-0004-0000-0300-00000B010000}"/>
    <hyperlink ref="F56" location="'040621'!F56" tooltip="Click to drilldown" display="'040621'!F56" xr:uid="{00000000-0004-0000-0300-00000C010000}"/>
    <hyperlink ref="G56" location="'040621'!G56" tooltip="Click to drilldown" display="'040621'!G56" xr:uid="{00000000-0004-0000-0300-00000D010000}"/>
    <hyperlink ref="H56" location="'040621'!H56" tooltip="Click to drilldown" display="'040621'!H56" xr:uid="{00000000-0004-0000-0300-00000E010000}"/>
    <hyperlink ref="I56" location="'040621'!I56" tooltip="Click to drilldown" display="'040621'!I56" xr:uid="{00000000-0004-0000-0300-00000F010000}"/>
    <hyperlink ref="J56" location="'040621'!J56" tooltip="Click to drilldown" display="'040621'!J56" xr:uid="{00000000-0004-0000-0300-000010010000}"/>
    <hyperlink ref="K56" location="'040621'!K56" tooltip="Click to drilldown" display="'040621'!K56" xr:uid="{00000000-0004-0000-0300-000011010000}"/>
    <hyperlink ref="L56" location="'040621'!L56" tooltip="Click to drilldown" display="'040621'!L56" xr:uid="{00000000-0004-0000-0300-000012010000}"/>
    <hyperlink ref="M56" location="'040621'!M56" tooltip="Click to drilldown" display="'040621'!M56" xr:uid="{00000000-0004-0000-0300-000013010000}"/>
    <hyperlink ref="B57" location="'040621'!B57" tooltip="Click to drilldown" display="'040621'!B57" xr:uid="{00000000-0004-0000-0300-000014010000}"/>
    <hyperlink ref="C57" location="'040621'!C57" tooltip="Click to drilldown" display="'040621'!C57" xr:uid="{00000000-0004-0000-0300-000015010000}"/>
    <hyperlink ref="D57" location="'040621'!D57" tooltip="Click to drilldown" display="'040621'!D57" xr:uid="{00000000-0004-0000-0300-000016010000}"/>
    <hyperlink ref="E57" location="'040621'!E57" tooltip="Click to drilldown" display="'040621'!E57" xr:uid="{00000000-0004-0000-0300-000017010000}"/>
    <hyperlink ref="F57" location="'040621'!F57" tooltip="Click to drilldown" display="'040621'!F57" xr:uid="{00000000-0004-0000-0300-000018010000}"/>
    <hyperlink ref="G57" location="'040621'!G57" tooltip="Click to drilldown" display="'040621'!G57" xr:uid="{00000000-0004-0000-0300-000019010000}"/>
    <hyperlink ref="H57" location="'040621'!H57" tooltip="Click to drilldown" display="'040621'!H57" xr:uid="{00000000-0004-0000-0300-00001A010000}"/>
    <hyperlink ref="I57" location="'040621'!I57" tooltip="Click to drilldown" display="'040621'!I57" xr:uid="{00000000-0004-0000-0300-00001B010000}"/>
    <hyperlink ref="J57" location="'040621'!J57" tooltip="Click to drilldown" display="'040621'!J57" xr:uid="{00000000-0004-0000-0300-00001C010000}"/>
    <hyperlink ref="K57" location="'040621'!K57" tooltip="Click to drilldown" display="'040621'!K57" xr:uid="{00000000-0004-0000-0300-00001D010000}"/>
    <hyperlink ref="L57" location="'040621'!L57" tooltip="Click to drilldown" display="'040621'!L57" xr:uid="{00000000-0004-0000-0300-00001E010000}"/>
    <hyperlink ref="M57" location="'040621'!M57" tooltip="Click to drilldown" display="'040621'!M57" xr:uid="{00000000-0004-0000-0300-00001F010000}"/>
    <hyperlink ref="B58" location="'040621'!B58" tooltip="Click to drilldown" display="'040621'!B58" xr:uid="{00000000-0004-0000-0300-000020010000}"/>
    <hyperlink ref="C58" location="'040621'!C58" tooltip="Click to drilldown" display="'040621'!C58" xr:uid="{00000000-0004-0000-0300-000021010000}"/>
    <hyperlink ref="D58" location="'040621'!D58" tooltip="Click to drilldown" display="'040621'!D58" xr:uid="{00000000-0004-0000-0300-000022010000}"/>
    <hyperlink ref="E58" location="'040621'!E58" tooltip="Click to drilldown" display="'040621'!E58" xr:uid="{00000000-0004-0000-0300-000023010000}"/>
    <hyperlink ref="F58" location="'040621'!F58" tooltip="Click to drilldown" display="'040621'!F58" xr:uid="{00000000-0004-0000-0300-000024010000}"/>
    <hyperlink ref="G58" location="'040621'!G58" tooltip="Click to drilldown" display="'040621'!G58" xr:uid="{00000000-0004-0000-0300-000025010000}"/>
    <hyperlink ref="H58" location="'040621'!H58" tooltip="Click to drilldown" display="'040621'!H58" xr:uid="{00000000-0004-0000-0300-000026010000}"/>
    <hyperlink ref="I58" location="'040621'!I58" tooltip="Click to drilldown" display="'040621'!I58" xr:uid="{00000000-0004-0000-0300-000027010000}"/>
    <hyperlink ref="J58" location="'040621'!J58" tooltip="Click to drilldown" display="'040621'!J58" xr:uid="{00000000-0004-0000-0300-000028010000}"/>
    <hyperlink ref="K58" location="'040621'!K58" tooltip="Click to drilldown" display="'040621'!K58" xr:uid="{00000000-0004-0000-0300-000029010000}"/>
    <hyperlink ref="L58" location="'040621'!L58" tooltip="Click to drilldown" display="'040621'!L58" xr:uid="{00000000-0004-0000-0300-00002A010000}"/>
    <hyperlink ref="M58" location="'040621'!M58" tooltip="Click to drilldown" display="'040621'!M58" xr:uid="{00000000-0004-0000-0300-00002B010000}"/>
    <hyperlink ref="B70" location="'040621'!B70" tooltip="Click to drilldown" display="'040621'!B70" xr:uid="{00000000-0004-0000-0300-00002C010000}"/>
    <hyperlink ref="C70" location="'040621'!C70" tooltip="Click to drilldown" display="'040621'!C70" xr:uid="{00000000-0004-0000-0300-00002D010000}"/>
    <hyperlink ref="D70" location="'040621'!D70" tooltip="Click to drilldown" display="'040621'!D70" xr:uid="{00000000-0004-0000-0300-00002E010000}"/>
    <hyperlink ref="E70" location="'040621'!E70" tooltip="Click to drilldown" display="'040621'!E70" xr:uid="{00000000-0004-0000-0300-00002F010000}"/>
    <hyperlink ref="F70" location="'040621'!F70" tooltip="Click to drilldown" display="'040621'!F70" xr:uid="{00000000-0004-0000-0300-000030010000}"/>
    <hyperlink ref="G70" location="'040621'!G70" tooltip="Click to drilldown" display="'040621'!G70" xr:uid="{00000000-0004-0000-0300-000031010000}"/>
    <hyperlink ref="H70" location="'040621'!H70" tooltip="Click to drilldown" display="'040621'!H70" xr:uid="{00000000-0004-0000-0300-000032010000}"/>
    <hyperlink ref="I70" location="'040621'!I70" tooltip="Click to drilldown" display="'040621'!I70" xr:uid="{00000000-0004-0000-0300-000033010000}"/>
    <hyperlink ref="J70" location="'040621'!J70" tooltip="Click to drilldown" display="'040621'!J70" xr:uid="{00000000-0004-0000-0300-000034010000}"/>
    <hyperlink ref="K70" location="'040621'!K70" tooltip="Click to drilldown" display="'040621'!K70" xr:uid="{00000000-0004-0000-0300-000035010000}"/>
    <hyperlink ref="L70" location="'040621'!L70" tooltip="Click to drilldown" display="'040621'!L70" xr:uid="{00000000-0004-0000-0300-000036010000}"/>
    <hyperlink ref="M70" location="'040621'!M70" tooltip="Click to drilldown" display="'040621'!M70" xr:uid="{00000000-0004-0000-0300-000037010000}"/>
    <hyperlink ref="B71" location="'040621'!B71" tooltip="Click to drilldown" display="'040621'!B71" xr:uid="{00000000-0004-0000-0300-000038010000}"/>
    <hyperlink ref="C71" location="'040621'!C71" tooltip="Click to drilldown" display="'040621'!C71" xr:uid="{00000000-0004-0000-0300-000039010000}"/>
    <hyperlink ref="D71" location="'040621'!D71" tooltip="Click to drilldown" display="'040621'!D71" xr:uid="{00000000-0004-0000-0300-00003A010000}"/>
    <hyperlink ref="E71" location="'040621'!E71" tooltip="Click to drilldown" display="'040621'!E71" xr:uid="{00000000-0004-0000-0300-00003B010000}"/>
    <hyperlink ref="F71" location="'040621'!F71" tooltip="Click to drilldown" display="'040621'!F71" xr:uid="{00000000-0004-0000-0300-00003C010000}"/>
    <hyperlink ref="G71" location="'040621'!G71" tooltip="Click to drilldown" display="'040621'!G71" xr:uid="{00000000-0004-0000-0300-00003D010000}"/>
    <hyperlink ref="H71" location="'040621'!H71" tooltip="Click to drilldown" display="'040621'!H71" xr:uid="{00000000-0004-0000-0300-00003E010000}"/>
    <hyperlink ref="I71" location="'040621'!I71" tooltip="Click to drilldown" display="'040621'!I71" xr:uid="{00000000-0004-0000-0300-00003F010000}"/>
    <hyperlink ref="J71" location="'040621'!J71" tooltip="Click to drilldown" display="'040621'!J71" xr:uid="{00000000-0004-0000-0300-000040010000}"/>
    <hyperlink ref="K71" location="'040621'!K71" tooltip="Click to drilldown" display="'040621'!K71" xr:uid="{00000000-0004-0000-0300-000041010000}"/>
    <hyperlink ref="L71" location="'040621'!L71" tooltip="Click to drilldown" display="'040621'!L71" xr:uid="{00000000-0004-0000-0300-000042010000}"/>
    <hyperlink ref="M71" location="'040621'!M71" tooltip="Click to drilldown" display="'040621'!M71" xr:uid="{00000000-0004-0000-0300-000043010000}"/>
    <hyperlink ref="B72" location="'040621'!B72" tooltip="Click to drilldown" display="'040621'!B72" xr:uid="{00000000-0004-0000-0300-000044010000}"/>
    <hyperlink ref="C72" location="'040621'!C72" tooltip="Click to drilldown" display="'040621'!C72" xr:uid="{00000000-0004-0000-0300-000045010000}"/>
    <hyperlink ref="D72" location="'040621'!D72" tooltip="Click to drilldown" display="'040621'!D72" xr:uid="{00000000-0004-0000-0300-000046010000}"/>
    <hyperlink ref="E72" location="'040621'!E72" tooltip="Click to drilldown" display="'040621'!E72" xr:uid="{00000000-0004-0000-0300-000047010000}"/>
    <hyperlink ref="F72" location="'040621'!F72" tooltip="Click to drilldown" display="'040621'!F72" xr:uid="{00000000-0004-0000-0300-000048010000}"/>
    <hyperlink ref="G72" location="'040621'!G72" tooltip="Click to drilldown" display="'040621'!G72" xr:uid="{00000000-0004-0000-0300-000049010000}"/>
    <hyperlink ref="H72" location="'040621'!H72" tooltip="Click to drilldown" display="'040621'!H72" xr:uid="{00000000-0004-0000-0300-00004A010000}"/>
    <hyperlink ref="I72" location="'040621'!I72" tooltip="Click to drilldown" display="'040621'!I72" xr:uid="{00000000-0004-0000-0300-00004B010000}"/>
    <hyperlink ref="J72" location="'040621'!J72" tooltip="Click to drilldown" display="'040621'!J72" xr:uid="{00000000-0004-0000-0300-00004C010000}"/>
    <hyperlink ref="K72" location="'040621'!K72" tooltip="Click to drilldown" display="'040621'!K72" xr:uid="{00000000-0004-0000-0300-00004D010000}"/>
    <hyperlink ref="L72" location="'040621'!L72" tooltip="Click to drilldown" display="'040621'!L72" xr:uid="{00000000-0004-0000-0300-00004E010000}"/>
    <hyperlink ref="M72" location="'040621'!M72" tooltip="Click to drilldown" display="'040621'!M72" xr:uid="{00000000-0004-0000-0300-00004F010000}"/>
    <hyperlink ref="B73" location="'040621'!B73" tooltip="Click to drilldown" display="'040621'!B73" xr:uid="{00000000-0004-0000-0300-000050010000}"/>
    <hyperlink ref="C73" location="'040621'!C73" tooltip="Click to drilldown" display="'040621'!C73" xr:uid="{00000000-0004-0000-0300-000051010000}"/>
    <hyperlink ref="D73" location="'040621'!D73" tooltip="Click to drilldown" display="'040621'!D73" xr:uid="{00000000-0004-0000-0300-000052010000}"/>
    <hyperlink ref="E73" location="'040621'!E73" tooltip="Click to drilldown" display="'040621'!E73" xr:uid="{00000000-0004-0000-0300-000053010000}"/>
    <hyperlink ref="F73" location="'040621'!F73" tooltip="Click to drilldown" display="'040621'!F73" xr:uid="{00000000-0004-0000-0300-000054010000}"/>
    <hyperlink ref="G73" location="'040621'!G73" tooltip="Click to drilldown" display="'040621'!G73" xr:uid="{00000000-0004-0000-0300-000055010000}"/>
    <hyperlink ref="H73" location="'040621'!H73" tooltip="Click to drilldown" display="'040621'!H73" xr:uid="{00000000-0004-0000-0300-000056010000}"/>
    <hyperlink ref="I73" location="'040621'!I73" tooltip="Click to drilldown" display="'040621'!I73" xr:uid="{00000000-0004-0000-0300-000057010000}"/>
    <hyperlink ref="J73" location="'040621'!J73" tooltip="Click to drilldown" display="'040621'!J73" xr:uid="{00000000-0004-0000-0300-000058010000}"/>
    <hyperlink ref="K73" location="'040621'!K73" tooltip="Click to drilldown" display="'040621'!K73" xr:uid="{00000000-0004-0000-0300-000059010000}"/>
    <hyperlink ref="L73" location="'040621'!L73" tooltip="Click to drilldown" display="'040621'!L73" xr:uid="{00000000-0004-0000-0300-00005A010000}"/>
    <hyperlink ref="M73" location="'040621'!M73" tooltip="Click to drilldown" display="'040621'!M73" xr:uid="{00000000-0004-0000-0300-00005B010000}"/>
    <hyperlink ref="B74" location="'040621'!B74" tooltip="Click to drilldown" display="'040621'!B74" xr:uid="{00000000-0004-0000-0300-00005C010000}"/>
    <hyperlink ref="C74" location="'040621'!C74" tooltip="Click to drilldown" display="'040621'!C74" xr:uid="{00000000-0004-0000-0300-00005D010000}"/>
    <hyperlink ref="D74" location="'040621'!D74" tooltip="Click to drilldown" display="'040621'!D74" xr:uid="{00000000-0004-0000-0300-00005E010000}"/>
    <hyperlink ref="E74" location="'040621'!E74" tooltip="Click to drilldown" display="'040621'!E74" xr:uid="{00000000-0004-0000-0300-00005F010000}"/>
    <hyperlink ref="F74" location="'040621'!F74" tooltip="Click to drilldown" display="'040621'!F74" xr:uid="{00000000-0004-0000-0300-000060010000}"/>
    <hyperlink ref="G74" location="'040621'!G74" tooltip="Click to drilldown" display="'040621'!G74" xr:uid="{00000000-0004-0000-0300-000061010000}"/>
    <hyperlink ref="H74" location="'040621'!H74" tooltip="Click to drilldown" display="'040621'!H74" xr:uid="{00000000-0004-0000-0300-000062010000}"/>
    <hyperlink ref="I74" location="'040621'!I74" tooltip="Click to drilldown" display="'040621'!I74" xr:uid="{00000000-0004-0000-0300-000063010000}"/>
    <hyperlink ref="J74" location="'040621'!J74" tooltip="Click to drilldown" display="'040621'!J74" xr:uid="{00000000-0004-0000-0300-000064010000}"/>
    <hyperlink ref="K74" location="'040621'!K74" tooltip="Click to drilldown" display="'040621'!K74" xr:uid="{00000000-0004-0000-0300-000065010000}"/>
    <hyperlink ref="L74" location="'040621'!L74" tooltip="Click to drilldown" display="'040621'!L74" xr:uid="{00000000-0004-0000-0300-000066010000}"/>
    <hyperlink ref="M74" location="'040621'!M74" tooltip="Click to drilldown" display="'040621'!M74" xr:uid="{00000000-0004-0000-0300-000067010000}"/>
    <hyperlink ref="B78" location="'040621'!B78" tooltip="Click to drilldown" display="'040621'!B78" xr:uid="{00000000-0004-0000-0300-000068010000}"/>
    <hyperlink ref="C78" location="'040621'!C78" tooltip="Click to drilldown" display="'040621'!C78" xr:uid="{00000000-0004-0000-0300-000069010000}"/>
    <hyperlink ref="D78" location="'040621'!D78" tooltip="Click to drilldown" display="'040621'!D78" xr:uid="{00000000-0004-0000-0300-00006A010000}"/>
    <hyperlink ref="E78" location="'040621'!E78" tooltip="Click to drilldown" display="'040621'!E78" xr:uid="{00000000-0004-0000-0300-00006B010000}"/>
    <hyperlink ref="F78" location="'040621'!F78" tooltip="Click to drilldown" display="'040621'!F78" xr:uid="{00000000-0004-0000-0300-00006C010000}"/>
    <hyperlink ref="G78" location="'040621'!G78" tooltip="Click to drilldown" display="'040621'!G78" xr:uid="{00000000-0004-0000-0300-00006D010000}"/>
    <hyperlink ref="H78" location="'040621'!H78" tooltip="Click to drilldown" display="'040621'!H78" xr:uid="{00000000-0004-0000-0300-00006E010000}"/>
    <hyperlink ref="I78" location="'040621'!I78" tooltip="Click to drilldown" display="'040621'!I78" xr:uid="{00000000-0004-0000-0300-00006F010000}"/>
    <hyperlink ref="J78" location="'040621'!J78" tooltip="Click to drilldown" display="'040621'!J78" xr:uid="{00000000-0004-0000-0300-000070010000}"/>
    <hyperlink ref="K78" location="'040621'!K78" tooltip="Click to drilldown" display="'040621'!K78" xr:uid="{00000000-0004-0000-0300-000071010000}"/>
    <hyperlink ref="L78" location="'040621'!L78" tooltip="Click to drilldown" display="'040621'!L78" xr:uid="{00000000-0004-0000-0300-000072010000}"/>
    <hyperlink ref="M78" location="'040621'!M78" tooltip="Click to drilldown" display="'040621'!M78" xr:uid="{00000000-0004-0000-0300-000073010000}"/>
    <hyperlink ref="B79" location="'040621'!B79" tooltip="Click to drilldown" display="'040621'!B79" xr:uid="{00000000-0004-0000-0300-000074010000}"/>
    <hyperlink ref="C79" location="'040621'!C79" tooltip="Click to drilldown" display="'040621'!C79" xr:uid="{00000000-0004-0000-0300-000075010000}"/>
    <hyperlink ref="D79" location="'040621'!D79" tooltip="Click to drilldown" display="'040621'!D79" xr:uid="{00000000-0004-0000-0300-000076010000}"/>
    <hyperlink ref="E79" location="'040621'!E79" tooltip="Click to drilldown" display="'040621'!E79" xr:uid="{00000000-0004-0000-0300-000077010000}"/>
    <hyperlink ref="F79" location="'040621'!F79" tooltip="Click to drilldown" display="'040621'!F79" xr:uid="{00000000-0004-0000-0300-000078010000}"/>
    <hyperlink ref="G79" location="'040621'!G79" tooltip="Click to drilldown" display="'040621'!G79" xr:uid="{00000000-0004-0000-0300-000079010000}"/>
    <hyperlink ref="H79" location="'040621'!H79" tooltip="Click to drilldown" display="'040621'!H79" xr:uid="{00000000-0004-0000-0300-00007A010000}"/>
    <hyperlink ref="I79" location="'040621'!I79" tooltip="Click to drilldown" display="'040621'!I79" xr:uid="{00000000-0004-0000-0300-00007B010000}"/>
    <hyperlink ref="J79" location="'040621'!J79" tooltip="Click to drilldown" display="'040621'!J79" xr:uid="{00000000-0004-0000-0300-00007C010000}"/>
    <hyperlink ref="K79" location="'040621'!K79" tooltip="Click to drilldown" display="'040621'!K79" xr:uid="{00000000-0004-0000-0300-00007D010000}"/>
    <hyperlink ref="L79" location="'040621'!L79" tooltip="Click to drilldown" display="'040621'!L79" xr:uid="{00000000-0004-0000-0300-00007E010000}"/>
    <hyperlink ref="M79" location="'040621'!M79" tooltip="Click to drilldown" display="'040621'!M79" xr:uid="{00000000-0004-0000-0300-00007F010000}"/>
    <hyperlink ref="B80" location="'040621'!B80" tooltip="Click to drilldown" display="'040621'!B80" xr:uid="{00000000-0004-0000-0300-000080010000}"/>
    <hyperlink ref="C80" location="'040621'!C80" tooltip="Click to drilldown" display="'040621'!C80" xr:uid="{00000000-0004-0000-0300-000081010000}"/>
    <hyperlink ref="D80" location="'040621'!D80" tooltip="Click to drilldown" display="'040621'!D80" xr:uid="{00000000-0004-0000-0300-000082010000}"/>
    <hyperlink ref="E80" location="'040621'!E80" tooltip="Click to drilldown" display="'040621'!E80" xr:uid="{00000000-0004-0000-0300-000083010000}"/>
    <hyperlink ref="F80" location="'040621'!F80" tooltip="Click to drilldown" display="'040621'!F80" xr:uid="{00000000-0004-0000-0300-000084010000}"/>
    <hyperlink ref="G80" location="'040621'!G80" tooltip="Click to drilldown" display="'040621'!G80" xr:uid="{00000000-0004-0000-0300-000085010000}"/>
    <hyperlink ref="H80" location="'040621'!H80" tooltip="Click to drilldown" display="'040621'!H80" xr:uid="{00000000-0004-0000-0300-000086010000}"/>
    <hyperlink ref="I80" location="'040621'!I80" tooltip="Click to drilldown" display="'040621'!I80" xr:uid="{00000000-0004-0000-0300-000087010000}"/>
    <hyperlink ref="J80" location="'040621'!J80" tooltip="Click to drilldown" display="'040621'!J80" xr:uid="{00000000-0004-0000-0300-000088010000}"/>
    <hyperlink ref="K80" location="'040621'!K80" tooltip="Click to drilldown" display="'040621'!K80" xr:uid="{00000000-0004-0000-0300-000089010000}"/>
    <hyperlink ref="L80" location="'040621'!L80" tooltip="Click to drilldown" display="'040621'!L80" xr:uid="{00000000-0004-0000-0300-00008A010000}"/>
    <hyperlink ref="M80" location="'040621'!M80" tooltip="Click to drilldown" display="'040621'!M80" xr:uid="{00000000-0004-0000-0300-00008B010000}"/>
    <hyperlink ref="B81" location="'040621'!B81" tooltip="Click to drilldown" display="'040621'!B81" xr:uid="{00000000-0004-0000-0300-00008C010000}"/>
    <hyperlink ref="C81" location="'040621'!C81" tooltip="Click to drilldown" display="'040621'!C81" xr:uid="{00000000-0004-0000-0300-00008D010000}"/>
    <hyperlink ref="D81" location="'040621'!D81" tooltip="Click to drilldown" display="'040621'!D81" xr:uid="{00000000-0004-0000-0300-00008E010000}"/>
    <hyperlink ref="E81" location="'040621'!E81" tooltip="Click to drilldown" display="'040621'!E81" xr:uid="{00000000-0004-0000-0300-00008F010000}"/>
    <hyperlink ref="F81" location="'040621'!F81" tooltip="Click to drilldown" display="'040621'!F81" xr:uid="{00000000-0004-0000-0300-000090010000}"/>
    <hyperlink ref="G81" location="'040621'!G81" tooltip="Click to drilldown" display="'040621'!G81" xr:uid="{00000000-0004-0000-0300-000091010000}"/>
    <hyperlink ref="H81" location="'040621'!H81" tooltip="Click to drilldown" display="'040621'!H81" xr:uid="{00000000-0004-0000-0300-000092010000}"/>
    <hyperlink ref="I81" location="'040621'!I81" tooltip="Click to drilldown" display="'040621'!I81" xr:uid="{00000000-0004-0000-0300-000093010000}"/>
    <hyperlink ref="J81" location="'040621'!J81" tooltip="Click to drilldown" display="'040621'!J81" xr:uid="{00000000-0004-0000-0300-000094010000}"/>
    <hyperlink ref="K81" location="'040621'!K81" tooltip="Click to drilldown" display="'040621'!K81" xr:uid="{00000000-0004-0000-0300-000095010000}"/>
    <hyperlink ref="L81" location="'040621'!L81" tooltip="Click to drilldown" display="'040621'!L81" xr:uid="{00000000-0004-0000-0300-000096010000}"/>
    <hyperlink ref="M81" location="'040621'!M81" tooltip="Click to drilldown" display="'040621'!M81" xr:uid="{00000000-0004-0000-0300-000097010000}"/>
    <hyperlink ref="B82" location="'040621'!B82" tooltip="Click to drilldown" display="'040621'!B82" xr:uid="{00000000-0004-0000-0300-000098010000}"/>
    <hyperlink ref="C82" location="'040621'!C82" tooltip="Click to drilldown" display="'040621'!C82" xr:uid="{00000000-0004-0000-0300-000099010000}"/>
    <hyperlink ref="D82" location="'040621'!D82" tooltip="Click to drilldown" display="'040621'!D82" xr:uid="{00000000-0004-0000-0300-00009A010000}"/>
    <hyperlink ref="E82" location="'040621'!E82" tooltip="Click to drilldown" display="'040621'!E82" xr:uid="{00000000-0004-0000-0300-00009B010000}"/>
    <hyperlink ref="F82" location="'040621'!F82" tooltip="Click to drilldown" display="'040621'!F82" xr:uid="{00000000-0004-0000-0300-00009C010000}"/>
    <hyperlink ref="G82" location="'040621'!G82" tooltip="Click to drilldown" display="'040621'!G82" xr:uid="{00000000-0004-0000-0300-00009D010000}"/>
    <hyperlink ref="H82" location="'040621'!H82" tooltip="Click to drilldown" display="'040621'!H82" xr:uid="{00000000-0004-0000-0300-00009E010000}"/>
    <hyperlink ref="I82" location="'040621'!I82" tooltip="Click to drilldown" display="'040621'!I82" xr:uid="{00000000-0004-0000-0300-00009F010000}"/>
    <hyperlink ref="J82" location="'040621'!J82" tooltip="Click to drilldown" display="'040621'!J82" xr:uid="{00000000-0004-0000-0300-0000A0010000}"/>
    <hyperlink ref="K82" location="'040621'!K82" tooltip="Click to drilldown" display="'040621'!K82" xr:uid="{00000000-0004-0000-0300-0000A1010000}"/>
    <hyperlink ref="L82" location="'040621'!L82" tooltip="Click to drilldown" display="'040621'!L82" xr:uid="{00000000-0004-0000-0300-0000A2010000}"/>
    <hyperlink ref="M82" location="'040621'!M82" tooltip="Click to drilldown" display="'040621'!M82" xr:uid="{00000000-0004-0000-0300-0000A3010000}"/>
    <hyperlink ref="B92" location="'040621'!B92" tooltip="Click to drilldown" display="'040621'!B92" xr:uid="{00000000-0004-0000-0300-0000A4010000}"/>
    <hyperlink ref="C92" location="'040621'!C92" tooltip="Click to drilldown" display="'040621'!C92" xr:uid="{00000000-0004-0000-0300-0000A5010000}"/>
    <hyperlink ref="D92" location="'040621'!D92" tooltip="Click to drilldown" display="'040621'!D92" xr:uid="{00000000-0004-0000-0300-0000A6010000}"/>
    <hyperlink ref="E92" location="'040621'!E92" tooltip="Click to drilldown" display="'040621'!E92" xr:uid="{00000000-0004-0000-0300-0000A7010000}"/>
    <hyperlink ref="F92" location="'040621'!F92" tooltip="Click to drilldown" display="'040621'!F92" xr:uid="{00000000-0004-0000-0300-0000A8010000}"/>
    <hyperlink ref="G92" location="'040621'!G92" tooltip="Click to drilldown" display="'040621'!G92" xr:uid="{00000000-0004-0000-0300-0000A9010000}"/>
    <hyperlink ref="H92" location="'040621'!H92" tooltip="Click to drilldown" display="'040621'!H92" xr:uid="{00000000-0004-0000-0300-0000AA010000}"/>
    <hyperlink ref="I92" location="'040621'!I92" tooltip="Click to drilldown" display="'040621'!I92" xr:uid="{00000000-0004-0000-0300-0000AB010000}"/>
    <hyperlink ref="J92" location="'040621'!J92" tooltip="Click to drilldown" display="'040621'!J92" xr:uid="{00000000-0004-0000-0300-0000AC010000}"/>
    <hyperlink ref="K92" location="'040621'!K92" tooltip="Click to drilldown" display="'040621'!K92" xr:uid="{00000000-0004-0000-0300-0000AD010000}"/>
    <hyperlink ref="L92" location="'040621'!L92" tooltip="Click to drilldown" display="'040621'!L92" xr:uid="{00000000-0004-0000-0300-0000AE010000}"/>
    <hyperlink ref="M92" location="'040621'!M92" tooltip="Click to drilldown" display="'040621'!M92" xr:uid="{00000000-0004-0000-0300-0000AF010000}"/>
    <hyperlink ref="B96" location="'040621'!B96" tooltip="Click to drilldown" display="'040621'!B96" xr:uid="{00000000-0004-0000-0300-0000B0010000}"/>
    <hyperlink ref="C96" location="'040621'!C96" tooltip="Click to drilldown" display="'040621'!C96" xr:uid="{00000000-0004-0000-0300-0000B1010000}"/>
    <hyperlink ref="D96" location="'040621'!D96" tooltip="Click to drilldown" display="'040621'!D96" xr:uid="{00000000-0004-0000-0300-0000B2010000}"/>
    <hyperlink ref="E96" location="'040621'!E96" tooltip="Click to drilldown" display="'040621'!E96" xr:uid="{00000000-0004-0000-0300-0000B3010000}"/>
    <hyperlink ref="F96" location="'040621'!F96" tooltip="Click to drilldown" display="'040621'!F96" xr:uid="{00000000-0004-0000-0300-0000B4010000}"/>
    <hyperlink ref="G96" location="'040621'!G96" tooltip="Click to drilldown" display="'040621'!G96" xr:uid="{00000000-0004-0000-0300-0000B5010000}"/>
    <hyperlink ref="H96" location="'040621'!H96" tooltip="Click to drilldown" display="'040621'!H96" xr:uid="{00000000-0004-0000-0300-0000B6010000}"/>
    <hyperlink ref="I96" location="'040621'!I96" tooltip="Click to drilldown" display="'040621'!I96" xr:uid="{00000000-0004-0000-0300-0000B7010000}"/>
    <hyperlink ref="J96" location="'040621'!J96" tooltip="Click to drilldown" display="'040621'!J96" xr:uid="{00000000-0004-0000-0300-0000B8010000}"/>
    <hyperlink ref="K96" location="'040621'!K96" tooltip="Click to drilldown" display="'040621'!K96" xr:uid="{00000000-0004-0000-0300-0000B9010000}"/>
    <hyperlink ref="L96" location="'040621'!L96" tooltip="Click to drilldown" display="'040621'!L96" xr:uid="{00000000-0004-0000-0300-0000BA010000}"/>
    <hyperlink ref="M96" location="'040621'!M96" tooltip="Click to drilldown" display="'040621'!M96" xr:uid="{00000000-0004-0000-0300-0000BB010000}"/>
    <hyperlink ref="B105" location="'040621'!B105" tooltip="Click to drilldown" display="'040621'!B105" xr:uid="{00000000-0004-0000-0300-0000BC010000}"/>
    <hyperlink ref="C105" location="'040621'!C105" tooltip="Click to drilldown" display="'040621'!C105" xr:uid="{00000000-0004-0000-0300-0000BD010000}"/>
    <hyperlink ref="D105" location="'040621'!D105" tooltip="Click to drilldown" display="'040621'!D105" xr:uid="{00000000-0004-0000-0300-0000BE010000}"/>
    <hyperlink ref="E105" location="'040621'!E105" tooltip="Click to drilldown" display="'040621'!E105" xr:uid="{00000000-0004-0000-0300-0000BF010000}"/>
    <hyperlink ref="F105" location="'040621'!F105" tooltip="Click to drilldown" display="'040621'!F105" xr:uid="{00000000-0004-0000-0300-0000C0010000}"/>
    <hyperlink ref="G105" location="'040621'!G105" tooltip="Click to drilldown" display="'040621'!G105" xr:uid="{00000000-0004-0000-0300-0000C1010000}"/>
    <hyperlink ref="H105" location="'040621'!H105" tooltip="Click to drilldown" display="'040621'!H105" xr:uid="{00000000-0004-0000-0300-0000C2010000}"/>
    <hyperlink ref="I105" location="'040621'!I105" tooltip="Click to drilldown" display="'040621'!I105" xr:uid="{00000000-0004-0000-0300-0000C3010000}"/>
    <hyperlink ref="J105" location="'040621'!J105" tooltip="Click to drilldown" display="'040621'!J105" xr:uid="{00000000-0004-0000-0300-0000C4010000}"/>
    <hyperlink ref="K105" location="'040621'!K105" tooltip="Click to drilldown" display="'040621'!K105" xr:uid="{00000000-0004-0000-0300-0000C5010000}"/>
    <hyperlink ref="L105" location="'040621'!L105" tooltip="Click to drilldown" display="'040621'!L105" xr:uid="{00000000-0004-0000-0300-0000C6010000}"/>
    <hyperlink ref="M105" location="'040621'!M105" tooltip="Click to drilldown" display="'040621'!M105" xr:uid="{00000000-0004-0000-0300-0000C7010000}"/>
    <hyperlink ref="B117" location="'040621'!B117" tooltip="Click to drilldown" display="'040621'!B117" xr:uid="{00000000-0004-0000-0300-0000C8010000}"/>
    <hyperlink ref="C117" location="'040621'!C117" tooltip="Click to drilldown" display="'040621'!C117" xr:uid="{00000000-0004-0000-0300-0000C9010000}"/>
    <hyperlink ref="D117" location="'040621'!D117" tooltip="Click to drilldown" display="'040621'!D117" xr:uid="{00000000-0004-0000-0300-0000CA010000}"/>
    <hyperlink ref="E117" location="'040621'!E117" tooltip="Click to drilldown" display="'040621'!E117" xr:uid="{00000000-0004-0000-0300-0000CB010000}"/>
    <hyperlink ref="F117" location="'040621'!F117" tooltip="Click to drilldown" display="'040621'!F117" xr:uid="{00000000-0004-0000-0300-0000CC010000}"/>
    <hyperlink ref="G117" location="'040621'!G117" tooltip="Click to drilldown" display="'040621'!G117" xr:uid="{00000000-0004-0000-0300-0000CD010000}"/>
    <hyperlink ref="H117" location="'040621'!H117" tooltip="Click to drilldown" display="'040621'!H117" xr:uid="{00000000-0004-0000-0300-0000CE010000}"/>
    <hyperlink ref="I117" location="'040621'!I117" tooltip="Click to drilldown" display="'040621'!I117" xr:uid="{00000000-0004-0000-0300-0000CF010000}"/>
    <hyperlink ref="J117" location="'040621'!J117" tooltip="Click to drilldown" display="'040621'!J117" xr:uid="{00000000-0004-0000-0300-0000D0010000}"/>
    <hyperlink ref="K117" location="'040621'!K117" tooltip="Click to drilldown" display="'040621'!K117" xr:uid="{00000000-0004-0000-0300-0000D1010000}"/>
    <hyperlink ref="L117" location="'040621'!L117" tooltip="Click to drilldown" display="'040621'!L117" xr:uid="{00000000-0004-0000-0300-0000D2010000}"/>
    <hyperlink ref="M117" location="'040621'!M117" tooltip="Click to drilldown" display="'040621'!M117" xr:uid="{00000000-0004-0000-0300-0000D3010000}"/>
    <hyperlink ref="B118" location="'040621'!B118" tooltip="Click to drilldown" display="'040621'!B118" xr:uid="{00000000-0004-0000-0300-0000D4010000}"/>
    <hyperlink ref="C118" location="'040621'!C118" tooltip="Click to drilldown" display="'040621'!C118" xr:uid="{00000000-0004-0000-0300-0000D5010000}"/>
    <hyperlink ref="D118" location="'040621'!D118" tooltip="Click to drilldown" display="'040621'!D118" xr:uid="{00000000-0004-0000-0300-0000D6010000}"/>
    <hyperlink ref="E118" location="'040621'!E118" tooltip="Click to drilldown" display="'040621'!E118" xr:uid="{00000000-0004-0000-0300-0000D7010000}"/>
    <hyperlink ref="F118" location="'040621'!F118" tooltip="Click to drilldown" display="'040621'!F118" xr:uid="{00000000-0004-0000-0300-0000D8010000}"/>
    <hyperlink ref="G118" location="'040621'!G118" tooltip="Click to drilldown" display="'040621'!G118" xr:uid="{00000000-0004-0000-0300-0000D9010000}"/>
    <hyperlink ref="H118" location="'040621'!H118" tooltip="Click to drilldown" display="'040621'!H118" xr:uid="{00000000-0004-0000-0300-0000DA010000}"/>
    <hyperlink ref="I118" location="'040621'!I118" tooltip="Click to drilldown" display="'040621'!I118" xr:uid="{00000000-0004-0000-0300-0000DB010000}"/>
    <hyperlink ref="J118" location="'040621'!J118" tooltip="Click to drilldown" display="'040621'!J118" xr:uid="{00000000-0004-0000-0300-0000DC010000}"/>
    <hyperlink ref="K118" location="'040621'!K118" tooltip="Click to drilldown" display="'040621'!K118" xr:uid="{00000000-0004-0000-0300-0000DD010000}"/>
    <hyperlink ref="L118" location="'040621'!L118" tooltip="Click to drilldown" display="'040621'!L118" xr:uid="{00000000-0004-0000-0300-0000DE010000}"/>
    <hyperlink ref="M118" location="'040621'!M118" tooltip="Click to drilldown" display="'040621'!M118" xr:uid="{00000000-0004-0000-0300-0000DF010000}"/>
    <hyperlink ref="B119" location="'040621'!B119" tooltip="Click to drilldown" display="'040621'!B119" xr:uid="{00000000-0004-0000-0300-0000E0010000}"/>
    <hyperlink ref="C119" location="'040621'!C119" tooltip="Click to drilldown" display="'040621'!C119" xr:uid="{00000000-0004-0000-0300-0000E1010000}"/>
    <hyperlink ref="D119" location="'040621'!D119" tooltip="Click to drilldown" display="'040621'!D119" xr:uid="{00000000-0004-0000-0300-0000E2010000}"/>
    <hyperlink ref="E119" location="'040621'!E119" tooltip="Click to drilldown" display="'040621'!E119" xr:uid="{00000000-0004-0000-0300-0000E3010000}"/>
    <hyperlink ref="F119" location="'040621'!F119" tooltip="Click to drilldown" display="'040621'!F119" xr:uid="{00000000-0004-0000-0300-0000E4010000}"/>
    <hyperlink ref="G119" location="'040621'!G119" tooltip="Click to drilldown" display="'040621'!G119" xr:uid="{00000000-0004-0000-0300-0000E5010000}"/>
    <hyperlink ref="H119" location="'040621'!H119" tooltip="Click to drilldown" display="'040621'!H119" xr:uid="{00000000-0004-0000-0300-0000E6010000}"/>
    <hyperlink ref="I119" location="'040621'!I119" tooltip="Click to drilldown" display="'040621'!I119" xr:uid="{00000000-0004-0000-0300-0000E7010000}"/>
    <hyperlink ref="J119" location="'040621'!J119" tooltip="Click to drilldown" display="'040621'!J119" xr:uid="{00000000-0004-0000-0300-0000E8010000}"/>
    <hyperlink ref="K119" location="'040621'!K119" tooltip="Click to drilldown" display="'040621'!K119" xr:uid="{00000000-0004-0000-0300-0000E9010000}"/>
    <hyperlink ref="L119" location="'040621'!L119" tooltip="Click to drilldown" display="'040621'!L119" xr:uid="{00000000-0004-0000-0300-0000EA010000}"/>
    <hyperlink ref="M119" location="'040621'!M119" tooltip="Click to drilldown" display="'040621'!M119" xr:uid="{00000000-0004-0000-0300-0000EB010000}"/>
    <hyperlink ref="B120" location="'040621'!B120" tooltip="Click to drilldown" display="'040621'!B120" xr:uid="{00000000-0004-0000-0300-0000EC010000}"/>
    <hyperlink ref="C120" location="'040621'!C120" tooltip="Click to drilldown" display="'040621'!C120" xr:uid="{00000000-0004-0000-0300-0000ED010000}"/>
    <hyperlink ref="D120" location="'040621'!D120" tooltip="Click to drilldown" display="'040621'!D120" xr:uid="{00000000-0004-0000-0300-0000EE010000}"/>
    <hyperlink ref="E120" location="'040621'!E120" tooltip="Click to drilldown" display="'040621'!E120" xr:uid="{00000000-0004-0000-0300-0000EF010000}"/>
    <hyperlink ref="F120" location="'040621'!F120" tooltip="Click to drilldown" display="'040621'!F120" xr:uid="{00000000-0004-0000-0300-0000F0010000}"/>
    <hyperlink ref="G120" location="'040621'!G120" tooltip="Click to drilldown" display="'040621'!G120" xr:uid="{00000000-0004-0000-0300-0000F1010000}"/>
    <hyperlink ref="H120" location="'040621'!H120" tooltip="Click to drilldown" display="'040621'!H120" xr:uid="{00000000-0004-0000-0300-0000F2010000}"/>
    <hyperlink ref="I120" location="'040621'!I120" tooltip="Click to drilldown" display="'040621'!I120" xr:uid="{00000000-0004-0000-0300-0000F3010000}"/>
    <hyperlink ref="J120" location="'040621'!J120" tooltip="Click to drilldown" display="'040621'!J120" xr:uid="{00000000-0004-0000-0300-0000F4010000}"/>
    <hyperlink ref="K120" location="'040621'!K120" tooltip="Click to drilldown" display="'040621'!K120" xr:uid="{00000000-0004-0000-0300-0000F5010000}"/>
    <hyperlink ref="L120" location="'040621'!L120" tooltip="Click to drilldown" display="'040621'!L120" xr:uid="{00000000-0004-0000-0300-0000F6010000}"/>
    <hyperlink ref="M120" location="'040621'!M120" tooltip="Click to drilldown" display="'040621'!M120" xr:uid="{00000000-0004-0000-0300-0000F7010000}"/>
    <hyperlink ref="B121" location="'040621'!B121" tooltip="Click to drilldown" display="'040621'!B121" xr:uid="{00000000-0004-0000-0300-0000F8010000}"/>
    <hyperlink ref="C121" location="'040621'!C121" tooltip="Click to drilldown" display="'040621'!C121" xr:uid="{00000000-0004-0000-0300-0000F9010000}"/>
    <hyperlink ref="D121" location="'040621'!D121" tooltip="Click to drilldown" display="'040621'!D121" xr:uid="{00000000-0004-0000-0300-0000FA010000}"/>
    <hyperlink ref="E121" location="'040621'!E121" tooltip="Click to drilldown" display="'040621'!E121" xr:uid="{00000000-0004-0000-0300-0000FB010000}"/>
    <hyperlink ref="F121" location="'040621'!F121" tooltip="Click to drilldown" display="'040621'!F121" xr:uid="{00000000-0004-0000-0300-0000FC010000}"/>
    <hyperlink ref="G121" location="'040621'!G121" tooltip="Click to drilldown" display="'040621'!G121" xr:uid="{00000000-0004-0000-0300-0000FD010000}"/>
    <hyperlink ref="H121" location="'040621'!H121" tooltip="Click to drilldown" display="'040621'!H121" xr:uid="{00000000-0004-0000-0300-0000FE010000}"/>
    <hyperlink ref="I121" location="'040621'!I121" tooltip="Click to drilldown" display="'040621'!I121" xr:uid="{00000000-0004-0000-0300-0000FF010000}"/>
    <hyperlink ref="J121" location="'040621'!J121" tooltip="Click to drilldown" display="'040621'!J121" xr:uid="{00000000-0004-0000-0300-000000020000}"/>
    <hyperlink ref="K121" location="'040621'!K121" tooltip="Click to drilldown" display="'040621'!K121" xr:uid="{00000000-0004-0000-0300-000001020000}"/>
    <hyperlink ref="L121" location="'040621'!L121" tooltip="Click to drilldown" display="'040621'!L121" xr:uid="{00000000-0004-0000-0300-000002020000}"/>
    <hyperlink ref="M121" location="'040621'!M121" tooltip="Click to drilldown" display="'040621'!M121" xr:uid="{00000000-0004-0000-0300-000003020000}"/>
    <hyperlink ref="B122" location="'040621'!B122" tooltip="Click to drilldown" display="'040621'!B122" xr:uid="{00000000-0004-0000-0300-000004020000}"/>
    <hyperlink ref="C122" location="'040621'!C122" tooltip="Click to drilldown" display="'040621'!C122" xr:uid="{00000000-0004-0000-0300-000005020000}"/>
    <hyperlink ref="D122" location="'040621'!D122" tooltip="Click to drilldown" display="'040621'!D122" xr:uid="{00000000-0004-0000-0300-000006020000}"/>
    <hyperlink ref="E122" location="'040621'!E122" tooltip="Click to drilldown" display="'040621'!E122" xr:uid="{00000000-0004-0000-0300-000007020000}"/>
    <hyperlink ref="F122" location="'040621'!F122" tooltip="Click to drilldown" display="'040621'!F122" xr:uid="{00000000-0004-0000-0300-000008020000}"/>
    <hyperlink ref="G122" location="'040621'!G122" tooltip="Click to drilldown" display="'040621'!G122" xr:uid="{00000000-0004-0000-0300-000009020000}"/>
    <hyperlink ref="H122" location="'040621'!H122" tooltip="Click to drilldown" display="'040621'!H122" xr:uid="{00000000-0004-0000-0300-00000A020000}"/>
    <hyperlink ref="I122" location="'040621'!I122" tooltip="Click to drilldown" display="'040621'!I122" xr:uid="{00000000-0004-0000-0300-00000B020000}"/>
    <hyperlink ref="J122" location="'040621'!J122" tooltip="Click to drilldown" display="'040621'!J122" xr:uid="{00000000-0004-0000-0300-00000C020000}"/>
    <hyperlink ref="K122" location="'040621'!K122" tooltip="Click to drilldown" display="'040621'!K122" xr:uid="{00000000-0004-0000-0300-00000D020000}"/>
    <hyperlink ref="L122" location="'040621'!L122" tooltip="Click to drilldown" display="'040621'!L122" xr:uid="{00000000-0004-0000-0300-00000E020000}"/>
    <hyperlink ref="M122" location="'040621'!M122" tooltip="Click to drilldown" display="'040621'!M122" xr:uid="{00000000-0004-0000-0300-00000F020000}"/>
    <hyperlink ref="B126" location="'040621'!B126" tooltip="Click to drilldown" display="'040621'!B126" xr:uid="{00000000-0004-0000-0300-000010020000}"/>
    <hyperlink ref="C126" location="'040621'!C126" tooltip="Click to drilldown" display="'040621'!C126" xr:uid="{00000000-0004-0000-0300-000011020000}"/>
    <hyperlink ref="D126" location="'040621'!D126" tooltip="Click to drilldown" display="'040621'!D126" xr:uid="{00000000-0004-0000-0300-000012020000}"/>
    <hyperlink ref="E126" location="'040621'!E126" tooltip="Click to drilldown" display="'040621'!E126" xr:uid="{00000000-0004-0000-0300-000013020000}"/>
    <hyperlink ref="F126" location="'040621'!F126" tooltip="Click to drilldown" display="'040621'!F126" xr:uid="{00000000-0004-0000-0300-000014020000}"/>
    <hyperlink ref="G126" location="'040621'!G126" tooltip="Click to drilldown" display="'040621'!G126" xr:uid="{00000000-0004-0000-0300-000015020000}"/>
    <hyperlink ref="H126" location="'040621'!H126" tooltip="Click to drilldown" display="'040621'!H126" xr:uid="{00000000-0004-0000-0300-000016020000}"/>
    <hyperlink ref="I126" location="'040621'!I126" tooltip="Click to drilldown" display="'040621'!I126" xr:uid="{00000000-0004-0000-0300-000017020000}"/>
    <hyperlink ref="J126" location="'040621'!J126" tooltip="Click to drilldown" display="'040621'!J126" xr:uid="{00000000-0004-0000-0300-000018020000}"/>
    <hyperlink ref="K126" location="'040621'!K126" tooltip="Click to drilldown" display="'040621'!K126" xr:uid="{00000000-0004-0000-0300-000019020000}"/>
    <hyperlink ref="L126" location="'040621'!L126" tooltip="Click to drilldown" display="'040621'!L126" xr:uid="{00000000-0004-0000-0300-00001A020000}"/>
    <hyperlink ref="M126" location="'040621'!M126" tooltip="Click to drilldown" display="'040621'!M126" xr:uid="{00000000-0004-0000-0300-00001B020000}"/>
    <hyperlink ref="B127" location="'040621'!B127" tooltip="Click to drilldown" display="'040621'!B127" xr:uid="{00000000-0004-0000-0300-00001C020000}"/>
    <hyperlink ref="C127" location="'040621'!C127" tooltip="Click to drilldown" display="'040621'!C127" xr:uid="{00000000-0004-0000-0300-00001D020000}"/>
    <hyperlink ref="D127" location="'040621'!D127" tooltip="Click to drilldown" display="'040621'!D127" xr:uid="{00000000-0004-0000-0300-00001E020000}"/>
    <hyperlink ref="E127" location="'040621'!E127" tooltip="Click to drilldown" display="'040621'!E127" xr:uid="{00000000-0004-0000-0300-00001F020000}"/>
    <hyperlink ref="F127" location="'040621'!F127" tooltip="Click to drilldown" display="'040621'!F127" xr:uid="{00000000-0004-0000-0300-000020020000}"/>
    <hyperlink ref="G127" location="'040621'!G127" tooltip="Click to drilldown" display="'040621'!G127" xr:uid="{00000000-0004-0000-0300-000021020000}"/>
    <hyperlink ref="H127" location="'040621'!H127" tooltip="Click to drilldown" display="'040621'!H127" xr:uid="{00000000-0004-0000-0300-000022020000}"/>
    <hyperlink ref="I127" location="'040621'!I127" tooltip="Click to drilldown" display="'040621'!I127" xr:uid="{00000000-0004-0000-0300-000023020000}"/>
    <hyperlink ref="J127" location="'040621'!J127" tooltip="Click to drilldown" display="'040621'!J127" xr:uid="{00000000-0004-0000-0300-000024020000}"/>
    <hyperlink ref="K127" location="'040621'!K127" tooltip="Click to drilldown" display="'040621'!K127" xr:uid="{00000000-0004-0000-0300-000025020000}"/>
    <hyperlink ref="L127" location="'040621'!L127" tooltip="Click to drilldown" display="'040621'!L127" xr:uid="{00000000-0004-0000-0300-000026020000}"/>
    <hyperlink ref="M127" location="'040621'!M127" tooltip="Click to drilldown" display="'040621'!M127" xr:uid="{00000000-0004-0000-0300-000027020000}"/>
    <hyperlink ref="B128" location="'040621'!B128" tooltip="Click to drilldown" display="'040621'!B128" xr:uid="{00000000-0004-0000-0300-000028020000}"/>
    <hyperlink ref="C128" location="'040621'!C128" tooltip="Click to drilldown" display="'040621'!C128" xr:uid="{00000000-0004-0000-0300-000029020000}"/>
    <hyperlink ref="D128" location="'040621'!D128" tooltip="Click to drilldown" display="'040621'!D128" xr:uid="{00000000-0004-0000-0300-00002A020000}"/>
    <hyperlink ref="E128" location="'040621'!E128" tooltip="Click to drilldown" display="'040621'!E128" xr:uid="{00000000-0004-0000-0300-00002B020000}"/>
    <hyperlink ref="F128" location="'040621'!F128" tooltip="Click to drilldown" display="'040621'!F128" xr:uid="{00000000-0004-0000-0300-00002C020000}"/>
    <hyperlink ref="G128" location="'040621'!G128" tooltip="Click to drilldown" display="'040621'!G128" xr:uid="{00000000-0004-0000-0300-00002D020000}"/>
    <hyperlink ref="H128" location="'040621'!H128" tooltip="Click to drilldown" display="'040621'!H128" xr:uid="{00000000-0004-0000-0300-00002E020000}"/>
    <hyperlink ref="I128" location="'040621'!I128" tooltip="Click to drilldown" display="'040621'!I128" xr:uid="{00000000-0004-0000-0300-00002F020000}"/>
    <hyperlink ref="J128" location="'040621'!J128" tooltip="Click to drilldown" display="'040621'!J128" xr:uid="{00000000-0004-0000-0300-000030020000}"/>
    <hyperlink ref="K128" location="'040621'!K128" tooltip="Click to drilldown" display="'040621'!K128" xr:uid="{00000000-0004-0000-0300-000031020000}"/>
    <hyperlink ref="L128" location="'040621'!L128" tooltip="Click to drilldown" display="'040621'!L128" xr:uid="{00000000-0004-0000-0300-000032020000}"/>
    <hyperlink ref="M128" location="'040621'!M128" tooltip="Click to drilldown" display="'040621'!M128" xr:uid="{00000000-0004-0000-0300-000033020000}"/>
    <hyperlink ref="B129" location="'040621'!B129" tooltip="Click to drilldown" display="'040621'!B129" xr:uid="{00000000-0004-0000-0300-000034020000}"/>
    <hyperlink ref="C129" location="'040621'!C129" tooltip="Click to drilldown" display="'040621'!C129" xr:uid="{00000000-0004-0000-0300-000035020000}"/>
    <hyperlink ref="D129" location="'040621'!D129" tooltip="Click to drilldown" display="'040621'!D129" xr:uid="{00000000-0004-0000-0300-000036020000}"/>
    <hyperlink ref="E129" location="'040621'!E129" tooltip="Click to drilldown" display="'040621'!E129" xr:uid="{00000000-0004-0000-0300-000037020000}"/>
    <hyperlink ref="F129" location="'040621'!F129" tooltip="Click to drilldown" display="'040621'!F129" xr:uid="{00000000-0004-0000-0300-000038020000}"/>
    <hyperlink ref="G129" location="'040621'!G129" tooltip="Click to drilldown" display="'040621'!G129" xr:uid="{00000000-0004-0000-0300-000039020000}"/>
    <hyperlink ref="H129" location="'040621'!H129" tooltip="Click to drilldown" display="'040621'!H129" xr:uid="{00000000-0004-0000-0300-00003A020000}"/>
    <hyperlink ref="I129" location="'040621'!I129" tooltip="Click to drilldown" display="'040621'!I129" xr:uid="{00000000-0004-0000-0300-00003B020000}"/>
    <hyperlink ref="J129" location="'040621'!J129" tooltip="Click to drilldown" display="'040621'!J129" xr:uid="{00000000-0004-0000-0300-00003C020000}"/>
    <hyperlink ref="K129" location="'040621'!K129" tooltip="Click to drilldown" display="'040621'!K129" xr:uid="{00000000-0004-0000-0300-00003D020000}"/>
    <hyperlink ref="L129" location="'040621'!L129" tooltip="Click to drilldown" display="'040621'!L129" xr:uid="{00000000-0004-0000-0300-00003E020000}"/>
    <hyperlink ref="M129" location="'040621'!M129" tooltip="Click to drilldown" display="'040621'!M129" xr:uid="{00000000-0004-0000-0300-00003F020000}"/>
    <hyperlink ref="B130" location="'040621'!B130" tooltip="Click to drilldown" display="'040621'!B130" xr:uid="{00000000-0004-0000-0300-000040020000}"/>
    <hyperlink ref="C130" location="'040621'!C130" tooltip="Click to drilldown" display="'040621'!C130" xr:uid="{00000000-0004-0000-0300-000041020000}"/>
    <hyperlink ref="D130" location="'040621'!D130" tooltip="Click to drilldown" display="'040621'!D130" xr:uid="{00000000-0004-0000-0300-000042020000}"/>
    <hyperlink ref="E130" location="'040621'!E130" tooltip="Click to drilldown" display="'040621'!E130" xr:uid="{00000000-0004-0000-0300-000043020000}"/>
    <hyperlink ref="F130" location="'040621'!F130" tooltip="Click to drilldown" display="'040621'!F130" xr:uid="{00000000-0004-0000-0300-000044020000}"/>
    <hyperlink ref="G130" location="'040621'!G130" tooltip="Click to drilldown" display="'040621'!G130" xr:uid="{00000000-0004-0000-0300-000045020000}"/>
    <hyperlink ref="H130" location="'040621'!H130" tooltip="Click to drilldown" display="'040621'!H130" xr:uid="{00000000-0004-0000-0300-000046020000}"/>
    <hyperlink ref="I130" location="'040621'!I130" tooltip="Click to drilldown" display="'040621'!I130" xr:uid="{00000000-0004-0000-0300-000047020000}"/>
    <hyperlink ref="J130" location="'040621'!J130" tooltip="Click to drilldown" display="'040621'!J130" xr:uid="{00000000-0004-0000-0300-000048020000}"/>
    <hyperlink ref="K130" location="'040621'!K130" tooltip="Click to drilldown" display="'040621'!K130" xr:uid="{00000000-0004-0000-0300-000049020000}"/>
    <hyperlink ref="L130" location="'040621'!L130" tooltip="Click to drilldown" display="'040621'!L130" xr:uid="{00000000-0004-0000-0300-00004A020000}"/>
    <hyperlink ref="M130" location="'040621'!M130" tooltip="Click to drilldown" display="'040621'!M130" xr:uid="{00000000-0004-0000-0300-00004B020000}"/>
    <hyperlink ref="B131" location="'040621'!B131" tooltip="Click to drilldown" display="'040621'!B131" xr:uid="{00000000-0004-0000-0300-00004C020000}"/>
    <hyperlink ref="C131" location="'040621'!C131" tooltip="Click to drilldown" display="'040621'!C131" xr:uid="{00000000-0004-0000-0300-00004D020000}"/>
    <hyperlink ref="D131" location="'040621'!D131" tooltip="Click to drilldown" display="'040621'!D131" xr:uid="{00000000-0004-0000-0300-00004E020000}"/>
    <hyperlink ref="E131" location="'040621'!E131" tooltip="Click to drilldown" display="'040621'!E131" xr:uid="{00000000-0004-0000-0300-00004F020000}"/>
    <hyperlink ref="F131" location="'040621'!F131" tooltip="Click to drilldown" display="'040621'!F131" xr:uid="{00000000-0004-0000-0300-000050020000}"/>
    <hyperlink ref="G131" location="'040621'!G131" tooltip="Click to drilldown" display="'040621'!G131" xr:uid="{00000000-0004-0000-0300-000051020000}"/>
    <hyperlink ref="H131" location="'040621'!H131" tooltip="Click to drilldown" display="'040621'!H131" xr:uid="{00000000-0004-0000-0300-000052020000}"/>
    <hyperlink ref="I131" location="'040621'!I131" tooltip="Click to drilldown" display="'040621'!I131" xr:uid="{00000000-0004-0000-0300-000053020000}"/>
    <hyperlink ref="J131" location="'040621'!J131" tooltip="Click to drilldown" display="'040621'!J131" xr:uid="{00000000-0004-0000-0300-000054020000}"/>
    <hyperlink ref="K131" location="'040621'!K131" tooltip="Click to drilldown" display="'040621'!K131" xr:uid="{00000000-0004-0000-0300-000055020000}"/>
    <hyperlink ref="L131" location="'040621'!L131" tooltip="Click to drilldown" display="'040621'!L131" xr:uid="{00000000-0004-0000-0300-000056020000}"/>
    <hyperlink ref="M131" location="'040621'!M131" tooltip="Click to drilldown" display="'040621'!M131" xr:uid="{00000000-0004-0000-0300-000057020000}"/>
    <hyperlink ref="B136" location="'040621'!B136" tooltip="Click to drilldown" display="'040621'!B136" xr:uid="{00000000-0004-0000-0300-000058020000}"/>
    <hyperlink ref="C136" location="'040621'!C136" tooltip="Click to drilldown" display="'040621'!C136" xr:uid="{00000000-0004-0000-0300-000059020000}"/>
    <hyperlink ref="D136" location="'040621'!D136" tooltip="Click to drilldown" display="'040621'!D136" xr:uid="{00000000-0004-0000-0300-00005A020000}"/>
    <hyperlink ref="E136" location="'040621'!E136" tooltip="Click to drilldown" display="'040621'!E136" xr:uid="{00000000-0004-0000-0300-00005B020000}"/>
    <hyperlink ref="F136" location="'040621'!F136" tooltip="Click to drilldown" display="'040621'!F136" xr:uid="{00000000-0004-0000-0300-00005C020000}"/>
    <hyperlink ref="G136" location="'040621'!G136" tooltip="Click to drilldown" display="'040621'!G136" xr:uid="{00000000-0004-0000-0300-00005D020000}"/>
    <hyperlink ref="H136" location="'040621'!H136" tooltip="Click to drilldown" display="'040621'!H136" xr:uid="{00000000-0004-0000-0300-00005E020000}"/>
    <hyperlink ref="I136" location="'040621'!I136" tooltip="Click to drilldown" display="'040621'!I136" xr:uid="{00000000-0004-0000-0300-00005F020000}"/>
    <hyperlink ref="J136" location="'040621'!J136" tooltip="Click to drilldown" display="'040621'!J136" xr:uid="{00000000-0004-0000-0300-000060020000}"/>
    <hyperlink ref="K136" location="'040621'!K136" tooltip="Click to drilldown" display="'040621'!K136" xr:uid="{00000000-0004-0000-0300-000061020000}"/>
    <hyperlink ref="L136" location="'040621'!L136" tooltip="Click to drilldown" display="'040621'!L136" xr:uid="{00000000-0004-0000-0300-000062020000}"/>
    <hyperlink ref="M136" location="'040621'!M136" tooltip="Click to drilldown" display="'040621'!M136" xr:uid="{00000000-0004-0000-0300-000063020000}"/>
    <hyperlink ref="B142" location="'040621'!B142" tooltip="Click to drilldown" display="'040621'!B142" xr:uid="{00000000-0004-0000-0300-000064020000}"/>
    <hyperlink ref="C142" location="'040621'!C142" tooltip="Click to drilldown" display="'040621'!C142" xr:uid="{00000000-0004-0000-0300-000065020000}"/>
    <hyperlink ref="D142" location="'040621'!D142" tooltip="Click to drilldown" display="'040621'!D142" xr:uid="{00000000-0004-0000-0300-000066020000}"/>
    <hyperlink ref="E142" location="'040621'!E142" tooltip="Click to drilldown" display="'040621'!E142" xr:uid="{00000000-0004-0000-0300-000067020000}"/>
    <hyperlink ref="F142" location="'040621'!F142" tooltip="Click to drilldown" display="'040621'!F142" xr:uid="{00000000-0004-0000-0300-000068020000}"/>
    <hyperlink ref="G142" location="'040621'!G142" tooltip="Click to drilldown" display="'040621'!G142" xr:uid="{00000000-0004-0000-0300-000069020000}"/>
    <hyperlink ref="H142" location="'040621'!H142" tooltip="Click to drilldown" display="'040621'!H142" xr:uid="{00000000-0004-0000-0300-00006A020000}"/>
    <hyperlink ref="I142" location="'040621'!I142" tooltip="Click to drilldown" display="'040621'!I142" xr:uid="{00000000-0004-0000-0300-00006B020000}"/>
    <hyperlink ref="J142" location="'040621'!J142" tooltip="Click to drilldown" display="'040621'!J142" xr:uid="{00000000-0004-0000-0300-00006C020000}"/>
    <hyperlink ref="K142" location="'040621'!K142" tooltip="Click to drilldown" display="'040621'!K142" xr:uid="{00000000-0004-0000-0300-00006D020000}"/>
    <hyperlink ref="L142" location="'040621'!L142" tooltip="Click to drilldown" display="'040621'!L142" xr:uid="{00000000-0004-0000-0300-00006E020000}"/>
    <hyperlink ref="M142" location="'040621'!M142" tooltip="Click to drilldown" display="'040621'!M142" xr:uid="{00000000-0004-0000-0300-00006F020000}"/>
    <hyperlink ref="B146" location="'040621'!B146" tooltip="Click to drilldown" display="'040621'!B146" xr:uid="{00000000-0004-0000-0300-000070020000}"/>
    <hyperlink ref="C146" location="'040621'!C146" tooltip="Click to drilldown" display="'040621'!C146" xr:uid="{00000000-0004-0000-0300-000071020000}"/>
    <hyperlink ref="D146" location="'040621'!D146" tooltip="Click to drilldown" display="'040621'!D146" xr:uid="{00000000-0004-0000-0300-000072020000}"/>
    <hyperlink ref="E146" location="'040621'!E146" tooltip="Click to drilldown" display="'040621'!E146" xr:uid="{00000000-0004-0000-0300-000073020000}"/>
    <hyperlink ref="F146" location="'040621'!F146" tooltip="Click to drilldown" display="'040621'!F146" xr:uid="{00000000-0004-0000-0300-000074020000}"/>
    <hyperlink ref="G146" location="'040621'!G146" tooltip="Click to drilldown" display="'040621'!G146" xr:uid="{00000000-0004-0000-0300-000075020000}"/>
    <hyperlink ref="H146" location="'040621'!H146" tooltip="Click to drilldown" display="'040621'!H146" xr:uid="{00000000-0004-0000-0300-000076020000}"/>
    <hyperlink ref="I146" location="'040621'!I146" tooltip="Click to drilldown" display="'040621'!I146" xr:uid="{00000000-0004-0000-0300-000077020000}"/>
    <hyperlink ref="J146" location="'040621'!J146" tooltip="Click to drilldown" display="'040621'!J146" xr:uid="{00000000-0004-0000-0300-000078020000}"/>
    <hyperlink ref="K146" location="'040621'!K146" tooltip="Click to drilldown" display="'040621'!K146" xr:uid="{00000000-0004-0000-0300-000079020000}"/>
    <hyperlink ref="L146" location="'040621'!L146" tooltip="Click to drilldown" display="'040621'!L146" xr:uid="{00000000-0004-0000-0300-00007A020000}"/>
    <hyperlink ref="M146" location="'040621'!M146" tooltip="Click to drilldown" display="'040621'!M146" xr:uid="{00000000-0004-0000-0300-00007B020000}"/>
    <hyperlink ref="B151" location="'040621'!B151" tooltip="Click to drilldown" display="'040621'!B151" xr:uid="{00000000-0004-0000-0300-00007C020000}"/>
    <hyperlink ref="C151" location="'040621'!C151" tooltip="Click to drilldown" display="'040621'!C151" xr:uid="{00000000-0004-0000-0300-00007D020000}"/>
    <hyperlink ref="D151" location="'040621'!D151" tooltip="Click to drilldown" display="'040621'!D151" xr:uid="{00000000-0004-0000-0300-00007E020000}"/>
    <hyperlink ref="E151" location="'040621'!E151" tooltip="Click to drilldown" display="'040621'!E151" xr:uid="{00000000-0004-0000-0300-00007F020000}"/>
    <hyperlink ref="F151" location="'040621'!F151" tooltip="Click to drilldown" display="'040621'!F151" xr:uid="{00000000-0004-0000-0300-000080020000}"/>
    <hyperlink ref="G151" location="'040621'!G151" tooltip="Click to drilldown" display="'040621'!G151" xr:uid="{00000000-0004-0000-0300-000081020000}"/>
    <hyperlink ref="H151" location="'040621'!H151" tooltip="Click to drilldown" display="'040621'!H151" xr:uid="{00000000-0004-0000-0300-000082020000}"/>
    <hyperlink ref="I151" location="'040621'!I151" tooltip="Click to drilldown" display="'040621'!I151" xr:uid="{00000000-0004-0000-0300-000083020000}"/>
    <hyperlink ref="J151" location="'040621'!J151" tooltip="Click to drilldown" display="'040621'!J151" xr:uid="{00000000-0004-0000-0300-000084020000}"/>
    <hyperlink ref="K151" location="'040621'!K151" tooltip="Click to drilldown" display="'040621'!K151" xr:uid="{00000000-0004-0000-0300-000085020000}"/>
    <hyperlink ref="L151" location="'040621'!L151" tooltip="Click to drilldown" display="'040621'!L151" xr:uid="{00000000-0004-0000-0300-000086020000}"/>
    <hyperlink ref="M151" location="'040621'!M151" tooltip="Click to drilldown" display="'040621'!M151" xr:uid="{00000000-0004-0000-0300-000087020000}"/>
    <hyperlink ref="B152" location="'040621'!B152" tooltip="Click to drilldown" display="'040621'!B152" xr:uid="{00000000-0004-0000-0300-000088020000}"/>
    <hyperlink ref="C152" location="'040621'!C152" tooltip="Click to drilldown" display="'040621'!C152" xr:uid="{00000000-0004-0000-0300-000089020000}"/>
    <hyperlink ref="D152" location="'040621'!D152" tooltip="Click to drilldown" display="'040621'!D152" xr:uid="{00000000-0004-0000-0300-00008A020000}"/>
    <hyperlink ref="E152" location="'040621'!E152" tooltip="Click to drilldown" display="'040621'!E152" xr:uid="{00000000-0004-0000-0300-00008B020000}"/>
    <hyperlink ref="F152" location="'040621'!F152" tooltip="Click to drilldown" display="'040621'!F152" xr:uid="{00000000-0004-0000-0300-00008C020000}"/>
    <hyperlink ref="G152" location="'040621'!G152" tooltip="Click to drilldown" display="'040621'!G152" xr:uid="{00000000-0004-0000-0300-00008D020000}"/>
    <hyperlink ref="H152" location="'040621'!H152" tooltip="Click to drilldown" display="'040621'!H152" xr:uid="{00000000-0004-0000-0300-00008E020000}"/>
    <hyperlink ref="I152" location="'040621'!I152" tooltip="Click to drilldown" display="'040621'!I152" xr:uid="{00000000-0004-0000-0300-00008F020000}"/>
    <hyperlink ref="J152" location="'040621'!J152" tooltip="Click to drilldown" display="'040621'!J152" xr:uid="{00000000-0004-0000-0300-000090020000}"/>
    <hyperlink ref="K152" location="'040621'!K152" tooltip="Click to drilldown" display="'040621'!K152" xr:uid="{00000000-0004-0000-0300-000091020000}"/>
    <hyperlink ref="L152" location="'040621'!L152" tooltip="Click to drilldown" display="'040621'!L152" xr:uid="{00000000-0004-0000-0300-000092020000}"/>
    <hyperlink ref="M152" location="'040621'!M152" tooltip="Click to drilldown" display="'040621'!M152" xr:uid="{00000000-0004-0000-0300-000093020000}"/>
    <hyperlink ref="B157" location="'040621'!B157" tooltip="Click to drilldown" display="'040621'!B157" xr:uid="{00000000-0004-0000-0300-000094020000}"/>
    <hyperlink ref="C157" location="'040621'!C157" tooltip="Click to drilldown" display="'040621'!C157" xr:uid="{00000000-0004-0000-0300-000095020000}"/>
    <hyperlink ref="D157" location="'040621'!D157" tooltip="Click to drilldown" display="'040621'!D157" xr:uid="{00000000-0004-0000-0300-000096020000}"/>
    <hyperlink ref="E157" location="'040621'!E157" tooltip="Click to drilldown" display="'040621'!E157" xr:uid="{00000000-0004-0000-0300-000097020000}"/>
    <hyperlink ref="F157" location="'040621'!F157" tooltip="Click to drilldown" display="'040621'!F157" xr:uid="{00000000-0004-0000-0300-000098020000}"/>
    <hyperlink ref="G157" location="'040621'!G157" tooltip="Click to drilldown" display="'040621'!G157" xr:uid="{00000000-0004-0000-0300-000099020000}"/>
    <hyperlink ref="H157" location="'040621'!H157" tooltip="Click to drilldown" display="'040621'!H157" xr:uid="{00000000-0004-0000-0300-00009A020000}"/>
    <hyperlink ref="I157" location="'040621'!I157" tooltip="Click to drilldown" display="'040621'!I157" xr:uid="{00000000-0004-0000-0300-00009B020000}"/>
    <hyperlink ref="J157" location="'040621'!J157" tooltip="Click to drilldown" display="'040621'!J157" xr:uid="{00000000-0004-0000-0300-00009C020000}"/>
    <hyperlink ref="K157" location="'040621'!K157" tooltip="Click to drilldown" display="'040621'!K157" xr:uid="{00000000-0004-0000-0300-00009D020000}"/>
    <hyperlink ref="L157" location="'040621'!L157" tooltip="Click to drilldown" display="'040621'!L157" xr:uid="{00000000-0004-0000-0300-00009E020000}"/>
    <hyperlink ref="M157" location="'040621'!M157" tooltip="Click to drilldown" display="'040621'!M157" xr:uid="{00000000-0004-0000-0300-00009F020000}"/>
    <hyperlink ref="B158" location="'040621'!B158" tooltip="Click to drilldown" display="'040621'!B158" xr:uid="{00000000-0004-0000-0300-0000A0020000}"/>
    <hyperlink ref="C158" location="'040621'!C158" tooltip="Click to drilldown" display="'040621'!C158" xr:uid="{00000000-0004-0000-0300-0000A1020000}"/>
    <hyperlink ref="D158" location="'040621'!D158" tooltip="Click to drilldown" display="'040621'!D158" xr:uid="{00000000-0004-0000-0300-0000A2020000}"/>
    <hyperlink ref="E158" location="'040621'!E158" tooltip="Click to drilldown" display="'040621'!E158" xr:uid="{00000000-0004-0000-0300-0000A3020000}"/>
    <hyperlink ref="F158" location="'040621'!F158" tooltip="Click to drilldown" display="'040621'!F158" xr:uid="{00000000-0004-0000-0300-0000A4020000}"/>
    <hyperlink ref="G158" location="'040621'!G158" tooltip="Click to drilldown" display="'040621'!G158" xr:uid="{00000000-0004-0000-0300-0000A5020000}"/>
    <hyperlink ref="H158" location="'040621'!H158" tooltip="Click to drilldown" display="'040621'!H158" xr:uid="{00000000-0004-0000-0300-0000A6020000}"/>
    <hyperlink ref="I158" location="'040621'!I158" tooltip="Click to drilldown" display="'040621'!I158" xr:uid="{00000000-0004-0000-0300-0000A7020000}"/>
    <hyperlink ref="J158" location="'040621'!J158" tooltip="Click to drilldown" display="'040621'!J158" xr:uid="{00000000-0004-0000-0300-0000A8020000}"/>
    <hyperlink ref="K158" location="'040621'!K158" tooltip="Click to drilldown" display="'040621'!K158" xr:uid="{00000000-0004-0000-0300-0000A9020000}"/>
    <hyperlink ref="L158" location="'040621'!L158" tooltip="Click to drilldown" display="'040621'!L158" xr:uid="{00000000-0004-0000-0300-0000AA020000}"/>
    <hyperlink ref="M158" location="'040621'!M158" tooltip="Click to drilldown" display="'040621'!M158" xr:uid="{00000000-0004-0000-0300-0000AB020000}"/>
    <hyperlink ref="B159" location="'040621'!B159" tooltip="Click to drilldown" display="'040621'!B159" xr:uid="{00000000-0004-0000-0300-0000AC020000}"/>
    <hyperlink ref="C159" location="'040621'!C159" tooltip="Click to drilldown" display="'040621'!C159" xr:uid="{00000000-0004-0000-0300-0000AD020000}"/>
    <hyperlink ref="D159" location="'040621'!D159" tooltip="Click to drilldown" display="'040621'!D159" xr:uid="{00000000-0004-0000-0300-0000AE020000}"/>
    <hyperlink ref="E159" location="'040621'!E159" tooltip="Click to drilldown" display="'040621'!E159" xr:uid="{00000000-0004-0000-0300-0000AF020000}"/>
    <hyperlink ref="F159" location="'040621'!F159" tooltip="Click to drilldown" display="'040621'!F159" xr:uid="{00000000-0004-0000-0300-0000B0020000}"/>
    <hyperlink ref="G159" location="'040621'!G159" tooltip="Click to drilldown" display="'040621'!G159" xr:uid="{00000000-0004-0000-0300-0000B1020000}"/>
    <hyperlink ref="H159" location="'040621'!H159" tooltip="Click to drilldown" display="'040621'!H159" xr:uid="{00000000-0004-0000-0300-0000B2020000}"/>
    <hyperlink ref="I159" location="'040621'!I159" tooltip="Click to drilldown" display="'040621'!I159" xr:uid="{00000000-0004-0000-0300-0000B3020000}"/>
    <hyperlink ref="J159" location="'040621'!J159" tooltip="Click to drilldown" display="'040621'!J159" xr:uid="{00000000-0004-0000-0300-0000B4020000}"/>
    <hyperlink ref="K159" location="'040621'!K159" tooltip="Click to drilldown" display="'040621'!K159" xr:uid="{00000000-0004-0000-0300-0000B5020000}"/>
    <hyperlink ref="L159" location="'040621'!L159" tooltip="Click to drilldown" display="'040621'!L159" xr:uid="{00000000-0004-0000-0300-0000B6020000}"/>
    <hyperlink ref="M159" location="'040621'!M159" tooltip="Click to drilldown" display="'040621'!M159" xr:uid="{00000000-0004-0000-0300-0000B7020000}"/>
    <hyperlink ref="B160" location="'040621'!B160" tooltip="Click to drilldown" display="'040621'!B160" xr:uid="{00000000-0004-0000-0300-0000B8020000}"/>
    <hyperlink ref="C160" location="'040621'!C160" tooltip="Click to drilldown" display="'040621'!C160" xr:uid="{00000000-0004-0000-0300-0000B9020000}"/>
    <hyperlink ref="D160" location="'040621'!D160" tooltip="Click to drilldown" display="'040621'!D160" xr:uid="{00000000-0004-0000-0300-0000BA020000}"/>
    <hyperlink ref="E160" location="'040621'!E160" tooltip="Click to drilldown" display="'040621'!E160" xr:uid="{00000000-0004-0000-0300-0000BB020000}"/>
    <hyperlink ref="F160" location="'040621'!F160" tooltip="Click to drilldown" display="'040621'!F160" xr:uid="{00000000-0004-0000-0300-0000BC020000}"/>
    <hyperlink ref="G160" location="'040621'!G160" tooltip="Click to drilldown" display="'040621'!G160" xr:uid="{00000000-0004-0000-0300-0000BD020000}"/>
    <hyperlink ref="H160" location="'040621'!H160" tooltip="Click to drilldown" display="'040621'!H160" xr:uid="{00000000-0004-0000-0300-0000BE020000}"/>
    <hyperlink ref="I160" location="'040621'!I160" tooltip="Click to drilldown" display="'040621'!I160" xr:uid="{00000000-0004-0000-0300-0000BF020000}"/>
    <hyperlink ref="J160" location="'040621'!J160" tooltip="Click to drilldown" display="'040621'!J160" xr:uid="{00000000-0004-0000-0300-0000C0020000}"/>
    <hyperlink ref="K160" location="'040621'!K160" tooltip="Click to drilldown" display="'040621'!K160" xr:uid="{00000000-0004-0000-0300-0000C1020000}"/>
    <hyperlink ref="L160" location="'040621'!L160" tooltip="Click to drilldown" display="'040621'!L160" xr:uid="{00000000-0004-0000-0300-0000C2020000}"/>
    <hyperlink ref="M160" location="'040621'!M160" tooltip="Click to drilldown" display="'040621'!M160" xr:uid="{00000000-0004-0000-0300-0000C3020000}"/>
    <hyperlink ref="B172" location="'040621'!B172" tooltip="Click to drilldown" display="'040621'!B172" xr:uid="{00000000-0004-0000-0300-0000C4020000}"/>
    <hyperlink ref="C172" location="'040621'!C172" tooltip="Click to drilldown" display="'040621'!C172" xr:uid="{00000000-0004-0000-0300-0000C5020000}"/>
    <hyperlink ref="D172" location="'040621'!D172" tooltip="Click to drilldown" display="'040621'!D172" xr:uid="{00000000-0004-0000-0300-0000C6020000}"/>
    <hyperlink ref="E172" location="'040621'!E172" tooltip="Click to drilldown" display="'040621'!E172" xr:uid="{00000000-0004-0000-0300-0000C7020000}"/>
    <hyperlink ref="F172" location="'040621'!F172" tooltip="Click to drilldown" display="'040621'!F172" xr:uid="{00000000-0004-0000-0300-0000C8020000}"/>
    <hyperlink ref="G172" location="'040621'!G172" tooltip="Click to drilldown" display="'040621'!G172" xr:uid="{00000000-0004-0000-0300-0000C9020000}"/>
    <hyperlink ref="H172" location="'040621'!H172" tooltip="Click to drilldown" display="'040621'!H172" xr:uid="{00000000-0004-0000-0300-0000CA020000}"/>
    <hyperlink ref="I172" location="'040621'!I172" tooltip="Click to drilldown" display="'040621'!I172" xr:uid="{00000000-0004-0000-0300-0000CB020000}"/>
    <hyperlink ref="J172" location="'040621'!J172" tooltip="Click to drilldown" display="'040621'!J172" xr:uid="{00000000-0004-0000-0300-0000CC020000}"/>
    <hyperlink ref="K172" location="'040621'!K172" tooltip="Click to drilldown" display="'040621'!K172" xr:uid="{00000000-0004-0000-0300-0000CD020000}"/>
    <hyperlink ref="L172" location="'040621'!L172" tooltip="Click to drilldown" display="'040621'!L172" xr:uid="{00000000-0004-0000-0300-0000CE020000}"/>
    <hyperlink ref="M172" location="'040621'!M172" tooltip="Click to drilldown" display="'040621'!M172" xr:uid="{00000000-0004-0000-0300-0000CF020000}"/>
    <hyperlink ref="B173" location="'040621'!B173" tooltip="Click to drilldown" display="'040621'!B173" xr:uid="{00000000-0004-0000-0300-0000D0020000}"/>
    <hyperlink ref="C173" location="'040621'!C173" tooltip="Click to drilldown" display="'040621'!C173" xr:uid="{00000000-0004-0000-0300-0000D1020000}"/>
    <hyperlink ref="D173" location="'040621'!D173" tooltip="Click to drilldown" display="'040621'!D173" xr:uid="{00000000-0004-0000-0300-0000D2020000}"/>
    <hyperlink ref="E173" location="'040621'!E173" tooltip="Click to drilldown" display="'040621'!E173" xr:uid="{00000000-0004-0000-0300-0000D3020000}"/>
    <hyperlink ref="F173" location="'040621'!F173" tooltip="Click to drilldown" display="'040621'!F173" xr:uid="{00000000-0004-0000-0300-0000D4020000}"/>
    <hyperlink ref="G173" location="'040621'!G173" tooltip="Click to drilldown" display="'040621'!G173" xr:uid="{00000000-0004-0000-0300-0000D5020000}"/>
    <hyperlink ref="H173" location="'040621'!H173" tooltip="Click to drilldown" display="'040621'!H173" xr:uid="{00000000-0004-0000-0300-0000D6020000}"/>
    <hyperlink ref="I173" location="'040621'!I173" tooltip="Click to drilldown" display="'040621'!I173" xr:uid="{00000000-0004-0000-0300-0000D7020000}"/>
    <hyperlink ref="J173" location="'040621'!J173" tooltip="Click to drilldown" display="'040621'!J173" xr:uid="{00000000-0004-0000-0300-0000D8020000}"/>
    <hyperlink ref="K173" location="'040621'!K173" tooltip="Click to drilldown" display="'040621'!K173" xr:uid="{00000000-0004-0000-0300-0000D9020000}"/>
    <hyperlink ref="L173" location="'040621'!L173" tooltip="Click to drilldown" display="'040621'!L173" xr:uid="{00000000-0004-0000-0300-0000DA020000}"/>
    <hyperlink ref="M173" location="'040621'!M173" tooltip="Click to drilldown" display="'040621'!M173" xr:uid="{00000000-0004-0000-0300-0000DB020000}"/>
    <hyperlink ref="B174" location="'040621'!B174" tooltip="Click to drilldown" display="'040621'!B174" xr:uid="{00000000-0004-0000-0300-0000DC020000}"/>
    <hyperlink ref="C174" location="'040621'!C174" tooltip="Click to drilldown" display="'040621'!C174" xr:uid="{00000000-0004-0000-0300-0000DD020000}"/>
    <hyperlink ref="D174" location="'040621'!D174" tooltip="Click to drilldown" display="'040621'!D174" xr:uid="{00000000-0004-0000-0300-0000DE020000}"/>
    <hyperlink ref="E174" location="'040621'!E174" tooltip="Click to drilldown" display="'040621'!E174" xr:uid="{00000000-0004-0000-0300-0000DF020000}"/>
    <hyperlink ref="F174" location="'040621'!F174" tooltip="Click to drilldown" display="'040621'!F174" xr:uid="{00000000-0004-0000-0300-0000E0020000}"/>
    <hyperlink ref="G174" location="'040621'!G174" tooltip="Click to drilldown" display="'040621'!G174" xr:uid="{00000000-0004-0000-0300-0000E1020000}"/>
    <hyperlink ref="H174" location="'040621'!H174" tooltip="Click to drilldown" display="'040621'!H174" xr:uid="{00000000-0004-0000-0300-0000E2020000}"/>
    <hyperlink ref="I174" location="'040621'!I174" tooltip="Click to drilldown" display="'040621'!I174" xr:uid="{00000000-0004-0000-0300-0000E3020000}"/>
    <hyperlink ref="J174" location="'040621'!J174" tooltip="Click to drilldown" display="'040621'!J174" xr:uid="{00000000-0004-0000-0300-0000E4020000}"/>
    <hyperlink ref="K174" location="'040621'!K174" tooltip="Click to drilldown" display="'040621'!K174" xr:uid="{00000000-0004-0000-0300-0000E5020000}"/>
    <hyperlink ref="L174" location="'040621'!L174" tooltip="Click to drilldown" display="'040621'!L174" xr:uid="{00000000-0004-0000-0300-0000E6020000}"/>
    <hyperlink ref="M174" location="'040621'!M174" tooltip="Click to drilldown" display="'040621'!M174" xr:uid="{00000000-0004-0000-0300-0000E7020000}"/>
    <hyperlink ref="B175" location="'040621'!B175" tooltip="Click to drilldown" display="'040621'!B175" xr:uid="{00000000-0004-0000-0300-0000E8020000}"/>
    <hyperlink ref="C175" location="'040621'!C175" tooltip="Click to drilldown" display="'040621'!C175" xr:uid="{00000000-0004-0000-0300-0000E9020000}"/>
    <hyperlink ref="D175" location="'040621'!D175" tooltip="Click to drilldown" display="'040621'!D175" xr:uid="{00000000-0004-0000-0300-0000EA020000}"/>
    <hyperlink ref="E175" location="'040621'!E175" tooltip="Click to drilldown" display="'040621'!E175" xr:uid="{00000000-0004-0000-0300-0000EB020000}"/>
    <hyperlink ref="F175" location="'040621'!F175" tooltip="Click to drilldown" display="'040621'!F175" xr:uid="{00000000-0004-0000-0300-0000EC020000}"/>
    <hyperlink ref="G175" location="'040621'!G175" tooltip="Click to drilldown" display="'040621'!G175" xr:uid="{00000000-0004-0000-0300-0000ED020000}"/>
    <hyperlink ref="H175" location="'040621'!H175" tooltip="Click to drilldown" display="'040621'!H175" xr:uid="{00000000-0004-0000-0300-0000EE020000}"/>
    <hyperlink ref="I175" location="'040621'!I175" tooltip="Click to drilldown" display="'040621'!I175" xr:uid="{00000000-0004-0000-0300-0000EF020000}"/>
    <hyperlink ref="J175" location="'040621'!J175" tooltip="Click to drilldown" display="'040621'!J175" xr:uid="{00000000-0004-0000-0300-0000F0020000}"/>
    <hyperlink ref="K175" location="'040621'!K175" tooltip="Click to drilldown" display="'040621'!K175" xr:uid="{00000000-0004-0000-0300-0000F1020000}"/>
    <hyperlink ref="L175" location="'040621'!L175" tooltip="Click to drilldown" display="'040621'!L175" xr:uid="{00000000-0004-0000-0300-0000F2020000}"/>
    <hyperlink ref="M175" location="'040621'!M175" tooltip="Click to drilldown" display="'040621'!M175" xr:uid="{00000000-0004-0000-0300-0000F3020000}"/>
    <hyperlink ref="B176" location="'040621'!B176" tooltip="Click to drilldown" display="'040621'!B176" xr:uid="{00000000-0004-0000-0300-0000F4020000}"/>
    <hyperlink ref="C176" location="'040621'!C176" tooltip="Click to drilldown" display="'040621'!C176" xr:uid="{00000000-0004-0000-0300-0000F5020000}"/>
    <hyperlink ref="D176" location="'040621'!D176" tooltip="Click to drilldown" display="'040621'!D176" xr:uid="{00000000-0004-0000-0300-0000F6020000}"/>
    <hyperlink ref="E176" location="'040621'!E176" tooltip="Click to drilldown" display="'040621'!E176" xr:uid="{00000000-0004-0000-0300-0000F7020000}"/>
    <hyperlink ref="F176" location="'040621'!F176" tooltip="Click to drilldown" display="'040621'!F176" xr:uid="{00000000-0004-0000-0300-0000F8020000}"/>
    <hyperlink ref="G176" location="'040621'!G176" tooltip="Click to drilldown" display="'040621'!G176" xr:uid="{00000000-0004-0000-0300-0000F9020000}"/>
    <hyperlink ref="H176" location="'040621'!H176" tooltip="Click to drilldown" display="'040621'!H176" xr:uid="{00000000-0004-0000-0300-0000FA020000}"/>
    <hyperlink ref="I176" location="'040621'!I176" tooltip="Click to drilldown" display="'040621'!I176" xr:uid="{00000000-0004-0000-0300-0000FB020000}"/>
    <hyperlink ref="J176" location="'040621'!J176" tooltip="Click to drilldown" display="'040621'!J176" xr:uid="{00000000-0004-0000-0300-0000FC020000}"/>
    <hyperlink ref="K176" location="'040621'!K176" tooltip="Click to drilldown" display="'040621'!K176" xr:uid="{00000000-0004-0000-0300-0000FD020000}"/>
    <hyperlink ref="L176" location="'040621'!L176" tooltip="Click to drilldown" display="'040621'!L176" xr:uid="{00000000-0004-0000-0300-0000FE020000}"/>
    <hyperlink ref="M176" location="'040621'!M176" tooltip="Click to drilldown" display="'040621'!M176" xr:uid="{00000000-0004-0000-0300-0000FF020000}"/>
    <hyperlink ref="B177" location="'040621'!B177" tooltip="Click to drilldown" display="'040621'!B177" xr:uid="{00000000-0004-0000-0300-000000030000}"/>
    <hyperlink ref="C177" location="'040621'!C177" tooltip="Click to drilldown" display="'040621'!C177" xr:uid="{00000000-0004-0000-0300-000001030000}"/>
    <hyperlink ref="D177" location="'040621'!D177" tooltip="Click to drilldown" display="'040621'!D177" xr:uid="{00000000-0004-0000-0300-000002030000}"/>
    <hyperlink ref="E177" location="'040621'!E177" tooltip="Click to drilldown" display="'040621'!E177" xr:uid="{00000000-0004-0000-0300-000003030000}"/>
    <hyperlink ref="F177" location="'040621'!F177" tooltip="Click to drilldown" display="'040621'!F177" xr:uid="{00000000-0004-0000-0300-000004030000}"/>
    <hyperlink ref="G177" location="'040621'!G177" tooltip="Click to drilldown" display="'040621'!G177" xr:uid="{00000000-0004-0000-0300-000005030000}"/>
    <hyperlink ref="H177" location="'040621'!H177" tooltip="Click to drilldown" display="'040621'!H177" xr:uid="{00000000-0004-0000-0300-000006030000}"/>
    <hyperlink ref="I177" location="'040621'!I177" tooltip="Click to drilldown" display="'040621'!I177" xr:uid="{00000000-0004-0000-0300-000007030000}"/>
    <hyperlink ref="J177" location="'040621'!J177" tooltip="Click to drilldown" display="'040621'!J177" xr:uid="{00000000-0004-0000-0300-000008030000}"/>
    <hyperlink ref="K177" location="'040621'!K177" tooltip="Click to drilldown" display="'040621'!K177" xr:uid="{00000000-0004-0000-0300-000009030000}"/>
    <hyperlink ref="L177" location="'040621'!L177" tooltip="Click to drilldown" display="'040621'!L177" xr:uid="{00000000-0004-0000-0300-00000A030000}"/>
    <hyperlink ref="M177" location="'040621'!M177" tooltip="Click to drilldown" display="'040621'!M177" xr:uid="{00000000-0004-0000-0300-00000B030000}"/>
    <hyperlink ref="B181" location="'040621'!B181" tooltip="Click to drilldown" display="'040621'!B181" xr:uid="{00000000-0004-0000-0300-00000C030000}"/>
    <hyperlink ref="C181" location="'040621'!C181" tooltip="Click to drilldown" display="'040621'!C181" xr:uid="{00000000-0004-0000-0300-00000D030000}"/>
    <hyperlink ref="D181" location="'040621'!D181" tooltip="Click to drilldown" display="'040621'!D181" xr:uid="{00000000-0004-0000-0300-00000E030000}"/>
    <hyperlink ref="E181" location="'040621'!E181" tooltip="Click to drilldown" display="'040621'!E181" xr:uid="{00000000-0004-0000-0300-00000F030000}"/>
    <hyperlink ref="F181" location="'040621'!F181" tooltip="Click to drilldown" display="'040621'!F181" xr:uid="{00000000-0004-0000-0300-000010030000}"/>
    <hyperlink ref="G181" location="'040621'!G181" tooltip="Click to drilldown" display="'040621'!G181" xr:uid="{00000000-0004-0000-0300-000011030000}"/>
    <hyperlink ref="H181" location="'040621'!H181" tooltip="Click to drilldown" display="'040621'!H181" xr:uid="{00000000-0004-0000-0300-000012030000}"/>
    <hyperlink ref="I181" location="'040621'!I181" tooltip="Click to drilldown" display="'040621'!I181" xr:uid="{00000000-0004-0000-0300-000013030000}"/>
    <hyperlink ref="J181" location="'040621'!J181" tooltip="Click to drilldown" display="'040621'!J181" xr:uid="{00000000-0004-0000-0300-000014030000}"/>
    <hyperlink ref="K181" location="'040621'!K181" tooltip="Click to drilldown" display="'040621'!K181" xr:uid="{00000000-0004-0000-0300-000015030000}"/>
    <hyperlink ref="L181" location="'040621'!L181" tooltip="Click to drilldown" display="'040621'!L181" xr:uid="{00000000-0004-0000-0300-000016030000}"/>
    <hyperlink ref="M181" location="'040621'!M181" tooltip="Click to drilldown" display="'040621'!M181" xr:uid="{00000000-0004-0000-0300-000017030000}"/>
    <hyperlink ref="B182" location="'040621'!B182" tooltip="Click to drilldown" display="'040621'!B182" xr:uid="{00000000-0004-0000-0300-000018030000}"/>
    <hyperlink ref="C182" location="'040621'!C182" tooltip="Click to drilldown" display="'040621'!C182" xr:uid="{00000000-0004-0000-0300-000019030000}"/>
    <hyperlink ref="D182" location="'040621'!D182" tooltip="Click to drilldown" display="'040621'!D182" xr:uid="{00000000-0004-0000-0300-00001A030000}"/>
    <hyperlink ref="E182" location="'040621'!E182" tooltip="Click to drilldown" display="'040621'!E182" xr:uid="{00000000-0004-0000-0300-00001B030000}"/>
    <hyperlink ref="F182" location="'040621'!F182" tooltip="Click to drilldown" display="'040621'!F182" xr:uid="{00000000-0004-0000-0300-00001C030000}"/>
    <hyperlink ref="G182" location="'040621'!G182" tooltip="Click to drilldown" display="'040621'!G182" xr:uid="{00000000-0004-0000-0300-00001D030000}"/>
    <hyperlink ref="H182" location="'040621'!H182" tooltip="Click to drilldown" display="'040621'!H182" xr:uid="{00000000-0004-0000-0300-00001E030000}"/>
    <hyperlink ref="I182" location="'040621'!I182" tooltip="Click to drilldown" display="'040621'!I182" xr:uid="{00000000-0004-0000-0300-00001F030000}"/>
    <hyperlink ref="J182" location="'040621'!J182" tooltip="Click to drilldown" display="'040621'!J182" xr:uid="{00000000-0004-0000-0300-000020030000}"/>
    <hyperlink ref="K182" location="'040621'!K182" tooltip="Click to drilldown" display="'040621'!K182" xr:uid="{00000000-0004-0000-0300-000021030000}"/>
    <hyperlink ref="L182" location="'040621'!L182" tooltip="Click to drilldown" display="'040621'!L182" xr:uid="{00000000-0004-0000-0300-000022030000}"/>
    <hyperlink ref="M182" location="'040621'!M182" tooltip="Click to drilldown" display="'040621'!M182" xr:uid="{00000000-0004-0000-0300-000023030000}"/>
    <hyperlink ref="B183" location="'040621'!B183" tooltip="Click to drilldown" display="'040621'!B183" xr:uid="{00000000-0004-0000-0300-000024030000}"/>
    <hyperlink ref="C183" location="'040621'!C183" tooltip="Click to drilldown" display="'040621'!C183" xr:uid="{00000000-0004-0000-0300-000025030000}"/>
    <hyperlink ref="D183" location="'040621'!D183" tooltip="Click to drilldown" display="'040621'!D183" xr:uid="{00000000-0004-0000-0300-000026030000}"/>
    <hyperlink ref="E183" location="'040621'!E183" tooltip="Click to drilldown" display="'040621'!E183" xr:uid="{00000000-0004-0000-0300-000027030000}"/>
    <hyperlink ref="F183" location="'040621'!F183" tooltip="Click to drilldown" display="'040621'!F183" xr:uid="{00000000-0004-0000-0300-000028030000}"/>
    <hyperlink ref="G183" location="'040621'!G183" tooltip="Click to drilldown" display="'040621'!G183" xr:uid="{00000000-0004-0000-0300-000029030000}"/>
    <hyperlink ref="H183" location="'040621'!H183" tooltip="Click to drilldown" display="'040621'!H183" xr:uid="{00000000-0004-0000-0300-00002A030000}"/>
    <hyperlink ref="I183" location="'040621'!I183" tooltip="Click to drilldown" display="'040621'!I183" xr:uid="{00000000-0004-0000-0300-00002B030000}"/>
    <hyperlink ref="J183" location="'040621'!J183" tooltip="Click to drilldown" display="'040621'!J183" xr:uid="{00000000-0004-0000-0300-00002C030000}"/>
    <hyperlink ref="K183" location="'040621'!K183" tooltip="Click to drilldown" display="'040621'!K183" xr:uid="{00000000-0004-0000-0300-00002D030000}"/>
    <hyperlink ref="L183" location="'040621'!L183" tooltip="Click to drilldown" display="'040621'!L183" xr:uid="{00000000-0004-0000-0300-00002E030000}"/>
    <hyperlink ref="M183" location="'040621'!M183" tooltip="Click to drilldown" display="'040621'!M183" xr:uid="{00000000-0004-0000-0300-00002F030000}"/>
    <hyperlink ref="B184" location="'040621'!B184" tooltip="Click to drilldown" display="'040621'!B184" xr:uid="{00000000-0004-0000-0300-000030030000}"/>
    <hyperlink ref="C184" location="'040621'!C184" tooltip="Click to drilldown" display="'040621'!C184" xr:uid="{00000000-0004-0000-0300-000031030000}"/>
    <hyperlink ref="D184" location="'040621'!D184" tooltip="Click to drilldown" display="'040621'!D184" xr:uid="{00000000-0004-0000-0300-000032030000}"/>
    <hyperlink ref="E184" location="'040621'!E184" tooltip="Click to drilldown" display="'040621'!E184" xr:uid="{00000000-0004-0000-0300-000033030000}"/>
    <hyperlink ref="F184" location="'040621'!F184" tooltip="Click to drilldown" display="'040621'!F184" xr:uid="{00000000-0004-0000-0300-000034030000}"/>
    <hyperlink ref="G184" location="'040621'!G184" tooltip="Click to drilldown" display="'040621'!G184" xr:uid="{00000000-0004-0000-0300-000035030000}"/>
    <hyperlink ref="H184" location="'040621'!H184" tooltip="Click to drilldown" display="'040621'!H184" xr:uid="{00000000-0004-0000-0300-000036030000}"/>
    <hyperlink ref="I184" location="'040621'!I184" tooltip="Click to drilldown" display="'040621'!I184" xr:uid="{00000000-0004-0000-0300-000037030000}"/>
    <hyperlink ref="J184" location="'040621'!J184" tooltip="Click to drilldown" display="'040621'!J184" xr:uid="{00000000-0004-0000-0300-000038030000}"/>
    <hyperlink ref="K184" location="'040621'!K184" tooltip="Click to drilldown" display="'040621'!K184" xr:uid="{00000000-0004-0000-0300-000039030000}"/>
    <hyperlink ref="L184" location="'040621'!L184" tooltip="Click to drilldown" display="'040621'!L184" xr:uid="{00000000-0004-0000-0300-00003A030000}"/>
    <hyperlink ref="M184" location="'040621'!M184" tooltip="Click to drilldown" display="'040621'!M184" xr:uid="{00000000-0004-0000-0300-00003B030000}"/>
    <hyperlink ref="B185" location="'040621'!B185" tooltip="Click to drilldown" display="'040621'!B185" xr:uid="{00000000-0004-0000-0300-00003C030000}"/>
    <hyperlink ref="C185" location="'040621'!C185" tooltip="Click to drilldown" display="'040621'!C185" xr:uid="{00000000-0004-0000-0300-00003D030000}"/>
    <hyperlink ref="D185" location="'040621'!D185" tooltip="Click to drilldown" display="'040621'!D185" xr:uid="{00000000-0004-0000-0300-00003E030000}"/>
    <hyperlink ref="E185" location="'040621'!E185" tooltip="Click to drilldown" display="'040621'!E185" xr:uid="{00000000-0004-0000-0300-00003F030000}"/>
    <hyperlink ref="F185" location="'040621'!F185" tooltip="Click to drilldown" display="'040621'!F185" xr:uid="{00000000-0004-0000-0300-000040030000}"/>
    <hyperlink ref="G185" location="'040621'!G185" tooltip="Click to drilldown" display="'040621'!G185" xr:uid="{00000000-0004-0000-0300-000041030000}"/>
    <hyperlink ref="H185" location="'040621'!H185" tooltip="Click to drilldown" display="'040621'!H185" xr:uid="{00000000-0004-0000-0300-000042030000}"/>
    <hyperlink ref="I185" location="'040621'!I185" tooltip="Click to drilldown" display="'040621'!I185" xr:uid="{00000000-0004-0000-0300-000043030000}"/>
    <hyperlink ref="J185" location="'040621'!J185" tooltip="Click to drilldown" display="'040621'!J185" xr:uid="{00000000-0004-0000-0300-000044030000}"/>
    <hyperlink ref="K185" location="'040621'!K185" tooltip="Click to drilldown" display="'040621'!K185" xr:uid="{00000000-0004-0000-0300-000045030000}"/>
    <hyperlink ref="L185" location="'040621'!L185" tooltip="Click to drilldown" display="'040621'!L185" xr:uid="{00000000-0004-0000-0300-000046030000}"/>
    <hyperlink ref="M185" location="'040621'!M185" tooltip="Click to drilldown" display="'040621'!M185" xr:uid="{00000000-0004-0000-0300-000047030000}"/>
    <hyperlink ref="B186" location="'040621'!B186" tooltip="Click to drilldown" display="'040621'!B186" xr:uid="{00000000-0004-0000-0300-000048030000}"/>
    <hyperlink ref="C186" location="'040621'!C186" tooltip="Click to drilldown" display="'040621'!C186" xr:uid="{00000000-0004-0000-0300-000049030000}"/>
    <hyperlink ref="D186" location="'040621'!D186" tooltip="Click to drilldown" display="'040621'!D186" xr:uid="{00000000-0004-0000-0300-00004A030000}"/>
    <hyperlink ref="E186" location="'040621'!E186" tooltip="Click to drilldown" display="'040621'!E186" xr:uid="{00000000-0004-0000-0300-00004B030000}"/>
    <hyperlink ref="F186" location="'040621'!F186" tooltip="Click to drilldown" display="'040621'!F186" xr:uid="{00000000-0004-0000-0300-00004C030000}"/>
    <hyperlink ref="G186" location="'040621'!G186" tooltip="Click to drilldown" display="'040621'!G186" xr:uid="{00000000-0004-0000-0300-00004D030000}"/>
    <hyperlink ref="H186" location="'040621'!H186" tooltip="Click to drilldown" display="'040621'!H186" xr:uid="{00000000-0004-0000-0300-00004E030000}"/>
    <hyperlink ref="I186" location="'040621'!I186" tooltip="Click to drilldown" display="'040621'!I186" xr:uid="{00000000-0004-0000-0300-00004F030000}"/>
    <hyperlink ref="J186" location="'040621'!J186" tooltip="Click to drilldown" display="'040621'!J186" xr:uid="{00000000-0004-0000-0300-000050030000}"/>
    <hyperlink ref="K186" location="'040621'!K186" tooltip="Click to drilldown" display="'040621'!K186" xr:uid="{00000000-0004-0000-0300-000051030000}"/>
    <hyperlink ref="L186" location="'040621'!L186" tooltip="Click to drilldown" display="'040621'!L186" xr:uid="{00000000-0004-0000-0300-000052030000}"/>
    <hyperlink ref="M186" location="'040621'!M186" tooltip="Click to drilldown" display="'040621'!M186" xr:uid="{00000000-0004-0000-0300-000053030000}"/>
    <hyperlink ref="B191" location="'040621'!B191" tooltip="Click to drilldown" display="'040621'!B191" xr:uid="{00000000-0004-0000-0300-000054030000}"/>
    <hyperlink ref="C191" location="'040621'!C191" tooltip="Click to drilldown" display="'040621'!C191" xr:uid="{00000000-0004-0000-0300-000055030000}"/>
    <hyperlink ref="D191" location="'040621'!D191" tooltip="Click to drilldown" display="'040621'!D191" xr:uid="{00000000-0004-0000-0300-000056030000}"/>
    <hyperlink ref="E191" location="'040621'!E191" tooltip="Click to drilldown" display="'040621'!E191" xr:uid="{00000000-0004-0000-0300-000057030000}"/>
    <hyperlink ref="F191" location="'040621'!F191" tooltip="Click to drilldown" display="'040621'!F191" xr:uid="{00000000-0004-0000-0300-000058030000}"/>
    <hyperlink ref="G191" location="'040621'!G191" tooltip="Click to drilldown" display="'040621'!G191" xr:uid="{00000000-0004-0000-0300-000059030000}"/>
    <hyperlink ref="H191" location="'040621'!H191" tooltip="Click to drilldown" display="'040621'!H191" xr:uid="{00000000-0004-0000-0300-00005A030000}"/>
    <hyperlink ref="I191" location="'040621'!I191" tooltip="Click to drilldown" display="'040621'!I191" xr:uid="{00000000-0004-0000-0300-00005B030000}"/>
    <hyperlink ref="J191" location="'040621'!J191" tooltip="Click to drilldown" display="'040621'!J191" xr:uid="{00000000-0004-0000-0300-00005C030000}"/>
    <hyperlink ref="K191" location="'040621'!K191" tooltip="Click to drilldown" display="'040621'!K191" xr:uid="{00000000-0004-0000-0300-00005D030000}"/>
    <hyperlink ref="L191" location="'040621'!L191" tooltip="Click to drilldown" display="'040621'!L191" xr:uid="{00000000-0004-0000-0300-00005E030000}"/>
    <hyperlink ref="M191" location="'040621'!M191" tooltip="Click to drilldown" display="'040621'!M191" xr:uid="{00000000-0004-0000-0300-00005F030000}"/>
    <hyperlink ref="B197" location="'040621'!B197" tooltip="Click to drilldown" display="'040621'!B197" xr:uid="{00000000-0004-0000-0300-000060030000}"/>
    <hyperlink ref="C197" location="'040621'!C197" tooltip="Click to drilldown" display="'040621'!C197" xr:uid="{00000000-0004-0000-0300-000061030000}"/>
    <hyperlink ref="D197" location="'040621'!D197" tooltip="Click to drilldown" display="'040621'!D197" xr:uid="{00000000-0004-0000-0300-000062030000}"/>
    <hyperlink ref="E197" location="'040621'!E197" tooltip="Click to drilldown" display="'040621'!E197" xr:uid="{00000000-0004-0000-0300-000063030000}"/>
    <hyperlink ref="F197" location="'040621'!F197" tooltip="Click to drilldown" display="'040621'!F197" xr:uid="{00000000-0004-0000-0300-000064030000}"/>
    <hyperlink ref="G197" location="'040621'!G197" tooltip="Click to drilldown" display="'040621'!G197" xr:uid="{00000000-0004-0000-0300-000065030000}"/>
    <hyperlink ref="H197" location="'040621'!H197" tooltip="Click to drilldown" display="'040621'!H197" xr:uid="{00000000-0004-0000-0300-000066030000}"/>
    <hyperlink ref="I197" location="'040621'!I197" tooltip="Click to drilldown" display="'040621'!I197" xr:uid="{00000000-0004-0000-0300-000067030000}"/>
    <hyperlink ref="J197" location="'040621'!J197" tooltip="Click to drilldown" display="'040621'!J197" xr:uid="{00000000-0004-0000-0300-000068030000}"/>
    <hyperlink ref="K197" location="'040621'!K197" tooltip="Click to drilldown" display="'040621'!K197" xr:uid="{00000000-0004-0000-0300-000069030000}"/>
    <hyperlink ref="L197" location="'040621'!L197" tooltip="Click to drilldown" display="'040621'!L197" xr:uid="{00000000-0004-0000-0300-00006A030000}"/>
    <hyperlink ref="M197" location="'040621'!M197" tooltip="Click to drilldown" display="'040621'!M197" xr:uid="{00000000-0004-0000-0300-00006B030000}"/>
    <hyperlink ref="B201" location="'040621'!B201" tooltip="Click to drilldown" display="'040621'!B201" xr:uid="{00000000-0004-0000-0300-00006C030000}"/>
    <hyperlink ref="C201" location="'040621'!C201" tooltip="Click to drilldown" display="'040621'!C201" xr:uid="{00000000-0004-0000-0300-00006D030000}"/>
    <hyperlink ref="D201" location="'040621'!D201" tooltip="Click to drilldown" display="'040621'!D201" xr:uid="{00000000-0004-0000-0300-00006E030000}"/>
    <hyperlink ref="E201" location="'040621'!E201" tooltip="Click to drilldown" display="'040621'!E201" xr:uid="{00000000-0004-0000-0300-00006F030000}"/>
    <hyperlink ref="F201" location="'040621'!F201" tooltip="Click to drilldown" display="'040621'!F201" xr:uid="{00000000-0004-0000-0300-000070030000}"/>
    <hyperlink ref="G201" location="'040621'!G201" tooltip="Click to drilldown" display="'040621'!G201" xr:uid="{00000000-0004-0000-0300-000071030000}"/>
    <hyperlink ref="H201" location="'040621'!H201" tooltip="Click to drilldown" display="'040621'!H201" xr:uid="{00000000-0004-0000-0300-000072030000}"/>
    <hyperlink ref="I201" location="'040621'!I201" tooltip="Click to drilldown" display="'040621'!I201" xr:uid="{00000000-0004-0000-0300-000073030000}"/>
    <hyperlink ref="J201" location="'040621'!J201" tooltip="Click to drilldown" display="'040621'!J201" xr:uid="{00000000-0004-0000-0300-000074030000}"/>
    <hyperlink ref="K201" location="'040621'!K201" tooltip="Click to drilldown" display="'040621'!K201" xr:uid="{00000000-0004-0000-0300-000075030000}"/>
    <hyperlink ref="L201" location="'040621'!L201" tooltip="Click to drilldown" display="'040621'!L201" xr:uid="{00000000-0004-0000-0300-000076030000}"/>
    <hyperlink ref="M201" location="'040621'!M201" tooltip="Click to drilldown" display="'040621'!M201" xr:uid="{00000000-0004-0000-0300-000077030000}"/>
    <hyperlink ref="B206" location="'040621'!B206" tooltip="Click to drilldown" display="'040621'!B206" xr:uid="{00000000-0004-0000-0300-000078030000}"/>
    <hyperlink ref="C206" location="'040621'!C206" tooltip="Click to drilldown" display="'040621'!C206" xr:uid="{00000000-0004-0000-0300-000079030000}"/>
    <hyperlink ref="D206" location="'040621'!D206" tooltip="Click to drilldown" display="'040621'!D206" xr:uid="{00000000-0004-0000-0300-00007A030000}"/>
    <hyperlink ref="E206" location="'040621'!E206" tooltip="Click to drilldown" display="'040621'!E206" xr:uid="{00000000-0004-0000-0300-00007B030000}"/>
    <hyperlink ref="F206" location="'040621'!F206" tooltip="Click to drilldown" display="'040621'!F206" xr:uid="{00000000-0004-0000-0300-00007C030000}"/>
    <hyperlink ref="G206" location="'040621'!G206" tooltip="Click to drilldown" display="'040621'!G206" xr:uid="{00000000-0004-0000-0300-00007D030000}"/>
    <hyperlink ref="H206" location="'040621'!H206" tooltip="Click to drilldown" display="'040621'!H206" xr:uid="{00000000-0004-0000-0300-00007E030000}"/>
    <hyperlink ref="I206" location="'040621'!I206" tooltip="Click to drilldown" display="'040621'!I206" xr:uid="{00000000-0004-0000-0300-00007F030000}"/>
    <hyperlink ref="J206" location="'040621'!J206" tooltip="Click to drilldown" display="'040621'!J206" xr:uid="{00000000-0004-0000-0300-000080030000}"/>
    <hyperlink ref="K206" location="'040621'!K206" tooltip="Click to drilldown" display="'040621'!K206" xr:uid="{00000000-0004-0000-0300-000081030000}"/>
    <hyperlink ref="L206" location="'040621'!L206" tooltip="Click to drilldown" display="'040621'!L206" xr:uid="{00000000-0004-0000-0300-000082030000}"/>
    <hyperlink ref="M206" location="'040621'!M206" tooltip="Click to drilldown" display="'040621'!M206" xr:uid="{00000000-0004-0000-0300-000083030000}"/>
    <hyperlink ref="B207" location="'040621'!B207" tooltip="Click to drilldown" display="'040621'!B207" xr:uid="{00000000-0004-0000-0300-000084030000}"/>
    <hyperlink ref="C207" location="'040621'!C207" tooltip="Click to drilldown" display="'040621'!C207" xr:uid="{00000000-0004-0000-0300-000085030000}"/>
    <hyperlink ref="D207" location="'040621'!D207" tooltip="Click to drilldown" display="'040621'!D207" xr:uid="{00000000-0004-0000-0300-000086030000}"/>
    <hyperlink ref="E207" location="'040621'!E207" tooltip="Click to drilldown" display="'040621'!E207" xr:uid="{00000000-0004-0000-0300-000087030000}"/>
    <hyperlink ref="F207" location="'040621'!F207" tooltip="Click to drilldown" display="'040621'!F207" xr:uid="{00000000-0004-0000-0300-000088030000}"/>
    <hyperlink ref="G207" location="'040621'!G207" tooltip="Click to drilldown" display="'040621'!G207" xr:uid="{00000000-0004-0000-0300-000089030000}"/>
    <hyperlink ref="H207" location="'040621'!H207" tooltip="Click to drilldown" display="'040621'!H207" xr:uid="{00000000-0004-0000-0300-00008A030000}"/>
    <hyperlink ref="I207" location="'040621'!I207" tooltip="Click to drilldown" display="'040621'!I207" xr:uid="{00000000-0004-0000-0300-00008B030000}"/>
    <hyperlink ref="J207" location="'040621'!J207" tooltip="Click to drilldown" display="'040621'!J207" xr:uid="{00000000-0004-0000-0300-00008C030000}"/>
    <hyperlink ref="K207" location="'040621'!K207" tooltip="Click to drilldown" display="'040621'!K207" xr:uid="{00000000-0004-0000-0300-00008D030000}"/>
    <hyperlink ref="L207" location="'040621'!L207" tooltip="Click to drilldown" display="'040621'!L207" xr:uid="{00000000-0004-0000-0300-00008E030000}"/>
    <hyperlink ref="M207" location="'040621'!M207" tooltip="Click to drilldown" display="'040621'!M207" xr:uid="{00000000-0004-0000-0300-00008F030000}"/>
    <hyperlink ref="B212" location="'040621'!B212" tooltip="Click to drilldown" display="'040621'!B212" xr:uid="{00000000-0004-0000-0300-000090030000}"/>
    <hyperlink ref="C212" location="'040621'!C212" tooltip="Click to drilldown" display="'040621'!C212" xr:uid="{00000000-0004-0000-0300-000091030000}"/>
    <hyperlink ref="D212" location="'040621'!D212" tooltip="Click to drilldown" display="'040621'!D212" xr:uid="{00000000-0004-0000-0300-000092030000}"/>
    <hyperlink ref="E212" location="'040621'!E212" tooltip="Click to drilldown" display="'040621'!E212" xr:uid="{00000000-0004-0000-0300-000093030000}"/>
    <hyperlink ref="F212" location="'040621'!F212" tooltip="Click to drilldown" display="'040621'!F212" xr:uid="{00000000-0004-0000-0300-000094030000}"/>
    <hyperlink ref="G212" location="'040621'!G212" tooltip="Click to drilldown" display="'040621'!G212" xr:uid="{00000000-0004-0000-0300-000095030000}"/>
    <hyperlink ref="H212" location="'040621'!H212" tooltip="Click to drilldown" display="'040621'!H212" xr:uid="{00000000-0004-0000-0300-000096030000}"/>
    <hyperlink ref="I212" location="'040621'!I212" tooltip="Click to drilldown" display="'040621'!I212" xr:uid="{00000000-0004-0000-0300-000097030000}"/>
    <hyperlink ref="J212" location="'040621'!J212" tooltip="Click to drilldown" display="'040621'!J212" xr:uid="{00000000-0004-0000-0300-000098030000}"/>
    <hyperlink ref="K212" location="'040621'!K212" tooltip="Click to drilldown" display="'040621'!K212" xr:uid="{00000000-0004-0000-0300-000099030000}"/>
    <hyperlink ref="L212" location="'040621'!L212" tooltip="Click to drilldown" display="'040621'!L212" xr:uid="{00000000-0004-0000-0300-00009A030000}"/>
    <hyperlink ref="M212" location="'040621'!M212" tooltip="Click to drilldown" display="'040621'!M212" xr:uid="{00000000-0004-0000-0300-00009B030000}"/>
    <hyperlink ref="B213" location="'040621'!B213" tooltip="Click to drilldown" display="'040621'!B213" xr:uid="{00000000-0004-0000-0300-00009C030000}"/>
    <hyperlink ref="C213" location="'040621'!C213" tooltip="Click to drilldown" display="'040621'!C213" xr:uid="{00000000-0004-0000-0300-00009D030000}"/>
    <hyperlink ref="D213" location="'040621'!D213" tooltip="Click to drilldown" display="'040621'!D213" xr:uid="{00000000-0004-0000-0300-00009E030000}"/>
    <hyperlink ref="E213" location="'040621'!E213" tooltip="Click to drilldown" display="'040621'!E213" xr:uid="{00000000-0004-0000-0300-00009F030000}"/>
    <hyperlink ref="F213" location="'040621'!F213" tooltip="Click to drilldown" display="'040621'!F213" xr:uid="{00000000-0004-0000-0300-0000A0030000}"/>
    <hyperlink ref="G213" location="'040621'!G213" tooltip="Click to drilldown" display="'040621'!G213" xr:uid="{00000000-0004-0000-0300-0000A1030000}"/>
    <hyperlink ref="H213" location="'040621'!H213" tooltip="Click to drilldown" display="'040621'!H213" xr:uid="{00000000-0004-0000-0300-0000A2030000}"/>
    <hyperlink ref="I213" location="'040621'!I213" tooltip="Click to drilldown" display="'040621'!I213" xr:uid="{00000000-0004-0000-0300-0000A3030000}"/>
    <hyperlink ref="J213" location="'040621'!J213" tooltip="Click to drilldown" display="'040621'!J213" xr:uid="{00000000-0004-0000-0300-0000A4030000}"/>
    <hyperlink ref="K213" location="'040621'!K213" tooltip="Click to drilldown" display="'040621'!K213" xr:uid="{00000000-0004-0000-0300-0000A5030000}"/>
    <hyperlink ref="L213" location="'040621'!L213" tooltip="Click to drilldown" display="'040621'!L213" xr:uid="{00000000-0004-0000-0300-0000A6030000}"/>
    <hyperlink ref="M213" location="'040621'!M213" tooltip="Click to drilldown" display="'040621'!M213" xr:uid="{00000000-0004-0000-0300-0000A7030000}"/>
    <hyperlink ref="B214" location="'040621'!B214" tooltip="Click to drilldown" display="'040621'!B214" xr:uid="{00000000-0004-0000-0300-0000A8030000}"/>
    <hyperlink ref="C214" location="'040621'!C214" tooltip="Click to drilldown" display="'040621'!C214" xr:uid="{00000000-0004-0000-0300-0000A9030000}"/>
    <hyperlink ref="D214" location="'040621'!D214" tooltip="Click to drilldown" display="'040621'!D214" xr:uid="{00000000-0004-0000-0300-0000AA030000}"/>
    <hyperlink ref="E214" location="'040621'!E214" tooltip="Click to drilldown" display="'040621'!E214" xr:uid="{00000000-0004-0000-0300-0000AB030000}"/>
    <hyperlink ref="F214" location="'040621'!F214" tooltip="Click to drilldown" display="'040621'!F214" xr:uid="{00000000-0004-0000-0300-0000AC030000}"/>
    <hyperlink ref="G214" location="'040621'!G214" tooltip="Click to drilldown" display="'040621'!G214" xr:uid="{00000000-0004-0000-0300-0000AD030000}"/>
    <hyperlink ref="H214" location="'040621'!H214" tooltip="Click to drilldown" display="'040621'!H214" xr:uid="{00000000-0004-0000-0300-0000AE030000}"/>
    <hyperlink ref="I214" location="'040621'!I214" tooltip="Click to drilldown" display="'040621'!I214" xr:uid="{00000000-0004-0000-0300-0000AF030000}"/>
    <hyperlink ref="J214" location="'040621'!J214" tooltip="Click to drilldown" display="'040621'!J214" xr:uid="{00000000-0004-0000-0300-0000B0030000}"/>
    <hyperlink ref="K214" location="'040621'!K214" tooltip="Click to drilldown" display="'040621'!K214" xr:uid="{00000000-0004-0000-0300-0000B1030000}"/>
    <hyperlink ref="L214" location="'040621'!L214" tooltip="Click to drilldown" display="'040621'!L214" xr:uid="{00000000-0004-0000-0300-0000B2030000}"/>
    <hyperlink ref="M214" location="'040621'!M214" tooltip="Click to drilldown" display="'040621'!M214" xr:uid="{00000000-0004-0000-0300-0000B3030000}"/>
    <hyperlink ref="B215" location="'040621'!B215" tooltip="Click to drilldown" display="'040621'!B215" xr:uid="{00000000-0004-0000-0300-0000B4030000}"/>
    <hyperlink ref="C215" location="'040621'!C215" tooltip="Click to drilldown" display="'040621'!C215" xr:uid="{00000000-0004-0000-0300-0000B5030000}"/>
    <hyperlink ref="D215" location="'040621'!D215" tooltip="Click to drilldown" display="'040621'!D215" xr:uid="{00000000-0004-0000-0300-0000B6030000}"/>
    <hyperlink ref="E215" location="'040621'!E215" tooltip="Click to drilldown" display="'040621'!E215" xr:uid="{00000000-0004-0000-0300-0000B7030000}"/>
    <hyperlink ref="F215" location="'040621'!F215" tooltip="Click to drilldown" display="'040621'!F215" xr:uid="{00000000-0004-0000-0300-0000B8030000}"/>
    <hyperlink ref="G215" location="'040621'!G215" tooltip="Click to drilldown" display="'040621'!G215" xr:uid="{00000000-0004-0000-0300-0000B9030000}"/>
    <hyperlink ref="H215" location="'040621'!H215" tooltip="Click to drilldown" display="'040621'!H215" xr:uid="{00000000-0004-0000-0300-0000BA030000}"/>
    <hyperlink ref="I215" location="'040621'!I215" tooltip="Click to drilldown" display="'040621'!I215" xr:uid="{00000000-0004-0000-0300-0000BB030000}"/>
    <hyperlink ref="J215" location="'040621'!J215" tooltip="Click to drilldown" display="'040621'!J215" xr:uid="{00000000-0004-0000-0300-0000BC030000}"/>
    <hyperlink ref="K215" location="'040621'!K215" tooltip="Click to drilldown" display="'040621'!K215" xr:uid="{00000000-0004-0000-0300-0000BD030000}"/>
    <hyperlink ref="L215" location="'040621'!L215" tooltip="Click to drilldown" display="'040621'!L215" xr:uid="{00000000-0004-0000-0300-0000BE030000}"/>
    <hyperlink ref="M215" location="'040621'!M215" tooltip="Click to drilldown" display="'040621'!M215" xr:uid="{00000000-0004-0000-0300-0000BF030000}"/>
    <hyperlink ref="B227" location="'040621'!B227" tooltip="Click to drilldown" display="'040621'!B227" xr:uid="{00000000-0004-0000-0300-0000C0030000}"/>
    <hyperlink ref="C227" location="'040621'!C227" tooltip="Click to drilldown" display="'040621'!C227" xr:uid="{00000000-0004-0000-0300-0000C1030000}"/>
    <hyperlink ref="D227" location="'040621'!D227" tooltip="Click to drilldown" display="'040621'!D227" xr:uid="{00000000-0004-0000-0300-0000C2030000}"/>
    <hyperlink ref="E227" location="'040621'!E227" tooltip="Click to drilldown" display="'040621'!E227" xr:uid="{00000000-0004-0000-0300-0000C3030000}"/>
    <hyperlink ref="F227" location="'040621'!F227" tooltip="Click to drilldown" display="'040621'!F227" xr:uid="{00000000-0004-0000-0300-0000C4030000}"/>
    <hyperlink ref="G227" location="'040621'!G227" tooltip="Click to drilldown" display="'040621'!G227" xr:uid="{00000000-0004-0000-0300-0000C5030000}"/>
    <hyperlink ref="H227" location="'040621'!H227" tooltip="Click to drilldown" display="'040621'!H227" xr:uid="{00000000-0004-0000-0300-0000C6030000}"/>
    <hyperlink ref="I227" location="'040621'!I227" tooltip="Click to drilldown" display="'040621'!I227" xr:uid="{00000000-0004-0000-0300-0000C7030000}"/>
    <hyperlink ref="J227" location="'040621'!J227" tooltip="Click to drilldown" display="'040621'!J227" xr:uid="{00000000-0004-0000-0300-0000C8030000}"/>
    <hyperlink ref="K227" location="'040621'!K227" tooltip="Click to drilldown" display="'040621'!K227" xr:uid="{00000000-0004-0000-0300-0000C9030000}"/>
    <hyperlink ref="L227" location="'040621'!L227" tooltip="Click to drilldown" display="'040621'!L227" xr:uid="{00000000-0004-0000-0300-0000CA030000}"/>
    <hyperlink ref="M227" location="'040621'!M227" tooltip="Click to drilldown" display="'040621'!M227" xr:uid="{00000000-0004-0000-0300-0000CB030000}"/>
    <hyperlink ref="B228" location="'040621'!B228" tooltip="Click to drilldown" display="'040621'!B228" xr:uid="{00000000-0004-0000-0300-0000CC030000}"/>
    <hyperlink ref="C228" location="'040621'!C228" tooltip="Click to drilldown" display="'040621'!C228" xr:uid="{00000000-0004-0000-0300-0000CD030000}"/>
    <hyperlink ref="D228" location="'040621'!D228" tooltip="Click to drilldown" display="'040621'!D228" xr:uid="{00000000-0004-0000-0300-0000CE030000}"/>
    <hyperlink ref="E228" location="'040621'!E228" tooltip="Click to drilldown" display="'040621'!E228" xr:uid="{00000000-0004-0000-0300-0000CF030000}"/>
    <hyperlink ref="F228" location="'040621'!F228" tooltip="Click to drilldown" display="'040621'!F228" xr:uid="{00000000-0004-0000-0300-0000D0030000}"/>
    <hyperlink ref="G228" location="'040621'!G228" tooltip="Click to drilldown" display="'040621'!G228" xr:uid="{00000000-0004-0000-0300-0000D1030000}"/>
    <hyperlink ref="H228" location="'040621'!H228" tooltip="Click to drilldown" display="'040621'!H228" xr:uid="{00000000-0004-0000-0300-0000D2030000}"/>
    <hyperlink ref="I228" location="'040621'!I228" tooltip="Click to drilldown" display="'040621'!I228" xr:uid="{00000000-0004-0000-0300-0000D3030000}"/>
    <hyperlink ref="J228" location="'040621'!J228" tooltip="Click to drilldown" display="'040621'!J228" xr:uid="{00000000-0004-0000-0300-0000D4030000}"/>
    <hyperlink ref="K228" location="'040621'!K228" tooltip="Click to drilldown" display="'040621'!K228" xr:uid="{00000000-0004-0000-0300-0000D5030000}"/>
    <hyperlink ref="L228" location="'040621'!L228" tooltip="Click to drilldown" display="'040621'!L228" xr:uid="{00000000-0004-0000-0300-0000D6030000}"/>
    <hyperlink ref="M228" location="'040621'!M228" tooltip="Click to drilldown" display="'040621'!M228" xr:uid="{00000000-0004-0000-0300-0000D7030000}"/>
    <hyperlink ref="B229" location="'040621'!B229" tooltip="Click to drilldown" display="'040621'!B229" xr:uid="{00000000-0004-0000-0300-0000D8030000}"/>
    <hyperlink ref="C229" location="'040621'!C229" tooltip="Click to drilldown" display="'040621'!C229" xr:uid="{00000000-0004-0000-0300-0000D9030000}"/>
    <hyperlink ref="D229" location="'040621'!D229" tooltip="Click to drilldown" display="'040621'!D229" xr:uid="{00000000-0004-0000-0300-0000DA030000}"/>
    <hyperlink ref="E229" location="'040621'!E229" tooltip="Click to drilldown" display="'040621'!E229" xr:uid="{00000000-0004-0000-0300-0000DB030000}"/>
    <hyperlink ref="F229" location="'040621'!F229" tooltip="Click to drilldown" display="'040621'!F229" xr:uid="{00000000-0004-0000-0300-0000DC030000}"/>
    <hyperlink ref="G229" location="'040621'!G229" tooltip="Click to drilldown" display="'040621'!G229" xr:uid="{00000000-0004-0000-0300-0000DD030000}"/>
    <hyperlink ref="H229" location="'040621'!H229" tooltip="Click to drilldown" display="'040621'!H229" xr:uid="{00000000-0004-0000-0300-0000DE030000}"/>
    <hyperlink ref="I229" location="'040621'!I229" tooltip="Click to drilldown" display="'040621'!I229" xr:uid="{00000000-0004-0000-0300-0000DF030000}"/>
    <hyperlink ref="J229" location="'040621'!J229" tooltip="Click to drilldown" display="'040621'!J229" xr:uid="{00000000-0004-0000-0300-0000E0030000}"/>
    <hyperlink ref="K229" location="'040621'!K229" tooltip="Click to drilldown" display="'040621'!K229" xr:uid="{00000000-0004-0000-0300-0000E1030000}"/>
    <hyperlink ref="L229" location="'040621'!L229" tooltip="Click to drilldown" display="'040621'!L229" xr:uid="{00000000-0004-0000-0300-0000E2030000}"/>
    <hyperlink ref="M229" location="'040621'!M229" tooltip="Click to drilldown" display="'040621'!M229" xr:uid="{00000000-0004-0000-0300-0000E3030000}"/>
    <hyperlink ref="B230" location="'040621'!B230" tooltip="Click to drilldown" display="'040621'!B230" xr:uid="{00000000-0004-0000-0300-0000E4030000}"/>
    <hyperlink ref="C230" location="'040621'!C230" tooltip="Click to drilldown" display="'040621'!C230" xr:uid="{00000000-0004-0000-0300-0000E5030000}"/>
    <hyperlink ref="D230" location="'040621'!D230" tooltip="Click to drilldown" display="'040621'!D230" xr:uid="{00000000-0004-0000-0300-0000E6030000}"/>
    <hyperlink ref="E230" location="'040621'!E230" tooltip="Click to drilldown" display="'040621'!E230" xr:uid="{00000000-0004-0000-0300-0000E7030000}"/>
    <hyperlink ref="F230" location="'040621'!F230" tooltip="Click to drilldown" display="'040621'!F230" xr:uid="{00000000-0004-0000-0300-0000E8030000}"/>
    <hyperlink ref="G230" location="'040621'!G230" tooltip="Click to drilldown" display="'040621'!G230" xr:uid="{00000000-0004-0000-0300-0000E9030000}"/>
    <hyperlink ref="H230" location="'040621'!H230" tooltip="Click to drilldown" display="'040621'!H230" xr:uid="{00000000-0004-0000-0300-0000EA030000}"/>
    <hyperlink ref="I230" location="'040621'!I230" tooltip="Click to drilldown" display="'040621'!I230" xr:uid="{00000000-0004-0000-0300-0000EB030000}"/>
    <hyperlink ref="J230" location="'040621'!J230" tooltip="Click to drilldown" display="'040621'!J230" xr:uid="{00000000-0004-0000-0300-0000EC030000}"/>
    <hyperlink ref="K230" location="'040621'!K230" tooltip="Click to drilldown" display="'040621'!K230" xr:uid="{00000000-0004-0000-0300-0000ED030000}"/>
    <hyperlink ref="L230" location="'040621'!L230" tooltip="Click to drilldown" display="'040621'!L230" xr:uid="{00000000-0004-0000-0300-0000EE030000}"/>
    <hyperlink ref="M230" location="'040621'!M230" tooltip="Click to drilldown" display="'040621'!M230" xr:uid="{00000000-0004-0000-0300-0000EF030000}"/>
    <hyperlink ref="B231" location="'040621'!B231" tooltip="Click to drilldown" display="'040621'!B231" xr:uid="{00000000-0004-0000-0300-0000F0030000}"/>
    <hyperlink ref="C231" location="'040621'!C231" tooltip="Click to drilldown" display="'040621'!C231" xr:uid="{00000000-0004-0000-0300-0000F1030000}"/>
    <hyperlink ref="D231" location="'040621'!D231" tooltip="Click to drilldown" display="'040621'!D231" xr:uid="{00000000-0004-0000-0300-0000F2030000}"/>
    <hyperlink ref="E231" location="'040621'!E231" tooltip="Click to drilldown" display="'040621'!E231" xr:uid="{00000000-0004-0000-0300-0000F3030000}"/>
    <hyperlink ref="F231" location="'040621'!F231" tooltip="Click to drilldown" display="'040621'!F231" xr:uid="{00000000-0004-0000-0300-0000F4030000}"/>
    <hyperlink ref="G231" location="'040621'!G231" tooltip="Click to drilldown" display="'040621'!G231" xr:uid="{00000000-0004-0000-0300-0000F5030000}"/>
    <hyperlink ref="H231" location="'040621'!H231" tooltip="Click to drilldown" display="'040621'!H231" xr:uid="{00000000-0004-0000-0300-0000F6030000}"/>
    <hyperlink ref="I231" location="'040621'!I231" tooltip="Click to drilldown" display="'040621'!I231" xr:uid="{00000000-0004-0000-0300-0000F7030000}"/>
    <hyperlink ref="J231" location="'040621'!J231" tooltip="Click to drilldown" display="'040621'!J231" xr:uid="{00000000-0004-0000-0300-0000F8030000}"/>
    <hyperlink ref="K231" location="'040621'!K231" tooltip="Click to drilldown" display="'040621'!K231" xr:uid="{00000000-0004-0000-0300-0000F9030000}"/>
    <hyperlink ref="L231" location="'040621'!L231" tooltip="Click to drilldown" display="'040621'!L231" xr:uid="{00000000-0004-0000-0300-0000FA030000}"/>
    <hyperlink ref="M231" location="'040621'!M231" tooltip="Click to drilldown" display="'040621'!M231" xr:uid="{00000000-0004-0000-0300-0000FB030000}"/>
    <hyperlink ref="B232" location="'040621'!B232" tooltip="Click to drilldown" display="'040621'!B232" xr:uid="{00000000-0004-0000-0300-0000FC030000}"/>
    <hyperlink ref="C232" location="'040621'!C232" tooltip="Click to drilldown" display="'040621'!C232" xr:uid="{00000000-0004-0000-0300-0000FD030000}"/>
    <hyperlink ref="D232" location="'040621'!D232" tooltip="Click to drilldown" display="'040621'!D232" xr:uid="{00000000-0004-0000-0300-0000FE030000}"/>
    <hyperlink ref="E232" location="'040621'!E232" tooltip="Click to drilldown" display="'040621'!E232" xr:uid="{00000000-0004-0000-0300-0000FF030000}"/>
    <hyperlink ref="F232" location="'040621'!F232" tooltip="Click to drilldown" display="'040621'!F232" xr:uid="{00000000-0004-0000-0300-000000040000}"/>
    <hyperlink ref="G232" location="'040621'!G232" tooltip="Click to drilldown" display="'040621'!G232" xr:uid="{00000000-0004-0000-0300-000001040000}"/>
    <hyperlink ref="H232" location="'040621'!H232" tooltip="Click to drilldown" display="'040621'!H232" xr:uid="{00000000-0004-0000-0300-000002040000}"/>
    <hyperlink ref="I232" location="'040621'!I232" tooltip="Click to drilldown" display="'040621'!I232" xr:uid="{00000000-0004-0000-0300-000003040000}"/>
    <hyperlink ref="J232" location="'040621'!J232" tooltip="Click to drilldown" display="'040621'!J232" xr:uid="{00000000-0004-0000-0300-000004040000}"/>
    <hyperlink ref="K232" location="'040621'!K232" tooltip="Click to drilldown" display="'040621'!K232" xr:uid="{00000000-0004-0000-0300-000005040000}"/>
    <hyperlink ref="L232" location="'040621'!L232" tooltip="Click to drilldown" display="'040621'!L232" xr:uid="{00000000-0004-0000-0300-000006040000}"/>
    <hyperlink ref="M232" location="'040621'!M232" tooltip="Click to drilldown" display="'040621'!M232" xr:uid="{00000000-0004-0000-0300-000007040000}"/>
    <hyperlink ref="B236" location="'040621'!B236" tooltip="Click to drilldown" display="'040621'!B236" xr:uid="{00000000-0004-0000-0300-000008040000}"/>
    <hyperlink ref="C236" location="'040621'!C236" tooltip="Click to drilldown" display="'040621'!C236" xr:uid="{00000000-0004-0000-0300-000009040000}"/>
    <hyperlink ref="D236" location="'040621'!D236" tooltip="Click to drilldown" display="'040621'!D236" xr:uid="{00000000-0004-0000-0300-00000A040000}"/>
    <hyperlink ref="E236" location="'040621'!E236" tooltip="Click to drilldown" display="'040621'!E236" xr:uid="{00000000-0004-0000-0300-00000B040000}"/>
    <hyperlink ref="F236" location="'040621'!F236" tooltip="Click to drilldown" display="'040621'!F236" xr:uid="{00000000-0004-0000-0300-00000C040000}"/>
    <hyperlink ref="G236" location="'040621'!G236" tooltip="Click to drilldown" display="'040621'!G236" xr:uid="{00000000-0004-0000-0300-00000D040000}"/>
    <hyperlink ref="H236" location="'040621'!H236" tooltip="Click to drilldown" display="'040621'!H236" xr:uid="{00000000-0004-0000-0300-00000E040000}"/>
    <hyperlink ref="I236" location="'040621'!I236" tooltip="Click to drilldown" display="'040621'!I236" xr:uid="{00000000-0004-0000-0300-00000F040000}"/>
    <hyperlink ref="J236" location="'040621'!J236" tooltip="Click to drilldown" display="'040621'!J236" xr:uid="{00000000-0004-0000-0300-000010040000}"/>
    <hyperlink ref="K236" location="'040621'!K236" tooltip="Click to drilldown" display="'040621'!K236" xr:uid="{00000000-0004-0000-0300-000011040000}"/>
    <hyperlink ref="L236" location="'040621'!L236" tooltip="Click to drilldown" display="'040621'!L236" xr:uid="{00000000-0004-0000-0300-000012040000}"/>
    <hyperlink ref="M236" location="'040621'!M236" tooltip="Click to drilldown" display="'040621'!M236" xr:uid="{00000000-0004-0000-0300-000013040000}"/>
    <hyperlink ref="B237" location="'040621'!B237" tooltip="Click to drilldown" display="'040621'!B237" xr:uid="{00000000-0004-0000-0300-000014040000}"/>
    <hyperlink ref="C237" location="'040621'!C237" tooltip="Click to drilldown" display="'040621'!C237" xr:uid="{00000000-0004-0000-0300-000015040000}"/>
    <hyperlink ref="D237" location="'040621'!D237" tooltip="Click to drilldown" display="'040621'!D237" xr:uid="{00000000-0004-0000-0300-000016040000}"/>
    <hyperlink ref="E237" location="'040621'!E237" tooltip="Click to drilldown" display="'040621'!E237" xr:uid="{00000000-0004-0000-0300-000017040000}"/>
    <hyperlink ref="F237" location="'040621'!F237" tooltip="Click to drilldown" display="'040621'!F237" xr:uid="{00000000-0004-0000-0300-000018040000}"/>
    <hyperlink ref="G237" location="'040621'!G237" tooltip="Click to drilldown" display="'040621'!G237" xr:uid="{00000000-0004-0000-0300-000019040000}"/>
    <hyperlink ref="H237" location="'040621'!H237" tooltip="Click to drilldown" display="'040621'!H237" xr:uid="{00000000-0004-0000-0300-00001A040000}"/>
    <hyperlink ref="I237" location="'040621'!I237" tooltip="Click to drilldown" display="'040621'!I237" xr:uid="{00000000-0004-0000-0300-00001B040000}"/>
    <hyperlink ref="J237" location="'040621'!J237" tooltip="Click to drilldown" display="'040621'!J237" xr:uid="{00000000-0004-0000-0300-00001C040000}"/>
    <hyperlink ref="K237" location="'040621'!K237" tooltip="Click to drilldown" display="'040621'!K237" xr:uid="{00000000-0004-0000-0300-00001D040000}"/>
    <hyperlink ref="L237" location="'040621'!L237" tooltip="Click to drilldown" display="'040621'!L237" xr:uid="{00000000-0004-0000-0300-00001E040000}"/>
    <hyperlink ref="M237" location="'040621'!M237" tooltip="Click to drilldown" display="'040621'!M237" xr:uid="{00000000-0004-0000-0300-00001F040000}"/>
    <hyperlink ref="B238" location="'040621'!B238" tooltip="Click to drilldown" display="'040621'!B238" xr:uid="{00000000-0004-0000-0300-000020040000}"/>
    <hyperlink ref="C238" location="'040621'!C238" tooltip="Click to drilldown" display="'040621'!C238" xr:uid="{00000000-0004-0000-0300-000021040000}"/>
    <hyperlink ref="D238" location="'040621'!D238" tooltip="Click to drilldown" display="'040621'!D238" xr:uid="{00000000-0004-0000-0300-000022040000}"/>
    <hyperlink ref="E238" location="'040621'!E238" tooltip="Click to drilldown" display="'040621'!E238" xr:uid="{00000000-0004-0000-0300-000023040000}"/>
    <hyperlink ref="F238" location="'040621'!F238" tooltip="Click to drilldown" display="'040621'!F238" xr:uid="{00000000-0004-0000-0300-000024040000}"/>
    <hyperlink ref="G238" location="'040621'!G238" tooltip="Click to drilldown" display="'040621'!G238" xr:uid="{00000000-0004-0000-0300-000025040000}"/>
    <hyperlink ref="H238" location="'040621'!H238" tooltip="Click to drilldown" display="'040621'!H238" xr:uid="{00000000-0004-0000-0300-000026040000}"/>
    <hyperlink ref="I238" location="'040621'!I238" tooltip="Click to drilldown" display="'040621'!I238" xr:uid="{00000000-0004-0000-0300-000027040000}"/>
    <hyperlink ref="J238" location="'040621'!J238" tooltip="Click to drilldown" display="'040621'!J238" xr:uid="{00000000-0004-0000-0300-000028040000}"/>
    <hyperlink ref="K238" location="'040621'!K238" tooltip="Click to drilldown" display="'040621'!K238" xr:uid="{00000000-0004-0000-0300-000029040000}"/>
    <hyperlink ref="L238" location="'040621'!L238" tooltip="Click to drilldown" display="'040621'!L238" xr:uid="{00000000-0004-0000-0300-00002A040000}"/>
    <hyperlink ref="M238" location="'040621'!M238" tooltip="Click to drilldown" display="'040621'!M238" xr:uid="{00000000-0004-0000-0300-00002B040000}"/>
    <hyperlink ref="B239" location="'040621'!B239" tooltip="Click to drilldown" display="'040621'!B239" xr:uid="{00000000-0004-0000-0300-00002C040000}"/>
    <hyperlink ref="C239" location="'040621'!C239" tooltip="Click to drilldown" display="'040621'!C239" xr:uid="{00000000-0004-0000-0300-00002D040000}"/>
    <hyperlink ref="D239" location="'040621'!D239" tooltip="Click to drilldown" display="'040621'!D239" xr:uid="{00000000-0004-0000-0300-00002E040000}"/>
    <hyperlink ref="E239" location="'040621'!E239" tooltip="Click to drilldown" display="'040621'!E239" xr:uid="{00000000-0004-0000-0300-00002F040000}"/>
    <hyperlink ref="F239" location="'040621'!F239" tooltip="Click to drilldown" display="'040621'!F239" xr:uid="{00000000-0004-0000-0300-000030040000}"/>
    <hyperlink ref="G239" location="'040621'!G239" tooltip="Click to drilldown" display="'040621'!G239" xr:uid="{00000000-0004-0000-0300-000031040000}"/>
    <hyperlink ref="H239" location="'040621'!H239" tooltip="Click to drilldown" display="'040621'!H239" xr:uid="{00000000-0004-0000-0300-000032040000}"/>
    <hyperlink ref="I239" location="'040621'!I239" tooltip="Click to drilldown" display="'040621'!I239" xr:uid="{00000000-0004-0000-0300-000033040000}"/>
    <hyperlink ref="J239" location="'040621'!J239" tooltip="Click to drilldown" display="'040621'!J239" xr:uid="{00000000-0004-0000-0300-000034040000}"/>
    <hyperlink ref="K239" location="'040621'!K239" tooltip="Click to drilldown" display="'040621'!K239" xr:uid="{00000000-0004-0000-0300-000035040000}"/>
    <hyperlink ref="L239" location="'040621'!L239" tooltip="Click to drilldown" display="'040621'!L239" xr:uid="{00000000-0004-0000-0300-000036040000}"/>
    <hyperlink ref="M239" location="'040621'!M239" tooltip="Click to drilldown" display="'040621'!M239" xr:uid="{00000000-0004-0000-0300-000037040000}"/>
    <hyperlink ref="B240" location="'040621'!B240" tooltip="Click to drilldown" display="'040621'!B240" xr:uid="{00000000-0004-0000-0300-000038040000}"/>
    <hyperlink ref="C240" location="'040621'!C240" tooltip="Click to drilldown" display="'040621'!C240" xr:uid="{00000000-0004-0000-0300-000039040000}"/>
    <hyperlink ref="D240" location="'040621'!D240" tooltip="Click to drilldown" display="'040621'!D240" xr:uid="{00000000-0004-0000-0300-00003A040000}"/>
    <hyperlink ref="E240" location="'040621'!E240" tooltip="Click to drilldown" display="'040621'!E240" xr:uid="{00000000-0004-0000-0300-00003B040000}"/>
    <hyperlink ref="F240" location="'040621'!F240" tooltip="Click to drilldown" display="'040621'!F240" xr:uid="{00000000-0004-0000-0300-00003C040000}"/>
    <hyperlink ref="G240" location="'040621'!G240" tooltip="Click to drilldown" display="'040621'!G240" xr:uid="{00000000-0004-0000-0300-00003D040000}"/>
    <hyperlink ref="H240" location="'040621'!H240" tooltip="Click to drilldown" display="'040621'!H240" xr:uid="{00000000-0004-0000-0300-00003E040000}"/>
    <hyperlink ref="I240" location="'040621'!I240" tooltip="Click to drilldown" display="'040621'!I240" xr:uid="{00000000-0004-0000-0300-00003F040000}"/>
    <hyperlink ref="J240" location="'040621'!J240" tooltip="Click to drilldown" display="'040621'!J240" xr:uid="{00000000-0004-0000-0300-000040040000}"/>
    <hyperlink ref="K240" location="'040621'!K240" tooltip="Click to drilldown" display="'040621'!K240" xr:uid="{00000000-0004-0000-0300-000041040000}"/>
    <hyperlink ref="L240" location="'040621'!L240" tooltip="Click to drilldown" display="'040621'!L240" xr:uid="{00000000-0004-0000-0300-000042040000}"/>
    <hyperlink ref="M240" location="'040621'!M240" tooltip="Click to drilldown" display="'040621'!M240" xr:uid="{00000000-0004-0000-0300-000043040000}"/>
    <hyperlink ref="B241" location="'040621'!B241" tooltip="Click to drilldown" display="'040621'!B241" xr:uid="{00000000-0004-0000-0300-000044040000}"/>
    <hyperlink ref="C241" location="'040621'!C241" tooltip="Click to drilldown" display="'040621'!C241" xr:uid="{00000000-0004-0000-0300-000045040000}"/>
    <hyperlink ref="D241" location="'040621'!D241" tooltip="Click to drilldown" display="'040621'!D241" xr:uid="{00000000-0004-0000-0300-000046040000}"/>
    <hyperlink ref="E241" location="'040621'!E241" tooltip="Click to drilldown" display="'040621'!E241" xr:uid="{00000000-0004-0000-0300-000047040000}"/>
    <hyperlink ref="F241" location="'040621'!F241" tooltip="Click to drilldown" display="'040621'!F241" xr:uid="{00000000-0004-0000-0300-000048040000}"/>
    <hyperlink ref="G241" location="'040621'!G241" tooltip="Click to drilldown" display="'040621'!G241" xr:uid="{00000000-0004-0000-0300-000049040000}"/>
    <hyperlink ref="H241" location="'040621'!H241" tooltip="Click to drilldown" display="'040621'!H241" xr:uid="{00000000-0004-0000-0300-00004A040000}"/>
    <hyperlink ref="I241" location="'040621'!I241" tooltip="Click to drilldown" display="'040621'!I241" xr:uid="{00000000-0004-0000-0300-00004B040000}"/>
    <hyperlink ref="J241" location="'040621'!J241" tooltip="Click to drilldown" display="'040621'!J241" xr:uid="{00000000-0004-0000-0300-00004C040000}"/>
    <hyperlink ref="K241" location="'040621'!K241" tooltip="Click to drilldown" display="'040621'!K241" xr:uid="{00000000-0004-0000-0300-00004D040000}"/>
    <hyperlink ref="L241" location="'040621'!L241" tooltip="Click to drilldown" display="'040621'!L241" xr:uid="{00000000-0004-0000-0300-00004E040000}"/>
    <hyperlink ref="M241" location="'040621'!M241" tooltip="Click to drilldown" display="'040621'!M241" xr:uid="{00000000-0004-0000-0300-00004F040000}"/>
    <hyperlink ref="B246" location="'040621'!B246" tooltip="Click to drilldown" display="'040621'!B246" xr:uid="{00000000-0004-0000-0300-000050040000}"/>
    <hyperlink ref="C246" location="'040621'!C246" tooltip="Click to drilldown" display="'040621'!C246" xr:uid="{00000000-0004-0000-0300-000051040000}"/>
    <hyperlink ref="D246" location="'040621'!D246" tooltip="Click to drilldown" display="'040621'!D246" xr:uid="{00000000-0004-0000-0300-000052040000}"/>
    <hyperlink ref="E246" location="'040621'!E246" tooltip="Click to drilldown" display="'040621'!E246" xr:uid="{00000000-0004-0000-0300-000053040000}"/>
    <hyperlink ref="F246" location="'040621'!F246" tooltip="Click to drilldown" display="'040621'!F246" xr:uid="{00000000-0004-0000-0300-000054040000}"/>
    <hyperlink ref="G246" location="'040621'!G246" tooltip="Click to drilldown" display="'040621'!G246" xr:uid="{00000000-0004-0000-0300-000055040000}"/>
    <hyperlink ref="H246" location="'040621'!H246" tooltip="Click to drilldown" display="'040621'!H246" xr:uid="{00000000-0004-0000-0300-000056040000}"/>
    <hyperlink ref="I246" location="'040621'!I246" tooltip="Click to drilldown" display="'040621'!I246" xr:uid="{00000000-0004-0000-0300-000057040000}"/>
    <hyperlink ref="J246" location="'040621'!J246" tooltip="Click to drilldown" display="'040621'!J246" xr:uid="{00000000-0004-0000-0300-000058040000}"/>
    <hyperlink ref="K246" location="'040621'!K246" tooltip="Click to drilldown" display="'040621'!K246" xr:uid="{00000000-0004-0000-0300-000059040000}"/>
    <hyperlink ref="L246" location="'040621'!L246" tooltip="Click to drilldown" display="'040621'!L246" xr:uid="{00000000-0004-0000-0300-00005A040000}"/>
    <hyperlink ref="M246" location="'040621'!M246" tooltip="Click to drilldown" display="'040621'!M246" xr:uid="{00000000-0004-0000-0300-00005B040000}"/>
    <hyperlink ref="B252" location="'040621'!B252" tooltip="Click to drilldown" display="'040621'!B252" xr:uid="{00000000-0004-0000-0300-00005C040000}"/>
    <hyperlink ref="C252" location="'040621'!C252" tooltip="Click to drilldown" display="'040621'!C252" xr:uid="{00000000-0004-0000-0300-00005D040000}"/>
    <hyperlink ref="D252" location="'040621'!D252" tooltip="Click to drilldown" display="'040621'!D252" xr:uid="{00000000-0004-0000-0300-00005E040000}"/>
    <hyperlink ref="E252" location="'040621'!E252" tooltip="Click to drilldown" display="'040621'!E252" xr:uid="{00000000-0004-0000-0300-00005F040000}"/>
    <hyperlink ref="F252" location="'040621'!F252" tooltip="Click to drilldown" display="'040621'!F252" xr:uid="{00000000-0004-0000-0300-000060040000}"/>
    <hyperlink ref="G252" location="'040621'!G252" tooltip="Click to drilldown" display="'040621'!G252" xr:uid="{00000000-0004-0000-0300-000061040000}"/>
    <hyperlink ref="H252" location="'040621'!H252" tooltip="Click to drilldown" display="'040621'!H252" xr:uid="{00000000-0004-0000-0300-000062040000}"/>
    <hyperlink ref="I252" location="'040621'!I252" tooltip="Click to drilldown" display="'040621'!I252" xr:uid="{00000000-0004-0000-0300-000063040000}"/>
    <hyperlink ref="J252" location="'040621'!J252" tooltip="Click to drilldown" display="'040621'!J252" xr:uid="{00000000-0004-0000-0300-000064040000}"/>
    <hyperlink ref="K252" location="'040621'!K252" tooltip="Click to drilldown" display="'040621'!K252" xr:uid="{00000000-0004-0000-0300-000065040000}"/>
    <hyperlink ref="L252" location="'040621'!L252" tooltip="Click to drilldown" display="'040621'!L252" xr:uid="{00000000-0004-0000-0300-000066040000}"/>
    <hyperlink ref="M252" location="'040621'!M252" tooltip="Click to drilldown" display="'040621'!M252" xr:uid="{00000000-0004-0000-0300-000067040000}"/>
    <hyperlink ref="B256" location="'040621'!B256" tooltip="Click to drilldown" display="'040621'!B256" xr:uid="{00000000-0004-0000-0300-000068040000}"/>
    <hyperlink ref="C256" location="'040621'!C256" tooltip="Click to drilldown" display="'040621'!C256" xr:uid="{00000000-0004-0000-0300-000069040000}"/>
    <hyperlink ref="D256" location="'040621'!D256" tooltip="Click to drilldown" display="'040621'!D256" xr:uid="{00000000-0004-0000-0300-00006A040000}"/>
    <hyperlink ref="E256" location="'040621'!E256" tooltip="Click to drilldown" display="'040621'!E256" xr:uid="{00000000-0004-0000-0300-00006B040000}"/>
    <hyperlink ref="F256" location="'040621'!F256" tooltip="Click to drilldown" display="'040621'!F256" xr:uid="{00000000-0004-0000-0300-00006C040000}"/>
    <hyperlink ref="G256" location="'040621'!G256" tooltip="Click to drilldown" display="'040621'!G256" xr:uid="{00000000-0004-0000-0300-00006D040000}"/>
    <hyperlink ref="H256" location="'040621'!H256" tooltip="Click to drilldown" display="'040621'!H256" xr:uid="{00000000-0004-0000-0300-00006E040000}"/>
    <hyperlink ref="I256" location="'040621'!I256" tooltip="Click to drilldown" display="'040621'!I256" xr:uid="{00000000-0004-0000-0300-00006F040000}"/>
    <hyperlink ref="J256" location="'040621'!J256" tooltip="Click to drilldown" display="'040621'!J256" xr:uid="{00000000-0004-0000-0300-000070040000}"/>
    <hyperlink ref="K256" location="'040621'!K256" tooltip="Click to drilldown" display="'040621'!K256" xr:uid="{00000000-0004-0000-0300-000071040000}"/>
    <hyperlink ref="L256" location="'040621'!L256" tooltip="Click to drilldown" display="'040621'!L256" xr:uid="{00000000-0004-0000-0300-000072040000}"/>
    <hyperlink ref="M256" location="'040621'!M256" tooltip="Click to drilldown" display="'040621'!M256" xr:uid="{00000000-0004-0000-0300-000073040000}"/>
    <hyperlink ref="B257" location="'040621'!B257" tooltip="Click to drilldown" display="'040621'!B257" xr:uid="{00000000-0004-0000-0300-000074040000}"/>
    <hyperlink ref="C257" location="'040621'!C257" tooltip="Click to drilldown" display="'040621'!C257" xr:uid="{00000000-0004-0000-0300-000075040000}"/>
    <hyperlink ref="D257" location="'040621'!D257" tooltip="Click to drilldown" display="'040621'!D257" xr:uid="{00000000-0004-0000-0300-000076040000}"/>
    <hyperlink ref="E257" location="'040621'!E257" tooltip="Click to drilldown" display="'040621'!E257" xr:uid="{00000000-0004-0000-0300-000077040000}"/>
    <hyperlink ref="F257" location="'040621'!F257" tooltip="Click to drilldown" display="'040621'!F257" xr:uid="{00000000-0004-0000-0300-000078040000}"/>
    <hyperlink ref="G257" location="'040621'!G257" tooltip="Click to drilldown" display="'040621'!G257" xr:uid="{00000000-0004-0000-0300-000079040000}"/>
    <hyperlink ref="H257" location="'040621'!H257" tooltip="Click to drilldown" display="'040621'!H257" xr:uid="{00000000-0004-0000-0300-00007A040000}"/>
    <hyperlink ref="I257" location="'040621'!I257" tooltip="Click to drilldown" display="'040621'!I257" xr:uid="{00000000-0004-0000-0300-00007B040000}"/>
    <hyperlink ref="J257" location="'040621'!J257" tooltip="Click to drilldown" display="'040621'!J257" xr:uid="{00000000-0004-0000-0300-00007C040000}"/>
    <hyperlink ref="K257" location="'040621'!K257" tooltip="Click to drilldown" display="'040621'!K257" xr:uid="{00000000-0004-0000-0300-00007D040000}"/>
    <hyperlink ref="L257" location="'040621'!L257" tooltip="Click to drilldown" display="'040621'!L257" xr:uid="{00000000-0004-0000-0300-00007E040000}"/>
    <hyperlink ref="M257" location="'040621'!M257" tooltip="Click to drilldown" display="'040621'!M257" xr:uid="{00000000-0004-0000-0300-00007F040000}"/>
    <hyperlink ref="B261" location="'040621'!B261" tooltip="Click to drilldown" display="'040621'!B261" xr:uid="{00000000-0004-0000-0300-000080040000}"/>
    <hyperlink ref="C261" location="'040621'!C261" tooltip="Click to drilldown" display="'040621'!C261" xr:uid="{00000000-0004-0000-0300-000081040000}"/>
    <hyperlink ref="D261" location="'040621'!D261" tooltip="Click to drilldown" display="'040621'!D261" xr:uid="{00000000-0004-0000-0300-000082040000}"/>
    <hyperlink ref="E261" location="'040621'!E261" tooltip="Click to drilldown" display="'040621'!E261" xr:uid="{00000000-0004-0000-0300-000083040000}"/>
    <hyperlink ref="F261" location="'040621'!F261" tooltip="Click to drilldown" display="'040621'!F261" xr:uid="{00000000-0004-0000-0300-000084040000}"/>
    <hyperlink ref="G261" location="'040621'!G261" tooltip="Click to drilldown" display="'040621'!G261" xr:uid="{00000000-0004-0000-0300-000085040000}"/>
    <hyperlink ref="H261" location="'040621'!H261" tooltip="Click to drilldown" display="'040621'!H261" xr:uid="{00000000-0004-0000-0300-000086040000}"/>
    <hyperlink ref="I261" location="'040621'!I261" tooltip="Click to drilldown" display="'040621'!I261" xr:uid="{00000000-0004-0000-0300-000087040000}"/>
    <hyperlink ref="J261" location="'040621'!J261" tooltip="Click to drilldown" display="'040621'!J261" xr:uid="{00000000-0004-0000-0300-000088040000}"/>
    <hyperlink ref="K261" location="'040621'!K261" tooltip="Click to drilldown" display="'040621'!K261" xr:uid="{00000000-0004-0000-0300-000089040000}"/>
    <hyperlink ref="L261" location="'040621'!L261" tooltip="Click to drilldown" display="'040621'!L261" xr:uid="{00000000-0004-0000-0300-00008A040000}"/>
    <hyperlink ref="M261" location="'040621'!M261" tooltip="Click to drilldown" display="'040621'!M261" xr:uid="{00000000-0004-0000-0300-00008B040000}"/>
    <hyperlink ref="B262" location="'040621'!B262" tooltip="Click to drilldown" display="'040621'!B262" xr:uid="{00000000-0004-0000-0300-00008C040000}"/>
    <hyperlink ref="C262" location="'040621'!C262" tooltip="Click to drilldown" display="'040621'!C262" xr:uid="{00000000-0004-0000-0300-00008D040000}"/>
    <hyperlink ref="D262" location="'040621'!D262" tooltip="Click to drilldown" display="'040621'!D262" xr:uid="{00000000-0004-0000-0300-00008E040000}"/>
    <hyperlink ref="E262" location="'040621'!E262" tooltip="Click to drilldown" display="'040621'!E262" xr:uid="{00000000-0004-0000-0300-00008F040000}"/>
    <hyperlink ref="F262" location="'040621'!F262" tooltip="Click to drilldown" display="'040621'!F262" xr:uid="{00000000-0004-0000-0300-000090040000}"/>
    <hyperlink ref="G262" location="'040621'!G262" tooltip="Click to drilldown" display="'040621'!G262" xr:uid="{00000000-0004-0000-0300-000091040000}"/>
    <hyperlink ref="H262" location="'040621'!H262" tooltip="Click to drilldown" display="'040621'!H262" xr:uid="{00000000-0004-0000-0300-000092040000}"/>
    <hyperlink ref="I262" location="'040621'!I262" tooltip="Click to drilldown" display="'040621'!I262" xr:uid="{00000000-0004-0000-0300-000093040000}"/>
    <hyperlink ref="J262" location="'040621'!J262" tooltip="Click to drilldown" display="'040621'!J262" xr:uid="{00000000-0004-0000-0300-000094040000}"/>
    <hyperlink ref="K262" location="'040621'!K262" tooltip="Click to drilldown" display="'040621'!K262" xr:uid="{00000000-0004-0000-0300-000095040000}"/>
    <hyperlink ref="L262" location="'040621'!L262" tooltip="Click to drilldown" display="'040621'!L262" xr:uid="{00000000-0004-0000-0300-000096040000}"/>
    <hyperlink ref="M262" location="'040621'!M262" tooltip="Click to drilldown" display="'040621'!M262" xr:uid="{00000000-0004-0000-0300-000097040000}"/>
    <hyperlink ref="B263" location="'040621'!B263" tooltip="Click to drilldown" display="'040621'!B263" xr:uid="{00000000-0004-0000-0300-000098040000}"/>
    <hyperlink ref="C263" location="'040621'!C263" tooltip="Click to drilldown" display="'040621'!C263" xr:uid="{00000000-0004-0000-0300-000099040000}"/>
    <hyperlink ref="D263" location="'040621'!D263" tooltip="Click to drilldown" display="'040621'!D263" xr:uid="{00000000-0004-0000-0300-00009A040000}"/>
    <hyperlink ref="E263" location="'040621'!E263" tooltip="Click to drilldown" display="'040621'!E263" xr:uid="{00000000-0004-0000-0300-00009B040000}"/>
    <hyperlink ref="F263" location="'040621'!F263" tooltip="Click to drilldown" display="'040621'!F263" xr:uid="{00000000-0004-0000-0300-00009C040000}"/>
    <hyperlink ref="G263" location="'040621'!G263" tooltip="Click to drilldown" display="'040621'!G263" xr:uid="{00000000-0004-0000-0300-00009D040000}"/>
    <hyperlink ref="H263" location="'040621'!H263" tooltip="Click to drilldown" display="'040621'!H263" xr:uid="{00000000-0004-0000-0300-00009E040000}"/>
    <hyperlink ref="I263" location="'040621'!I263" tooltip="Click to drilldown" display="'040621'!I263" xr:uid="{00000000-0004-0000-0300-00009F040000}"/>
    <hyperlink ref="J263" location="'040621'!J263" tooltip="Click to drilldown" display="'040621'!J263" xr:uid="{00000000-0004-0000-0300-0000A0040000}"/>
    <hyperlink ref="K263" location="'040621'!K263" tooltip="Click to drilldown" display="'040621'!K263" xr:uid="{00000000-0004-0000-0300-0000A1040000}"/>
    <hyperlink ref="L263" location="'040621'!L263" tooltip="Click to drilldown" display="'040621'!L263" xr:uid="{00000000-0004-0000-0300-0000A2040000}"/>
    <hyperlink ref="M263" location="'040621'!M263" tooltip="Click to drilldown" display="'040621'!M263" xr:uid="{00000000-0004-0000-0300-0000A3040000}"/>
    <hyperlink ref="B268" location="'040621'!B268" tooltip="Click to drilldown" display="'040621'!B268" xr:uid="{00000000-0004-0000-0300-0000A4040000}"/>
    <hyperlink ref="C268" location="'040621'!C268" tooltip="Click to drilldown" display="'040621'!C268" xr:uid="{00000000-0004-0000-0300-0000A5040000}"/>
    <hyperlink ref="D268" location="'040621'!D268" tooltip="Click to drilldown" display="'040621'!D268" xr:uid="{00000000-0004-0000-0300-0000A6040000}"/>
    <hyperlink ref="E268" location="'040621'!E268" tooltip="Click to drilldown" display="'040621'!E268" xr:uid="{00000000-0004-0000-0300-0000A7040000}"/>
    <hyperlink ref="F268" location="'040621'!F268" tooltip="Click to drilldown" display="'040621'!F268" xr:uid="{00000000-0004-0000-0300-0000A8040000}"/>
    <hyperlink ref="G268" location="'040621'!G268" tooltip="Click to drilldown" display="'040621'!G268" xr:uid="{00000000-0004-0000-0300-0000A9040000}"/>
    <hyperlink ref="H268" location="'040621'!H268" tooltip="Click to drilldown" display="'040621'!H268" xr:uid="{00000000-0004-0000-0300-0000AA040000}"/>
    <hyperlink ref="I268" location="'040621'!I268" tooltip="Click to drilldown" display="'040621'!I268" xr:uid="{00000000-0004-0000-0300-0000AB040000}"/>
    <hyperlink ref="J268" location="'040621'!J268" tooltip="Click to drilldown" display="'040621'!J268" xr:uid="{00000000-0004-0000-0300-0000AC040000}"/>
    <hyperlink ref="K268" location="'040621'!K268" tooltip="Click to drilldown" display="'040621'!K268" xr:uid="{00000000-0004-0000-0300-0000AD040000}"/>
    <hyperlink ref="L268" location="'040621'!L268" tooltip="Click to drilldown" display="'040621'!L268" xr:uid="{00000000-0004-0000-0300-0000AE040000}"/>
    <hyperlink ref="M268" location="'040621'!M268" tooltip="Click to drilldown" display="'040621'!M268" xr:uid="{00000000-0004-0000-0300-0000AF040000}"/>
    <hyperlink ref="B269" location="'040621'!B269" tooltip="Click to drilldown" display="'040621'!B269" xr:uid="{00000000-0004-0000-0300-0000B0040000}"/>
    <hyperlink ref="C269" location="'040621'!C269" tooltip="Click to drilldown" display="'040621'!C269" xr:uid="{00000000-0004-0000-0300-0000B1040000}"/>
    <hyperlink ref="D269" location="'040621'!D269" tooltip="Click to drilldown" display="'040621'!D269" xr:uid="{00000000-0004-0000-0300-0000B2040000}"/>
    <hyperlink ref="E269" location="'040621'!E269" tooltip="Click to drilldown" display="'040621'!E269" xr:uid="{00000000-0004-0000-0300-0000B3040000}"/>
    <hyperlink ref="F269" location="'040621'!F269" tooltip="Click to drilldown" display="'040621'!F269" xr:uid="{00000000-0004-0000-0300-0000B4040000}"/>
    <hyperlink ref="G269" location="'040621'!G269" tooltip="Click to drilldown" display="'040621'!G269" xr:uid="{00000000-0004-0000-0300-0000B5040000}"/>
    <hyperlink ref="H269" location="'040621'!H269" tooltip="Click to drilldown" display="'040621'!H269" xr:uid="{00000000-0004-0000-0300-0000B6040000}"/>
    <hyperlink ref="I269" location="'040621'!I269" tooltip="Click to drilldown" display="'040621'!I269" xr:uid="{00000000-0004-0000-0300-0000B7040000}"/>
    <hyperlink ref="J269" location="'040621'!J269" tooltip="Click to drilldown" display="'040621'!J269" xr:uid="{00000000-0004-0000-0300-0000B8040000}"/>
    <hyperlink ref="K269" location="'040621'!K269" tooltip="Click to drilldown" display="'040621'!K269" xr:uid="{00000000-0004-0000-0300-0000B9040000}"/>
    <hyperlink ref="L269" location="'040621'!L269" tooltip="Click to drilldown" display="'040621'!L269" xr:uid="{00000000-0004-0000-0300-0000BA040000}"/>
    <hyperlink ref="M269" location="'040621'!M269" tooltip="Click to drilldown" display="'040621'!M269" xr:uid="{00000000-0004-0000-0300-0000BB040000}"/>
    <hyperlink ref="B270" location="'040621'!B270" tooltip="Click to drilldown" display="'040621'!B270" xr:uid="{00000000-0004-0000-0300-0000BC040000}"/>
    <hyperlink ref="C270" location="'040621'!C270" tooltip="Click to drilldown" display="'040621'!C270" xr:uid="{00000000-0004-0000-0300-0000BD040000}"/>
    <hyperlink ref="D270" location="'040621'!D270" tooltip="Click to drilldown" display="'040621'!D270" xr:uid="{00000000-0004-0000-0300-0000BE040000}"/>
    <hyperlink ref="E270" location="'040621'!E270" tooltip="Click to drilldown" display="'040621'!E270" xr:uid="{00000000-0004-0000-0300-0000BF040000}"/>
    <hyperlink ref="F270" location="'040621'!F270" tooltip="Click to drilldown" display="'040621'!F270" xr:uid="{00000000-0004-0000-0300-0000C0040000}"/>
    <hyperlink ref="G270" location="'040621'!G270" tooltip="Click to drilldown" display="'040621'!G270" xr:uid="{00000000-0004-0000-0300-0000C1040000}"/>
    <hyperlink ref="H270" location="'040621'!H270" tooltip="Click to drilldown" display="'040621'!H270" xr:uid="{00000000-0004-0000-0300-0000C2040000}"/>
    <hyperlink ref="I270" location="'040621'!I270" tooltip="Click to drilldown" display="'040621'!I270" xr:uid="{00000000-0004-0000-0300-0000C3040000}"/>
    <hyperlink ref="J270" location="'040621'!J270" tooltip="Click to drilldown" display="'040621'!J270" xr:uid="{00000000-0004-0000-0300-0000C4040000}"/>
    <hyperlink ref="K270" location="'040621'!K270" tooltip="Click to drilldown" display="'040621'!K270" xr:uid="{00000000-0004-0000-0300-0000C5040000}"/>
    <hyperlink ref="L270" location="'040621'!L270" tooltip="Click to drilldown" display="'040621'!L270" xr:uid="{00000000-0004-0000-0300-0000C6040000}"/>
    <hyperlink ref="M270" location="'040621'!M270" tooltip="Click to drilldown" display="'040621'!M270" xr:uid="{00000000-0004-0000-0300-0000C7040000}"/>
    <hyperlink ref="B271" location="'040621'!B271" tooltip="Click to drilldown" display="'040621'!B271" xr:uid="{00000000-0004-0000-0300-0000C8040000}"/>
    <hyperlink ref="C271" location="'040621'!C271" tooltip="Click to drilldown" display="'040621'!C271" xr:uid="{00000000-0004-0000-0300-0000C9040000}"/>
    <hyperlink ref="D271" location="'040621'!D271" tooltip="Click to drilldown" display="'040621'!D271" xr:uid="{00000000-0004-0000-0300-0000CA040000}"/>
    <hyperlink ref="E271" location="'040621'!E271" tooltip="Click to drilldown" display="'040621'!E271" xr:uid="{00000000-0004-0000-0300-0000CB040000}"/>
    <hyperlink ref="F271" location="'040621'!F271" tooltip="Click to drilldown" display="'040621'!F271" xr:uid="{00000000-0004-0000-0300-0000CC040000}"/>
    <hyperlink ref="G271" location="'040621'!G271" tooltip="Click to drilldown" display="'040621'!G271" xr:uid="{00000000-0004-0000-0300-0000CD040000}"/>
    <hyperlink ref="H271" location="'040621'!H271" tooltip="Click to drilldown" display="'040621'!H271" xr:uid="{00000000-0004-0000-0300-0000CE040000}"/>
    <hyperlink ref="I271" location="'040621'!I271" tooltip="Click to drilldown" display="'040621'!I271" xr:uid="{00000000-0004-0000-0300-0000CF040000}"/>
    <hyperlink ref="J271" location="'040621'!J271" tooltip="Click to drilldown" display="'040621'!J271" xr:uid="{00000000-0004-0000-0300-0000D0040000}"/>
    <hyperlink ref="K271" location="'040621'!K271" tooltip="Click to drilldown" display="'040621'!K271" xr:uid="{00000000-0004-0000-0300-0000D1040000}"/>
    <hyperlink ref="L271" location="'040621'!L271" tooltip="Click to drilldown" display="'040621'!L271" xr:uid="{00000000-0004-0000-0300-0000D2040000}"/>
    <hyperlink ref="M271" location="'040621'!M271" tooltip="Click to drilldown" display="'040621'!M271" xr:uid="{00000000-0004-0000-0300-0000D3040000}"/>
    <hyperlink ref="B272" location="'040621'!B272" tooltip="Click to drilldown" display="'040621'!B272" xr:uid="{00000000-0004-0000-0300-0000D4040000}"/>
    <hyperlink ref="C272" location="'040621'!C272" tooltip="Click to drilldown" display="'040621'!C272" xr:uid="{00000000-0004-0000-0300-0000D5040000}"/>
    <hyperlink ref="D272" location="'040621'!D272" tooltip="Click to drilldown" display="'040621'!D272" xr:uid="{00000000-0004-0000-0300-0000D6040000}"/>
    <hyperlink ref="E272" location="'040621'!E272" tooltip="Click to drilldown" display="'040621'!E272" xr:uid="{00000000-0004-0000-0300-0000D7040000}"/>
    <hyperlink ref="F272" location="'040621'!F272" tooltip="Click to drilldown" display="'040621'!F272" xr:uid="{00000000-0004-0000-0300-0000D8040000}"/>
    <hyperlink ref="G272" location="'040621'!G272" tooltip="Click to drilldown" display="'040621'!G272" xr:uid="{00000000-0004-0000-0300-0000D9040000}"/>
    <hyperlink ref="H272" location="'040621'!H272" tooltip="Click to drilldown" display="'040621'!H272" xr:uid="{00000000-0004-0000-0300-0000DA040000}"/>
    <hyperlink ref="I272" location="'040621'!I272" tooltip="Click to drilldown" display="'040621'!I272" xr:uid="{00000000-0004-0000-0300-0000DB040000}"/>
    <hyperlink ref="J272" location="'040621'!J272" tooltip="Click to drilldown" display="'040621'!J272" xr:uid="{00000000-0004-0000-0300-0000DC040000}"/>
    <hyperlink ref="K272" location="'040621'!K272" tooltip="Click to drilldown" display="'040621'!K272" xr:uid="{00000000-0004-0000-0300-0000DD040000}"/>
    <hyperlink ref="L272" location="'040621'!L272" tooltip="Click to drilldown" display="'040621'!L272" xr:uid="{00000000-0004-0000-0300-0000DE040000}"/>
    <hyperlink ref="M272" location="'040621'!M272" tooltip="Click to drilldown" display="'040621'!M272" xr:uid="{00000000-0004-0000-0300-0000DF040000}"/>
    <hyperlink ref="B273" location="'040621'!B273" tooltip="Click to drilldown" display="'040621'!B273" xr:uid="{00000000-0004-0000-0300-0000E0040000}"/>
    <hyperlink ref="C273" location="'040621'!C273" tooltip="Click to drilldown" display="'040621'!C273" xr:uid="{00000000-0004-0000-0300-0000E1040000}"/>
    <hyperlink ref="D273" location="'040621'!D273" tooltip="Click to drilldown" display="'040621'!D273" xr:uid="{00000000-0004-0000-0300-0000E2040000}"/>
    <hyperlink ref="E273" location="'040621'!E273" tooltip="Click to drilldown" display="'040621'!E273" xr:uid="{00000000-0004-0000-0300-0000E3040000}"/>
    <hyperlink ref="F273" location="'040621'!F273" tooltip="Click to drilldown" display="'040621'!F273" xr:uid="{00000000-0004-0000-0300-0000E4040000}"/>
    <hyperlink ref="G273" location="'040621'!G273" tooltip="Click to drilldown" display="'040621'!G273" xr:uid="{00000000-0004-0000-0300-0000E5040000}"/>
    <hyperlink ref="H273" location="'040621'!H273" tooltip="Click to drilldown" display="'040621'!H273" xr:uid="{00000000-0004-0000-0300-0000E6040000}"/>
    <hyperlink ref="I273" location="'040621'!I273" tooltip="Click to drilldown" display="'040621'!I273" xr:uid="{00000000-0004-0000-0300-0000E7040000}"/>
    <hyperlink ref="J273" location="'040621'!J273" tooltip="Click to drilldown" display="'040621'!J273" xr:uid="{00000000-0004-0000-0300-0000E8040000}"/>
    <hyperlink ref="K273" location="'040621'!K273" tooltip="Click to drilldown" display="'040621'!K273" xr:uid="{00000000-0004-0000-0300-0000E9040000}"/>
    <hyperlink ref="L273" location="'040621'!L273" tooltip="Click to drilldown" display="'040621'!L273" xr:uid="{00000000-0004-0000-0300-0000EA040000}"/>
    <hyperlink ref="M273" location="'040621'!M273" tooltip="Click to drilldown" display="'040621'!M273" xr:uid="{00000000-0004-0000-0300-0000EB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21" min="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4"/>
  <sheetViews>
    <sheetView showGridLines="0" topLeftCell="B34" workbookViewId="0">
      <selection activeCell="B3" sqref="B3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Original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411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3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22190000</v>
      </c>
      <c r="E12" s="83">
        <v>23074975</v>
      </c>
      <c r="F12" s="83">
        <v>23995257.129999999</v>
      </c>
      <c r="G12" s="84">
        <v>24952255.449999999</v>
      </c>
      <c r="H12" s="44">
        <v>25944524.91</v>
      </c>
      <c r="I12" s="45">
        <v>26976310.52</v>
      </c>
      <c r="J12" s="45">
        <v>28049187.690000001</v>
      </c>
      <c r="K12" s="45">
        <v>29164794.68</v>
      </c>
      <c r="L12" s="45">
        <v>30324835.140000001</v>
      </c>
      <c r="M12" s="45">
        <v>31531080.670000002</v>
      </c>
    </row>
    <row r="13" spans="1:14" x14ac:dyDescent="0.25">
      <c r="A13" s="13" t="s">
        <v>215</v>
      </c>
      <c r="B13" s="80" t="s">
        <v>145</v>
      </c>
      <c r="C13" s="81">
        <v>6958005.29</v>
      </c>
      <c r="D13" s="82">
        <v>7600681.5999999996</v>
      </c>
      <c r="E13" s="83">
        <v>8101902.6200000001</v>
      </c>
      <c r="F13" s="83">
        <v>8283927.8099999996</v>
      </c>
      <c r="G13" s="84">
        <v>8610095.0899999999</v>
      </c>
      <c r="H13" s="44">
        <v>8897166.4000000004</v>
      </c>
      <c r="I13" s="45">
        <v>9297573.9100000001</v>
      </c>
      <c r="J13" s="45">
        <v>9611847</v>
      </c>
      <c r="K13" s="45">
        <v>10040536.199999999</v>
      </c>
      <c r="L13" s="45">
        <v>10384213.890000001</v>
      </c>
      <c r="M13" s="45">
        <v>10843475.210000001</v>
      </c>
    </row>
    <row r="14" spans="1:14" x14ac:dyDescent="0.25">
      <c r="A14" s="13" t="s">
        <v>216</v>
      </c>
      <c r="B14" s="80" t="s">
        <v>146</v>
      </c>
      <c r="C14" s="81">
        <v>240000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1261396.3500000001</v>
      </c>
      <c r="D15" s="82">
        <v>1448353.36</v>
      </c>
      <c r="E15" s="83">
        <v>1526136.21</v>
      </c>
      <c r="F15" s="83">
        <v>1576203.39</v>
      </c>
      <c r="G15" s="84">
        <v>1638392.5</v>
      </c>
      <c r="H15" s="44">
        <v>1692783.95</v>
      </c>
      <c r="I15" s="45">
        <v>1759464.2</v>
      </c>
      <c r="J15" s="45">
        <v>1818522.97</v>
      </c>
      <c r="K15" s="45">
        <v>1890051.31</v>
      </c>
      <c r="L15" s="45">
        <v>1954145.41</v>
      </c>
      <c r="M15" s="45">
        <v>2030908.42</v>
      </c>
    </row>
    <row r="16" spans="1:14" x14ac:dyDescent="0.25">
      <c r="A16" s="13" t="s">
        <v>218</v>
      </c>
      <c r="B16" s="80" t="s">
        <v>148</v>
      </c>
      <c r="C16" s="81">
        <v>16353631.800000001</v>
      </c>
      <c r="D16" s="82">
        <v>12596836.779999999</v>
      </c>
      <c r="E16" s="83">
        <v>10746920.310000001</v>
      </c>
      <c r="F16" s="83">
        <v>10879675.09</v>
      </c>
      <c r="G16" s="84">
        <v>11052876.75</v>
      </c>
      <c r="H16" s="44">
        <v>11174070.98</v>
      </c>
      <c r="I16" s="45">
        <v>11327605.59</v>
      </c>
      <c r="J16" s="45">
        <v>11487088.26</v>
      </c>
      <c r="K16" s="45">
        <v>11648623.07</v>
      </c>
      <c r="L16" s="45">
        <v>11864316.960000001</v>
      </c>
      <c r="M16" s="45">
        <v>12033279.699999999</v>
      </c>
    </row>
    <row r="17" spans="1:13" x14ac:dyDescent="0.25">
      <c r="A17" s="13" t="s">
        <v>219</v>
      </c>
      <c r="B17" s="80" t="s">
        <v>149</v>
      </c>
      <c r="C17" s="81">
        <v>18853245.399999999</v>
      </c>
      <c r="D17" s="82">
        <v>19218564.960000001</v>
      </c>
      <c r="E17" s="83">
        <v>19299403.399999999</v>
      </c>
      <c r="F17" s="83">
        <v>19926517.010000002</v>
      </c>
      <c r="G17" s="84">
        <v>20596021.73</v>
      </c>
      <c r="H17" s="44">
        <v>21276700.359999999</v>
      </c>
      <c r="I17" s="45">
        <v>22005363.120000001</v>
      </c>
      <c r="J17" s="45">
        <v>22734849</v>
      </c>
      <c r="K17" s="45">
        <v>23514026.390000001</v>
      </c>
      <c r="L17" s="45">
        <v>24295794.5</v>
      </c>
      <c r="M17" s="45">
        <v>25129084.370000001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65330764.839999996</v>
      </c>
      <c r="D19" s="66">
        <f t="shared" ref="D19:M19" si="1">SUM(D11:D18)</f>
        <v>63334436.700000003</v>
      </c>
      <c r="E19" s="65">
        <f t="shared" si="1"/>
        <v>63029337.539999999</v>
      </c>
      <c r="F19" s="65">
        <f t="shared" si="1"/>
        <v>64941580.430000007</v>
      </c>
      <c r="G19" s="67">
        <f t="shared" si="1"/>
        <v>67129641.519999996</v>
      </c>
      <c r="H19" s="43">
        <f t="shared" si="1"/>
        <v>69265246.600000009</v>
      </c>
      <c r="I19" s="31">
        <f t="shared" si="1"/>
        <v>71646317.340000004</v>
      </c>
      <c r="J19" s="31">
        <f t="shared" si="1"/>
        <v>73981494.919999987</v>
      </c>
      <c r="K19" s="31">
        <f t="shared" si="1"/>
        <v>76538031.650000006</v>
      </c>
      <c r="L19" s="31">
        <f t="shared" si="1"/>
        <v>79103305.900000006</v>
      </c>
      <c r="M19" s="31">
        <f t="shared" si="1"/>
        <v>81847828.370000005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21868150.899999999</v>
      </c>
      <c r="D21" s="82">
        <v>23134035.52</v>
      </c>
      <c r="E21" s="81">
        <v>24103246.829999998</v>
      </c>
      <c r="F21" s="81">
        <v>24884482.149999999</v>
      </c>
      <c r="G21" s="86">
        <v>25706077.140000001</v>
      </c>
      <c r="H21" s="46">
        <v>26521987.23</v>
      </c>
      <c r="I21" s="47">
        <v>27362244.559999999</v>
      </c>
      <c r="J21" s="47">
        <v>28227582.09</v>
      </c>
      <c r="K21" s="47">
        <v>29118743.460000001</v>
      </c>
      <c r="L21" s="47">
        <v>30036495.940000001</v>
      </c>
      <c r="M21" s="47">
        <v>30981630.690000001</v>
      </c>
    </row>
    <row r="22" spans="1:13" x14ac:dyDescent="0.25">
      <c r="A22" s="13" t="s">
        <v>221</v>
      </c>
      <c r="B22" s="85" t="s">
        <v>151</v>
      </c>
      <c r="C22" s="81">
        <v>15756084.52</v>
      </c>
      <c r="D22" s="82">
        <v>10001017.970000001</v>
      </c>
      <c r="E22" s="81">
        <v>9271834.3599999994</v>
      </c>
      <c r="F22" s="81">
        <v>9583885.5800000001</v>
      </c>
      <c r="G22" s="86">
        <v>9979432.5099999998</v>
      </c>
      <c r="H22" s="46">
        <v>9878805.2699999996</v>
      </c>
      <c r="I22" s="47">
        <v>10172230.369999999</v>
      </c>
      <c r="J22" s="47">
        <v>10630725.039999999</v>
      </c>
      <c r="K22" s="47">
        <v>11068280.949999999</v>
      </c>
      <c r="L22" s="47">
        <v>10907662.18</v>
      </c>
      <c r="M22" s="47">
        <v>11199832.289999999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462170</v>
      </c>
      <c r="E23" s="81">
        <v>581428</v>
      </c>
      <c r="F23" s="81">
        <v>536900</v>
      </c>
      <c r="G23" s="86">
        <v>500594</v>
      </c>
      <c r="H23" s="46">
        <v>463633</v>
      </c>
      <c r="I23" s="47">
        <v>425838</v>
      </c>
      <c r="J23" s="47">
        <v>387311</v>
      </c>
      <c r="K23" s="47">
        <v>347644</v>
      </c>
      <c r="L23" s="47">
        <v>307180</v>
      </c>
      <c r="M23" s="47">
        <v>265769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4876726.03</v>
      </c>
      <c r="D25" s="82">
        <v>5280471.84</v>
      </c>
      <c r="E25" s="81">
        <v>5456347.4900000002</v>
      </c>
      <c r="F25" s="81">
        <v>5638384.1299999999</v>
      </c>
      <c r="G25" s="86">
        <v>5749150.2599999998</v>
      </c>
      <c r="H25" s="46">
        <v>5958353.9299999997</v>
      </c>
      <c r="I25" s="47">
        <v>6074174.7400000002</v>
      </c>
      <c r="J25" s="47">
        <v>6297245.8899999997</v>
      </c>
      <c r="K25" s="47">
        <v>6418204.5800000001</v>
      </c>
      <c r="L25" s="47">
        <v>6656592.0599999996</v>
      </c>
      <c r="M25" s="47">
        <v>6782353.4000000004</v>
      </c>
    </row>
    <row r="26" spans="1:13" x14ac:dyDescent="0.25">
      <c r="A26" s="13" t="s">
        <v>225</v>
      </c>
      <c r="B26" s="85" t="s">
        <v>155</v>
      </c>
      <c r="C26" s="81">
        <v>11862083.09</v>
      </c>
      <c r="D26" s="82">
        <v>12726244.17</v>
      </c>
      <c r="E26" s="81">
        <v>13140442.699999999</v>
      </c>
      <c r="F26" s="81">
        <v>13568300.439999999</v>
      </c>
      <c r="G26" s="86">
        <v>14010272.33</v>
      </c>
      <c r="H26" s="46">
        <v>14466828.75</v>
      </c>
      <c r="I26" s="47">
        <v>14938455.85</v>
      </c>
      <c r="J26" s="47">
        <v>15425656.300000001</v>
      </c>
      <c r="K26" s="47">
        <v>15928949.17</v>
      </c>
      <c r="L26" s="47">
        <v>16448871.5</v>
      </c>
      <c r="M26" s="47">
        <v>16985978.289999999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64346516.540000007</v>
      </c>
      <c r="D28" s="70">
        <f t="shared" ref="D28:M28" si="2">SUM(D20:D27)</f>
        <v>61727295.5</v>
      </c>
      <c r="E28" s="69">
        <f t="shared" si="2"/>
        <v>62676655.379999995</v>
      </c>
      <c r="F28" s="69">
        <f t="shared" si="2"/>
        <v>64335308.299999997</v>
      </c>
      <c r="G28" s="71">
        <f t="shared" si="2"/>
        <v>66068882.239999995</v>
      </c>
      <c r="H28" s="43">
        <f t="shared" si="2"/>
        <v>67412964.180000007</v>
      </c>
      <c r="I28" s="31">
        <f t="shared" si="2"/>
        <v>69096299.519999996</v>
      </c>
      <c r="J28" s="31">
        <f t="shared" si="2"/>
        <v>71091876.319999993</v>
      </c>
      <c r="K28" s="31">
        <f t="shared" si="2"/>
        <v>73005178.159999996</v>
      </c>
      <c r="L28" s="31">
        <f t="shared" si="2"/>
        <v>74480157.680000007</v>
      </c>
      <c r="M28" s="31">
        <f t="shared" si="2"/>
        <v>76338919.670000002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984248.29999998957</v>
      </c>
      <c r="D29" s="95">
        <f t="shared" si="3"/>
        <v>1607141.200000003</v>
      </c>
      <c r="E29" s="95">
        <f t="shared" si="3"/>
        <v>352682.16000000387</v>
      </c>
      <c r="F29" s="95">
        <f t="shared" si="3"/>
        <v>606272.13000001013</v>
      </c>
      <c r="G29" s="96">
        <f t="shared" si="3"/>
        <v>1060759.2800000012</v>
      </c>
      <c r="H29" s="50">
        <f t="shared" si="3"/>
        <v>1852282.4200000018</v>
      </c>
      <c r="I29" s="51">
        <f t="shared" si="3"/>
        <v>2550017.8200000077</v>
      </c>
      <c r="J29" s="51">
        <f t="shared" si="3"/>
        <v>2889618.599999994</v>
      </c>
      <c r="K29" s="51">
        <f t="shared" si="3"/>
        <v>3532853.4900000095</v>
      </c>
      <c r="L29" s="51">
        <f t="shared" si="3"/>
        <v>4623148.2199999988</v>
      </c>
      <c r="M29" s="51">
        <f t="shared" si="3"/>
        <v>5508908.700000003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32323612</v>
      </c>
      <c r="D31" s="82">
        <v>21936369</v>
      </c>
      <c r="E31" s="81">
        <v>481500</v>
      </c>
      <c r="F31" s="81">
        <v>481500</v>
      </c>
      <c r="G31" s="86">
        <v>481500</v>
      </c>
      <c r="H31" s="46">
        <v>481500</v>
      </c>
      <c r="I31" s="47">
        <v>481500</v>
      </c>
      <c r="J31" s="47">
        <v>481500</v>
      </c>
      <c r="K31" s="47">
        <v>481500</v>
      </c>
      <c r="L31" s="47">
        <v>481500</v>
      </c>
      <c r="M31" s="47">
        <v>481500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33307860.29999999</v>
      </c>
      <c r="D33" s="73">
        <f t="shared" ref="D33:M33" si="4">SUM(D29:D32)</f>
        <v>23543510.200000003</v>
      </c>
      <c r="E33" s="73">
        <f t="shared" si="4"/>
        <v>834182.16000000387</v>
      </c>
      <c r="F33" s="73">
        <f t="shared" si="4"/>
        <v>1087772.1300000101</v>
      </c>
      <c r="G33" s="74">
        <f t="shared" si="4"/>
        <v>1542259.2800000012</v>
      </c>
      <c r="H33" s="50">
        <f t="shared" si="4"/>
        <v>2333782.4200000018</v>
      </c>
      <c r="I33" s="51">
        <f t="shared" si="4"/>
        <v>3031517.8200000077</v>
      </c>
      <c r="J33" s="51">
        <f t="shared" si="4"/>
        <v>3371118.599999994</v>
      </c>
      <c r="K33" s="51">
        <f t="shared" si="4"/>
        <v>4014353.4900000095</v>
      </c>
      <c r="L33" s="51">
        <f t="shared" si="4"/>
        <v>5104648.2199999988</v>
      </c>
      <c r="M33" s="51">
        <f t="shared" si="4"/>
        <v>5990408.700000003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-74893755.629999995</v>
      </c>
      <c r="D41" s="82">
        <v>-53078663.520000003</v>
      </c>
      <c r="E41" s="81">
        <v>-8836199.8699999992</v>
      </c>
      <c r="F41" s="81">
        <v>-8992200.0899999999</v>
      </c>
      <c r="G41" s="86">
        <v>-8265199.71</v>
      </c>
      <c r="H41" s="46">
        <v>-8142200.0999999996</v>
      </c>
      <c r="I41" s="47">
        <v>-8460199.6300000008</v>
      </c>
      <c r="J41" s="47">
        <v>-8057199.7000000002</v>
      </c>
      <c r="K41" s="47">
        <v>-8315199.7000000002</v>
      </c>
      <c r="L41" s="47">
        <v>-8212200.0499999998</v>
      </c>
      <c r="M41" s="47">
        <v>-8370200.1600000001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350000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-74371755.629999995</v>
      </c>
      <c r="D44" s="66">
        <f t="shared" si="7"/>
        <v>-52728663.520000003</v>
      </c>
      <c r="E44" s="65">
        <f t="shared" si="7"/>
        <v>-8516199.8699999992</v>
      </c>
      <c r="F44" s="65">
        <f t="shared" si="7"/>
        <v>-8672200.0899999999</v>
      </c>
      <c r="G44" s="67">
        <f t="shared" si="7"/>
        <v>-7945199.71</v>
      </c>
      <c r="H44" s="43">
        <f t="shared" si="7"/>
        <v>-7822200.0999999996</v>
      </c>
      <c r="I44" s="31">
        <f t="shared" si="7"/>
        <v>-8140199.6300000008</v>
      </c>
      <c r="J44" s="31">
        <f t="shared" si="7"/>
        <v>-7737199.7000000002</v>
      </c>
      <c r="K44" s="31">
        <f t="shared" si="7"/>
        <v>-7995199.7000000002</v>
      </c>
      <c r="L44" s="31">
        <f t="shared" si="7"/>
        <v>-7892200.0499999998</v>
      </c>
      <c r="M44" s="31">
        <f t="shared" si="7"/>
        <v>-8050200.1600000001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-1905575</v>
      </c>
      <c r="E46" s="81">
        <v>-2229232</v>
      </c>
      <c r="F46" s="81">
        <v>-1929816</v>
      </c>
      <c r="G46" s="86">
        <v>-1966185</v>
      </c>
      <c r="H46" s="46">
        <v>-2003083</v>
      </c>
      <c r="I46" s="47">
        <v>-2040878</v>
      </c>
      <c r="J46" s="47">
        <v>-2079405</v>
      </c>
      <c r="K46" s="47">
        <v>-2119074</v>
      </c>
      <c r="L46" s="47">
        <v>-2159537</v>
      </c>
      <c r="M46" s="47">
        <v>-2200945</v>
      </c>
    </row>
    <row r="47" spans="1:13" x14ac:dyDescent="0.25">
      <c r="A47" s="13" t="s">
        <v>413</v>
      </c>
      <c r="B47" s="85" t="s">
        <v>414</v>
      </c>
      <c r="C47" s="81">
        <v>2700000</v>
      </c>
      <c r="D47" s="82">
        <v>-300000</v>
      </c>
      <c r="E47" s="81">
        <v>-300000</v>
      </c>
      <c r="F47" s="81">
        <v>-300000</v>
      </c>
      <c r="G47" s="86">
        <v>-300000</v>
      </c>
      <c r="H47" s="46">
        <v>-300000</v>
      </c>
      <c r="I47" s="47">
        <v>-300000</v>
      </c>
      <c r="J47" s="47">
        <v>-300000</v>
      </c>
      <c r="K47" s="47">
        <v>-300000</v>
      </c>
      <c r="L47" s="47">
        <v>-300000</v>
      </c>
      <c r="M47" s="47">
        <v>0</v>
      </c>
    </row>
    <row r="48" spans="1:13" x14ac:dyDescent="0.25">
      <c r="A48" s="13" t="s">
        <v>231</v>
      </c>
      <c r="B48" s="85" t="s">
        <v>158</v>
      </c>
      <c r="C48" s="81">
        <v>21200000</v>
      </c>
      <c r="D48" s="82">
        <v>8780000</v>
      </c>
      <c r="E48" s="81">
        <v>0</v>
      </c>
      <c r="F48" s="81">
        <v>0</v>
      </c>
      <c r="G48" s="86">
        <v>0</v>
      </c>
      <c r="H48" s="46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</row>
    <row r="49" spans="1:13" hidden="1" x14ac:dyDescent="0.25">
      <c r="A49" s="13" t="s">
        <v>206</v>
      </c>
      <c r="B49" s="63"/>
      <c r="C49" s="57"/>
      <c r="D49" s="58"/>
      <c r="E49" s="57"/>
      <c r="F49" s="57"/>
      <c r="G49" s="59"/>
      <c r="H49" s="42"/>
      <c r="I49" s="29"/>
      <c r="J49" s="29"/>
      <c r="K49" s="29"/>
      <c r="L49" s="29"/>
      <c r="M49" s="29"/>
    </row>
    <row r="50" spans="1:13" ht="15.75" thickBot="1" x14ac:dyDescent="0.3">
      <c r="A50" s="13" t="s">
        <v>43</v>
      </c>
      <c r="B50" s="68" t="str">
        <f>"Total "&amp;B45</f>
        <v>Total Financing Fund Flows</v>
      </c>
      <c r="C50" s="69">
        <f t="shared" ref="C50:M50" si="8">SUM(C46:C49)</f>
        <v>23248654</v>
      </c>
      <c r="D50" s="70">
        <f t="shared" si="8"/>
        <v>6574425</v>
      </c>
      <c r="E50" s="69">
        <f t="shared" si="8"/>
        <v>-2529232</v>
      </c>
      <c r="F50" s="69">
        <f t="shared" si="8"/>
        <v>-2229816</v>
      </c>
      <c r="G50" s="71">
        <f t="shared" si="8"/>
        <v>-2266185</v>
      </c>
      <c r="H50" s="43">
        <f t="shared" si="8"/>
        <v>-2303083</v>
      </c>
      <c r="I50" s="31">
        <f t="shared" si="8"/>
        <v>-2340878</v>
      </c>
      <c r="J50" s="31">
        <f t="shared" si="8"/>
        <v>-2379405</v>
      </c>
      <c r="K50" s="31">
        <f t="shared" si="8"/>
        <v>-2419074</v>
      </c>
      <c r="L50" s="31">
        <f t="shared" si="8"/>
        <v>-2459537</v>
      </c>
      <c r="M50" s="31">
        <f t="shared" si="8"/>
        <v>-2200945</v>
      </c>
    </row>
    <row r="51" spans="1:13" ht="15.75" thickTop="1" x14ac:dyDescent="0.25">
      <c r="A51" s="13" t="s">
        <v>43</v>
      </c>
      <c r="B51" s="94" t="s">
        <v>108</v>
      </c>
      <c r="C51" s="95">
        <f t="shared" ref="C51:M51" si="9">C33+C39+C44+C50</f>
        <v>-7991885.3300000057</v>
      </c>
      <c r="D51" s="95">
        <f t="shared" si="9"/>
        <v>-12487372.32</v>
      </c>
      <c r="E51" s="95">
        <f t="shared" si="9"/>
        <v>-87893.709999995306</v>
      </c>
      <c r="F51" s="95">
        <f t="shared" si="9"/>
        <v>309112.04000001028</v>
      </c>
      <c r="G51" s="96">
        <f t="shared" si="9"/>
        <v>1454230.5700000012</v>
      </c>
      <c r="H51" s="50">
        <f t="shared" si="9"/>
        <v>2331855.3200000022</v>
      </c>
      <c r="I51" s="51">
        <f t="shared" si="9"/>
        <v>2673796.1900000069</v>
      </c>
      <c r="J51" s="51">
        <f t="shared" si="9"/>
        <v>3377869.8999999939</v>
      </c>
      <c r="K51" s="51">
        <f t="shared" si="9"/>
        <v>3723435.7900000094</v>
      </c>
      <c r="L51" s="51">
        <f t="shared" si="9"/>
        <v>4876267.169999999</v>
      </c>
      <c r="M51" s="51">
        <f t="shared" si="9"/>
        <v>5862619.5400000028</v>
      </c>
    </row>
    <row r="52" spans="1:13" x14ac:dyDescent="0.25">
      <c r="A52" s="13" t="s">
        <v>43</v>
      </c>
      <c r="B52" s="97" t="s">
        <v>78</v>
      </c>
      <c r="C52" s="98"/>
      <c r="D52" s="99"/>
      <c r="E52" s="98"/>
      <c r="F52" s="98"/>
      <c r="G52" s="100"/>
      <c r="H52" s="41"/>
      <c r="I52" s="30"/>
      <c r="J52" s="30"/>
      <c r="K52" s="30"/>
      <c r="L52" s="30"/>
      <c r="M52" s="30"/>
    </row>
    <row r="53" spans="1:13" x14ac:dyDescent="0.25">
      <c r="A53" s="13" t="s">
        <v>232</v>
      </c>
      <c r="B53" s="85" t="s">
        <v>159</v>
      </c>
      <c r="C53" s="81">
        <v>-2244755.88</v>
      </c>
      <c r="D53" s="82">
        <v>-806689.92</v>
      </c>
      <c r="E53" s="81">
        <v>-872190</v>
      </c>
      <c r="F53" s="81">
        <v>-921690</v>
      </c>
      <c r="G53" s="86">
        <v>-857190</v>
      </c>
      <c r="H53" s="46">
        <v>-976690</v>
      </c>
      <c r="I53" s="47">
        <v>-977190</v>
      </c>
      <c r="J53" s="47">
        <v>-976690</v>
      </c>
      <c r="K53" s="47">
        <v>-907190</v>
      </c>
      <c r="L53" s="47">
        <v>-1031690</v>
      </c>
      <c r="M53" s="47">
        <v>-1032190</v>
      </c>
    </row>
    <row r="54" spans="1:13" x14ac:dyDescent="0.25">
      <c r="A54" s="13" t="s">
        <v>233</v>
      </c>
      <c r="B54" s="85" t="s">
        <v>160</v>
      </c>
      <c r="C54" s="81">
        <v>-2700042.36</v>
      </c>
      <c r="D54" s="82">
        <v>-2234499.96</v>
      </c>
      <c r="E54" s="81">
        <v>-2234500</v>
      </c>
      <c r="F54" s="81">
        <v>-2234500</v>
      </c>
      <c r="G54" s="86">
        <v>-2234500</v>
      </c>
      <c r="H54" s="46">
        <v>-2234500</v>
      </c>
      <c r="I54" s="47">
        <v>-2234500</v>
      </c>
      <c r="J54" s="47">
        <v>-2234500</v>
      </c>
      <c r="K54" s="47">
        <v>-2234500</v>
      </c>
      <c r="L54" s="47">
        <v>-2234500</v>
      </c>
      <c r="M54" s="47">
        <v>-2234500</v>
      </c>
    </row>
    <row r="55" spans="1:13" x14ac:dyDescent="0.25">
      <c r="A55" s="13" t="s">
        <v>234</v>
      </c>
      <c r="B55" s="85" t="s">
        <v>161</v>
      </c>
      <c r="C55" s="81">
        <v>-2287150.0800000001</v>
      </c>
      <c r="D55" s="82">
        <v>-80000.039999999994</v>
      </c>
      <c r="E55" s="81">
        <v>-90000</v>
      </c>
      <c r="F55" s="81">
        <v>-80000</v>
      </c>
      <c r="G55" s="86">
        <v>-90000</v>
      </c>
      <c r="H55" s="46">
        <v>-80000</v>
      </c>
      <c r="I55" s="47">
        <v>-90000</v>
      </c>
      <c r="J55" s="47">
        <v>-80000</v>
      </c>
      <c r="K55" s="47">
        <v>-90000</v>
      </c>
      <c r="L55" s="47">
        <v>-80000</v>
      </c>
      <c r="M55" s="47">
        <v>-80000</v>
      </c>
    </row>
    <row r="56" spans="1:13" x14ac:dyDescent="0.25">
      <c r="A56" s="13" t="s">
        <v>235</v>
      </c>
      <c r="B56" s="85" t="s">
        <v>162</v>
      </c>
      <c r="C56" s="81">
        <v>9329817.7200000007</v>
      </c>
      <c r="D56" s="82">
        <v>9303000.9600000009</v>
      </c>
      <c r="E56" s="81">
        <v>1576113</v>
      </c>
      <c r="F56" s="81">
        <v>1220242</v>
      </c>
      <c r="G56" s="86">
        <v>1156139</v>
      </c>
      <c r="H56" s="46">
        <v>971139</v>
      </c>
      <c r="I56" s="47">
        <v>966139</v>
      </c>
      <c r="J56" s="47">
        <v>971139</v>
      </c>
      <c r="K56" s="47">
        <v>1156139</v>
      </c>
      <c r="L56" s="47">
        <v>946139</v>
      </c>
      <c r="M56" s="47">
        <v>646139</v>
      </c>
    </row>
    <row r="57" spans="1:13" x14ac:dyDescent="0.25">
      <c r="A57" s="13" t="s">
        <v>236</v>
      </c>
      <c r="B57" s="85" t="s">
        <v>163</v>
      </c>
      <c r="C57" s="81">
        <v>4060609.56</v>
      </c>
      <c r="D57" s="82">
        <v>3762322.08</v>
      </c>
      <c r="E57" s="81">
        <v>905000</v>
      </c>
      <c r="F57" s="81">
        <v>665000</v>
      </c>
      <c r="G57" s="86">
        <v>500000</v>
      </c>
      <c r="H57" s="46">
        <v>515000</v>
      </c>
      <c r="I57" s="47">
        <v>500000</v>
      </c>
      <c r="J57" s="47">
        <v>500000</v>
      </c>
      <c r="K57" s="47">
        <v>500000</v>
      </c>
      <c r="L57" s="47">
        <v>500000</v>
      </c>
      <c r="M57" s="47">
        <v>505000</v>
      </c>
    </row>
    <row r="58" spans="1:13" x14ac:dyDescent="0.25">
      <c r="A58" s="13" t="s">
        <v>237</v>
      </c>
      <c r="B58" s="85" t="s">
        <v>164</v>
      </c>
      <c r="C58" s="81">
        <v>2412573.96</v>
      </c>
      <c r="D58" s="82">
        <v>2633306.16</v>
      </c>
      <c r="E58" s="81">
        <v>80000</v>
      </c>
      <c r="F58" s="81">
        <v>90000</v>
      </c>
      <c r="G58" s="86">
        <v>80000</v>
      </c>
      <c r="H58" s="46">
        <v>90000</v>
      </c>
      <c r="I58" s="47">
        <v>80000</v>
      </c>
      <c r="J58" s="47">
        <v>90000</v>
      </c>
      <c r="K58" s="47">
        <v>80000</v>
      </c>
      <c r="L58" s="47">
        <v>90000</v>
      </c>
      <c r="M58" s="47">
        <v>90000</v>
      </c>
    </row>
    <row r="59" spans="1:13" hidden="1" x14ac:dyDescent="0.25">
      <c r="A59" s="13" t="s">
        <v>206</v>
      </c>
      <c r="B59" s="63"/>
      <c r="C59" s="57"/>
      <c r="D59" s="58"/>
      <c r="E59" s="57"/>
      <c r="F59" s="57"/>
      <c r="G59" s="59"/>
      <c r="H59" s="42"/>
      <c r="I59" s="29"/>
      <c r="J59" s="29"/>
      <c r="K59" s="29"/>
      <c r="L59" s="29"/>
      <c r="M59" s="29"/>
    </row>
    <row r="60" spans="1:13" ht="15.75" thickBot="1" x14ac:dyDescent="0.3">
      <c r="A60" s="13" t="s">
        <v>43</v>
      </c>
      <c r="B60" s="68" t="str">
        <f>"Total "&amp;B52</f>
        <v>Total Reserve Movements</v>
      </c>
      <c r="C60" s="69">
        <f t="shared" ref="C60:M60" si="10">SUM(C53:C59)</f>
        <v>8571052.9200000018</v>
      </c>
      <c r="D60" s="70">
        <f t="shared" si="10"/>
        <v>12577439.280000001</v>
      </c>
      <c r="E60" s="69">
        <f t="shared" si="10"/>
        <v>-635577</v>
      </c>
      <c r="F60" s="69">
        <f t="shared" si="10"/>
        <v>-1260948</v>
      </c>
      <c r="G60" s="71">
        <f t="shared" si="10"/>
        <v>-1445551</v>
      </c>
      <c r="H60" s="43">
        <f t="shared" si="10"/>
        <v>-1715051</v>
      </c>
      <c r="I60" s="31">
        <f t="shared" si="10"/>
        <v>-1755551</v>
      </c>
      <c r="J60" s="31">
        <f t="shared" si="10"/>
        <v>-1730051</v>
      </c>
      <c r="K60" s="31">
        <f t="shared" si="10"/>
        <v>-1495551</v>
      </c>
      <c r="L60" s="31">
        <f t="shared" si="10"/>
        <v>-1810051</v>
      </c>
      <c r="M60" s="31">
        <f t="shared" si="10"/>
        <v>-2105551</v>
      </c>
    </row>
    <row r="61" spans="1:13" ht="16.5" thickTop="1" thickBot="1" x14ac:dyDescent="0.3">
      <c r="A61" s="13" t="s">
        <v>43</v>
      </c>
      <c r="B61" s="72" t="s">
        <v>109</v>
      </c>
      <c r="C61" s="73">
        <f t="shared" ref="C61:M61" si="11">C51+C60</f>
        <v>579167.58999999613</v>
      </c>
      <c r="D61" s="73">
        <f t="shared" si="11"/>
        <v>90066.960000000894</v>
      </c>
      <c r="E61" s="73">
        <f t="shared" si="11"/>
        <v>-723470.70999999531</v>
      </c>
      <c r="F61" s="73">
        <f t="shared" si="11"/>
        <v>-951835.95999998972</v>
      </c>
      <c r="G61" s="74">
        <f t="shared" si="11"/>
        <v>8679.5700000012293</v>
      </c>
      <c r="H61" s="50">
        <f t="shared" si="11"/>
        <v>616804.32000000216</v>
      </c>
      <c r="I61" s="51">
        <f t="shared" si="11"/>
        <v>918245.19000000693</v>
      </c>
      <c r="J61" s="51">
        <f t="shared" si="11"/>
        <v>1647818.8999999939</v>
      </c>
      <c r="K61" s="51">
        <f t="shared" si="11"/>
        <v>2227884.7900000094</v>
      </c>
      <c r="L61" s="51">
        <f t="shared" si="11"/>
        <v>3066216.169999999</v>
      </c>
      <c r="M61" s="51">
        <f t="shared" si="11"/>
        <v>3757068.5400000028</v>
      </c>
    </row>
    <row r="62" spans="1:13" ht="15.75" thickTop="1" x14ac:dyDescent="0.25">
      <c r="A62" s="13" t="s">
        <v>43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13" t="s">
        <v>43</v>
      </c>
      <c r="B63" s="77" t="s">
        <v>250</v>
      </c>
      <c r="C63" s="78"/>
      <c r="D63" s="78">
        <f>+C63+D61</f>
        <v>90066.960000000894</v>
      </c>
      <c r="E63" s="78">
        <f t="shared" ref="E63:G63" si="12">+D63+E61</f>
        <v>-633403.74999999441</v>
      </c>
      <c r="F63" s="78">
        <f t="shared" si="12"/>
        <v>-1585239.7099999841</v>
      </c>
      <c r="G63" s="78">
        <f t="shared" si="12"/>
        <v>-1576560.1399999829</v>
      </c>
      <c r="H63" s="52"/>
      <c r="I63" s="52"/>
      <c r="J63" s="52"/>
      <c r="K63" s="52"/>
      <c r="L63" s="52"/>
      <c r="M63" s="52"/>
    </row>
    <row r="64" spans="1:13" x14ac:dyDescent="0.25">
      <c r="A64" s="13" t="s">
        <v>133</v>
      </c>
    </row>
    <row r="65" spans="1:13" hidden="1" x14ac:dyDescent="0.25">
      <c r="A65" s="13" t="s">
        <v>257</v>
      </c>
      <c r="B65" s="1" t="str">
        <f>IF(xlvar.SELECT="Entity",B67,IF(xlvar.SELECT="Directorate",C67,IF(xlvar.SELECT="Business Unit",D67,IF(xlvar.SELECT="Key Outcome Area",H67,IF(xlvar.SELECT="IPR Outcomes",I67,IF(xlvar.SELECT="IPR Strategies",J67,IF(xlvar.SELECT="IPR Activities",K67,IF(xlvar.SELECT="Project",L67,F67))))))))</f>
        <v>20 - Domestic Waste Management</v>
      </c>
    </row>
    <row r="66" spans="1:13" ht="15.75" thickBot="1" x14ac:dyDescent="0.3">
      <c r="A66" s="13" t="s">
        <v>165</v>
      </c>
      <c r="B66" s="1"/>
    </row>
    <row r="67" spans="1:13" ht="15.75" hidden="1" thickBot="1" x14ac:dyDescent="0.3">
      <c r="A67" s="13" t="s">
        <v>207</v>
      </c>
      <c r="B67" s="34" t="s">
        <v>210</v>
      </c>
      <c r="C67" s="34" t="s">
        <v>192</v>
      </c>
      <c r="D67" s="34" t="s">
        <v>196</v>
      </c>
      <c r="E67" s="34" t="s">
        <v>44</v>
      </c>
      <c r="F67" s="34" t="s">
        <v>337</v>
      </c>
      <c r="G67" s="34"/>
      <c r="H67" s="34" t="s">
        <v>211</v>
      </c>
      <c r="I67" s="34" t="s">
        <v>193</v>
      </c>
      <c r="J67" s="34" t="s">
        <v>194</v>
      </c>
      <c r="K67" s="34" t="s">
        <v>195</v>
      </c>
      <c r="L67" s="34" t="s">
        <v>338</v>
      </c>
    </row>
    <row r="68" spans="1:13" ht="28.5" customHeight="1" thickTop="1" x14ac:dyDescent="0.25">
      <c r="A68" s="13" t="s">
        <v>165</v>
      </c>
      <c r="B68" s="87" t="s">
        <v>260</v>
      </c>
      <c r="C68" s="88" t="str">
        <f>xlvar.PYORIG.DESCRLONG</f>
        <v>2020/21 Quarter 3 PJ Budget</v>
      </c>
      <c r="D68" s="88" t="str">
        <f>LEFT(xlvar.NXTBUD.DESCRLONG,7)</f>
        <v>2021/22</v>
      </c>
      <c r="E68" s="88" t="str">
        <f t="shared" ref="E68:M68" si="13">LEFT(D68,4)+1&amp;"/"&amp;RIGHT(D68,2)+1</f>
        <v>2022/23</v>
      </c>
      <c r="F68" s="88" t="str">
        <f t="shared" si="13"/>
        <v>2023/24</v>
      </c>
      <c r="G68" s="89" t="str">
        <f t="shared" si="13"/>
        <v>2024/25</v>
      </c>
      <c r="H68" s="48" t="str">
        <f t="shared" si="13"/>
        <v>2025/26</v>
      </c>
      <c r="I68" s="49" t="str">
        <f t="shared" si="13"/>
        <v>2026/27</v>
      </c>
      <c r="J68" s="49" t="str">
        <f t="shared" si="13"/>
        <v>2027/28</v>
      </c>
      <c r="K68" s="49" t="str">
        <f t="shared" si="13"/>
        <v>2028/29</v>
      </c>
      <c r="L68" s="49" t="str">
        <f t="shared" si="13"/>
        <v>2029/30</v>
      </c>
      <c r="M68" s="49" t="str">
        <f t="shared" si="13"/>
        <v>2030/31</v>
      </c>
    </row>
    <row r="69" spans="1:13" x14ac:dyDescent="0.25">
      <c r="A69" s="13" t="s">
        <v>166</v>
      </c>
      <c r="B69" s="90" t="s">
        <v>134</v>
      </c>
      <c r="C69" s="91"/>
      <c r="D69" s="92"/>
      <c r="E69" s="91"/>
      <c r="F69" s="91"/>
      <c r="G69" s="93"/>
      <c r="H69" s="40"/>
      <c r="I69" s="28"/>
      <c r="J69" s="28"/>
      <c r="K69" s="28"/>
      <c r="L69" s="28"/>
      <c r="M69" s="28"/>
    </row>
    <row r="70" spans="1:13" x14ac:dyDescent="0.25">
      <c r="A70" s="13" t="s">
        <v>238</v>
      </c>
      <c r="B70" s="80" t="s">
        <v>144</v>
      </c>
      <c r="C70" s="81">
        <v>4170000</v>
      </c>
      <c r="D70" s="82">
        <v>4417000</v>
      </c>
      <c r="E70" s="83">
        <v>4570930</v>
      </c>
      <c r="F70" s="83">
        <v>4730220.95</v>
      </c>
      <c r="G70" s="84">
        <v>4895059.42</v>
      </c>
      <c r="H70" s="44">
        <v>5040415.13</v>
      </c>
      <c r="I70" s="45">
        <v>5190071.67</v>
      </c>
      <c r="J70" s="45">
        <v>5344155.68</v>
      </c>
      <c r="K70" s="45">
        <v>5502797.4699999997</v>
      </c>
      <c r="L70" s="45">
        <v>5666131.2000000002</v>
      </c>
      <c r="M70" s="45">
        <v>5834294.9400000004</v>
      </c>
    </row>
    <row r="71" spans="1:13" x14ac:dyDescent="0.25">
      <c r="A71" s="13" t="s">
        <v>239</v>
      </c>
      <c r="B71" s="80" t="s">
        <v>146</v>
      </c>
      <c r="C71" s="81">
        <v>23250</v>
      </c>
      <c r="D71" s="82">
        <v>20500</v>
      </c>
      <c r="E71" s="83">
        <v>20500</v>
      </c>
      <c r="F71" s="83">
        <v>20500</v>
      </c>
      <c r="G71" s="84">
        <v>20500</v>
      </c>
      <c r="H71" s="44">
        <v>20500</v>
      </c>
      <c r="I71" s="45">
        <v>20500</v>
      </c>
      <c r="J71" s="45">
        <v>20500</v>
      </c>
      <c r="K71" s="45">
        <v>20500</v>
      </c>
      <c r="L71" s="45">
        <v>20500</v>
      </c>
      <c r="M71" s="45">
        <v>20500</v>
      </c>
    </row>
    <row r="72" spans="1:13" x14ac:dyDescent="0.25">
      <c r="A72" s="13" t="s">
        <v>240</v>
      </c>
      <c r="B72" s="80" t="s">
        <v>147</v>
      </c>
      <c r="C72" s="81">
        <v>22800</v>
      </c>
      <c r="D72" s="82">
        <v>26828</v>
      </c>
      <c r="E72" s="83">
        <v>27901.119999999999</v>
      </c>
      <c r="F72" s="83">
        <v>29017.16</v>
      </c>
      <c r="G72" s="84">
        <v>30177.85</v>
      </c>
      <c r="H72" s="44">
        <v>31384.959999999999</v>
      </c>
      <c r="I72" s="45">
        <v>32640.35</v>
      </c>
      <c r="J72" s="45">
        <v>33945.97</v>
      </c>
      <c r="K72" s="45">
        <v>35303.81</v>
      </c>
      <c r="L72" s="45">
        <v>36715.96</v>
      </c>
      <c r="M72" s="45">
        <v>38184.6</v>
      </c>
    </row>
    <row r="73" spans="1:13" x14ac:dyDescent="0.25">
      <c r="A73" s="13" t="s">
        <v>241</v>
      </c>
      <c r="B73" s="80" t="s">
        <v>148</v>
      </c>
      <c r="C73" s="81">
        <v>71500</v>
      </c>
      <c r="D73" s="82">
        <v>71500</v>
      </c>
      <c r="E73" s="83">
        <v>71500</v>
      </c>
      <c r="F73" s="83">
        <v>71500</v>
      </c>
      <c r="G73" s="84">
        <v>71500</v>
      </c>
      <c r="H73" s="44">
        <v>71500</v>
      </c>
      <c r="I73" s="45">
        <v>71500</v>
      </c>
      <c r="J73" s="45">
        <v>71500</v>
      </c>
      <c r="K73" s="45">
        <v>71500</v>
      </c>
      <c r="L73" s="45">
        <v>71500</v>
      </c>
      <c r="M73" s="45">
        <v>71500</v>
      </c>
    </row>
    <row r="74" spans="1:13" x14ac:dyDescent="0.25">
      <c r="A74" s="13" t="s">
        <v>272</v>
      </c>
      <c r="B74" s="80" t="s">
        <v>149</v>
      </c>
      <c r="C74" s="81">
        <v>6970</v>
      </c>
      <c r="D74" s="82">
        <v>7179</v>
      </c>
      <c r="E74" s="83">
        <v>7376.42</v>
      </c>
      <c r="F74" s="83">
        <v>7579.27</v>
      </c>
      <c r="G74" s="84">
        <v>7787.7</v>
      </c>
      <c r="H74" s="44">
        <v>8001.86</v>
      </c>
      <c r="I74" s="45">
        <v>8221.91</v>
      </c>
      <c r="J74" s="45">
        <v>8448.01</v>
      </c>
      <c r="K74" s="45">
        <v>8680.33</v>
      </c>
      <c r="L74" s="45">
        <v>8919.0400000000009</v>
      </c>
      <c r="M74" s="45">
        <v>9164.31</v>
      </c>
    </row>
    <row r="75" spans="1:13" hidden="1" x14ac:dyDescent="0.25">
      <c r="A75" s="13" t="s">
        <v>207</v>
      </c>
      <c r="B75" s="63"/>
      <c r="C75" s="57"/>
      <c r="D75" s="58"/>
      <c r="E75" s="57"/>
      <c r="F75" s="57"/>
      <c r="G75" s="59"/>
      <c r="H75" s="42"/>
      <c r="I75" s="29"/>
      <c r="J75" s="29"/>
      <c r="K75" s="29"/>
      <c r="L75" s="29"/>
      <c r="M75" s="29"/>
    </row>
    <row r="76" spans="1:13" x14ac:dyDescent="0.25">
      <c r="A76" s="13" t="s">
        <v>168</v>
      </c>
      <c r="B76" s="64" t="s">
        <v>115</v>
      </c>
      <c r="C76" s="65">
        <f t="shared" ref="C76" si="14">SUM(C69:C75)</f>
        <v>4294520</v>
      </c>
      <c r="D76" s="66">
        <f t="shared" ref="D76:M76" si="15">SUM(D69:D75)</f>
        <v>4543007</v>
      </c>
      <c r="E76" s="65">
        <f t="shared" si="15"/>
        <v>4698207.54</v>
      </c>
      <c r="F76" s="65">
        <f t="shared" si="15"/>
        <v>4858817.38</v>
      </c>
      <c r="G76" s="67">
        <f t="shared" si="15"/>
        <v>5025024.97</v>
      </c>
      <c r="H76" s="43">
        <f t="shared" si="15"/>
        <v>5171801.95</v>
      </c>
      <c r="I76" s="31">
        <f t="shared" si="15"/>
        <v>5322933.93</v>
      </c>
      <c r="J76" s="31">
        <f t="shared" si="15"/>
        <v>5478549.6599999992</v>
      </c>
      <c r="K76" s="31">
        <f t="shared" si="15"/>
        <v>5638781.6099999994</v>
      </c>
      <c r="L76" s="31">
        <f t="shared" si="15"/>
        <v>5803766.2000000002</v>
      </c>
      <c r="M76" s="31">
        <f t="shared" si="15"/>
        <v>5973643.8499999996</v>
      </c>
    </row>
    <row r="77" spans="1:13" x14ac:dyDescent="0.25">
      <c r="A77" s="13" t="s">
        <v>166</v>
      </c>
      <c r="B77" s="56" t="s">
        <v>135</v>
      </c>
      <c r="C77" s="57"/>
      <c r="D77" s="58"/>
      <c r="E77" s="57"/>
      <c r="F77" s="57"/>
      <c r="G77" s="59"/>
      <c r="H77" s="42"/>
      <c r="I77" s="29"/>
      <c r="J77" s="29"/>
      <c r="K77" s="29"/>
      <c r="L77" s="29"/>
      <c r="M77" s="29"/>
    </row>
    <row r="78" spans="1:13" x14ac:dyDescent="0.25">
      <c r="A78" s="13" t="s">
        <v>242</v>
      </c>
      <c r="B78" s="85" t="s">
        <v>150</v>
      </c>
      <c r="C78" s="81">
        <v>867229.52</v>
      </c>
      <c r="D78" s="82">
        <v>935737.6</v>
      </c>
      <c r="E78" s="81">
        <v>967067.73</v>
      </c>
      <c r="F78" s="81">
        <v>999458.12</v>
      </c>
      <c r="G78" s="86">
        <v>1032928.45</v>
      </c>
      <c r="H78" s="46">
        <v>1067522.6599999999</v>
      </c>
      <c r="I78" s="47">
        <v>1103284.8999999999</v>
      </c>
      <c r="J78" s="47">
        <v>1140247.57</v>
      </c>
      <c r="K78" s="47">
        <v>1178455.32</v>
      </c>
      <c r="L78" s="47">
        <v>1217953.05</v>
      </c>
      <c r="M78" s="47">
        <v>1258785.96</v>
      </c>
    </row>
    <row r="79" spans="1:13" x14ac:dyDescent="0.25">
      <c r="A79" s="13" t="s">
        <v>243</v>
      </c>
      <c r="B79" s="85" t="s">
        <v>151</v>
      </c>
      <c r="C79" s="81">
        <v>898930.61</v>
      </c>
      <c r="D79" s="82">
        <v>931836.53</v>
      </c>
      <c r="E79" s="81">
        <v>880399.53</v>
      </c>
      <c r="F79" s="81">
        <v>904610.5</v>
      </c>
      <c r="G79" s="86">
        <v>929487.31</v>
      </c>
      <c r="H79" s="46">
        <v>1032548.2</v>
      </c>
      <c r="I79" s="47">
        <v>981312.02</v>
      </c>
      <c r="J79" s="47">
        <v>1008298.11</v>
      </c>
      <c r="K79" s="47">
        <v>1036026.3</v>
      </c>
      <c r="L79" s="47">
        <v>1144517.01</v>
      </c>
      <c r="M79" s="47">
        <v>1093791.25</v>
      </c>
    </row>
    <row r="80" spans="1:13" x14ac:dyDescent="0.25">
      <c r="A80" s="13" t="s">
        <v>244</v>
      </c>
      <c r="B80" s="85" t="s">
        <v>153</v>
      </c>
      <c r="C80" s="81">
        <v>700</v>
      </c>
      <c r="D80" s="82">
        <v>700</v>
      </c>
      <c r="E80" s="81">
        <v>700</v>
      </c>
      <c r="F80" s="81">
        <v>700</v>
      </c>
      <c r="G80" s="86">
        <v>700</v>
      </c>
      <c r="H80" s="46">
        <v>700</v>
      </c>
      <c r="I80" s="47">
        <v>700</v>
      </c>
      <c r="J80" s="47">
        <v>700</v>
      </c>
      <c r="K80" s="47">
        <v>700</v>
      </c>
      <c r="L80" s="47">
        <v>700</v>
      </c>
      <c r="M80" s="47">
        <v>700</v>
      </c>
    </row>
    <row r="81" spans="1:13" x14ac:dyDescent="0.25">
      <c r="A81" s="13" t="s">
        <v>245</v>
      </c>
      <c r="B81" s="85" t="s">
        <v>154</v>
      </c>
      <c r="C81" s="81">
        <v>11000</v>
      </c>
      <c r="D81" s="82">
        <v>6000</v>
      </c>
      <c r="E81" s="81">
        <v>6165</v>
      </c>
      <c r="F81" s="81">
        <v>6334.53</v>
      </c>
      <c r="G81" s="86">
        <v>6508.73</v>
      </c>
      <c r="H81" s="46">
        <v>6687.72</v>
      </c>
      <c r="I81" s="47">
        <v>6871.63</v>
      </c>
      <c r="J81" s="47">
        <v>7060.6</v>
      </c>
      <c r="K81" s="47">
        <v>7254.76</v>
      </c>
      <c r="L81" s="47">
        <v>7454.26</v>
      </c>
      <c r="M81" s="47">
        <v>7659.25</v>
      </c>
    </row>
    <row r="82" spans="1:13" x14ac:dyDescent="0.25">
      <c r="A82" s="13" t="s">
        <v>246</v>
      </c>
      <c r="B82" s="85" t="s">
        <v>155</v>
      </c>
      <c r="C82" s="81">
        <v>2967492.94</v>
      </c>
      <c r="D82" s="82">
        <v>2676451.6800000002</v>
      </c>
      <c r="E82" s="81">
        <v>2509794.46</v>
      </c>
      <c r="F82" s="81">
        <v>2582968.39</v>
      </c>
      <c r="G82" s="86">
        <v>2658300.0099999998</v>
      </c>
      <c r="H82" s="46">
        <v>2735853.75</v>
      </c>
      <c r="I82" s="47">
        <v>2815695.99</v>
      </c>
      <c r="J82" s="47">
        <v>2897895.12</v>
      </c>
      <c r="K82" s="47">
        <v>2982521.6</v>
      </c>
      <c r="L82" s="47">
        <v>3069647.98</v>
      </c>
      <c r="M82" s="47">
        <v>3159349.1</v>
      </c>
    </row>
    <row r="83" spans="1:13" hidden="1" x14ac:dyDescent="0.25">
      <c r="A83" s="13" t="s">
        <v>207</v>
      </c>
      <c r="B83" s="63"/>
      <c r="C83" s="57"/>
      <c r="D83" s="58"/>
      <c r="E83" s="57"/>
      <c r="F83" s="57"/>
      <c r="G83" s="59"/>
      <c r="H83" s="42"/>
      <c r="I83" s="29"/>
      <c r="J83" s="29"/>
      <c r="K83" s="29"/>
      <c r="L83" s="29"/>
      <c r="M83" s="29"/>
    </row>
    <row r="84" spans="1:13" ht="15.75" thickBot="1" x14ac:dyDescent="0.3">
      <c r="A84" s="13" t="s">
        <v>165</v>
      </c>
      <c r="B84" s="68" t="s">
        <v>116</v>
      </c>
      <c r="C84" s="69">
        <f t="shared" ref="C84:M84" si="16">SUM(C77:C83)</f>
        <v>4745353.07</v>
      </c>
      <c r="D84" s="70">
        <f t="shared" si="16"/>
        <v>4550725.8100000005</v>
      </c>
      <c r="E84" s="69">
        <f t="shared" si="16"/>
        <v>4364126.72</v>
      </c>
      <c r="F84" s="69">
        <f t="shared" si="16"/>
        <v>4494071.54</v>
      </c>
      <c r="G84" s="71">
        <f t="shared" si="16"/>
        <v>4627924.5</v>
      </c>
      <c r="H84" s="43">
        <f t="shared" si="16"/>
        <v>4843312.33</v>
      </c>
      <c r="I84" s="31">
        <f t="shared" si="16"/>
        <v>4907864.54</v>
      </c>
      <c r="J84" s="31">
        <f t="shared" si="16"/>
        <v>5054201.4000000004</v>
      </c>
      <c r="K84" s="31">
        <f t="shared" si="16"/>
        <v>5204957.9800000004</v>
      </c>
      <c r="L84" s="31">
        <f t="shared" si="16"/>
        <v>5440272.2999999998</v>
      </c>
      <c r="M84" s="31">
        <f t="shared" si="16"/>
        <v>5520285.5600000005</v>
      </c>
    </row>
    <row r="85" spans="1:13" ht="15.75" thickTop="1" x14ac:dyDescent="0.25">
      <c r="A85" s="13" t="s">
        <v>168</v>
      </c>
      <c r="B85" s="94" t="s">
        <v>106</v>
      </c>
      <c r="C85" s="95">
        <f t="shared" ref="C85:M85" si="17">C76-C84</f>
        <v>-450833.0700000003</v>
      </c>
      <c r="D85" s="95">
        <f t="shared" si="17"/>
        <v>-7718.8100000005215</v>
      </c>
      <c r="E85" s="95">
        <f t="shared" si="17"/>
        <v>334080.8200000003</v>
      </c>
      <c r="F85" s="95">
        <f t="shared" si="17"/>
        <v>364745.83999999985</v>
      </c>
      <c r="G85" s="96">
        <f t="shared" si="17"/>
        <v>397100.46999999974</v>
      </c>
      <c r="H85" s="50">
        <f t="shared" si="17"/>
        <v>328489.62000000011</v>
      </c>
      <c r="I85" s="51">
        <f t="shared" si="17"/>
        <v>415069.38999999966</v>
      </c>
      <c r="J85" s="51">
        <f t="shared" si="17"/>
        <v>424348.25999999885</v>
      </c>
      <c r="K85" s="51">
        <f t="shared" si="17"/>
        <v>433823.62999999896</v>
      </c>
      <c r="L85" s="51">
        <f t="shared" si="17"/>
        <v>363493.90000000037</v>
      </c>
      <c r="M85" s="51">
        <f t="shared" si="17"/>
        <v>453358.28999999911</v>
      </c>
    </row>
    <row r="86" spans="1:13" x14ac:dyDescent="0.25">
      <c r="A86" s="13" t="s">
        <v>166</v>
      </c>
      <c r="B86" s="90" t="s">
        <v>74</v>
      </c>
      <c r="C86" s="91"/>
      <c r="D86" s="92"/>
      <c r="E86" s="91"/>
      <c r="F86" s="91"/>
      <c r="G86" s="93"/>
      <c r="H86" s="42"/>
      <c r="I86" s="29"/>
      <c r="J86" s="29"/>
      <c r="K86" s="29"/>
      <c r="L86" s="29"/>
      <c r="M86" s="29"/>
    </row>
    <row r="87" spans="1:13" hidden="1" x14ac:dyDescent="0.25">
      <c r="A87" s="13" t="s">
        <v>166</v>
      </c>
      <c r="B87" s="63"/>
      <c r="C87" s="57"/>
      <c r="D87" s="58"/>
      <c r="E87" s="57"/>
      <c r="F87" s="57"/>
      <c r="G87" s="59"/>
      <c r="H87" s="42"/>
      <c r="I87" s="29"/>
      <c r="J87" s="29"/>
      <c r="K87" s="29"/>
      <c r="L87" s="29"/>
      <c r="M87" s="29"/>
    </row>
    <row r="88" spans="1:13" ht="15.75" thickBot="1" x14ac:dyDescent="0.3">
      <c r="A88" s="13" t="s">
        <v>165</v>
      </c>
      <c r="B88" s="72" t="s">
        <v>107</v>
      </c>
      <c r="C88" s="73">
        <f t="shared" ref="C88:M88" si="18">SUM(C85:C87)</f>
        <v>-450833.0700000003</v>
      </c>
      <c r="D88" s="73">
        <f t="shared" si="18"/>
        <v>-7718.8100000005215</v>
      </c>
      <c r="E88" s="73">
        <f t="shared" si="18"/>
        <v>334080.8200000003</v>
      </c>
      <c r="F88" s="73">
        <f t="shared" si="18"/>
        <v>364745.83999999985</v>
      </c>
      <c r="G88" s="74">
        <f t="shared" si="18"/>
        <v>397100.46999999974</v>
      </c>
      <c r="H88" s="50">
        <f t="shared" si="18"/>
        <v>328489.62000000011</v>
      </c>
      <c r="I88" s="51">
        <f t="shared" si="18"/>
        <v>415069.38999999966</v>
      </c>
      <c r="J88" s="51">
        <f t="shared" si="18"/>
        <v>424348.25999999885</v>
      </c>
      <c r="K88" s="51">
        <f t="shared" si="18"/>
        <v>433823.62999999896</v>
      </c>
      <c r="L88" s="51">
        <f t="shared" si="18"/>
        <v>363493.90000000037</v>
      </c>
      <c r="M88" s="51">
        <f t="shared" si="18"/>
        <v>453358.28999999911</v>
      </c>
    </row>
    <row r="89" spans="1:13" ht="16.5" thickTop="1" thickBot="1" x14ac:dyDescent="0.3">
      <c r="A89" s="13" t="s">
        <v>165</v>
      </c>
      <c r="B89" s="38"/>
      <c r="C89" s="39"/>
      <c r="D89" s="39"/>
      <c r="E89" s="39"/>
      <c r="F89" s="39"/>
      <c r="G89" s="39"/>
      <c r="H89" s="35"/>
      <c r="I89" s="35"/>
      <c r="J89" s="35"/>
      <c r="K89" s="35"/>
      <c r="L89" s="35"/>
      <c r="M89" s="35"/>
    </row>
    <row r="90" spans="1:13" ht="26.25" thickTop="1" x14ac:dyDescent="0.25">
      <c r="A90" s="13" t="s">
        <v>168</v>
      </c>
      <c r="B90" s="87" t="s">
        <v>261</v>
      </c>
      <c r="C90" s="88" t="str">
        <f>LEFT(xlvar.NXTBUD.DESCRLONG,7)&amp;" Original"</f>
        <v>2021/22 Original</v>
      </c>
      <c r="D90" s="88" t="str">
        <f>LEFT(xlvar.NXTBUD.DESCRLONG,7)</f>
        <v>2021/22</v>
      </c>
      <c r="E90" s="88" t="str">
        <f t="shared" ref="E90:M90" si="19">LEFT(D90,4)+1&amp;"/"&amp;RIGHT(D90,2)+1</f>
        <v>2022/23</v>
      </c>
      <c r="F90" s="88" t="str">
        <f t="shared" si="19"/>
        <v>2023/24</v>
      </c>
      <c r="G90" s="89" t="str">
        <f t="shared" si="19"/>
        <v>2024/25</v>
      </c>
      <c r="H90" s="48" t="str">
        <f t="shared" si="19"/>
        <v>2025/26</v>
      </c>
      <c r="I90" s="49" t="str">
        <f t="shared" si="19"/>
        <v>2026/27</v>
      </c>
      <c r="J90" s="49" t="str">
        <f t="shared" si="19"/>
        <v>2027/28</v>
      </c>
      <c r="K90" s="49" t="str">
        <f t="shared" si="19"/>
        <v>2028/29</v>
      </c>
      <c r="L90" s="49" t="str">
        <f t="shared" si="19"/>
        <v>2029/30</v>
      </c>
      <c r="M90" s="49" t="str">
        <f t="shared" si="19"/>
        <v>2030/31</v>
      </c>
    </row>
    <row r="91" spans="1:13" x14ac:dyDescent="0.25">
      <c r="A91" s="13" t="s">
        <v>167</v>
      </c>
      <c r="B91" s="90" t="s">
        <v>137</v>
      </c>
      <c r="C91" s="91"/>
      <c r="D91" s="92"/>
      <c r="E91" s="91"/>
      <c r="F91" s="91"/>
      <c r="G91" s="93"/>
      <c r="H91" s="42"/>
      <c r="I91" s="29"/>
      <c r="J91" s="29"/>
      <c r="K91" s="29"/>
      <c r="L91" s="29"/>
      <c r="M91" s="29"/>
    </row>
    <row r="92" spans="1:13" x14ac:dyDescent="0.25">
      <c r="A92" s="13" t="s">
        <v>247</v>
      </c>
      <c r="B92" s="85" t="s">
        <v>153</v>
      </c>
      <c r="C92" s="81">
        <v>700</v>
      </c>
      <c r="D92" s="82">
        <v>700</v>
      </c>
      <c r="E92" s="81">
        <v>700</v>
      </c>
      <c r="F92" s="81">
        <v>700</v>
      </c>
      <c r="G92" s="86">
        <v>700</v>
      </c>
      <c r="H92" s="46">
        <v>700</v>
      </c>
      <c r="I92" s="47">
        <v>700</v>
      </c>
      <c r="J92" s="47">
        <v>700</v>
      </c>
      <c r="K92" s="47">
        <v>700</v>
      </c>
      <c r="L92" s="47">
        <v>700</v>
      </c>
      <c r="M92" s="47">
        <v>700</v>
      </c>
    </row>
    <row r="93" spans="1:13" hidden="1" x14ac:dyDescent="0.25">
      <c r="A93" s="13" t="s">
        <v>165</v>
      </c>
      <c r="B93" s="63"/>
      <c r="C93" s="57"/>
      <c r="D93" s="58"/>
      <c r="E93" s="57"/>
      <c r="F93" s="57"/>
      <c r="G93" s="59"/>
      <c r="H93" s="42"/>
      <c r="I93" s="29"/>
      <c r="J93" s="29"/>
      <c r="K93" s="29"/>
      <c r="L93" s="29"/>
      <c r="M93" s="29"/>
    </row>
    <row r="94" spans="1:13" x14ac:dyDescent="0.25">
      <c r="A94" s="13" t="s">
        <v>168</v>
      </c>
      <c r="B94" s="64" t="str">
        <f t="shared" ref="B94" si="20">"Total "&amp;B91</f>
        <v>Total Non Cash</v>
      </c>
      <c r="C94" s="65">
        <f t="shared" ref="C94:M94" si="21">SUM(C91:C93)</f>
        <v>700</v>
      </c>
      <c r="D94" s="66">
        <f t="shared" si="21"/>
        <v>700</v>
      </c>
      <c r="E94" s="65">
        <f t="shared" si="21"/>
        <v>700</v>
      </c>
      <c r="F94" s="65">
        <f t="shared" si="21"/>
        <v>700</v>
      </c>
      <c r="G94" s="67">
        <f t="shared" si="21"/>
        <v>700</v>
      </c>
      <c r="H94" s="43">
        <f t="shared" si="21"/>
        <v>700</v>
      </c>
      <c r="I94" s="31">
        <f t="shared" si="21"/>
        <v>700</v>
      </c>
      <c r="J94" s="31">
        <f t="shared" si="21"/>
        <v>700</v>
      </c>
      <c r="K94" s="31">
        <f t="shared" si="21"/>
        <v>700</v>
      </c>
      <c r="L94" s="31">
        <f t="shared" si="21"/>
        <v>700</v>
      </c>
      <c r="M94" s="31">
        <f t="shared" si="21"/>
        <v>700</v>
      </c>
    </row>
    <row r="95" spans="1:13" x14ac:dyDescent="0.25">
      <c r="A95" s="13" t="s">
        <v>170</v>
      </c>
      <c r="B95" s="75" t="s">
        <v>75</v>
      </c>
      <c r="C95" s="61"/>
      <c r="D95" s="76"/>
      <c r="E95" s="61"/>
      <c r="F95" s="61"/>
      <c r="G95" s="62"/>
      <c r="H95" s="41"/>
      <c r="I95" s="30"/>
      <c r="J95" s="30"/>
      <c r="K95" s="30"/>
      <c r="L95" s="30"/>
      <c r="M95" s="30"/>
    </row>
    <row r="96" spans="1:13" x14ac:dyDescent="0.25">
      <c r="A96" s="13" t="s">
        <v>339</v>
      </c>
      <c r="B96" s="85" t="s">
        <v>140</v>
      </c>
      <c r="C96" s="81">
        <v>-29000</v>
      </c>
      <c r="D96" s="82">
        <v>-20000</v>
      </c>
      <c r="E96" s="81">
        <v>0</v>
      </c>
      <c r="F96" s="81">
        <v>0</v>
      </c>
      <c r="G96" s="8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</row>
    <row r="97" spans="1:13" x14ac:dyDescent="0.25">
      <c r="A97" s="13" t="s">
        <v>207</v>
      </c>
      <c r="B97" s="63" t="s">
        <v>142</v>
      </c>
      <c r="C97" s="57">
        <v>0</v>
      </c>
      <c r="D97" s="58">
        <v>0</v>
      </c>
      <c r="E97" s="57">
        <v>0</v>
      </c>
      <c r="F97" s="57">
        <v>0</v>
      </c>
      <c r="G97" s="59">
        <v>0</v>
      </c>
      <c r="H97" s="42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</row>
    <row r="98" spans="1:13" hidden="1" x14ac:dyDescent="0.25">
      <c r="A98" s="13" t="s">
        <v>165</v>
      </c>
      <c r="B98" s="63"/>
      <c r="C98" s="57"/>
      <c r="D98" s="58"/>
      <c r="E98" s="57"/>
      <c r="F98" s="57"/>
      <c r="G98" s="59"/>
      <c r="H98" s="42"/>
      <c r="I98" s="29"/>
      <c r="J98" s="29"/>
      <c r="K98" s="29"/>
      <c r="L98" s="29"/>
      <c r="M98" s="29"/>
    </row>
    <row r="99" spans="1:13" x14ac:dyDescent="0.25">
      <c r="A99" s="13" t="s">
        <v>165</v>
      </c>
      <c r="B99" s="64" t="str">
        <f>"Total "&amp;B95</f>
        <v>Total Investing Fund Flows</v>
      </c>
      <c r="C99" s="65">
        <f t="shared" ref="C99:M99" si="22">SUM(C96:C98)</f>
        <v>-29000</v>
      </c>
      <c r="D99" s="66">
        <f t="shared" si="22"/>
        <v>-20000</v>
      </c>
      <c r="E99" s="65">
        <f t="shared" si="22"/>
        <v>0</v>
      </c>
      <c r="F99" s="65">
        <f t="shared" si="22"/>
        <v>0</v>
      </c>
      <c r="G99" s="67">
        <f t="shared" si="22"/>
        <v>0</v>
      </c>
      <c r="H99" s="43">
        <f t="shared" si="22"/>
        <v>0</v>
      </c>
      <c r="I99" s="31">
        <f t="shared" si="22"/>
        <v>0</v>
      </c>
      <c r="J99" s="31">
        <f t="shared" si="22"/>
        <v>0</v>
      </c>
      <c r="K99" s="31">
        <f t="shared" si="22"/>
        <v>0</v>
      </c>
      <c r="L99" s="31">
        <f t="shared" si="22"/>
        <v>0</v>
      </c>
      <c r="M99" s="31">
        <f t="shared" si="22"/>
        <v>0</v>
      </c>
    </row>
    <row r="100" spans="1:13" x14ac:dyDescent="0.25">
      <c r="A100" s="13" t="s">
        <v>170</v>
      </c>
      <c r="B100" s="75" t="s">
        <v>77</v>
      </c>
      <c r="C100" s="61"/>
      <c r="D100" s="76"/>
      <c r="E100" s="61"/>
      <c r="F100" s="61"/>
      <c r="G100" s="62"/>
      <c r="H100" s="41"/>
      <c r="I100" s="30"/>
      <c r="J100" s="30"/>
      <c r="K100" s="30"/>
      <c r="L100" s="30"/>
      <c r="M100" s="30"/>
    </row>
    <row r="101" spans="1:13" hidden="1" x14ac:dyDescent="0.25">
      <c r="A101" s="13" t="s">
        <v>169</v>
      </c>
      <c r="B101" s="63"/>
      <c r="C101" s="57"/>
      <c r="D101" s="58"/>
      <c r="E101" s="57"/>
      <c r="F101" s="57"/>
      <c r="G101" s="59"/>
      <c r="H101" s="42"/>
      <c r="I101" s="29"/>
      <c r="J101" s="29"/>
      <c r="K101" s="29"/>
      <c r="L101" s="29"/>
      <c r="M101" s="29"/>
    </row>
    <row r="102" spans="1:13" ht="15.75" thickBot="1" x14ac:dyDescent="0.3">
      <c r="A102" s="13" t="s">
        <v>165</v>
      </c>
      <c r="B102" s="68" t="str">
        <f>"Total "&amp;B100</f>
        <v>Total Financing Fund Flows</v>
      </c>
      <c r="C102" s="69">
        <f t="shared" ref="C102:M102" si="23">SUM(C101:C101)</f>
        <v>0</v>
      </c>
      <c r="D102" s="70">
        <f t="shared" si="23"/>
        <v>0</v>
      </c>
      <c r="E102" s="69">
        <f t="shared" si="23"/>
        <v>0</v>
      </c>
      <c r="F102" s="69">
        <f t="shared" si="23"/>
        <v>0</v>
      </c>
      <c r="G102" s="71">
        <f t="shared" si="23"/>
        <v>0</v>
      </c>
      <c r="H102" s="43">
        <f t="shared" si="23"/>
        <v>0</v>
      </c>
      <c r="I102" s="31">
        <f t="shared" si="23"/>
        <v>0</v>
      </c>
      <c r="J102" s="31">
        <f t="shared" si="23"/>
        <v>0</v>
      </c>
      <c r="K102" s="31">
        <f t="shared" si="23"/>
        <v>0</v>
      </c>
      <c r="L102" s="31">
        <f t="shared" si="23"/>
        <v>0</v>
      </c>
      <c r="M102" s="31">
        <f t="shared" si="23"/>
        <v>0</v>
      </c>
    </row>
    <row r="103" spans="1:13" ht="15.75" thickTop="1" x14ac:dyDescent="0.25">
      <c r="A103" s="13" t="s">
        <v>170</v>
      </c>
      <c r="B103" s="94" t="s">
        <v>108</v>
      </c>
      <c r="C103" s="95">
        <f t="shared" ref="C103:M103" si="24">C88+C94+C99+C102</f>
        <v>-479133.0700000003</v>
      </c>
      <c r="D103" s="95">
        <f t="shared" si="24"/>
        <v>-27018.810000000522</v>
      </c>
      <c r="E103" s="95">
        <f t="shared" si="24"/>
        <v>334780.8200000003</v>
      </c>
      <c r="F103" s="95">
        <f t="shared" si="24"/>
        <v>365445.83999999985</v>
      </c>
      <c r="G103" s="96">
        <f t="shared" si="24"/>
        <v>397800.46999999974</v>
      </c>
      <c r="H103" s="50">
        <f t="shared" si="24"/>
        <v>329189.62000000011</v>
      </c>
      <c r="I103" s="51">
        <f t="shared" si="24"/>
        <v>415769.38999999966</v>
      </c>
      <c r="J103" s="51">
        <f t="shared" si="24"/>
        <v>425048.25999999885</v>
      </c>
      <c r="K103" s="51">
        <f t="shared" si="24"/>
        <v>434523.62999999896</v>
      </c>
      <c r="L103" s="51">
        <f t="shared" si="24"/>
        <v>364193.90000000037</v>
      </c>
      <c r="M103" s="51">
        <f t="shared" si="24"/>
        <v>454058.28999999911</v>
      </c>
    </row>
    <row r="104" spans="1:13" x14ac:dyDescent="0.25">
      <c r="A104" s="13" t="s">
        <v>167</v>
      </c>
      <c r="B104" s="97" t="s">
        <v>78</v>
      </c>
      <c r="C104" s="98"/>
      <c r="D104" s="99"/>
      <c r="E104" s="98"/>
      <c r="F104" s="98"/>
      <c r="G104" s="100"/>
      <c r="H104" s="41"/>
      <c r="I104" s="30"/>
      <c r="J104" s="30"/>
      <c r="K104" s="30"/>
      <c r="L104" s="30"/>
      <c r="M104" s="30"/>
    </row>
    <row r="105" spans="1:13" x14ac:dyDescent="0.25">
      <c r="A105" s="13" t="s">
        <v>340</v>
      </c>
      <c r="B105" s="85" t="s">
        <v>164</v>
      </c>
      <c r="C105" s="81">
        <v>80000.039999999994</v>
      </c>
      <c r="D105" s="82">
        <v>20000.04</v>
      </c>
      <c r="E105" s="81">
        <v>0</v>
      </c>
      <c r="F105" s="81">
        <v>0</v>
      </c>
      <c r="G105" s="86">
        <v>0</v>
      </c>
      <c r="H105" s="46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</row>
    <row r="106" spans="1:13" hidden="1" x14ac:dyDescent="0.25">
      <c r="A106" s="13" t="s">
        <v>169</v>
      </c>
      <c r="B106" s="63"/>
      <c r="C106" s="57"/>
      <c r="D106" s="58"/>
      <c r="E106" s="57"/>
      <c r="F106" s="57"/>
      <c r="G106" s="59"/>
      <c r="H106" s="42"/>
      <c r="I106" s="29"/>
      <c r="J106" s="29"/>
      <c r="K106" s="29"/>
      <c r="L106" s="29"/>
      <c r="M106" s="29"/>
    </row>
    <row r="107" spans="1:13" ht="15.75" thickBot="1" x14ac:dyDescent="0.3">
      <c r="A107" s="13" t="s">
        <v>165</v>
      </c>
      <c r="B107" s="68" t="str">
        <f>"Total "&amp;B104</f>
        <v>Total Reserve Movements</v>
      </c>
      <c r="C107" s="69">
        <f t="shared" ref="C107:M107" si="25">SUM(C105:C106)</f>
        <v>80000.039999999994</v>
      </c>
      <c r="D107" s="70">
        <f t="shared" si="25"/>
        <v>20000.04</v>
      </c>
      <c r="E107" s="69">
        <f t="shared" si="25"/>
        <v>0</v>
      </c>
      <c r="F107" s="69">
        <f t="shared" si="25"/>
        <v>0</v>
      </c>
      <c r="G107" s="71">
        <f t="shared" si="25"/>
        <v>0</v>
      </c>
      <c r="H107" s="43">
        <f t="shared" si="25"/>
        <v>0</v>
      </c>
      <c r="I107" s="31">
        <f t="shared" si="25"/>
        <v>0</v>
      </c>
      <c r="J107" s="31">
        <f t="shared" si="25"/>
        <v>0</v>
      </c>
      <c r="K107" s="31">
        <f t="shared" si="25"/>
        <v>0</v>
      </c>
      <c r="L107" s="31">
        <f t="shared" si="25"/>
        <v>0</v>
      </c>
      <c r="M107" s="31">
        <f t="shared" si="25"/>
        <v>0</v>
      </c>
    </row>
    <row r="108" spans="1:13" ht="16.5" thickTop="1" thickBot="1" x14ac:dyDescent="0.3">
      <c r="A108" s="13" t="s">
        <v>165</v>
      </c>
      <c r="B108" s="72" t="s">
        <v>109</v>
      </c>
      <c r="C108" s="73">
        <f t="shared" ref="C108:M108" si="26">C103+C107</f>
        <v>-399133.03000000032</v>
      </c>
      <c r="D108" s="73">
        <f t="shared" si="26"/>
        <v>-7018.7700000005207</v>
      </c>
      <c r="E108" s="73">
        <f t="shared" si="26"/>
        <v>334780.8200000003</v>
      </c>
      <c r="F108" s="73">
        <f t="shared" si="26"/>
        <v>365445.83999999985</v>
      </c>
      <c r="G108" s="74">
        <f t="shared" si="26"/>
        <v>397800.46999999974</v>
      </c>
      <c r="H108" s="50">
        <f t="shared" si="26"/>
        <v>329189.62000000011</v>
      </c>
      <c r="I108" s="51">
        <f t="shared" si="26"/>
        <v>415769.38999999966</v>
      </c>
      <c r="J108" s="51">
        <f t="shared" si="26"/>
        <v>425048.25999999885</v>
      </c>
      <c r="K108" s="51">
        <f t="shared" si="26"/>
        <v>434523.62999999896</v>
      </c>
      <c r="L108" s="51">
        <f t="shared" si="26"/>
        <v>364193.90000000037</v>
      </c>
      <c r="M108" s="51">
        <f t="shared" si="26"/>
        <v>454058.28999999911</v>
      </c>
    </row>
    <row r="109" spans="1:13" ht="15.75" thickTop="1" x14ac:dyDescent="0.25">
      <c r="A109" s="13" t="s">
        <v>172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x14ac:dyDescent="0.25">
      <c r="A110" s="13" t="s">
        <v>257</v>
      </c>
      <c r="B110" s="77" t="s">
        <v>250</v>
      </c>
      <c r="C110" s="78"/>
      <c r="D110" s="78">
        <f t="shared" ref="D110" si="27">+C110+D108</f>
        <v>-7018.7700000005207</v>
      </c>
      <c r="E110" s="78">
        <f t="shared" ref="E110" si="28">+D110+E108</f>
        <v>327762.04999999976</v>
      </c>
      <c r="F110" s="78">
        <f t="shared" ref="F110" si="29">+E110+F108</f>
        <v>693207.88999999966</v>
      </c>
      <c r="G110" s="78">
        <f t="shared" ref="G110" si="30">+F110+G108</f>
        <v>1091008.3599999994</v>
      </c>
      <c r="H110" s="52"/>
      <c r="I110" s="52"/>
      <c r="J110" s="52"/>
      <c r="K110" s="52"/>
      <c r="L110" s="52"/>
      <c r="M110" s="52"/>
    </row>
    <row r="111" spans="1:13" x14ac:dyDescent="0.25">
      <c r="A111" s="13" t="s">
        <v>165</v>
      </c>
    </row>
    <row r="112" spans="1:13" hidden="1" x14ac:dyDescent="0.25">
      <c r="A112" s="13" t="s">
        <v>207</v>
      </c>
      <c r="B112" s="1" t="str">
        <f>IF(xlvar.SELECT="Entity",B114,IF(xlvar.SELECT="Directorate",C114,IF(xlvar.SELECT="Business Unit",D114,IF(xlvar.SELECT="Key Outcome Area",H114,IF(xlvar.SELECT="IPR Outcomes",I114,IF(xlvar.SELECT="IPR Strategies",J114,IF(xlvar.SELECT="IPR Activities",K114,IF(xlvar.SELECT="Project",L114,F114))))))))</f>
        <v>30 - Water Fund</v>
      </c>
    </row>
    <row r="113" spans="1:13" ht="15.75" thickBot="1" x14ac:dyDescent="0.3">
      <c r="A113" s="13" t="s">
        <v>165</v>
      </c>
      <c r="B113" s="1"/>
    </row>
    <row r="114" spans="1:13" ht="15.75" hidden="1" thickBot="1" x14ac:dyDescent="0.3">
      <c r="A114" s="13" t="s">
        <v>166</v>
      </c>
      <c r="B114" s="34" t="s">
        <v>197</v>
      </c>
      <c r="C114" s="34" t="s">
        <v>192</v>
      </c>
      <c r="D114" s="34" t="s">
        <v>198</v>
      </c>
      <c r="E114" s="34" t="s">
        <v>44</v>
      </c>
      <c r="F114" s="34" t="s">
        <v>199</v>
      </c>
      <c r="G114" s="34"/>
      <c r="H114" s="34" t="s">
        <v>200</v>
      </c>
      <c r="I114" s="34" t="s">
        <v>193</v>
      </c>
      <c r="J114" s="34" t="s">
        <v>194</v>
      </c>
      <c r="K114" s="34" t="s">
        <v>195</v>
      </c>
      <c r="L114" s="34" t="s">
        <v>341</v>
      </c>
    </row>
    <row r="115" spans="1:13" ht="28.5" customHeight="1" thickTop="1" x14ac:dyDescent="0.25">
      <c r="A115" s="13" t="s">
        <v>167</v>
      </c>
      <c r="B115" s="87" t="s">
        <v>262</v>
      </c>
      <c r="C115" s="88" t="str">
        <f>xlvar.PYORIG.DESCRLONG</f>
        <v>2020/21 Quarter 3 PJ Budget</v>
      </c>
      <c r="D115" s="88" t="str">
        <f>LEFT(xlvar.NXTBUD.DESCRLONG,7)</f>
        <v>2021/22</v>
      </c>
      <c r="E115" s="88" t="str">
        <f t="shared" ref="E115:M115" si="31">LEFT(D115,4)+1&amp;"/"&amp;RIGHT(D115,2)+1</f>
        <v>2022/23</v>
      </c>
      <c r="F115" s="88" t="str">
        <f t="shared" si="31"/>
        <v>2023/24</v>
      </c>
      <c r="G115" s="89" t="str">
        <f t="shared" si="31"/>
        <v>2024/25</v>
      </c>
      <c r="H115" s="48" t="str">
        <f t="shared" si="31"/>
        <v>2025/26</v>
      </c>
      <c r="I115" s="49" t="str">
        <f t="shared" si="31"/>
        <v>2026/27</v>
      </c>
      <c r="J115" s="49" t="str">
        <f t="shared" si="31"/>
        <v>2027/28</v>
      </c>
      <c r="K115" s="49" t="str">
        <f t="shared" si="31"/>
        <v>2028/29</v>
      </c>
      <c r="L115" s="49" t="str">
        <f t="shared" si="31"/>
        <v>2029/30</v>
      </c>
      <c r="M115" s="49" t="str">
        <f t="shared" si="31"/>
        <v>2030/31</v>
      </c>
    </row>
    <row r="116" spans="1:13" x14ac:dyDescent="0.25">
      <c r="A116" s="13" t="s">
        <v>207</v>
      </c>
      <c r="B116" s="90" t="s">
        <v>134</v>
      </c>
      <c r="C116" s="91"/>
      <c r="D116" s="92"/>
      <c r="E116" s="91"/>
      <c r="F116" s="91"/>
      <c r="G116" s="93"/>
      <c r="H116" s="40"/>
      <c r="I116" s="28"/>
      <c r="J116" s="28"/>
      <c r="K116" s="28"/>
      <c r="L116" s="28"/>
      <c r="M116" s="28"/>
    </row>
    <row r="117" spans="1:13" x14ac:dyDescent="0.25">
      <c r="A117" s="13" t="s">
        <v>342</v>
      </c>
      <c r="B117" s="80" t="s">
        <v>144</v>
      </c>
      <c r="C117" s="81">
        <v>2256135</v>
      </c>
      <c r="D117" s="82">
        <v>2342309.39</v>
      </c>
      <c r="E117" s="83">
        <v>2417084.4500000002</v>
      </c>
      <c r="F117" s="83">
        <v>2494235.69</v>
      </c>
      <c r="G117" s="84">
        <v>2573838.19</v>
      </c>
      <c r="H117" s="44">
        <v>2655969.37</v>
      </c>
      <c r="I117" s="45">
        <v>2740709.07</v>
      </c>
      <c r="J117" s="45">
        <v>2828139.63</v>
      </c>
      <c r="K117" s="45">
        <v>2918345.99</v>
      </c>
      <c r="L117" s="45">
        <v>3011415.72</v>
      </c>
      <c r="M117" s="45">
        <v>3107439.16</v>
      </c>
    </row>
    <row r="118" spans="1:13" x14ac:dyDescent="0.25">
      <c r="A118" s="13" t="s">
        <v>343</v>
      </c>
      <c r="B118" s="80" t="s">
        <v>145</v>
      </c>
      <c r="C118" s="81">
        <v>7020765.46</v>
      </c>
      <c r="D118" s="82">
        <v>7254362.4000000004</v>
      </c>
      <c r="E118" s="83">
        <v>7490982.2800000003</v>
      </c>
      <c r="F118" s="83">
        <v>7735326.4400000004</v>
      </c>
      <c r="G118" s="84">
        <v>7987647.2599999998</v>
      </c>
      <c r="H118" s="44">
        <v>8248205.4100000001</v>
      </c>
      <c r="I118" s="45">
        <v>8517270.0999999996</v>
      </c>
      <c r="J118" s="45">
        <v>8795119.3100000005</v>
      </c>
      <c r="K118" s="45">
        <v>9082040.1300000008</v>
      </c>
      <c r="L118" s="45">
        <v>9378329.0600000005</v>
      </c>
      <c r="M118" s="45">
        <v>9684292.2899999991</v>
      </c>
    </row>
    <row r="119" spans="1:13" x14ac:dyDescent="0.25">
      <c r="A119" s="13" t="s">
        <v>344</v>
      </c>
      <c r="B119" s="80" t="s">
        <v>146</v>
      </c>
      <c r="C119" s="81">
        <v>282500</v>
      </c>
      <c r="D119" s="82">
        <v>270000</v>
      </c>
      <c r="E119" s="83">
        <v>270000</v>
      </c>
      <c r="F119" s="83">
        <v>270000</v>
      </c>
      <c r="G119" s="84">
        <v>270000</v>
      </c>
      <c r="H119" s="44">
        <v>270000</v>
      </c>
      <c r="I119" s="45">
        <v>270000</v>
      </c>
      <c r="J119" s="45">
        <v>270000</v>
      </c>
      <c r="K119" s="45">
        <v>270000</v>
      </c>
      <c r="L119" s="45">
        <v>270000</v>
      </c>
      <c r="M119" s="45">
        <v>270000</v>
      </c>
    </row>
    <row r="120" spans="1:13" x14ac:dyDescent="0.25">
      <c r="A120" s="13" t="s">
        <v>345</v>
      </c>
      <c r="B120" s="80" t="s">
        <v>147</v>
      </c>
      <c r="C120" s="81">
        <v>99639.360000000001</v>
      </c>
      <c r="D120" s="82">
        <v>102692.21</v>
      </c>
      <c r="E120" s="83">
        <v>106799.9</v>
      </c>
      <c r="F120" s="83">
        <v>111071.9</v>
      </c>
      <c r="G120" s="84">
        <v>115514.77</v>
      </c>
      <c r="H120" s="44">
        <v>120135.37</v>
      </c>
      <c r="I120" s="45">
        <v>124940.79</v>
      </c>
      <c r="J120" s="45">
        <v>129938.42</v>
      </c>
      <c r="K120" s="45">
        <v>135135.96</v>
      </c>
      <c r="L120" s="45">
        <v>140541.4</v>
      </c>
      <c r="M120" s="45">
        <v>146163.04999999999</v>
      </c>
    </row>
    <row r="121" spans="1:13" x14ac:dyDescent="0.25">
      <c r="A121" s="13" t="s">
        <v>346</v>
      </c>
      <c r="B121" s="80" t="s">
        <v>148</v>
      </c>
      <c r="C121" s="81">
        <v>99000</v>
      </c>
      <c r="D121" s="82">
        <v>138500</v>
      </c>
      <c r="E121" s="83">
        <v>140240</v>
      </c>
      <c r="F121" s="83">
        <v>142049.60000000001</v>
      </c>
      <c r="G121" s="84">
        <v>143931.57999999999</v>
      </c>
      <c r="H121" s="44">
        <v>145888.84</v>
      </c>
      <c r="I121" s="45">
        <v>147924.39000000001</v>
      </c>
      <c r="J121" s="45">
        <v>150041.37</v>
      </c>
      <c r="K121" s="45">
        <v>152243.01999999999</v>
      </c>
      <c r="L121" s="45">
        <v>154532.74</v>
      </c>
      <c r="M121" s="45">
        <v>156914.04999999999</v>
      </c>
    </row>
    <row r="122" spans="1:13" x14ac:dyDescent="0.25">
      <c r="A122" s="13" t="s">
        <v>347</v>
      </c>
      <c r="B122" s="80" t="s">
        <v>149</v>
      </c>
      <c r="C122" s="81">
        <v>473897</v>
      </c>
      <c r="D122" s="82">
        <v>577571</v>
      </c>
      <c r="E122" s="83">
        <v>593486.03</v>
      </c>
      <c r="F122" s="83">
        <v>609839.76</v>
      </c>
      <c r="G122" s="84">
        <v>626644.28</v>
      </c>
      <c r="H122" s="44">
        <v>643912.03</v>
      </c>
      <c r="I122" s="45">
        <v>661655.77</v>
      </c>
      <c r="J122" s="45">
        <v>679888.64</v>
      </c>
      <c r="K122" s="45">
        <v>698624.13</v>
      </c>
      <c r="L122" s="45">
        <v>717876.11</v>
      </c>
      <c r="M122" s="45">
        <v>737658.81</v>
      </c>
    </row>
    <row r="123" spans="1:13" hidden="1" x14ac:dyDescent="0.25">
      <c r="A123" s="13" t="s">
        <v>166</v>
      </c>
      <c r="B123" s="63"/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167</v>
      </c>
      <c r="B124" s="64" t="s">
        <v>115</v>
      </c>
      <c r="C124" s="65">
        <f t="shared" ref="C124" si="32">SUM(C116:C123)</f>
        <v>10231936.82</v>
      </c>
      <c r="D124" s="66">
        <f t="shared" ref="D124:M124" si="33">SUM(D116:D123)</f>
        <v>10685435.000000002</v>
      </c>
      <c r="E124" s="65">
        <f t="shared" si="33"/>
        <v>11018592.66</v>
      </c>
      <c r="F124" s="65">
        <f t="shared" si="33"/>
        <v>11362523.390000001</v>
      </c>
      <c r="G124" s="67">
        <f t="shared" si="33"/>
        <v>11717576.079999998</v>
      </c>
      <c r="H124" s="43">
        <f t="shared" si="33"/>
        <v>12084111.02</v>
      </c>
      <c r="I124" s="31">
        <f t="shared" si="33"/>
        <v>12462500.119999999</v>
      </c>
      <c r="J124" s="31">
        <f t="shared" si="33"/>
        <v>12853127.370000001</v>
      </c>
      <c r="K124" s="31">
        <f t="shared" si="33"/>
        <v>13256389.230000002</v>
      </c>
      <c r="L124" s="31">
        <f t="shared" si="33"/>
        <v>13672695.030000001</v>
      </c>
      <c r="M124" s="31">
        <f t="shared" si="33"/>
        <v>14102467.360000001</v>
      </c>
    </row>
    <row r="125" spans="1:13" x14ac:dyDescent="0.25">
      <c r="A125" s="13" t="s">
        <v>207</v>
      </c>
      <c r="B125" s="56" t="s">
        <v>135</v>
      </c>
      <c r="C125" s="57"/>
      <c r="D125" s="58"/>
      <c r="E125" s="57"/>
      <c r="F125" s="57"/>
      <c r="G125" s="59"/>
      <c r="H125" s="42"/>
      <c r="I125" s="29"/>
      <c r="J125" s="29"/>
      <c r="K125" s="29"/>
      <c r="L125" s="29"/>
      <c r="M125" s="29"/>
    </row>
    <row r="126" spans="1:13" x14ac:dyDescent="0.25">
      <c r="A126" s="13" t="s">
        <v>348</v>
      </c>
      <c r="B126" s="85" t="s">
        <v>150</v>
      </c>
      <c r="C126" s="81">
        <v>2150154.7599999998</v>
      </c>
      <c r="D126" s="82">
        <v>2079656.8</v>
      </c>
      <c r="E126" s="81">
        <v>2135312.38</v>
      </c>
      <c r="F126" s="81">
        <v>2192386.9</v>
      </c>
      <c r="G126" s="86">
        <v>2250955.16</v>
      </c>
      <c r="H126" s="46">
        <v>2311016.71</v>
      </c>
      <c r="I126" s="47">
        <v>2372609.9700000002</v>
      </c>
      <c r="J126" s="47">
        <v>2435788.35</v>
      </c>
      <c r="K126" s="47">
        <v>2503812.2799999998</v>
      </c>
      <c r="L126" s="47">
        <v>2570351.34</v>
      </c>
      <c r="M126" s="47">
        <v>2638618.29</v>
      </c>
    </row>
    <row r="127" spans="1:13" x14ac:dyDescent="0.25">
      <c r="A127" s="13" t="s">
        <v>349</v>
      </c>
      <c r="B127" s="85" t="s">
        <v>151</v>
      </c>
      <c r="C127" s="81">
        <v>2231912</v>
      </c>
      <c r="D127" s="82">
        <v>2267900</v>
      </c>
      <c r="E127" s="81">
        <v>2287104.75</v>
      </c>
      <c r="F127" s="81">
        <v>2347937.6</v>
      </c>
      <c r="G127" s="86">
        <v>2410443.39</v>
      </c>
      <c r="H127" s="46">
        <v>2474668.11</v>
      </c>
      <c r="I127" s="47">
        <v>2585658.9700000002</v>
      </c>
      <c r="J127" s="47">
        <v>2608464.62</v>
      </c>
      <c r="K127" s="47">
        <v>2678134.88</v>
      </c>
      <c r="L127" s="47">
        <v>2749721.13</v>
      </c>
      <c r="M127" s="47">
        <v>2823275.94</v>
      </c>
    </row>
    <row r="128" spans="1:13" x14ac:dyDescent="0.25">
      <c r="A128" s="13" t="s">
        <v>350</v>
      </c>
      <c r="B128" s="85" t="s">
        <v>152</v>
      </c>
      <c r="C128" s="81">
        <v>911553</v>
      </c>
      <c r="D128" s="82">
        <v>875809</v>
      </c>
      <c r="E128" s="81">
        <v>837523</v>
      </c>
      <c r="F128" s="81">
        <v>797184</v>
      </c>
      <c r="G128" s="86">
        <v>751371</v>
      </c>
      <c r="H128" s="46">
        <v>715415</v>
      </c>
      <c r="I128" s="47">
        <v>673558</v>
      </c>
      <c r="J128" s="47">
        <v>633322</v>
      </c>
      <c r="K128" s="47">
        <v>586641</v>
      </c>
      <c r="L128" s="47">
        <v>537315</v>
      </c>
      <c r="M128" s="47">
        <v>485694</v>
      </c>
    </row>
    <row r="129" spans="1:13" x14ac:dyDescent="0.25">
      <c r="A129" s="13" t="s">
        <v>267</v>
      </c>
      <c r="B129" s="85" t="s">
        <v>153</v>
      </c>
      <c r="C129" s="81">
        <v>3332513</v>
      </c>
      <c r="D129" s="82">
        <v>3432513</v>
      </c>
      <c r="E129" s="81">
        <v>3432513</v>
      </c>
      <c r="F129" s="81">
        <v>3432513</v>
      </c>
      <c r="G129" s="86">
        <v>3432513</v>
      </c>
      <c r="H129" s="46">
        <v>3432513</v>
      </c>
      <c r="I129" s="47">
        <v>3432513</v>
      </c>
      <c r="J129" s="47">
        <v>3432513</v>
      </c>
      <c r="K129" s="47">
        <v>3432513</v>
      </c>
      <c r="L129" s="47">
        <v>3432513</v>
      </c>
      <c r="M129" s="47">
        <v>3432513</v>
      </c>
    </row>
    <row r="130" spans="1:13" x14ac:dyDescent="0.25">
      <c r="A130" s="13" t="s">
        <v>351</v>
      </c>
      <c r="B130" s="85" t="s">
        <v>154</v>
      </c>
      <c r="C130" s="81">
        <v>427800</v>
      </c>
      <c r="D130" s="82">
        <v>521650</v>
      </c>
      <c r="E130" s="81">
        <v>537277.86</v>
      </c>
      <c r="F130" s="81">
        <v>553373.98</v>
      </c>
      <c r="G130" s="86">
        <v>569952.36</v>
      </c>
      <c r="H130" s="46">
        <v>587027.47</v>
      </c>
      <c r="I130" s="47">
        <v>604614.19999999995</v>
      </c>
      <c r="J130" s="47">
        <v>622727.86</v>
      </c>
      <c r="K130" s="47">
        <v>641384.24</v>
      </c>
      <c r="L130" s="47">
        <v>660599.62</v>
      </c>
      <c r="M130" s="47">
        <v>680390.74</v>
      </c>
    </row>
    <row r="131" spans="1:13" x14ac:dyDescent="0.25">
      <c r="A131" s="13" t="s">
        <v>352</v>
      </c>
      <c r="B131" s="85" t="s">
        <v>155</v>
      </c>
      <c r="C131" s="81">
        <v>2000313.02</v>
      </c>
      <c r="D131" s="82">
        <v>2081247.43</v>
      </c>
      <c r="E131" s="81">
        <v>2151353.56</v>
      </c>
      <c r="F131" s="81">
        <v>2223838.14</v>
      </c>
      <c r="G131" s="86">
        <v>2298782.3199999998</v>
      </c>
      <c r="H131" s="46">
        <v>2376270.06</v>
      </c>
      <c r="I131" s="47">
        <v>2456388.19</v>
      </c>
      <c r="J131" s="47">
        <v>2539226.56</v>
      </c>
      <c r="K131" s="47">
        <v>2624878.0499999998</v>
      </c>
      <c r="L131" s="47">
        <v>2713438.76</v>
      </c>
      <c r="M131" s="47">
        <v>2805008.04</v>
      </c>
    </row>
    <row r="132" spans="1:13" hidden="1" x14ac:dyDescent="0.25">
      <c r="A132" s="13" t="s">
        <v>169</v>
      </c>
      <c r="B132" s="63"/>
      <c r="C132" s="57"/>
      <c r="D132" s="58"/>
      <c r="E132" s="57"/>
      <c r="F132" s="57"/>
      <c r="G132" s="59"/>
      <c r="H132" s="42"/>
      <c r="I132" s="29"/>
      <c r="J132" s="29"/>
      <c r="K132" s="29"/>
      <c r="L132" s="29"/>
      <c r="M132" s="29"/>
    </row>
    <row r="133" spans="1:13" ht="15.75" thickBot="1" x14ac:dyDescent="0.3">
      <c r="A133" s="13" t="s">
        <v>168</v>
      </c>
      <c r="B133" s="68" t="s">
        <v>116</v>
      </c>
      <c r="C133" s="69">
        <f t="shared" ref="C133:M133" si="34">SUM(C125:C132)</f>
        <v>11054245.779999999</v>
      </c>
      <c r="D133" s="70">
        <f t="shared" si="34"/>
        <v>11258776.23</v>
      </c>
      <c r="E133" s="69">
        <f t="shared" si="34"/>
        <v>11381084.549999999</v>
      </c>
      <c r="F133" s="69">
        <f t="shared" si="34"/>
        <v>11547233.620000001</v>
      </c>
      <c r="G133" s="71">
        <f t="shared" si="34"/>
        <v>11714017.23</v>
      </c>
      <c r="H133" s="43">
        <f t="shared" si="34"/>
        <v>11896910.350000001</v>
      </c>
      <c r="I133" s="31">
        <f t="shared" si="34"/>
        <v>12125342.33</v>
      </c>
      <c r="J133" s="31">
        <f t="shared" si="34"/>
        <v>12272042.390000001</v>
      </c>
      <c r="K133" s="31">
        <f t="shared" si="34"/>
        <v>12467363.449999999</v>
      </c>
      <c r="L133" s="31">
        <f t="shared" si="34"/>
        <v>12663938.849999998</v>
      </c>
      <c r="M133" s="31">
        <f t="shared" si="34"/>
        <v>12865500.010000002</v>
      </c>
    </row>
    <row r="134" spans="1:13" ht="15.75" thickTop="1" x14ac:dyDescent="0.25">
      <c r="A134" s="13" t="s">
        <v>167</v>
      </c>
      <c r="B134" s="94" t="s">
        <v>106</v>
      </c>
      <c r="C134" s="95">
        <f t="shared" ref="C134:M134" si="35">C124-C133</f>
        <v>-822308.95999999903</v>
      </c>
      <c r="D134" s="95">
        <f t="shared" si="35"/>
        <v>-573341.22999999858</v>
      </c>
      <c r="E134" s="95">
        <f t="shared" si="35"/>
        <v>-362491.88999999873</v>
      </c>
      <c r="F134" s="95">
        <f t="shared" si="35"/>
        <v>-184710.23000000045</v>
      </c>
      <c r="G134" s="96">
        <f t="shared" si="35"/>
        <v>3558.8499999977648</v>
      </c>
      <c r="H134" s="50">
        <f t="shared" si="35"/>
        <v>187200.66999999806</v>
      </c>
      <c r="I134" s="51">
        <f t="shared" si="35"/>
        <v>337157.78999999911</v>
      </c>
      <c r="J134" s="51">
        <f t="shared" si="35"/>
        <v>581084.98000000045</v>
      </c>
      <c r="K134" s="51">
        <f t="shared" si="35"/>
        <v>789025.78000000305</v>
      </c>
      <c r="L134" s="51">
        <f t="shared" si="35"/>
        <v>1008756.1800000034</v>
      </c>
      <c r="M134" s="51">
        <f t="shared" si="35"/>
        <v>1236967.3499999996</v>
      </c>
    </row>
    <row r="135" spans="1:13" x14ac:dyDescent="0.25">
      <c r="A135" s="13" t="s">
        <v>207</v>
      </c>
      <c r="B135" s="90" t="s">
        <v>74</v>
      </c>
      <c r="C135" s="91"/>
      <c r="D135" s="92"/>
      <c r="E135" s="91"/>
      <c r="F135" s="91"/>
      <c r="G135" s="93"/>
      <c r="H135" s="42"/>
      <c r="I135" s="29"/>
      <c r="J135" s="29"/>
      <c r="K135" s="29"/>
      <c r="L135" s="29"/>
      <c r="M135" s="29"/>
    </row>
    <row r="136" spans="1:13" x14ac:dyDescent="0.25">
      <c r="A136" s="13" t="s">
        <v>353</v>
      </c>
      <c r="B136" s="85" t="s">
        <v>156</v>
      </c>
      <c r="C136" s="81">
        <v>849679</v>
      </c>
      <c r="D136" s="82">
        <v>793874</v>
      </c>
      <c r="E136" s="81">
        <v>617840</v>
      </c>
      <c r="F136" s="81">
        <v>621812</v>
      </c>
      <c r="G136" s="86">
        <v>625928</v>
      </c>
      <c r="H136" s="46">
        <v>630188</v>
      </c>
      <c r="I136" s="47">
        <v>634592</v>
      </c>
      <c r="J136" s="47">
        <v>639152</v>
      </c>
      <c r="K136" s="47">
        <v>640628</v>
      </c>
      <c r="L136" s="47">
        <v>645404</v>
      </c>
      <c r="M136" s="47">
        <v>650336</v>
      </c>
    </row>
    <row r="137" spans="1:13" hidden="1" x14ac:dyDescent="0.25">
      <c r="A137" s="13" t="s">
        <v>165</v>
      </c>
      <c r="B137" s="63"/>
      <c r="C137" s="57"/>
      <c r="D137" s="58"/>
      <c r="E137" s="57"/>
      <c r="F137" s="57"/>
      <c r="G137" s="59"/>
      <c r="H137" s="42"/>
      <c r="I137" s="29"/>
      <c r="J137" s="29"/>
      <c r="K137" s="29"/>
      <c r="L137" s="29"/>
      <c r="M137" s="29"/>
    </row>
    <row r="138" spans="1:13" ht="15.75" thickBot="1" x14ac:dyDescent="0.3">
      <c r="A138" s="13" t="s">
        <v>165</v>
      </c>
      <c r="B138" s="72" t="s">
        <v>107</v>
      </c>
      <c r="C138" s="73">
        <f t="shared" ref="C138:M138" si="36">SUM(C134:C137)</f>
        <v>27370.040000000969</v>
      </c>
      <c r="D138" s="73">
        <f t="shared" si="36"/>
        <v>220532.77000000142</v>
      </c>
      <c r="E138" s="73">
        <f t="shared" si="36"/>
        <v>255348.11000000127</v>
      </c>
      <c r="F138" s="73">
        <f t="shared" si="36"/>
        <v>437101.76999999955</v>
      </c>
      <c r="G138" s="74">
        <f t="shared" si="36"/>
        <v>629486.84999999776</v>
      </c>
      <c r="H138" s="50">
        <f t="shared" si="36"/>
        <v>817388.66999999806</v>
      </c>
      <c r="I138" s="51">
        <f t="shared" si="36"/>
        <v>971749.78999999911</v>
      </c>
      <c r="J138" s="51">
        <f t="shared" si="36"/>
        <v>1220236.9800000004</v>
      </c>
      <c r="K138" s="51">
        <f t="shared" si="36"/>
        <v>1429653.7800000031</v>
      </c>
      <c r="L138" s="51">
        <f t="shared" si="36"/>
        <v>1654160.1800000034</v>
      </c>
      <c r="M138" s="51">
        <f t="shared" si="36"/>
        <v>1887303.3499999996</v>
      </c>
    </row>
    <row r="139" spans="1:13" ht="16.5" thickTop="1" thickBot="1" x14ac:dyDescent="0.3">
      <c r="A139" s="13" t="s">
        <v>168</v>
      </c>
      <c r="B139" s="38"/>
      <c r="C139" s="39"/>
      <c r="D139" s="39"/>
      <c r="E139" s="39"/>
      <c r="F139" s="39"/>
      <c r="G139" s="39"/>
      <c r="H139" s="35"/>
      <c r="I139" s="35"/>
      <c r="J139" s="35"/>
      <c r="K139" s="35"/>
      <c r="L139" s="35"/>
      <c r="M139" s="35"/>
    </row>
    <row r="140" spans="1:13" ht="26.25" thickTop="1" x14ac:dyDescent="0.25">
      <c r="A140" s="13" t="s">
        <v>167</v>
      </c>
      <c r="B140" s="87" t="s">
        <v>263</v>
      </c>
      <c r="C140" s="88" t="str">
        <f>LEFT(xlvar.NXTBUD.DESCRLONG,7)&amp;" Original"</f>
        <v>2021/22 Original</v>
      </c>
      <c r="D140" s="88" t="str">
        <f>LEFT(xlvar.NXTBUD.DESCRLONG,7)</f>
        <v>2021/22</v>
      </c>
      <c r="E140" s="88" t="str">
        <f t="shared" ref="E140:M140" si="37">LEFT(D140,4)+1&amp;"/"&amp;RIGHT(D140,2)+1</f>
        <v>2022/23</v>
      </c>
      <c r="F140" s="88" t="str">
        <f t="shared" si="37"/>
        <v>2023/24</v>
      </c>
      <c r="G140" s="89" t="str">
        <f t="shared" si="37"/>
        <v>2024/25</v>
      </c>
      <c r="H140" s="48" t="str">
        <f t="shared" si="37"/>
        <v>2025/26</v>
      </c>
      <c r="I140" s="49" t="str">
        <f t="shared" si="37"/>
        <v>2026/27</v>
      </c>
      <c r="J140" s="49" t="str">
        <f t="shared" si="37"/>
        <v>2027/28</v>
      </c>
      <c r="K140" s="49" t="str">
        <f t="shared" si="37"/>
        <v>2028/29</v>
      </c>
      <c r="L140" s="49" t="str">
        <f t="shared" si="37"/>
        <v>2029/30</v>
      </c>
      <c r="M140" s="49" t="str">
        <f t="shared" si="37"/>
        <v>2030/31</v>
      </c>
    </row>
    <row r="141" spans="1:13" x14ac:dyDescent="0.25">
      <c r="A141" s="13" t="s">
        <v>207</v>
      </c>
      <c r="B141" s="90" t="s">
        <v>137</v>
      </c>
      <c r="C141" s="91"/>
      <c r="D141" s="92"/>
      <c r="E141" s="91"/>
      <c r="F141" s="91"/>
      <c r="G141" s="93"/>
      <c r="H141" s="42"/>
      <c r="I141" s="29"/>
      <c r="J141" s="29"/>
      <c r="K141" s="29"/>
      <c r="L141" s="29"/>
      <c r="M141" s="29"/>
    </row>
    <row r="142" spans="1:13" x14ac:dyDescent="0.25">
      <c r="A142" s="13" t="s">
        <v>354</v>
      </c>
      <c r="B142" s="85" t="s">
        <v>153</v>
      </c>
      <c r="C142" s="81">
        <v>3332513</v>
      </c>
      <c r="D142" s="82">
        <v>3432513</v>
      </c>
      <c r="E142" s="81">
        <v>3432513</v>
      </c>
      <c r="F142" s="81">
        <v>3432513</v>
      </c>
      <c r="G142" s="86">
        <v>3432513</v>
      </c>
      <c r="H142" s="46">
        <v>3432513</v>
      </c>
      <c r="I142" s="47">
        <v>3432513</v>
      </c>
      <c r="J142" s="47">
        <v>3432513</v>
      </c>
      <c r="K142" s="47">
        <v>3432513</v>
      </c>
      <c r="L142" s="47">
        <v>3432513</v>
      </c>
      <c r="M142" s="47">
        <v>3432513</v>
      </c>
    </row>
    <row r="143" spans="1:13" hidden="1" x14ac:dyDescent="0.25">
      <c r="A143" s="13" t="s">
        <v>168</v>
      </c>
      <c r="B143" s="63"/>
      <c r="C143" s="57"/>
      <c r="D143" s="58"/>
      <c r="E143" s="57"/>
      <c r="F143" s="57"/>
      <c r="G143" s="59"/>
      <c r="H143" s="42"/>
      <c r="I143" s="29"/>
      <c r="J143" s="29"/>
      <c r="K143" s="29"/>
      <c r="L143" s="29"/>
      <c r="M143" s="29"/>
    </row>
    <row r="144" spans="1:13" x14ac:dyDescent="0.25">
      <c r="A144" s="13" t="s">
        <v>170</v>
      </c>
      <c r="B144" s="64" t="str">
        <f t="shared" ref="B144" si="38">"Total "&amp;B141</f>
        <v>Total Non Cash</v>
      </c>
      <c r="C144" s="65">
        <f t="shared" ref="C144:M144" si="39">SUM(C141:C143)</f>
        <v>3332513</v>
      </c>
      <c r="D144" s="66">
        <f t="shared" si="39"/>
        <v>3432513</v>
      </c>
      <c r="E144" s="65">
        <f t="shared" si="39"/>
        <v>3432513</v>
      </c>
      <c r="F144" s="65">
        <f t="shared" si="39"/>
        <v>3432513</v>
      </c>
      <c r="G144" s="67">
        <f t="shared" si="39"/>
        <v>3432513</v>
      </c>
      <c r="H144" s="43">
        <f t="shared" si="39"/>
        <v>3432513</v>
      </c>
      <c r="I144" s="31">
        <f t="shared" si="39"/>
        <v>3432513</v>
      </c>
      <c r="J144" s="31">
        <f t="shared" si="39"/>
        <v>3432513</v>
      </c>
      <c r="K144" s="31">
        <f t="shared" si="39"/>
        <v>3432513</v>
      </c>
      <c r="L144" s="31">
        <f t="shared" si="39"/>
        <v>3432513</v>
      </c>
      <c r="M144" s="31">
        <f t="shared" si="39"/>
        <v>3432513</v>
      </c>
    </row>
    <row r="145" spans="1:13" x14ac:dyDescent="0.25">
      <c r="A145" s="13" t="s">
        <v>171</v>
      </c>
      <c r="B145" s="75" t="s">
        <v>75</v>
      </c>
      <c r="C145" s="61"/>
      <c r="D145" s="76"/>
      <c r="E145" s="61"/>
      <c r="F145" s="61"/>
      <c r="G145" s="62"/>
      <c r="H145" s="41"/>
      <c r="I145" s="30"/>
      <c r="J145" s="30"/>
      <c r="K145" s="30"/>
      <c r="L145" s="30"/>
      <c r="M145" s="30"/>
    </row>
    <row r="146" spans="1:13" x14ac:dyDescent="0.25">
      <c r="A146" s="13" t="s">
        <v>355</v>
      </c>
      <c r="B146" s="85" t="s">
        <v>140</v>
      </c>
      <c r="C146" s="81">
        <v>-6950970</v>
      </c>
      <c r="D146" s="82">
        <v>-6792920</v>
      </c>
      <c r="E146" s="81">
        <v>-12021826</v>
      </c>
      <c r="F146" s="81">
        <v>-4255798</v>
      </c>
      <c r="G146" s="86">
        <v>-4179914</v>
      </c>
      <c r="H146" s="46">
        <v>-5034174</v>
      </c>
      <c r="I146" s="47">
        <v>-4103578</v>
      </c>
      <c r="J146" s="47">
        <v>-6393138</v>
      </c>
      <c r="K146" s="47">
        <v>-3344614</v>
      </c>
      <c r="L146" s="47">
        <v>-4399390</v>
      </c>
      <c r="M146" s="47">
        <v>-3214322</v>
      </c>
    </row>
    <row r="147" spans="1:13" x14ac:dyDescent="0.25">
      <c r="A147" s="13" t="s">
        <v>165</v>
      </c>
      <c r="B147" s="63" t="s">
        <v>142</v>
      </c>
      <c r="C147" s="57">
        <v>0</v>
      </c>
      <c r="D147" s="58">
        <v>0</v>
      </c>
      <c r="E147" s="57">
        <v>0</v>
      </c>
      <c r="F147" s="57">
        <v>0</v>
      </c>
      <c r="G147" s="59">
        <v>0</v>
      </c>
      <c r="H147" s="42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</row>
    <row r="148" spans="1:13" hidden="1" x14ac:dyDescent="0.25">
      <c r="A148" s="13" t="s">
        <v>165</v>
      </c>
      <c r="B148" s="63"/>
      <c r="C148" s="57"/>
      <c r="D148" s="58"/>
      <c r="E148" s="57"/>
      <c r="F148" s="57"/>
      <c r="G148" s="59"/>
      <c r="H148" s="42"/>
      <c r="I148" s="29"/>
      <c r="J148" s="29"/>
      <c r="K148" s="29"/>
      <c r="L148" s="29"/>
      <c r="M148" s="29"/>
    </row>
    <row r="149" spans="1:13" x14ac:dyDescent="0.25">
      <c r="A149" s="13" t="s">
        <v>170</v>
      </c>
      <c r="B149" s="64" t="str">
        <f>"Total "&amp;B145</f>
        <v>Total Investing Fund Flows</v>
      </c>
      <c r="C149" s="65">
        <f t="shared" ref="C149:M149" si="40">SUM(C146:C148)</f>
        <v>-6950970</v>
      </c>
      <c r="D149" s="66">
        <f t="shared" si="40"/>
        <v>-6792920</v>
      </c>
      <c r="E149" s="65">
        <f t="shared" si="40"/>
        <v>-12021826</v>
      </c>
      <c r="F149" s="65">
        <f t="shared" si="40"/>
        <v>-4255798</v>
      </c>
      <c r="G149" s="67">
        <f t="shared" si="40"/>
        <v>-4179914</v>
      </c>
      <c r="H149" s="43">
        <f t="shared" si="40"/>
        <v>-5034174</v>
      </c>
      <c r="I149" s="31">
        <f t="shared" si="40"/>
        <v>-4103578</v>
      </c>
      <c r="J149" s="31">
        <f t="shared" si="40"/>
        <v>-6393138</v>
      </c>
      <c r="K149" s="31">
        <f t="shared" si="40"/>
        <v>-3344614</v>
      </c>
      <c r="L149" s="31">
        <f t="shared" si="40"/>
        <v>-4399390</v>
      </c>
      <c r="M149" s="31">
        <f t="shared" si="40"/>
        <v>-3214322</v>
      </c>
    </row>
    <row r="150" spans="1:13" x14ac:dyDescent="0.25">
      <c r="A150" s="13" t="s">
        <v>167</v>
      </c>
      <c r="B150" s="75" t="s">
        <v>77</v>
      </c>
      <c r="C150" s="61"/>
      <c r="D150" s="76"/>
      <c r="E150" s="61"/>
      <c r="F150" s="61"/>
      <c r="G150" s="62"/>
      <c r="H150" s="41"/>
      <c r="I150" s="30"/>
      <c r="J150" s="30"/>
      <c r="K150" s="30"/>
      <c r="L150" s="30"/>
      <c r="M150" s="30"/>
    </row>
    <row r="151" spans="1:13" x14ac:dyDescent="0.25">
      <c r="A151" s="13" t="s">
        <v>356</v>
      </c>
      <c r="B151" s="85" t="s">
        <v>157</v>
      </c>
      <c r="C151" s="81">
        <v>-514207</v>
      </c>
      <c r="D151" s="82">
        <v>-549951</v>
      </c>
      <c r="E151" s="81">
        <v>-588236</v>
      </c>
      <c r="F151" s="81">
        <v>-628575</v>
      </c>
      <c r="G151" s="86">
        <v>-630850</v>
      </c>
      <c r="H151" s="46">
        <v>-536192</v>
      </c>
      <c r="I151" s="47">
        <v>-578049</v>
      </c>
      <c r="J151" s="47">
        <v>-618285</v>
      </c>
      <c r="K151" s="47">
        <v>-664965</v>
      </c>
      <c r="L151" s="47">
        <v>-714292</v>
      </c>
      <c r="M151" s="47">
        <v>-765913</v>
      </c>
    </row>
    <row r="152" spans="1:13" hidden="1" x14ac:dyDescent="0.25">
      <c r="A152" s="13" t="s">
        <v>169</v>
      </c>
      <c r="B152" s="63"/>
      <c r="C152" s="57"/>
      <c r="D152" s="58"/>
      <c r="E152" s="57"/>
      <c r="F152" s="57"/>
      <c r="G152" s="59"/>
      <c r="H152" s="42"/>
      <c r="I152" s="29"/>
      <c r="J152" s="29"/>
      <c r="K152" s="29"/>
      <c r="L152" s="29"/>
      <c r="M152" s="29"/>
    </row>
    <row r="153" spans="1:13" ht="15.75" thickBot="1" x14ac:dyDescent="0.3">
      <c r="A153" s="13" t="s">
        <v>165</v>
      </c>
      <c r="B153" s="68" t="str">
        <f>"Total "&amp;B150</f>
        <v>Total Financing Fund Flows</v>
      </c>
      <c r="C153" s="69">
        <f t="shared" ref="C153:M153" si="41">SUM(C151:C152)</f>
        <v>-514207</v>
      </c>
      <c r="D153" s="70">
        <f t="shared" si="41"/>
        <v>-549951</v>
      </c>
      <c r="E153" s="69">
        <f t="shared" si="41"/>
        <v>-588236</v>
      </c>
      <c r="F153" s="69">
        <f t="shared" si="41"/>
        <v>-628575</v>
      </c>
      <c r="G153" s="71">
        <f t="shared" si="41"/>
        <v>-630850</v>
      </c>
      <c r="H153" s="43">
        <f t="shared" si="41"/>
        <v>-536192</v>
      </c>
      <c r="I153" s="31">
        <f t="shared" si="41"/>
        <v>-578049</v>
      </c>
      <c r="J153" s="31">
        <f t="shared" si="41"/>
        <v>-618285</v>
      </c>
      <c r="K153" s="31">
        <f t="shared" si="41"/>
        <v>-664965</v>
      </c>
      <c r="L153" s="31">
        <f t="shared" si="41"/>
        <v>-714292</v>
      </c>
      <c r="M153" s="31">
        <f t="shared" si="41"/>
        <v>-765913</v>
      </c>
    </row>
    <row r="154" spans="1:13" ht="15.75" thickTop="1" x14ac:dyDescent="0.25">
      <c r="A154" s="13" t="s">
        <v>170</v>
      </c>
      <c r="B154" s="94" t="s">
        <v>108</v>
      </c>
      <c r="C154" s="95">
        <f t="shared" ref="C154:M154" si="42">C138+C144+C149+C153</f>
        <v>-4105293.959999999</v>
      </c>
      <c r="D154" s="95">
        <f t="shared" si="42"/>
        <v>-3689825.2299999986</v>
      </c>
      <c r="E154" s="95">
        <f t="shared" si="42"/>
        <v>-8922200.8899999987</v>
      </c>
      <c r="F154" s="95">
        <f t="shared" si="42"/>
        <v>-1014758.2300000004</v>
      </c>
      <c r="G154" s="96">
        <f t="shared" si="42"/>
        <v>-748764.15000000224</v>
      </c>
      <c r="H154" s="50">
        <f t="shared" si="42"/>
        <v>-1320464.3300000019</v>
      </c>
      <c r="I154" s="51">
        <f t="shared" si="42"/>
        <v>-277364.21000000089</v>
      </c>
      <c r="J154" s="51">
        <f t="shared" si="42"/>
        <v>-2358673.0199999996</v>
      </c>
      <c r="K154" s="51">
        <f t="shared" si="42"/>
        <v>852587.78000000305</v>
      </c>
      <c r="L154" s="51">
        <f t="shared" si="42"/>
        <v>-27008.819999996573</v>
      </c>
      <c r="M154" s="51">
        <f t="shared" si="42"/>
        <v>1339581.3499999996</v>
      </c>
    </row>
    <row r="155" spans="1:13" x14ac:dyDescent="0.25">
      <c r="A155" s="13" t="s">
        <v>167</v>
      </c>
      <c r="B155" s="97" t="s">
        <v>78</v>
      </c>
      <c r="C155" s="98"/>
      <c r="D155" s="99"/>
      <c r="E155" s="98"/>
      <c r="F155" s="98"/>
      <c r="G155" s="100"/>
      <c r="H155" s="41"/>
      <c r="I155" s="30"/>
      <c r="J155" s="30"/>
      <c r="K155" s="30"/>
      <c r="L155" s="30"/>
      <c r="M155" s="30"/>
    </row>
    <row r="156" spans="1:13" x14ac:dyDescent="0.25">
      <c r="A156" s="13" t="s">
        <v>357</v>
      </c>
      <c r="B156" s="85" t="s">
        <v>160</v>
      </c>
      <c r="C156" s="81">
        <v>-500000.04</v>
      </c>
      <c r="D156" s="82">
        <v>-500000.04</v>
      </c>
      <c r="E156" s="81">
        <v>-500000</v>
      </c>
      <c r="F156" s="81">
        <v>-500000</v>
      </c>
      <c r="G156" s="86">
        <v>-500000</v>
      </c>
      <c r="H156" s="46">
        <v>-500000</v>
      </c>
      <c r="I156" s="47">
        <v>-500000</v>
      </c>
      <c r="J156" s="47">
        <v>-500000</v>
      </c>
      <c r="K156" s="47">
        <v>-500000</v>
      </c>
      <c r="L156" s="47">
        <v>-500000</v>
      </c>
      <c r="M156" s="47">
        <v>-500000</v>
      </c>
    </row>
    <row r="157" spans="1:13" x14ac:dyDescent="0.25">
      <c r="A157" s="13" t="s">
        <v>416</v>
      </c>
      <c r="B157" s="85" t="s">
        <v>161</v>
      </c>
      <c r="C157" s="81">
        <v>-234000</v>
      </c>
      <c r="D157" s="82">
        <v>0</v>
      </c>
      <c r="E157" s="81">
        <v>0</v>
      </c>
      <c r="F157" s="81">
        <v>0</v>
      </c>
      <c r="G157" s="86">
        <v>0</v>
      </c>
      <c r="H157" s="46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</row>
    <row r="158" spans="1:13" x14ac:dyDescent="0.25">
      <c r="A158" s="13" t="s">
        <v>358</v>
      </c>
      <c r="B158" s="85" t="s">
        <v>163</v>
      </c>
      <c r="C158" s="81">
        <v>2442212.04</v>
      </c>
      <c r="D158" s="82">
        <v>2264295</v>
      </c>
      <c r="E158" s="81">
        <v>274235</v>
      </c>
      <c r="F158" s="81">
        <v>174235</v>
      </c>
      <c r="G158" s="86">
        <v>824235</v>
      </c>
      <c r="H158" s="46">
        <v>174235</v>
      </c>
      <c r="I158" s="47">
        <v>174235</v>
      </c>
      <c r="J158" s="47">
        <v>174235</v>
      </c>
      <c r="K158" s="47">
        <v>174235</v>
      </c>
      <c r="L158" s="47">
        <v>174235</v>
      </c>
      <c r="M158" s="47">
        <v>174235</v>
      </c>
    </row>
    <row r="159" spans="1:13" x14ac:dyDescent="0.25">
      <c r="A159" s="13" t="s">
        <v>359</v>
      </c>
      <c r="B159" s="85" t="s">
        <v>164</v>
      </c>
      <c r="C159" s="81">
        <v>1604212.08</v>
      </c>
      <c r="D159" s="82">
        <v>999999.96</v>
      </c>
      <c r="E159" s="81">
        <v>423948</v>
      </c>
      <c r="F159" s="81">
        <v>0</v>
      </c>
      <c r="G159" s="86">
        <v>0</v>
      </c>
      <c r="H159" s="46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</row>
    <row r="160" spans="1:13" hidden="1" x14ac:dyDescent="0.25">
      <c r="A160" s="13" t="s">
        <v>169</v>
      </c>
      <c r="B160" s="63"/>
      <c r="C160" s="57"/>
      <c r="D160" s="58"/>
      <c r="E160" s="57"/>
      <c r="F160" s="57"/>
      <c r="G160" s="59"/>
      <c r="H160" s="42"/>
      <c r="I160" s="29"/>
      <c r="J160" s="29"/>
      <c r="K160" s="29"/>
      <c r="L160" s="29"/>
      <c r="M160" s="29"/>
    </row>
    <row r="161" spans="1:13" ht="15.75" thickBot="1" x14ac:dyDescent="0.3">
      <c r="A161" s="13" t="s">
        <v>165</v>
      </c>
      <c r="B161" s="68" t="str">
        <f>"Total "&amp;B155</f>
        <v>Total Reserve Movements</v>
      </c>
      <c r="C161" s="69">
        <f t="shared" ref="C161:M161" si="43">SUM(C156:C160)</f>
        <v>3312424.08</v>
      </c>
      <c r="D161" s="70">
        <f t="shared" si="43"/>
        <v>2764294.92</v>
      </c>
      <c r="E161" s="69">
        <f t="shared" si="43"/>
        <v>198183</v>
      </c>
      <c r="F161" s="69">
        <f t="shared" si="43"/>
        <v>-325765</v>
      </c>
      <c r="G161" s="71">
        <f t="shared" si="43"/>
        <v>324235</v>
      </c>
      <c r="H161" s="43">
        <f t="shared" si="43"/>
        <v>-325765</v>
      </c>
      <c r="I161" s="31">
        <f t="shared" si="43"/>
        <v>-325765</v>
      </c>
      <c r="J161" s="31">
        <f t="shared" si="43"/>
        <v>-325765</v>
      </c>
      <c r="K161" s="31">
        <f t="shared" si="43"/>
        <v>-325765</v>
      </c>
      <c r="L161" s="31">
        <f t="shared" si="43"/>
        <v>-325765</v>
      </c>
      <c r="M161" s="31">
        <f t="shared" si="43"/>
        <v>-325765</v>
      </c>
    </row>
    <row r="162" spans="1:13" ht="16.5" thickTop="1" thickBot="1" x14ac:dyDescent="0.3">
      <c r="A162" s="13" t="s">
        <v>165</v>
      </c>
      <c r="B162" s="72" t="s">
        <v>109</v>
      </c>
      <c r="C162" s="73">
        <f t="shared" ref="C162:M162" si="44">C154+C161</f>
        <v>-792869.87999999896</v>
      </c>
      <c r="D162" s="73">
        <f t="shared" si="44"/>
        <v>-925530.30999999866</v>
      </c>
      <c r="E162" s="73">
        <f t="shared" si="44"/>
        <v>-8724017.8899999987</v>
      </c>
      <c r="F162" s="73">
        <f t="shared" si="44"/>
        <v>-1340523.2300000004</v>
      </c>
      <c r="G162" s="74">
        <f t="shared" si="44"/>
        <v>-424529.15000000224</v>
      </c>
      <c r="H162" s="50">
        <f t="shared" si="44"/>
        <v>-1646229.3300000019</v>
      </c>
      <c r="I162" s="51">
        <f t="shared" si="44"/>
        <v>-603129.21000000089</v>
      </c>
      <c r="J162" s="51">
        <f t="shared" si="44"/>
        <v>-2684438.0199999996</v>
      </c>
      <c r="K162" s="51">
        <f t="shared" si="44"/>
        <v>526822.78000000305</v>
      </c>
      <c r="L162" s="51">
        <f t="shared" si="44"/>
        <v>-352773.81999999657</v>
      </c>
      <c r="M162" s="51">
        <f t="shared" si="44"/>
        <v>1013816.3499999996</v>
      </c>
    </row>
    <row r="163" spans="1:13" ht="15.75" thickTop="1" x14ac:dyDescent="0.25">
      <c r="A163" s="13" t="s">
        <v>172</v>
      </c>
      <c r="B163" s="38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</row>
    <row r="164" spans="1:13" x14ac:dyDescent="0.25">
      <c r="A164" s="13" t="s">
        <v>257</v>
      </c>
      <c r="B164" s="77" t="s">
        <v>250</v>
      </c>
      <c r="C164" s="78"/>
      <c r="D164" s="78">
        <f t="shared" ref="D164" si="45">+C164+D162</f>
        <v>-925530.30999999866</v>
      </c>
      <c r="E164" s="78">
        <f t="shared" ref="E164" si="46">+D164+E162</f>
        <v>-9649548.1999999974</v>
      </c>
      <c r="F164" s="78">
        <f t="shared" ref="F164" si="47">+E164+F162</f>
        <v>-10990071.429999998</v>
      </c>
      <c r="G164" s="78">
        <f t="shared" ref="G164" si="48">+F164+G162</f>
        <v>-11414600.58</v>
      </c>
      <c r="H164" s="52"/>
      <c r="I164" s="52"/>
      <c r="J164" s="52"/>
      <c r="K164" s="52"/>
      <c r="L164" s="52"/>
      <c r="M164" s="52"/>
    </row>
    <row r="165" spans="1:13" x14ac:dyDescent="0.25">
      <c r="A165" s="13" t="s">
        <v>165</v>
      </c>
    </row>
    <row r="166" spans="1:13" hidden="1" x14ac:dyDescent="0.25">
      <c r="A166" s="13" t="s">
        <v>207</v>
      </c>
      <c r="B166" s="1" t="str">
        <f>IF(xlvar.SELECT="Entity",B168,IF(xlvar.SELECT="Directorate",C168,IF(xlvar.SELECT="Business Unit",D168,IF(xlvar.SELECT="Key Outcome Area",H168,IF(xlvar.SELECT="IPR Outcomes",I168,IF(xlvar.SELECT="IPR Strategies",J168,IF(xlvar.SELECT="IPR Activities",K168,IF(xlvar.SELECT="Project",L168,F168))))))))</f>
        <v>40 - Sewer Fund</v>
      </c>
    </row>
    <row r="167" spans="1:13" ht="15.75" thickBot="1" x14ac:dyDescent="0.3">
      <c r="A167" s="13" t="s">
        <v>165</v>
      </c>
      <c r="B167" s="1"/>
    </row>
    <row r="168" spans="1:13" ht="15.75" hidden="1" thickBot="1" x14ac:dyDescent="0.3">
      <c r="A168" s="13" t="s">
        <v>166</v>
      </c>
      <c r="B168" s="34" t="s">
        <v>201</v>
      </c>
      <c r="C168" s="34" t="s">
        <v>192</v>
      </c>
      <c r="D168" s="34" t="s">
        <v>202</v>
      </c>
      <c r="E168" s="34" t="s">
        <v>44</v>
      </c>
      <c r="F168" s="34" t="s">
        <v>203</v>
      </c>
      <c r="G168" s="34"/>
      <c r="H168" s="34" t="s">
        <v>204</v>
      </c>
      <c r="I168" s="34" t="s">
        <v>193</v>
      </c>
      <c r="J168" s="34" t="s">
        <v>194</v>
      </c>
      <c r="K168" s="34" t="s">
        <v>195</v>
      </c>
      <c r="L168" s="34" t="s">
        <v>405</v>
      </c>
    </row>
    <row r="169" spans="1:13" ht="28.5" customHeight="1" thickTop="1" x14ac:dyDescent="0.25">
      <c r="A169" s="13" t="s">
        <v>167</v>
      </c>
      <c r="B169" s="87" t="s">
        <v>264</v>
      </c>
      <c r="C169" s="88" t="str">
        <f>xlvar.PYORIG.DESCRLONG</f>
        <v>2020/21 Quarter 3 PJ Budget</v>
      </c>
      <c r="D169" s="88" t="str">
        <f>LEFT(xlvar.NXTBUD.DESCRLONG,7)</f>
        <v>2021/22</v>
      </c>
      <c r="E169" s="88" t="str">
        <f t="shared" ref="E169:M169" si="49">LEFT(D169,4)+1&amp;"/"&amp;RIGHT(D169,2)+1</f>
        <v>2022/23</v>
      </c>
      <c r="F169" s="88" t="str">
        <f t="shared" si="49"/>
        <v>2023/24</v>
      </c>
      <c r="G169" s="89" t="str">
        <f t="shared" si="49"/>
        <v>2024/25</v>
      </c>
      <c r="H169" s="48" t="str">
        <f t="shared" si="49"/>
        <v>2025/26</v>
      </c>
      <c r="I169" s="49" t="str">
        <f t="shared" si="49"/>
        <v>2026/27</v>
      </c>
      <c r="J169" s="49" t="str">
        <f t="shared" si="49"/>
        <v>2027/28</v>
      </c>
      <c r="K169" s="49" t="str">
        <f t="shared" si="49"/>
        <v>2028/29</v>
      </c>
      <c r="L169" s="49" t="str">
        <f t="shared" si="49"/>
        <v>2029/30</v>
      </c>
      <c r="M169" s="49" t="str">
        <f t="shared" si="49"/>
        <v>2030/31</v>
      </c>
    </row>
    <row r="170" spans="1:13" x14ac:dyDescent="0.25">
      <c r="A170" s="13" t="s">
        <v>207</v>
      </c>
      <c r="B170" s="90" t="s">
        <v>134</v>
      </c>
      <c r="C170" s="91"/>
      <c r="D170" s="92"/>
      <c r="E170" s="91"/>
      <c r="F170" s="91"/>
      <c r="G170" s="93"/>
      <c r="H170" s="40"/>
      <c r="I170" s="28"/>
      <c r="J170" s="28"/>
      <c r="K170" s="28"/>
      <c r="L170" s="28"/>
      <c r="M170" s="28"/>
    </row>
    <row r="171" spans="1:13" x14ac:dyDescent="0.25">
      <c r="A171" s="13" t="s">
        <v>361</v>
      </c>
      <c r="B171" s="80" t="s">
        <v>144</v>
      </c>
      <c r="C171" s="81">
        <v>9088752.5299999993</v>
      </c>
      <c r="D171" s="82">
        <v>9391044.4900000002</v>
      </c>
      <c r="E171" s="83">
        <v>9694978.4399999995</v>
      </c>
      <c r="F171" s="83">
        <v>10008739.24</v>
      </c>
      <c r="G171" s="84">
        <v>10332644.220000001</v>
      </c>
      <c r="H171" s="44">
        <v>10667020.949999999</v>
      </c>
      <c r="I171" s="45">
        <v>11012207.550000001</v>
      </c>
      <c r="J171" s="45">
        <v>11368553.060000001</v>
      </c>
      <c r="K171" s="45">
        <v>11736417.75</v>
      </c>
      <c r="L171" s="45">
        <v>12116173.51</v>
      </c>
      <c r="M171" s="45">
        <v>12508204.220000001</v>
      </c>
    </row>
    <row r="172" spans="1:13" x14ac:dyDescent="0.25">
      <c r="A172" s="13" t="s">
        <v>362</v>
      </c>
      <c r="B172" s="80" t="s">
        <v>145</v>
      </c>
      <c r="C172" s="81">
        <v>1907407.95</v>
      </c>
      <c r="D172" s="82">
        <v>1969486.2</v>
      </c>
      <c r="E172" s="83">
        <v>2033525.7</v>
      </c>
      <c r="F172" s="83">
        <v>2099647.7400000002</v>
      </c>
      <c r="G172" s="84">
        <v>2167920.04</v>
      </c>
      <c r="H172" s="44">
        <v>2238412.54</v>
      </c>
      <c r="I172" s="45">
        <v>2311197.4300000002</v>
      </c>
      <c r="J172" s="45">
        <v>2386349.31</v>
      </c>
      <c r="K172" s="45">
        <v>2463945.15</v>
      </c>
      <c r="L172" s="45">
        <v>2544064.42</v>
      </c>
      <c r="M172" s="45">
        <v>2626789.2200000002</v>
      </c>
    </row>
    <row r="173" spans="1:13" x14ac:dyDescent="0.25">
      <c r="A173" s="13" t="s">
        <v>363</v>
      </c>
      <c r="B173" s="80" t="s">
        <v>146</v>
      </c>
      <c r="C173" s="81">
        <v>418405</v>
      </c>
      <c r="D173" s="82">
        <v>387217</v>
      </c>
      <c r="E173" s="83">
        <v>386006</v>
      </c>
      <c r="F173" s="83">
        <v>384770</v>
      </c>
      <c r="G173" s="84">
        <v>383509</v>
      </c>
      <c r="H173" s="44">
        <v>382223</v>
      </c>
      <c r="I173" s="45">
        <v>380911</v>
      </c>
      <c r="J173" s="45">
        <v>379753</v>
      </c>
      <c r="K173" s="45">
        <v>378207</v>
      </c>
      <c r="L173" s="45">
        <v>376815</v>
      </c>
      <c r="M173" s="45">
        <v>375394</v>
      </c>
    </row>
    <row r="174" spans="1:13" x14ac:dyDescent="0.25">
      <c r="A174" s="13" t="s">
        <v>364</v>
      </c>
      <c r="B174" s="80" t="s">
        <v>147</v>
      </c>
      <c r="C174" s="81">
        <v>13368</v>
      </c>
      <c r="D174" s="82">
        <v>13630</v>
      </c>
      <c r="E174" s="83">
        <v>14175.2</v>
      </c>
      <c r="F174" s="83">
        <v>14742.21</v>
      </c>
      <c r="G174" s="84">
        <v>15331.9</v>
      </c>
      <c r="H174" s="44">
        <v>15945.18</v>
      </c>
      <c r="I174" s="45">
        <v>16582.990000000002</v>
      </c>
      <c r="J174" s="45">
        <v>17246.310000000001</v>
      </c>
      <c r="K174" s="45">
        <v>17936.16</v>
      </c>
      <c r="L174" s="45">
        <v>18653.61</v>
      </c>
      <c r="M174" s="45">
        <v>19399.75</v>
      </c>
    </row>
    <row r="175" spans="1:13" x14ac:dyDescent="0.25">
      <c r="A175" s="13" t="s">
        <v>365</v>
      </c>
      <c r="B175" s="80" t="s">
        <v>148</v>
      </c>
      <c r="C175" s="81">
        <v>93500</v>
      </c>
      <c r="D175" s="82">
        <v>93500</v>
      </c>
      <c r="E175" s="83">
        <v>93500</v>
      </c>
      <c r="F175" s="83">
        <v>93500</v>
      </c>
      <c r="G175" s="84">
        <v>93500</v>
      </c>
      <c r="H175" s="44">
        <v>93500</v>
      </c>
      <c r="I175" s="45">
        <v>93500</v>
      </c>
      <c r="J175" s="45">
        <v>93500</v>
      </c>
      <c r="K175" s="45">
        <v>93500</v>
      </c>
      <c r="L175" s="45">
        <v>93500</v>
      </c>
      <c r="M175" s="45">
        <v>93500</v>
      </c>
    </row>
    <row r="176" spans="1:13" x14ac:dyDescent="0.25">
      <c r="A176" s="13" t="s">
        <v>366</v>
      </c>
      <c r="B176" s="80" t="s">
        <v>149</v>
      </c>
      <c r="C176" s="81">
        <v>200959</v>
      </c>
      <c r="D176" s="82">
        <v>299153</v>
      </c>
      <c r="E176" s="83">
        <v>307379.71000000002</v>
      </c>
      <c r="F176" s="83">
        <v>315832.65000000002</v>
      </c>
      <c r="G176" s="84">
        <v>324518.05</v>
      </c>
      <c r="H176" s="44">
        <v>333442.31</v>
      </c>
      <c r="I176" s="45">
        <v>342611.97</v>
      </c>
      <c r="J176" s="45">
        <v>352033.8</v>
      </c>
      <c r="K176" s="45">
        <v>361714.72</v>
      </c>
      <c r="L176" s="45">
        <v>371661.87</v>
      </c>
      <c r="M176" s="45">
        <v>381882.57</v>
      </c>
    </row>
    <row r="177" spans="1:13" hidden="1" x14ac:dyDescent="0.25">
      <c r="A177" s="13" t="s">
        <v>166</v>
      </c>
      <c r="B177" s="63"/>
      <c r="C177" s="57"/>
      <c r="D177" s="58"/>
      <c r="E177" s="57"/>
      <c r="F177" s="57"/>
      <c r="G177" s="59"/>
      <c r="H177" s="42"/>
      <c r="I177" s="29"/>
      <c r="J177" s="29"/>
      <c r="K177" s="29"/>
      <c r="L177" s="29"/>
      <c r="M177" s="29"/>
    </row>
    <row r="178" spans="1:13" x14ac:dyDescent="0.25">
      <c r="A178" s="13" t="s">
        <v>167</v>
      </c>
      <c r="B178" s="64" t="s">
        <v>115</v>
      </c>
      <c r="C178" s="65">
        <f t="shared" ref="C178" si="50">SUM(C170:C177)</f>
        <v>11722392.479999999</v>
      </c>
      <c r="D178" s="66">
        <f t="shared" ref="D178:M178" si="51">SUM(D170:D177)</f>
        <v>12154030.689999999</v>
      </c>
      <c r="E178" s="65">
        <f t="shared" si="51"/>
        <v>12529565.049999999</v>
      </c>
      <c r="F178" s="65">
        <f t="shared" si="51"/>
        <v>12917231.840000002</v>
      </c>
      <c r="G178" s="67">
        <f t="shared" si="51"/>
        <v>13317423.210000003</v>
      </c>
      <c r="H178" s="43">
        <f t="shared" si="51"/>
        <v>13730543.979999999</v>
      </c>
      <c r="I178" s="31">
        <f t="shared" si="51"/>
        <v>14157010.940000001</v>
      </c>
      <c r="J178" s="31">
        <f t="shared" si="51"/>
        <v>14597435.480000002</v>
      </c>
      <c r="K178" s="31">
        <f t="shared" si="51"/>
        <v>15051720.780000001</v>
      </c>
      <c r="L178" s="31">
        <f t="shared" si="51"/>
        <v>15520868.409999998</v>
      </c>
      <c r="M178" s="31">
        <f t="shared" si="51"/>
        <v>16005169.760000002</v>
      </c>
    </row>
    <row r="179" spans="1:13" x14ac:dyDescent="0.25">
      <c r="A179" s="13" t="s">
        <v>207</v>
      </c>
      <c r="B179" s="56" t="s">
        <v>135</v>
      </c>
      <c r="C179" s="57"/>
      <c r="D179" s="58"/>
      <c r="E179" s="57"/>
      <c r="F179" s="57"/>
      <c r="G179" s="59"/>
      <c r="H179" s="42"/>
      <c r="I179" s="29"/>
      <c r="J179" s="29"/>
      <c r="K179" s="29"/>
      <c r="L179" s="29"/>
      <c r="M179" s="29"/>
    </row>
    <row r="180" spans="1:13" x14ac:dyDescent="0.25">
      <c r="A180" s="13" t="s">
        <v>367</v>
      </c>
      <c r="B180" s="85" t="s">
        <v>150</v>
      </c>
      <c r="C180" s="81">
        <v>1931938.47</v>
      </c>
      <c r="D180" s="82">
        <v>2011758.08</v>
      </c>
      <c r="E180" s="81">
        <v>2078154.92</v>
      </c>
      <c r="F180" s="81">
        <v>2146772.9300000002</v>
      </c>
      <c r="G180" s="86">
        <v>2217639.56</v>
      </c>
      <c r="H180" s="46">
        <v>2290860.89</v>
      </c>
      <c r="I180" s="47">
        <v>2366531.7200000002</v>
      </c>
      <c r="J180" s="47">
        <v>2444711.48</v>
      </c>
      <c r="K180" s="47">
        <v>2525496.2999999998</v>
      </c>
      <c r="L180" s="47">
        <v>2608956.0699999998</v>
      </c>
      <c r="M180" s="47">
        <v>2695185.38</v>
      </c>
    </row>
    <row r="181" spans="1:13" x14ac:dyDescent="0.25">
      <c r="A181" s="13" t="s">
        <v>368</v>
      </c>
      <c r="B181" s="85" t="s">
        <v>151</v>
      </c>
      <c r="C181" s="81">
        <v>1488250</v>
      </c>
      <c r="D181" s="82">
        <v>2247300</v>
      </c>
      <c r="E181" s="81">
        <v>2309100.7599999998</v>
      </c>
      <c r="F181" s="81">
        <v>2422601.04</v>
      </c>
      <c r="G181" s="86">
        <v>2437847.61</v>
      </c>
      <c r="H181" s="46">
        <v>2504888.4</v>
      </c>
      <c r="I181" s="47">
        <v>2573772.79</v>
      </c>
      <c r="J181" s="47">
        <v>2694551.54</v>
      </c>
      <c r="K181" s="47">
        <v>2717276.72</v>
      </c>
      <c r="L181" s="47">
        <v>2792001.84</v>
      </c>
      <c r="M181" s="47">
        <v>2868781.9</v>
      </c>
    </row>
    <row r="182" spans="1:13" x14ac:dyDescent="0.25">
      <c r="A182" s="13" t="s">
        <v>369</v>
      </c>
      <c r="B182" s="85" t="s">
        <v>152</v>
      </c>
      <c r="C182" s="81">
        <v>205415</v>
      </c>
      <c r="D182" s="82">
        <v>171424</v>
      </c>
      <c r="E182" s="81">
        <v>150666</v>
      </c>
      <c r="F182" s="81">
        <v>133885</v>
      </c>
      <c r="G182" s="86">
        <v>115142</v>
      </c>
      <c r="H182" s="46">
        <v>104046</v>
      </c>
      <c r="I182" s="47">
        <v>97343</v>
      </c>
      <c r="J182" s="47">
        <v>90450</v>
      </c>
      <c r="K182" s="47">
        <v>82637</v>
      </c>
      <c r="L182" s="47">
        <v>74563</v>
      </c>
      <c r="M182" s="47">
        <v>65974</v>
      </c>
    </row>
    <row r="183" spans="1:13" x14ac:dyDescent="0.25">
      <c r="A183" s="13" t="s">
        <v>268</v>
      </c>
      <c r="B183" s="85" t="s">
        <v>153</v>
      </c>
      <c r="C183" s="81">
        <v>1801307</v>
      </c>
      <c r="D183" s="82">
        <v>1851307</v>
      </c>
      <c r="E183" s="81">
        <v>1851307</v>
      </c>
      <c r="F183" s="81">
        <v>1851307</v>
      </c>
      <c r="G183" s="86">
        <v>1851307</v>
      </c>
      <c r="H183" s="46">
        <v>1851307</v>
      </c>
      <c r="I183" s="47">
        <v>1851307</v>
      </c>
      <c r="J183" s="47">
        <v>1851307</v>
      </c>
      <c r="K183" s="47">
        <v>1851307</v>
      </c>
      <c r="L183" s="47">
        <v>1851307</v>
      </c>
      <c r="M183" s="47">
        <v>1851307</v>
      </c>
    </row>
    <row r="184" spans="1:13" x14ac:dyDescent="0.25">
      <c r="A184" s="13" t="s">
        <v>370</v>
      </c>
      <c r="B184" s="85" t="s">
        <v>154</v>
      </c>
      <c r="C184" s="81">
        <v>755600</v>
      </c>
      <c r="D184" s="82">
        <v>535710</v>
      </c>
      <c r="E184" s="81">
        <v>551759.52</v>
      </c>
      <c r="F184" s="81">
        <v>568289.93000000005</v>
      </c>
      <c r="G184" s="86">
        <v>585315.64</v>
      </c>
      <c r="H184" s="46">
        <v>602851.49</v>
      </c>
      <c r="I184" s="47">
        <v>620912.77</v>
      </c>
      <c r="J184" s="47">
        <v>639515.21</v>
      </c>
      <c r="K184" s="47">
        <v>658675.04</v>
      </c>
      <c r="L184" s="47">
        <v>678408.98</v>
      </c>
      <c r="M184" s="47">
        <v>698734.2</v>
      </c>
    </row>
    <row r="185" spans="1:13" x14ac:dyDescent="0.25">
      <c r="A185" s="13" t="s">
        <v>371</v>
      </c>
      <c r="B185" s="85" t="s">
        <v>155</v>
      </c>
      <c r="C185" s="81">
        <v>2108197.0699999998</v>
      </c>
      <c r="D185" s="82">
        <v>2086970.85</v>
      </c>
      <c r="E185" s="81">
        <v>2157053.56</v>
      </c>
      <c r="F185" s="81">
        <v>2229507.7200000002</v>
      </c>
      <c r="G185" s="86">
        <v>2304414.09</v>
      </c>
      <c r="H185" s="46">
        <v>2381856.17</v>
      </c>
      <c r="I185" s="47">
        <v>2461920.36</v>
      </c>
      <c r="J185" s="47">
        <v>2544695.9900000002</v>
      </c>
      <c r="K185" s="47">
        <v>2630275.48</v>
      </c>
      <c r="L185" s="47">
        <v>2718754.41</v>
      </c>
      <c r="M185" s="47">
        <v>2810231.6</v>
      </c>
    </row>
    <row r="186" spans="1:13" hidden="1" x14ac:dyDescent="0.25">
      <c r="A186" s="13" t="s">
        <v>169</v>
      </c>
      <c r="B186" s="63"/>
      <c r="C186" s="57"/>
      <c r="D186" s="58"/>
      <c r="E186" s="57"/>
      <c r="F186" s="57"/>
      <c r="G186" s="59"/>
      <c r="H186" s="42"/>
      <c r="I186" s="29"/>
      <c r="J186" s="29"/>
      <c r="K186" s="29"/>
      <c r="L186" s="29"/>
      <c r="M186" s="29"/>
    </row>
    <row r="187" spans="1:13" ht="15.75" thickBot="1" x14ac:dyDescent="0.3">
      <c r="A187" s="13" t="s">
        <v>168</v>
      </c>
      <c r="B187" s="68" t="s">
        <v>116</v>
      </c>
      <c r="C187" s="69">
        <f t="shared" ref="C187:M187" si="52">SUM(C179:C186)</f>
        <v>8290707.5399999991</v>
      </c>
      <c r="D187" s="70">
        <f t="shared" si="52"/>
        <v>8904469.9299999997</v>
      </c>
      <c r="E187" s="69">
        <f t="shared" si="52"/>
        <v>9098041.7599999998</v>
      </c>
      <c r="F187" s="69">
        <f t="shared" si="52"/>
        <v>9352363.620000001</v>
      </c>
      <c r="G187" s="71">
        <f t="shared" si="52"/>
        <v>9511665.8999999985</v>
      </c>
      <c r="H187" s="43">
        <f t="shared" si="52"/>
        <v>9735809.9499999993</v>
      </c>
      <c r="I187" s="31">
        <f t="shared" si="52"/>
        <v>9971787.6399999987</v>
      </c>
      <c r="J187" s="31">
        <f t="shared" si="52"/>
        <v>10265231.219999999</v>
      </c>
      <c r="K187" s="31">
        <f t="shared" si="52"/>
        <v>10465667.539999999</v>
      </c>
      <c r="L187" s="31">
        <f t="shared" si="52"/>
        <v>10723991.300000001</v>
      </c>
      <c r="M187" s="31">
        <f t="shared" si="52"/>
        <v>10990214.08</v>
      </c>
    </row>
    <row r="188" spans="1:13" ht="15.75" thickTop="1" x14ac:dyDescent="0.25">
      <c r="A188" s="13" t="s">
        <v>167</v>
      </c>
      <c r="B188" s="94" t="s">
        <v>106</v>
      </c>
      <c r="C188" s="95">
        <f t="shared" ref="C188:M188" si="53">C178-C187</f>
        <v>3431684.9399999995</v>
      </c>
      <c r="D188" s="95">
        <f t="shared" si="53"/>
        <v>3249560.76</v>
      </c>
      <c r="E188" s="95">
        <f t="shared" si="53"/>
        <v>3431523.2899999991</v>
      </c>
      <c r="F188" s="95">
        <f t="shared" si="53"/>
        <v>3564868.2200000007</v>
      </c>
      <c r="G188" s="96">
        <f t="shared" si="53"/>
        <v>3805757.3100000042</v>
      </c>
      <c r="H188" s="50">
        <f t="shared" si="53"/>
        <v>3994734.0299999993</v>
      </c>
      <c r="I188" s="51">
        <f t="shared" si="53"/>
        <v>4185223.3000000026</v>
      </c>
      <c r="J188" s="51">
        <f t="shared" si="53"/>
        <v>4332204.2600000035</v>
      </c>
      <c r="K188" s="51">
        <f t="shared" si="53"/>
        <v>4586053.2400000021</v>
      </c>
      <c r="L188" s="51">
        <f t="shared" si="53"/>
        <v>4796877.1099999975</v>
      </c>
      <c r="M188" s="51">
        <f t="shared" si="53"/>
        <v>5014955.6800000016</v>
      </c>
    </row>
    <row r="189" spans="1:13" x14ac:dyDescent="0.25">
      <c r="A189" s="13" t="s">
        <v>207</v>
      </c>
      <c r="B189" s="90" t="s">
        <v>74</v>
      </c>
      <c r="C189" s="91"/>
      <c r="D189" s="92"/>
      <c r="E189" s="91"/>
      <c r="F189" s="91"/>
      <c r="G189" s="93"/>
      <c r="H189" s="42"/>
      <c r="I189" s="29"/>
      <c r="J189" s="29"/>
      <c r="K189" s="29"/>
      <c r="L189" s="29"/>
      <c r="M189" s="29"/>
    </row>
    <row r="190" spans="1:13" x14ac:dyDescent="0.25">
      <c r="A190" s="13" t="s">
        <v>372</v>
      </c>
      <c r="B190" s="85" t="s">
        <v>156</v>
      </c>
      <c r="C190" s="81">
        <v>1100000</v>
      </c>
      <c r="D190" s="82">
        <v>1459009</v>
      </c>
      <c r="E190" s="81">
        <v>600000</v>
      </c>
      <c r="F190" s="81">
        <v>600000</v>
      </c>
      <c r="G190" s="86">
        <v>600000</v>
      </c>
      <c r="H190" s="46">
        <v>600000</v>
      </c>
      <c r="I190" s="47">
        <v>600000</v>
      </c>
      <c r="J190" s="47">
        <v>600000</v>
      </c>
      <c r="K190" s="47">
        <v>600000</v>
      </c>
      <c r="L190" s="47">
        <v>600000</v>
      </c>
      <c r="M190" s="47">
        <v>600000</v>
      </c>
    </row>
    <row r="191" spans="1:13" hidden="1" x14ac:dyDescent="0.25">
      <c r="A191" s="13" t="s">
        <v>165</v>
      </c>
      <c r="B191" s="63"/>
      <c r="C191" s="57"/>
      <c r="D191" s="58"/>
      <c r="E191" s="57"/>
      <c r="F191" s="57"/>
      <c r="G191" s="59"/>
      <c r="H191" s="42"/>
      <c r="I191" s="29"/>
      <c r="J191" s="29"/>
      <c r="K191" s="29"/>
      <c r="L191" s="29"/>
      <c r="M191" s="29"/>
    </row>
    <row r="192" spans="1:13" ht="15.75" thickBot="1" x14ac:dyDescent="0.3">
      <c r="A192" s="13" t="s">
        <v>165</v>
      </c>
      <c r="B192" s="72" t="s">
        <v>107</v>
      </c>
      <c r="C192" s="73">
        <f t="shared" ref="C192:M192" si="54">SUM(C188:C191)</f>
        <v>4531684.9399999995</v>
      </c>
      <c r="D192" s="73">
        <f t="shared" si="54"/>
        <v>4708569.76</v>
      </c>
      <c r="E192" s="73">
        <f t="shared" si="54"/>
        <v>4031523.2899999991</v>
      </c>
      <c r="F192" s="73">
        <f t="shared" si="54"/>
        <v>4164868.2200000007</v>
      </c>
      <c r="G192" s="74">
        <f t="shared" si="54"/>
        <v>4405757.3100000042</v>
      </c>
      <c r="H192" s="50">
        <f t="shared" si="54"/>
        <v>4594734.0299999993</v>
      </c>
      <c r="I192" s="51">
        <f t="shared" si="54"/>
        <v>4785223.3000000026</v>
      </c>
      <c r="J192" s="51">
        <f t="shared" si="54"/>
        <v>4932204.2600000035</v>
      </c>
      <c r="K192" s="51">
        <f t="shared" si="54"/>
        <v>5186053.2400000021</v>
      </c>
      <c r="L192" s="51">
        <f t="shared" si="54"/>
        <v>5396877.1099999975</v>
      </c>
      <c r="M192" s="51">
        <f t="shared" si="54"/>
        <v>5614955.6800000016</v>
      </c>
    </row>
    <row r="193" spans="1:13" ht="16.5" thickTop="1" thickBot="1" x14ac:dyDescent="0.3">
      <c r="A193" s="13" t="s">
        <v>168</v>
      </c>
      <c r="B193" s="38"/>
      <c r="C193" s="39"/>
      <c r="D193" s="39"/>
      <c r="E193" s="39"/>
      <c r="F193" s="39"/>
      <c r="G193" s="39"/>
      <c r="H193" s="35"/>
      <c r="I193" s="35"/>
      <c r="J193" s="35"/>
      <c r="K193" s="35"/>
      <c r="L193" s="35"/>
      <c r="M193" s="35"/>
    </row>
    <row r="194" spans="1:13" ht="26.25" thickTop="1" x14ac:dyDescent="0.25">
      <c r="A194" s="13" t="s">
        <v>167</v>
      </c>
      <c r="B194" s="87" t="s">
        <v>265</v>
      </c>
      <c r="C194" s="88" t="str">
        <f>LEFT(xlvar.NXTBUD.DESCRLONG,7)&amp;" Original"</f>
        <v>2021/22 Original</v>
      </c>
      <c r="D194" s="88" t="str">
        <f>LEFT(xlvar.NXTBUD.DESCRLONG,7)</f>
        <v>2021/22</v>
      </c>
      <c r="E194" s="88" t="str">
        <f t="shared" ref="E194:M194" si="55">LEFT(D194,4)+1&amp;"/"&amp;RIGHT(D194,2)+1</f>
        <v>2022/23</v>
      </c>
      <c r="F194" s="88" t="str">
        <f t="shared" si="55"/>
        <v>2023/24</v>
      </c>
      <c r="G194" s="89" t="str">
        <f t="shared" si="55"/>
        <v>2024/25</v>
      </c>
      <c r="H194" s="48" t="str">
        <f t="shared" si="55"/>
        <v>2025/26</v>
      </c>
      <c r="I194" s="49" t="str">
        <f t="shared" si="55"/>
        <v>2026/27</v>
      </c>
      <c r="J194" s="49" t="str">
        <f t="shared" si="55"/>
        <v>2027/28</v>
      </c>
      <c r="K194" s="49" t="str">
        <f t="shared" si="55"/>
        <v>2028/29</v>
      </c>
      <c r="L194" s="49" t="str">
        <f t="shared" si="55"/>
        <v>2029/30</v>
      </c>
      <c r="M194" s="49" t="str">
        <f t="shared" si="55"/>
        <v>2030/31</v>
      </c>
    </row>
    <row r="195" spans="1:13" x14ac:dyDescent="0.25">
      <c r="A195" s="13" t="s">
        <v>207</v>
      </c>
      <c r="B195" s="90" t="s">
        <v>137</v>
      </c>
      <c r="C195" s="91"/>
      <c r="D195" s="92"/>
      <c r="E195" s="91"/>
      <c r="F195" s="91"/>
      <c r="G195" s="93"/>
      <c r="H195" s="42"/>
      <c r="I195" s="29"/>
      <c r="J195" s="29"/>
      <c r="K195" s="29"/>
      <c r="L195" s="29"/>
      <c r="M195" s="29"/>
    </row>
    <row r="196" spans="1:13" x14ac:dyDescent="0.25">
      <c r="A196" s="13" t="s">
        <v>373</v>
      </c>
      <c r="B196" s="85" t="s">
        <v>153</v>
      </c>
      <c r="C196" s="81">
        <v>1801307</v>
      </c>
      <c r="D196" s="82">
        <v>1851307</v>
      </c>
      <c r="E196" s="81">
        <v>1851307</v>
      </c>
      <c r="F196" s="81">
        <v>1851307</v>
      </c>
      <c r="G196" s="86">
        <v>1851307</v>
      </c>
      <c r="H196" s="46">
        <v>1851307</v>
      </c>
      <c r="I196" s="47">
        <v>1851307</v>
      </c>
      <c r="J196" s="47">
        <v>1851307</v>
      </c>
      <c r="K196" s="47">
        <v>1851307</v>
      </c>
      <c r="L196" s="47">
        <v>1851307</v>
      </c>
      <c r="M196" s="47">
        <v>1851307</v>
      </c>
    </row>
    <row r="197" spans="1:13" hidden="1" x14ac:dyDescent="0.25">
      <c r="A197" s="13" t="s">
        <v>168</v>
      </c>
      <c r="B197" s="63"/>
      <c r="C197" s="57"/>
      <c r="D197" s="58"/>
      <c r="E197" s="57"/>
      <c r="F197" s="57"/>
      <c r="G197" s="59"/>
      <c r="H197" s="42"/>
      <c r="I197" s="29"/>
      <c r="J197" s="29"/>
      <c r="K197" s="29"/>
      <c r="L197" s="29"/>
      <c r="M197" s="29"/>
    </row>
    <row r="198" spans="1:13" x14ac:dyDescent="0.25">
      <c r="A198" s="13" t="s">
        <v>170</v>
      </c>
      <c r="B198" s="64" t="str">
        <f t="shared" ref="B198" si="56">"Total "&amp;B195</f>
        <v>Total Non Cash</v>
      </c>
      <c r="C198" s="65">
        <f t="shared" ref="C198:M198" si="57">SUM(C195:C197)</f>
        <v>1801307</v>
      </c>
      <c r="D198" s="66">
        <f t="shared" si="57"/>
        <v>1851307</v>
      </c>
      <c r="E198" s="65">
        <f t="shared" si="57"/>
        <v>1851307</v>
      </c>
      <c r="F198" s="65">
        <f t="shared" si="57"/>
        <v>1851307</v>
      </c>
      <c r="G198" s="67">
        <f t="shared" si="57"/>
        <v>1851307</v>
      </c>
      <c r="H198" s="43">
        <f t="shared" si="57"/>
        <v>1851307</v>
      </c>
      <c r="I198" s="31">
        <f t="shared" si="57"/>
        <v>1851307</v>
      </c>
      <c r="J198" s="31">
        <f t="shared" si="57"/>
        <v>1851307</v>
      </c>
      <c r="K198" s="31">
        <f t="shared" si="57"/>
        <v>1851307</v>
      </c>
      <c r="L198" s="31">
        <f t="shared" si="57"/>
        <v>1851307</v>
      </c>
      <c r="M198" s="31">
        <f t="shared" si="57"/>
        <v>1851307</v>
      </c>
    </row>
    <row r="199" spans="1:13" x14ac:dyDescent="0.25">
      <c r="A199" s="13" t="s">
        <v>171</v>
      </c>
      <c r="B199" s="75" t="s">
        <v>75</v>
      </c>
      <c r="C199" s="61"/>
      <c r="D199" s="76"/>
      <c r="E199" s="61"/>
      <c r="F199" s="61"/>
      <c r="G199" s="62"/>
      <c r="H199" s="41"/>
      <c r="I199" s="30"/>
      <c r="J199" s="30"/>
      <c r="K199" s="30"/>
      <c r="L199" s="30"/>
      <c r="M199" s="30"/>
    </row>
    <row r="200" spans="1:13" x14ac:dyDescent="0.25">
      <c r="A200" s="13" t="s">
        <v>374</v>
      </c>
      <c r="B200" s="85" t="s">
        <v>140</v>
      </c>
      <c r="C200" s="81">
        <v>-9848818</v>
      </c>
      <c r="D200" s="82">
        <v>-13904054</v>
      </c>
      <c r="E200" s="81">
        <v>-13555000</v>
      </c>
      <c r="F200" s="81">
        <v>-9055000</v>
      </c>
      <c r="G200" s="86">
        <v>-2955000</v>
      </c>
      <c r="H200" s="46">
        <v>-3805000</v>
      </c>
      <c r="I200" s="47">
        <v>-4805000</v>
      </c>
      <c r="J200" s="47">
        <v>-5205000</v>
      </c>
      <c r="K200" s="47">
        <v>-11655000</v>
      </c>
      <c r="L200" s="47">
        <v>-5405000</v>
      </c>
      <c r="M200" s="47">
        <v>-3805000</v>
      </c>
    </row>
    <row r="201" spans="1:13" x14ac:dyDescent="0.25">
      <c r="A201" s="13" t="s">
        <v>165</v>
      </c>
      <c r="B201" s="63" t="s">
        <v>142</v>
      </c>
      <c r="C201" s="57">
        <v>0</v>
      </c>
      <c r="D201" s="58">
        <v>0</v>
      </c>
      <c r="E201" s="57">
        <v>0</v>
      </c>
      <c r="F201" s="57">
        <v>0</v>
      </c>
      <c r="G201" s="59">
        <v>0</v>
      </c>
      <c r="H201" s="42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</row>
    <row r="202" spans="1:13" hidden="1" x14ac:dyDescent="0.25">
      <c r="A202" s="13" t="s">
        <v>165</v>
      </c>
      <c r="B202" s="63"/>
      <c r="C202" s="57"/>
      <c r="D202" s="58"/>
      <c r="E202" s="57"/>
      <c r="F202" s="57"/>
      <c r="G202" s="59"/>
      <c r="H202" s="42"/>
      <c r="I202" s="29"/>
      <c r="J202" s="29"/>
      <c r="K202" s="29"/>
      <c r="L202" s="29"/>
      <c r="M202" s="29"/>
    </row>
    <row r="203" spans="1:13" x14ac:dyDescent="0.25">
      <c r="A203" s="13" t="s">
        <v>170</v>
      </c>
      <c r="B203" s="64" t="str">
        <f>"Total "&amp;B199</f>
        <v>Total Investing Fund Flows</v>
      </c>
      <c r="C203" s="65">
        <f t="shared" ref="C203:M203" si="58">SUM(C200:C202)</f>
        <v>-9848818</v>
      </c>
      <c r="D203" s="66">
        <f t="shared" si="58"/>
        <v>-13904054</v>
      </c>
      <c r="E203" s="65">
        <f t="shared" si="58"/>
        <v>-13555000</v>
      </c>
      <c r="F203" s="65">
        <f t="shared" si="58"/>
        <v>-9055000</v>
      </c>
      <c r="G203" s="67">
        <f t="shared" si="58"/>
        <v>-2955000</v>
      </c>
      <c r="H203" s="43">
        <f t="shared" si="58"/>
        <v>-3805000</v>
      </c>
      <c r="I203" s="31">
        <f t="shared" si="58"/>
        <v>-4805000</v>
      </c>
      <c r="J203" s="31">
        <f t="shared" si="58"/>
        <v>-5205000</v>
      </c>
      <c r="K203" s="31">
        <f t="shared" si="58"/>
        <v>-11655000</v>
      </c>
      <c r="L203" s="31">
        <f t="shared" si="58"/>
        <v>-5405000</v>
      </c>
      <c r="M203" s="31">
        <f t="shared" si="58"/>
        <v>-3805000</v>
      </c>
    </row>
    <row r="204" spans="1:13" x14ac:dyDescent="0.25">
      <c r="A204" s="13" t="s">
        <v>167</v>
      </c>
      <c r="B204" s="75" t="s">
        <v>77</v>
      </c>
      <c r="C204" s="61"/>
      <c r="D204" s="76"/>
      <c r="E204" s="61"/>
      <c r="F204" s="61"/>
      <c r="G204" s="62"/>
      <c r="H204" s="41"/>
      <c r="I204" s="30"/>
      <c r="J204" s="30"/>
      <c r="K204" s="30"/>
      <c r="L204" s="30"/>
      <c r="M204" s="30"/>
    </row>
    <row r="205" spans="1:13" x14ac:dyDescent="0.25">
      <c r="A205" s="13" t="s">
        <v>375</v>
      </c>
      <c r="B205" s="85" t="s">
        <v>157</v>
      </c>
      <c r="C205" s="81">
        <v>-486159</v>
      </c>
      <c r="D205" s="82">
        <v>-300222</v>
      </c>
      <c r="E205" s="81">
        <v>-214412</v>
      </c>
      <c r="F205" s="81">
        <v>-229957</v>
      </c>
      <c r="G205" s="86">
        <v>-193044</v>
      </c>
      <c r="H205" s="46">
        <v>-39667</v>
      </c>
      <c r="I205" s="47">
        <v>-45059</v>
      </c>
      <c r="J205" s="47">
        <v>-50613</v>
      </c>
      <c r="K205" s="47">
        <v>-57061</v>
      </c>
      <c r="L205" s="47">
        <v>-63742</v>
      </c>
      <c r="M205" s="47">
        <v>-70911</v>
      </c>
    </row>
    <row r="206" spans="1:13" hidden="1" x14ac:dyDescent="0.25">
      <c r="A206" s="13" t="s">
        <v>169</v>
      </c>
      <c r="B206" s="63"/>
      <c r="C206" s="57"/>
      <c r="D206" s="58"/>
      <c r="E206" s="57"/>
      <c r="F206" s="57"/>
      <c r="G206" s="59"/>
      <c r="H206" s="42"/>
      <c r="I206" s="29"/>
      <c r="J206" s="29"/>
      <c r="K206" s="29"/>
      <c r="L206" s="29"/>
      <c r="M206" s="29"/>
    </row>
    <row r="207" spans="1:13" ht="15.75" thickBot="1" x14ac:dyDescent="0.3">
      <c r="A207" s="13" t="s">
        <v>165</v>
      </c>
      <c r="B207" s="68" t="str">
        <f>"Total "&amp;B204</f>
        <v>Total Financing Fund Flows</v>
      </c>
      <c r="C207" s="69">
        <f t="shared" ref="C207:M207" si="59">SUM(C205:C206)</f>
        <v>-486159</v>
      </c>
      <c r="D207" s="70">
        <f t="shared" si="59"/>
        <v>-300222</v>
      </c>
      <c r="E207" s="69">
        <f t="shared" si="59"/>
        <v>-214412</v>
      </c>
      <c r="F207" s="69">
        <f t="shared" si="59"/>
        <v>-229957</v>
      </c>
      <c r="G207" s="71">
        <f t="shared" si="59"/>
        <v>-193044</v>
      </c>
      <c r="H207" s="43">
        <f t="shared" si="59"/>
        <v>-39667</v>
      </c>
      <c r="I207" s="31">
        <f t="shared" si="59"/>
        <v>-45059</v>
      </c>
      <c r="J207" s="31">
        <f t="shared" si="59"/>
        <v>-50613</v>
      </c>
      <c r="K207" s="31">
        <f t="shared" si="59"/>
        <v>-57061</v>
      </c>
      <c r="L207" s="31">
        <f t="shared" si="59"/>
        <v>-63742</v>
      </c>
      <c r="M207" s="31">
        <f t="shared" si="59"/>
        <v>-70911</v>
      </c>
    </row>
    <row r="208" spans="1:13" ht="15.75" thickTop="1" x14ac:dyDescent="0.25">
      <c r="A208" s="13" t="s">
        <v>170</v>
      </c>
      <c r="B208" s="94" t="s">
        <v>108</v>
      </c>
      <c r="C208" s="95">
        <f t="shared" ref="C208:M208" si="60">C192+C198+C203+C207</f>
        <v>-4001985.0600000005</v>
      </c>
      <c r="D208" s="95">
        <f t="shared" si="60"/>
        <v>-7644399.2400000002</v>
      </c>
      <c r="E208" s="95">
        <f t="shared" si="60"/>
        <v>-7886581.7100000009</v>
      </c>
      <c r="F208" s="95">
        <f t="shared" si="60"/>
        <v>-3268781.7799999993</v>
      </c>
      <c r="G208" s="96">
        <f t="shared" si="60"/>
        <v>3109020.3100000042</v>
      </c>
      <c r="H208" s="50">
        <f t="shared" si="60"/>
        <v>2601374.0299999993</v>
      </c>
      <c r="I208" s="51">
        <f t="shared" si="60"/>
        <v>1786471.3000000026</v>
      </c>
      <c r="J208" s="51">
        <f t="shared" si="60"/>
        <v>1527898.2600000035</v>
      </c>
      <c r="K208" s="51">
        <f t="shared" si="60"/>
        <v>-4674700.7599999979</v>
      </c>
      <c r="L208" s="51">
        <f t="shared" si="60"/>
        <v>1779442.1099999975</v>
      </c>
      <c r="M208" s="51">
        <f t="shared" si="60"/>
        <v>3590351.6800000016</v>
      </c>
    </row>
    <row r="209" spans="1:13" x14ac:dyDescent="0.25">
      <c r="A209" s="13" t="s">
        <v>167</v>
      </c>
      <c r="B209" s="97" t="s">
        <v>78</v>
      </c>
      <c r="C209" s="98"/>
      <c r="D209" s="99"/>
      <c r="E209" s="98"/>
      <c r="F209" s="98"/>
      <c r="G209" s="100"/>
      <c r="H209" s="41"/>
      <c r="I209" s="30"/>
      <c r="J209" s="30"/>
      <c r="K209" s="30"/>
      <c r="L209" s="30"/>
      <c r="M209" s="30"/>
    </row>
    <row r="210" spans="1:13" x14ac:dyDescent="0.25">
      <c r="A210" s="13" t="s">
        <v>376</v>
      </c>
      <c r="B210" s="85" t="s">
        <v>160</v>
      </c>
      <c r="C210" s="81">
        <v>-500000.04</v>
      </c>
      <c r="D210" s="82">
        <v>-500000.04</v>
      </c>
      <c r="E210" s="81">
        <v>-500000</v>
      </c>
      <c r="F210" s="81">
        <v>-500000</v>
      </c>
      <c r="G210" s="86">
        <v>-500000</v>
      </c>
      <c r="H210" s="46">
        <v>-500000</v>
      </c>
      <c r="I210" s="47">
        <v>-500000</v>
      </c>
      <c r="J210" s="47">
        <v>-500000</v>
      </c>
      <c r="K210" s="47">
        <v>-500000</v>
      </c>
      <c r="L210" s="47">
        <v>-500000</v>
      </c>
      <c r="M210" s="47">
        <v>-500000</v>
      </c>
    </row>
    <row r="211" spans="1:13" x14ac:dyDescent="0.25">
      <c r="A211" s="13" t="s">
        <v>417</v>
      </c>
      <c r="B211" s="85" t="s">
        <v>161</v>
      </c>
      <c r="C211" s="81">
        <v>-3364418.04</v>
      </c>
      <c r="D211" s="82">
        <v>0</v>
      </c>
      <c r="E211" s="81">
        <v>0</v>
      </c>
      <c r="F211" s="81">
        <v>0</v>
      </c>
      <c r="G211" s="86">
        <v>0</v>
      </c>
      <c r="H211" s="46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</row>
    <row r="212" spans="1:13" x14ac:dyDescent="0.25">
      <c r="A212" s="13" t="s">
        <v>377</v>
      </c>
      <c r="B212" s="85" t="s">
        <v>163</v>
      </c>
      <c r="C212" s="81">
        <v>1248641.8799999999</v>
      </c>
      <c r="D212" s="82">
        <v>2178686.88</v>
      </c>
      <c r="E212" s="81">
        <v>383642</v>
      </c>
      <c r="F212" s="81">
        <v>148642</v>
      </c>
      <c r="G212" s="86">
        <v>148642</v>
      </c>
      <c r="H212" s="46">
        <v>148642</v>
      </c>
      <c r="I212" s="47">
        <v>148642</v>
      </c>
      <c r="J212" s="47">
        <v>348642</v>
      </c>
      <c r="K212" s="47">
        <v>148642</v>
      </c>
      <c r="L212" s="47">
        <v>148642</v>
      </c>
      <c r="M212" s="47">
        <v>148642</v>
      </c>
    </row>
    <row r="213" spans="1:13" x14ac:dyDescent="0.25">
      <c r="A213" s="13" t="s">
        <v>378</v>
      </c>
      <c r="B213" s="85" t="s">
        <v>164</v>
      </c>
      <c r="C213" s="81">
        <v>5668235.8799999999</v>
      </c>
      <c r="D213" s="82">
        <v>2527479</v>
      </c>
      <c r="E213" s="81">
        <v>2115000</v>
      </c>
      <c r="F213" s="81">
        <v>250000</v>
      </c>
      <c r="G213" s="86">
        <v>0</v>
      </c>
      <c r="H213" s="46">
        <v>0</v>
      </c>
      <c r="I213" s="47">
        <v>0</v>
      </c>
      <c r="J213" s="47">
        <v>0</v>
      </c>
      <c r="K213" s="47">
        <v>0</v>
      </c>
      <c r="L213" s="47">
        <v>0</v>
      </c>
      <c r="M213" s="47">
        <v>0</v>
      </c>
    </row>
    <row r="214" spans="1:13" hidden="1" x14ac:dyDescent="0.25">
      <c r="A214" s="13" t="s">
        <v>169</v>
      </c>
      <c r="B214" s="63"/>
      <c r="C214" s="57"/>
      <c r="D214" s="58"/>
      <c r="E214" s="57"/>
      <c r="F214" s="57"/>
      <c r="G214" s="59"/>
      <c r="H214" s="42"/>
      <c r="I214" s="29"/>
      <c r="J214" s="29"/>
      <c r="K214" s="29"/>
      <c r="L214" s="29"/>
      <c r="M214" s="29"/>
    </row>
    <row r="215" spans="1:13" ht="15.75" thickBot="1" x14ac:dyDescent="0.3">
      <c r="A215" s="13" t="s">
        <v>165</v>
      </c>
      <c r="B215" s="68" t="str">
        <f>"Total "&amp;B209</f>
        <v>Total Reserve Movements</v>
      </c>
      <c r="C215" s="69">
        <f t="shared" ref="C215:M215" si="61">SUM(C210:C214)</f>
        <v>3052459.6799999997</v>
      </c>
      <c r="D215" s="70">
        <f t="shared" si="61"/>
        <v>4206165.84</v>
      </c>
      <c r="E215" s="69">
        <f t="shared" si="61"/>
        <v>1998642</v>
      </c>
      <c r="F215" s="69">
        <f t="shared" si="61"/>
        <v>-101358</v>
      </c>
      <c r="G215" s="71">
        <f t="shared" si="61"/>
        <v>-351358</v>
      </c>
      <c r="H215" s="43">
        <f t="shared" si="61"/>
        <v>-351358</v>
      </c>
      <c r="I215" s="31">
        <f t="shared" si="61"/>
        <v>-351358</v>
      </c>
      <c r="J215" s="31">
        <f t="shared" si="61"/>
        <v>-151358</v>
      </c>
      <c r="K215" s="31">
        <f t="shared" si="61"/>
        <v>-351358</v>
      </c>
      <c r="L215" s="31">
        <f t="shared" si="61"/>
        <v>-351358</v>
      </c>
      <c r="M215" s="31">
        <f t="shared" si="61"/>
        <v>-351358</v>
      </c>
    </row>
    <row r="216" spans="1:13" ht="16.5" thickTop="1" thickBot="1" x14ac:dyDescent="0.3">
      <c r="A216" s="13" t="s">
        <v>165</v>
      </c>
      <c r="B216" s="72" t="s">
        <v>109</v>
      </c>
      <c r="C216" s="73">
        <f t="shared" ref="C216:M216" si="62">C208+C215</f>
        <v>-949525.38000000082</v>
      </c>
      <c r="D216" s="73">
        <f t="shared" si="62"/>
        <v>-3438233.4000000004</v>
      </c>
      <c r="E216" s="73">
        <f t="shared" si="62"/>
        <v>-5887939.7100000009</v>
      </c>
      <c r="F216" s="73">
        <f t="shared" si="62"/>
        <v>-3370139.7799999993</v>
      </c>
      <c r="G216" s="74">
        <f t="shared" si="62"/>
        <v>2757662.3100000042</v>
      </c>
      <c r="H216" s="50">
        <f t="shared" si="62"/>
        <v>2250016.0299999993</v>
      </c>
      <c r="I216" s="51">
        <f t="shared" si="62"/>
        <v>1435113.3000000026</v>
      </c>
      <c r="J216" s="51">
        <f t="shared" si="62"/>
        <v>1376540.2600000035</v>
      </c>
      <c r="K216" s="51">
        <f t="shared" si="62"/>
        <v>-5026058.7599999979</v>
      </c>
      <c r="L216" s="51">
        <f t="shared" si="62"/>
        <v>1428084.1099999975</v>
      </c>
      <c r="M216" s="51">
        <f t="shared" si="62"/>
        <v>3238993.6800000016</v>
      </c>
    </row>
    <row r="217" spans="1:13" ht="15.75" thickTop="1" x14ac:dyDescent="0.25">
      <c r="A217" s="13" t="s">
        <v>172</v>
      </c>
      <c r="B217" s="38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</row>
    <row r="218" spans="1:13" x14ac:dyDescent="0.25">
      <c r="A218" s="13" t="s">
        <v>80</v>
      </c>
      <c r="B218" s="77" t="s">
        <v>250</v>
      </c>
      <c r="C218" s="78"/>
      <c r="D218" s="78">
        <f t="shared" ref="D218" si="63">+C218+D216</f>
        <v>-3438233.4000000004</v>
      </c>
      <c r="E218" s="78">
        <f t="shared" ref="E218" si="64">+D218+E216</f>
        <v>-9326173.1100000013</v>
      </c>
      <c r="F218" s="78">
        <f t="shared" ref="F218" si="65">+E218+F216</f>
        <v>-12696312.890000001</v>
      </c>
      <c r="G218" s="78">
        <f t="shared" ref="G218" si="66">+F218+G216</f>
        <v>-9938650.5799999963</v>
      </c>
      <c r="H218" s="52"/>
      <c r="I218" s="52"/>
      <c r="J218" s="52"/>
      <c r="K218" s="52"/>
      <c r="L218" s="52"/>
      <c r="M218" s="52"/>
    </row>
    <row r="219" spans="1:13" x14ac:dyDescent="0.25">
      <c r="A219" s="13" t="s">
        <v>79</v>
      </c>
    </row>
    <row r="220" spans="1:13" x14ac:dyDescent="0.25">
      <c r="A220" s="13" t="s">
        <v>61</v>
      </c>
    </row>
    <row r="221" spans="1:13" x14ac:dyDescent="0.25">
      <c r="A221" s="13" t="s">
        <v>43</v>
      </c>
      <c r="C221" s="26"/>
      <c r="D221" s="26"/>
    </row>
    <row r="222" spans="1:13" ht="15.75" thickBot="1" x14ac:dyDescent="0.3">
      <c r="A222" s="13" t="s">
        <v>61</v>
      </c>
      <c r="B222" s="1" t="s">
        <v>110</v>
      </c>
    </row>
    <row r="223" spans="1:13" ht="26.25" thickTop="1" x14ac:dyDescent="0.25">
      <c r="A223" s="13" t="s">
        <v>45</v>
      </c>
      <c r="B223" s="53" t="s">
        <v>254</v>
      </c>
      <c r="C223" s="54" t="str">
        <f>LEFT(xlvar.NXTBUD.DESCRLONG,7)&amp;" Original"</f>
        <v>2021/22 Original</v>
      </c>
      <c r="D223" s="54" t="str">
        <f>LEFT(xlvar.NXTBUD.DESCRLONG,7)</f>
        <v>2021/22</v>
      </c>
      <c r="E223" s="54" t="str">
        <f t="shared" ref="E223:M223" si="67">LEFT(D223,4)+1&amp;"/"&amp;RIGHT(D223,2)+1</f>
        <v>2022/23</v>
      </c>
      <c r="F223" s="54" t="str">
        <f t="shared" si="67"/>
        <v>2023/24</v>
      </c>
      <c r="G223" s="55" t="str">
        <f t="shared" si="67"/>
        <v>2024/25</v>
      </c>
      <c r="H223" s="48" t="str">
        <f t="shared" si="67"/>
        <v>2025/26</v>
      </c>
      <c r="I223" s="49" t="str">
        <f t="shared" si="67"/>
        <v>2026/27</v>
      </c>
      <c r="J223" s="49" t="str">
        <f t="shared" si="67"/>
        <v>2027/28</v>
      </c>
      <c r="K223" s="49" t="str">
        <f t="shared" si="67"/>
        <v>2028/29</v>
      </c>
      <c r="L223" s="49" t="str">
        <f t="shared" si="67"/>
        <v>2029/30</v>
      </c>
      <c r="M223" s="49" t="str">
        <f t="shared" si="67"/>
        <v>2030/31</v>
      </c>
    </row>
    <row r="224" spans="1:13" x14ac:dyDescent="0.25">
      <c r="A224" s="13" t="s">
        <v>206</v>
      </c>
      <c r="B224" s="56" t="s">
        <v>134</v>
      </c>
      <c r="C224" s="57"/>
      <c r="D224" s="58"/>
      <c r="E224" s="57"/>
      <c r="F224" s="57"/>
      <c r="G224" s="59"/>
      <c r="H224" s="40"/>
      <c r="I224" s="28"/>
      <c r="J224" s="28"/>
      <c r="K224" s="28"/>
      <c r="L224" s="28"/>
      <c r="M224" s="28"/>
    </row>
    <row r="225" spans="1:13" x14ac:dyDescent="0.25">
      <c r="A225" s="13" t="s">
        <v>379</v>
      </c>
      <c r="B225" s="80" t="s">
        <v>144</v>
      </c>
      <c r="C225" s="81">
        <v>37179373.530000001</v>
      </c>
      <c r="D225" s="82">
        <v>38340353.880000003</v>
      </c>
      <c r="E225" s="83">
        <v>39757967.890000001</v>
      </c>
      <c r="F225" s="83">
        <v>41228453.009999998</v>
      </c>
      <c r="G225" s="84">
        <v>42753797.280000001</v>
      </c>
      <c r="H225" s="44">
        <v>44307930.359999999</v>
      </c>
      <c r="I225" s="45">
        <v>45919298.810000002</v>
      </c>
      <c r="J225" s="45">
        <v>47590036.060000002</v>
      </c>
      <c r="K225" s="45">
        <v>49322355.890000001</v>
      </c>
      <c r="L225" s="45">
        <v>51118555.57</v>
      </c>
      <c r="M225" s="45">
        <v>52981018.990000002</v>
      </c>
    </row>
    <row r="226" spans="1:13" x14ac:dyDescent="0.25">
      <c r="A226" s="13" t="s">
        <v>380</v>
      </c>
      <c r="B226" s="80" t="s">
        <v>145</v>
      </c>
      <c r="C226" s="81">
        <v>15886178.699999999</v>
      </c>
      <c r="D226" s="82">
        <v>16824530.199999999</v>
      </c>
      <c r="E226" s="83">
        <v>17626410.600000001</v>
      </c>
      <c r="F226" s="83">
        <v>18118901.989999998</v>
      </c>
      <c r="G226" s="84">
        <v>18765662.390000001</v>
      </c>
      <c r="H226" s="44">
        <v>19383784.350000001</v>
      </c>
      <c r="I226" s="45">
        <v>20126041.440000001</v>
      </c>
      <c r="J226" s="45">
        <v>20793315.620000001</v>
      </c>
      <c r="K226" s="45">
        <v>21586521.48</v>
      </c>
      <c r="L226" s="45">
        <v>22306607.370000001</v>
      </c>
      <c r="M226" s="45">
        <v>23154556.719999999</v>
      </c>
    </row>
    <row r="227" spans="1:13" x14ac:dyDescent="0.25">
      <c r="A227" s="13" t="s">
        <v>381</v>
      </c>
      <c r="B227" s="80" t="s">
        <v>146</v>
      </c>
      <c r="C227" s="81">
        <v>964155</v>
      </c>
      <c r="D227" s="82">
        <v>957717</v>
      </c>
      <c r="E227" s="83">
        <v>956506</v>
      </c>
      <c r="F227" s="83">
        <v>955270</v>
      </c>
      <c r="G227" s="84">
        <v>954009</v>
      </c>
      <c r="H227" s="44">
        <v>952723</v>
      </c>
      <c r="I227" s="45">
        <v>951411</v>
      </c>
      <c r="J227" s="45">
        <v>950253</v>
      </c>
      <c r="K227" s="45">
        <v>948707</v>
      </c>
      <c r="L227" s="45">
        <v>947315</v>
      </c>
      <c r="M227" s="45">
        <v>945894</v>
      </c>
    </row>
    <row r="228" spans="1:13" x14ac:dyDescent="0.25">
      <c r="A228" s="13" t="s">
        <v>382</v>
      </c>
      <c r="B228" s="80" t="s">
        <v>147</v>
      </c>
      <c r="C228" s="81">
        <v>1397203.71</v>
      </c>
      <c r="D228" s="82">
        <v>1591503.57</v>
      </c>
      <c r="E228" s="83">
        <v>1675012.43</v>
      </c>
      <c r="F228" s="83">
        <v>1731034.66</v>
      </c>
      <c r="G228" s="84">
        <v>1799417.02</v>
      </c>
      <c r="H228" s="44">
        <v>1860249.46</v>
      </c>
      <c r="I228" s="45">
        <v>1933628.33</v>
      </c>
      <c r="J228" s="45">
        <v>1999653.67</v>
      </c>
      <c r="K228" s="45">
        <v>2078427.24</v>
      </c>
      <c r="L228" s="45">
        <v>2150056.38</v>
      </c>
      <c r="M228" s="45">
        <v>2234655.8199999998</v>
      </c>
    </row>
    <row r="229" spans="1:13" x14ac:dyDescent="0.25">
      <c r="A229" s="13" t="s">
        <v>383</v>
      </c>
      <c r="B229" s="80" t="s">
        <v>148</v>
      </c>
      <c r="C229" s="81">
        <v>16617631.800000001</v>
      </c>
      <c r="D229" s="82">
        <v>12900336.779999999</v>
      </c>
      <c r="E229" s="83">
        <v>11052160.310000001</v>
      </c>
      <c r="F229" s="83">
        <v>11186724.689999999</v>
      </c>
      <c r="G229" s="84">
        <v>11361808.33</v>
      </c>
      <c r="H229" s="44">
        <v>11484959.82</v>
      </c>
      <c r="I229" s="45">
        <v>11640529.98</v>
      </c>
      <c r="J229" s="45">
        <v>11802129.630000001</v>
      </c>
      <c r="K229" s="45">
        <v>11965866.09</v>
      </c>
      <c r="L229" s="45">
        <v>12183849.699999999</v>
      </c>
      <c r="M229" s="45">
        <v>12355193.75</v>
      </c>
    </row>
    <row r="230" spans="1:13" x14ac:dyDescent="0.25">
      <c r="A230" s="13" t="s">
        <v>384</v>
      </c>
      <c r="B230" s="80" t="s">
        <v>149</v>
      </c>
      <c r="C230" s="81">
        <v>19535071.399999999</v>
      </c>
      <c r="D230" s="82">
        <v>20102467.960000001</v>
      </c>
      <c r="E230" s="83">
        <v>20207645.559999999</v>
      </c>
      <c r="F230" s="83">
        <v>20859768.690000001</v>
      </c>
      <c r="G230" s="84">
        <v>21554971.760000002</v>
      </c>
      <c r="H230" s="44">
        <v>22262056.559999999</v>
      </c>
      <c r="I230" s="45">
        <v>23017852.77</v>
      </c>
      <c r="J230" s="45">
        <v>23775219.449999999</v>
      </c>
      <c r="K230" s="45">
        <v>24583045.57</v>
      </c>
      <c r="L230" s="45">
        <v>25394251.52</v>
      </c>
      <c r="M230" s="45">
        <v>26257790.059999999</v>
      </c>
    </row>
    <row r="231" spans="1:13" hidden="1" x14ac:dyDescent="0.25">
      <c r="A231" s="13" t="s">
        <v>61</v>
      </c>
      <c r="B231" s="63"/>
      <c r="C231" s="57"/>
      <c r="D231" s="58"/>
      <c r="E231" s="57"/>
      <c r="F231" s="57"/>
      <c r="G231" s="59"/>
      <c r="H231" s="42"/>
      <c r="I231" s="29"/>
      <c r="J231" s="29"/>
      <c r="K231" s="29"/>
      <c r="L231" s="29"/>
      <c r="M231" s="29"/>
    </row>
    <row r="232" spans="1:13" x14ac:dyDescent="0.25">
      <c r="A232" s="13" t="s">
        <v>45</v>
      </c>
      <c r="B232" s="64" t="s">
        <v>115</v>
      </c>
      <c r="C232" s="65">
        <f>SUM(C224:C231)</f>
        <v>91579614.140000015</v>
      </c>
      <c r="D232" s="66">
        <f t="shared" ref="D232:M232" si="68">SUM(D224:D231)</f>
        <v>90716909.389999986</v>
      </c>
      <c r="E232" s="65">
        <f t="shared" si="68"/>
        <v>91275702.790000007</v>
      </c>
      <c r="F232" s="65">
        <f t="shared" si="68"/>
        <v>94080153.039999992</v>
      </c>
      <c r="G232" s="67">
        <f t="shared" si="68"/>
        <v>97189665.780000016</v>
      </c>
      <c r="H232" s="43">
        <f t="shared" si="68"/>
        <v>100251703.55000001</v>
      </c>
      <c r="I232" s="31">
        <f t="shared" si="68"/>
        <v>103588762.33</v>
      </c>
      <c r="J232" s="31">
        <f t="shared" si="68"/>
        <v>106910607.43000001</v>
      </c>
      <c r="K232" s="31">
        <f t="shared" si="68"/>
        <v>110484923.27000001</v>
      </c>
      <c r="L232" s="31">
        <f t="shared" si="68"/>
        <v>114100635.53999999</v>
      </c>
      <c r="M232" s="31">
        <f t="shared" si="68"/>
        <v>117929109.34</v>
      </c>
    </row>
    <row r="233" spans="1:13" x14ac:dyDescent="0.25">
      <c r="A233" s="13" t="s">
        <v>206</v>
      </c>
      <c r="B233" s="56" t="s">
        <v>135</v>
      </c>
      <c r="C233" s="57"/>
      <c r="D233" s="58"/>
      <c r="E233" s="57"/>
      <c r="F233" s="57"/>
      <c r="G233" s="59"/>
      <c r="H233" s="42"/>
      <c r="I233" s="29"/>
      <c r="J233" s="29"/>
      <c r="K233" s="29"/>
      <c r="L233" s="29"/>
      <c r="M233" s="29"/>
    </row>
    <row r="234" spans="1:13" x14ac:dyDescent="0.25">
      <c r="A234" s="13" t="s">
        <v>385</v>
      </c>
      <c r="B234" s="85" t="s">
        <v>150</v>
      </c>
      <c r="C234" s="81">
        <v>26817473.649999999</v>
      </c>
      <c r="D234" s="82">
        <v>28161188</v>
      </c>
      <c r="E234" s="81">
        <v>29283781.859999999</v>
      </c>
      <c r="F234" s="81">
        <v>30223100.100000001</v>
      </c>
      <c r="G234" s="86">
        <v>31207600.309999999</v>
      </c>
      <c r="H234" s="46">
        <v>32191387.489999998</v>
      </c>
      <c r="I234" s="47">
        <v>33204671.149999999</v>
      </c>
      <c r="J234" s="47">
        <v>34248329.490000002</v>
      </c>
      <c r="K234" s="47">
        <v>35326507.359999999</v>
      </c>
      <c r="L234" s="47">
        <v>36433756.399999999</v>
      </c>
      <c r="M234" s="47">
        <v>37574220.32</v>
      </c>
    </row>
    <row r="235" spans="1:13" x14ac:dyDescent="0.25">
      <c r="A235" s="13" t="s">
        <v>386</v>
      </c>
      <c r="B235" s="85" t="s">
        <v>151</v>
      </c>
      <c r="C235" s="81">
        <v>20375177.129999999</v>
      </c>
      <c r="D235" s="82">
        <v>15448054.5</v>
      </c>
      <c r="E235" s="81">
        <v>14748439.4</v>
      </c>
      <c r="F235" s="81">
        <v>15259034.720000001</v>
      </c>
      <c r="G235" s="86">
        <v>15757210.82</v>
      </c>
      <c r="H235" s="46">
        <v>15890909.98</v>
      </c>
      <c r="I235" s="47">
        <v>16312974.15</v>
      </c>
      <c r="J235" s="47">
        <v>16942039.309999999</v>
      </c>
      <c r="K235" s="47">
        <v>17499718.850000001</v>
      </c>
      <c r="L235" s="47">
        <v>17593902.16</v>
      </c>
      <c r="M235" s="47">
        <v>17985681.379999999</v>
      </c>
    </row>
    <row r="236" spans="1:13" x14ac:dyDescent="0.25">
      <c r="A236" s="13" t="s">
        <v>387</v>
      </c>
      <c r="B236" s="85" t="s">
        <v>152</v>
      </c>
      <c r="C236" s="81">
        <v>1277084</v>
      </c>
      <c r="D236" s="82">
        <v>1509403</v>
      </c>
      <c r="E236" s="81">
        <v>1569617</v>
      </c>
      <c r="F236" s="81">
        <v>1467969</v>
      </c>
      <c r="G236" s="86">
        <v>1367107</v>
      </c>
      <c r="H236" s="46">
        <v>1283094</v>
      </c>
      <c r="I236" s="47">
        <v>1196739</v>
      </c>
      <c r="J236" s="47">
        <v>1111083</v>
      </c>
      <c r="K236" s="47">
        <v>1016922</v>
      </c>
      <c r="L236" s="47">
        <v>919058</v>
      </c>
      <c r="M236" s="47">
        <v>817437</v>
      </c>
    </row>
    <row r="237" spans="1:13" x14ac:dyDescent="0.25">
      <c r="A237" s="13" t="s">
        <v>269</v>
      </c>
      <c r="B237" s="85" t="s">
        <v>153</v>
      </c>
      <c r="C237" s="81">
        <v>14957876</v>
      </c>
      <c r="D237" s="82">
        <v>15407876</v>
      </c>
      <c r="E237" s="81">
        <v>15407876</v>
      </c>
      <c r="F237" s="81">
        <v>15407876</v>
      </c>
      <c r="G237" s="86">
        <v>15407876</v>
      </c>
      <c r="H237" s="46">
        <v>15407876</v>
      </c>
      <c r="I237" s="47">
        <v>15407876</v>
      </c>
      <c r="J237" s="47">
        <v>15407876</v>
      </c>
      <c r="K237" s="47">
        <v>15407876</v>
      </c>
      <c r="L237" s="47">
        <v>15407876</v>
      </c>
      <c r="M237" s="47">
        <v>15407876</v>
      </c>
    </row>
    <row r="238" spans="1:13" x14ac:dyDescent="0.25">
      <c r="A238" s="13" t="s">
        <v>388</v>
      </c>
      <c r="B238" s="85" t="s">
        <v>154</v>
      </c>
      <c r="C238" s="81">
        <v>6071126.0300000003</v>
      </c>
      <c r="D238" s="82">
        <v>6343831.8399999999</v>
      </c>
      <c r="E238" s="81">
        <v>6551549.8700000001</v>
      </c>
      <c r="F238" s="81">
        <v>6766382.5700000003</v>
      </c>
      <c r="G238" s="86">
        <v>6910926.9900000002</v>
      </c>
      <c r="H238" s="46">
        <v>7154920.6100000003</v>
      </c>
      <c r="I238" s="47">
        <v>7306573.3399999999</v>
      </c>
      <c r="J238" s="47">
        <v>7566549.5599999996</v>
      </c>
      <c r="K238" s="47">
        <v>7725518.6200000001</v>
      </c>
      <c r="L238" s="47">
        <v>8003054.9199999999</v>
      </c>
      <c r="M238" s="47">
        <v>8169137.5899999999</v>
      </c>
    </row>
    <row r="239" spans="1:13" x14ac:dyDescent="0.25">
      <c r="A239" s="13" t="s">
        <v>389</v>
      </c>
      <c r="B239" s="85" t="s">
        <v>155</v>
      </c>
      <c r="C239" s="81">
        <v>18938086.120000001</v>
      </c>
      <c r="D239" s="82">
        <v>19570914.129999999</v>
      </c>
      <c r="E239" s="81">
        <v>19958644.280000001</v>
      </c>
      <c r="F239" s="81">
        <v>20604614.690000001</v>
      </c>
      <c r="G239" s="86">
        <v>21271768.75</v>
      </c>
      <c r="H239" s="46">
        <v>21960808.73</v>
      </c>
      <c r="I239" s="47">
        <v>22672460.390000001</v>
      </c>
      <c r="J239" s="47">
        <v>23407473.969999999</v>
      </c>
      <c r="K239" s="47">
        <v>24166624.300000001</v>
      </c>
      <c r="L239" s="47">
        <v>24950712.649999999</v>
      </c>
      <c r="M239" s="47">
        <v>25760567.030000001</v>
      </c>
    </row>
    <row r="240" spans="1:13" hidden="1" x14ac:dyDescent="0.25">
      <c r="A240" s="13" t="s">
        <v>69</v>
      </c>
      <c r="B240" s="63"/>
      <c r="C240" s="57"/>
      <c r="D240" s="58"/>
      <c r="E240" s="57"/>
      <c r="F240" s="57"/>
      <c r="G240" s="59"/>
      <c r="H240" s="42"/>
      <c r="I240" s="29"/>
      <c r="J240" s="29"/>
      <c r="K240" s="29"/>
      <c r="L240" s="29"/>
      <c r="M240" s="29"/>
    </row>
    <row r="241" spans="1:13" ht="15.75" thickBot="1" x14ac:dyDescent="0.3">
      <c r="A241" s="13" t="s">
        <v>79</v>
      </c>
      <c r="B241" s="68" t="s">
        <v>116</v>
      </c>
      <c r="C241" s="69">
        <f>SUM(C233:C240)</f>
        <v>88436822.930000007</v>
      </c>
      <c r="D241" s="70">
        <f t="shared" ref="D241:M241" si="69">SUM(D233:D240)</f>
        <v>86441267.469999999</v>
      </c>
      <c r="E241" s="69">
        <f t="shared" si="69"/>
        <v>87519908.409999996</v>
      </c>
      <c r="F241" s="69">
        <f t="shared" si="69"/>
        <v>89728977.079999998</v>
      </c>
      <c r="G241" s="71">
        <f t="shared" si="69"/>
        <v>91922489.86999999</v>
      </c>
      <c r="H241" s="43">
        <f t="shared" si="69"/>
        <v>93888996.810000002</v>
      </c>
      <c r="I241" s="31">
        <f t="shared" si="69"/>
        <v>96101294.030000001</v>
      </c>
      <c r="J241" s="31">
        <f t="shared" si="69"/>
        <v>98683351.329999998</v>
      </c>
      <c r="K241" s="31">
        <f t="shared" si="69"/>
        <v>101143167.13000001</v>
      </c>
      <c r="L241" s="31">
        <f t="shared" si="69"/>
        <v>103308360.13</v>
      </c>
      <c r="M241" s="31">
        <f t="shared" si="69"/>
        <v>105714919.32000001</v>
      </c>
    </row>
    <row r="242" spans="1:13" ht="15.75" thickTop="1" x14ac:dyDescent="0.25">
      <c r="A242" s="13" t="s">
        <v>45</v>
      </c>
      <c r="B242" s="94" t="s">
        <v>106</v>
      </c>
      <c r="C242" s="95">
        <f t="shared" ref="C242:M242" si="70">C232-C241</f>
        <v>3142791.2100000083</v>
      </c>
      <c r="D242" s="95">
        <f t="shared" si="70"/>
        <v>4275641.9199999869</v>
      </c>
      <c r="E242" s="95">
        <f t="shared" si="70"/>
        <v>3755794.3800000101</v>
      </c>
      <c r="F242" s="95">
        <f t="shared" si="70"/>
        <v>4351175.9599999934</v>
      </c>
      <c r="G242" s="96">
        <f t="shared" si="70"/>
        <v>5267175.9100000262</v>
      </c>
      <c r="H242" s="50">
        <f t="shared" si="70"/>
        <v>6362706.7400000095</v>
      </c>
      <c r="I242" s="51">
        <f t="shared" si="70"/>
        <v>7487468.299999997</v>
      </c>
      <c r="J242" s="51">
        <f t="shared" si="70"/>
        <v>8227256.1000000089</v>
      </c>
      <c r="K242" s="51">
        <f t="shared" si="70"/>
        <v>9341756.1400000006</v>
      </c>
      <c r="L242" s="51">
        <f t="shared" si="70"/>
        <v>10792275.409999996</v>
      </c>
      <c r="M242" s="51">
        <f t="shared" si="70"/>
        <v>12214190.019999996</v>
      </c>
    </row>
    <row r="243" spans="1:13" x14ac:dyDescent="0.25">
      <c r="A243" s="13" t="s">
        <v>206</v>
      </c>
      <c r="B243" s="90" t="s">
        <v>74</v>
      </c>
      <c r="C243" s="91"/>
      <c r="D243" s="92"/>
      <c r="E243" s="91"/>
      <c r="F243" s="91"/>
      <c r="G243" s="93"/>
      <c r="H243" s="42"/>
      <c r="I243" s="29"/>
      <c r="J243" s="29"/>
      <c r="K243" s="29"/>
      <c r="L243" s="29"/>
      <c r="M243" s="29"/>
    </row>
    <row r="244" spans="1:13" x14ac:dyDescent="0.25">
      <c r="A244" s="13" t="s">
        <v>390</v>
      </c>
      <c r="B244" s="85" t="s">
        <v>156</v>
      </c>
      <c r="C244" s="81">
        <v>34273291</v>
      </c>
      <c r="D244" s="82">
        <v>24189252</v>
      </c>
      <c r="E244" s="81">
        <v>1699340</v>
      </c>
      <c r="F244" s="81">
        <v>1703312</v>
      </c>
      <c r="G244" s="86">
        <v>1707428</v>
      </c>
      <c r="H244" s="46">
        <v>1711688</v>
      </c>
      <c r="I244" s="47">
        <v>1716092</v>
      </c>
      <c r="J244" s="47">
        <v>1720652</v>
      </c>
      <c r="K244" s="47">
        <v>1722128</v>
      </c>
      <c r="L244" s="47">
        <v>1726904</v>
      </c>
      <c r="M244" s="47">
        <v>1731836</v>
      </c>
    </row>
    <row r="245" spans="1:13" hidden="1" x14ac:dyDescent="0.25">
      <c r="A245" s="13" t="s">
        <v>43</v>
      </c>
      <c r="B245" s="101"/>
      <c r="C245" s="102"/>
      <c r="D245" s="103"/>
      <c r="E245" s="102"/>
      <c r="F245" s="102"/>
      <c r="G245" s="104"/>
      <c r="H245" s="42"/>
      <c r="I245" s="29"/>
      <c r="J245" s="29"/>
      <c r="K245" s="29"/>
      <c r="L245" s="29"/>
      <c r="M245" s="29"/>
    </row>
    <row r="246" spans="1:13" ht="15.75" thickBot="1" x14ac:dyDescent="0.3">
      <c r="A246" s="13" t="s">
        <v>43</v>
      </c>
      <c r="B246" s="72" t="s">
        <v>107</v>
      </c>
      <c r="C246" s="73">
        <f>SUM(C242:C245)</f>
        <v>37416082.210000008</v>
      </c>
      <c r="D246" s="73">
        <f t="shared" ref="D246:M246" si="71">SUM(D242:D245)</f>
        <v>28464893.919999987</v>
      </c>
      <c r="E246" s="73">
        <f t="shared" si="71"/>
        <v>5455134.3800000101</v>
      </c>
      <c r="F246" s="73">
        <f t="shared" si="71"/>
        <v>6054487.9599999934</v>
      </c>
      <c r="G246" s="74">
        <f t="shared" si="71"/>
        <v>6974603.9100000262</v>
      </c>
      <c r="H246" s="50">
        <f t="shared" si="71"/>
        <v>8074394.7400000095</v>
      </c>
      <c r="I246" s="51">
        <f t="shared" si="71"/>
        <v>9203560.299999997</v>
      </c>
      <c r="J246" s="51">
        <f t="shared" si="71"/>
        <v>9947908.1000000089</v>
      </c>
      <c r="K246" s="51">
        <f t="shared" si="71"/>
        <v>11063884.140000001</v>
      </c>
      <c r="L246" s="51">
        <f t="shared" si="71"/>
        <v>12519179.409999996</v>
      </c>
      <c r="M246" s="51">
        <f t="shared" si="71"/>
        <v>13946026.019999996</v>
      </c>
    </row>
    <row r="247" spans="1:13" ht="16.5" thickTop="1" thickBot="1" x14ac:dyDescent="0.3">
      <c r="A247" s="13" t="s">
        <v>79</v>
      </c>
      <c r="B247" s="38"/>
      <c r="C247" s="39"/>
      <c r="D247" s="39"/>
      <c r="E247" s="39"/>
      <c r="F247" s="39"/>
      <c r="G247" s="39"/>
      <c r="H247" s="35"/>
      <c r="I247" s="35"/>
      <c r="J247" s="35"/>
      <c r="K247" s="35"/>
      <c r="L247" s="35"/>
      <c r="M247" s="35"/>
    </row>
    <row r="248" spans="1:13" ht="26.25" thickTop="1" x14ac:dyDescent="0.25">
      <c r="A248" s="13" t="s">
        <v>45</v>
      </c>
      <c r="B248" s="87" t="s">
        <v>255</v>
      </c>
      <c r="C248" s="88" t="str">
        <f>LEFT(xlvar.NXTBUD.DESCRLONG,7)&amp;" Original"</f>
        <v>2021/22 Original</v>
      </c>
      <c r="D248" s="88" t="str">
        <f>LEFT(xlvar.NXTBUD.DESCRLONG,7)</f>
        <v>2021/22</v>
      </c>
      <c r="E248" s="88" t="str">
        <f t="shared" ref="E248:M248" si="72">LEFT(D248,4)+1&amp;"/"&amp;RIGHT(D248,2)+1</f>
        <v>2022/23</v>
      </c>
      <c r="F248" s="88" t="str">
        <f t="shared" si="72"/>
        <v>2023/24</v>
      </c>
      <c r="G248" s="89" t="str">
        <f t="shared" si="72"/>
        <v>2024/25</v>
      </c>
      <c r="H248" s="48" t="str">
        <f t="shared" si="72"/>
        <v>2025/26</v>
      </c>
      <c r="I248" s="49" t="str">
        <f t="shared" si="72"/>
        <v>2026/27</v>
      </c>
      <c r="J248" s="49" t="str">
        <f t="shared" si="72"/>
        <v>2027/28</v>
      </c>
      <c r="K248" s="49" t="str">
        <f t="shared" si="72"/>
        <v>2028/29</v>
      </c>
      <c r="L248" s="49" t="str">
        <f t="shared" si="72"/>
        <v>2029/30</v>
      </c>
      <c r="M248" s="49" t="str">
        <f t="shared" si="72"/>
        <v>2030/31</v>
      </c>
    </row>
    <row r="249" spans="1:13" x14ac:dyDescent="0.25">
      <c r="A249" s="13" t="s">
        <v>206</v>
      </c>
      <c r="B249" s="90" t="s">
        <v>137</v>
      </c>
      <c r="C249" s="91"/>
      <c r="D249" s="92"/>
      <c r="E249" s="91"/>
      <c r="F249" s="91"/>
      <c r="G249" s="93"/>
      <c r="H249" s="42"/>
      <c r="I249" s="29"/>
      <c r="J249" s="29"/>
      <c r="K249" s="29"/>
      <c r="L249" s="29"/>
      <c r="M249" s="29"/>
    </row>
    <row r="250" spans="1:13" x14ac:dyDescent="0.25">
      <c r="A250" s="13" t="s">
        <v>391</v>
      </c>
      <c r="B250" s="85" t="s">
        <v>153</v>
      </c>
      <c r="C250" s="81">
        <v>14957876</v>
      </c>
      <c r="D250" s="82">
        <v>15407876</v>
      </c>
      <c r="E250" s="81">
        <v>15407876</v>
      </c>
      <c r="F250" s="81">
        <v>15407876</v>
      </c>
      <c r="G250" s="86">
        <v>15407876</v>
      </c>
      <c r="H250" s="46">
        <v>15407876</v>
      </c>
      <c r="I250" s="47">
        <v>15407876</v>
      </c>
      <c r="J250" s="47">
        <v>15407876</v>
      </c>
      <c r="K250" s="47">
        <v>15407876</v>
      </c>
      <c r="L250" s="47">
        <v>15407876</v>
      </c>
      <c r="M250" s="47">
        <v>15407876</v>
      </c>
    </row>
    <row r="251" spans="1:13" hidden="1" x14ac:dyDescent="0.25">
      <c r="A251" s="13" t="s">
        <v>79</v>
      </c>
      <c r="B251" s="63"/>
      <c r="C251" s="57"/>
      <c r="D251" s="58"/>
      <c r="E251" s="57"/>
      <c r="F251" s="57"/>
      <c r="G251" s="59"/>
      <c r="H251" s="42"/>
      <c r="I251" s="29"/>
      <c r="J251" s="29"/>
      <c r="K251" s="29"/>
      <c r="L251" s="29"/>
      <c r="M251" s="29"/>
    </row>
    <row r="252" spans="1:13" x14ac:dyDescent="0.25">
      <c r="A252" s="13" t="s">
        <v>72</v>
      </c>
      <c r="B252" s="64" t="str">
        <f>"Total "&amp;B249</f>
        <v>Total Non Cash</v>
      </c>
      <c r="C252" s="65">
        <f t="shared" ref="C252:M252" si="73">SUM(C249:C251)</f>
        <v>14957876</v>
      </c>
      <c r="D252" s="66">
        <f t="shared" si="73"/>
        <v>15407876</v>
      </c>
      <c r="E252" s="65">
        <f t="shared" si="73"/>
        <v>15407876</v>
      </c>
      <c r="F252" s="65">
        <f t="shared" si="73"/>
        <v>15407876</v>
      </c>
      <c r="G252" s="67">
        <f t="shared" si="73"/>
        <v>15407876</v>
      </c>
      <c r="H252" s="43">
        <f t="shared" si="73"/>
        <v>15407876</v>
      </c>
      <c r="I252" s="31">
        <f t="shared" si="73"/>
        <v>15407876</v>
      </c>
      <c r="J252" s="31">
        <f t="shared" si="73"/>
        <v>15407876</v>
      </c>
      <c r="K252" s="31">
        <f t="shared" si="73"/>
        <v>15407876</v>
      </c>
      <c r="L252" s="31">
        <f t="shared" si="73"/>
        <v>15407876</v>
      </c>
      <c r="M252" s="31">
        <f t="shared" si="73"/>
        <v>15407876</v>
      </c>
    </row>
    <row r="253" spans="1:13" x14ac:dyDescent="0.25">
      <c r="A253" s="13" t="s">
        <v>105</v>
      </c>
      <c r="B253" s="75" t="s">
        <v>75</v>
      </c>
      <c r="C253" s="61"/>
      <c r="D253" s="76"/>
      <c r="E253" s="61"/>
      <c r="F253" s="61"/>
      <c r="G253" s="62"/>
      <c r="H253" s="41"/>
      <c r="I253" s="30"/>
      <c r="J253" s="30"/>
      <c r="K253" s="30"/>
      <c r="L253" s="30"/>
      <c r="M253" s="30"/>
    </row>
    <row r="254" spans="1:13" x14ac:dyDescent="0.25">
      <c r="A254" s="13" t="s">
        <v>392</v>
      </c>
      <c r="B254" s="85" t="s">
        <v>140</v>
      </c>
      <c r="C254" s="81">
        <v>-91722543.629999995</v>
      </c>
      <c r="D254" s="82">
        <v>-73795637.519999996</v>
      </c>
      <c r="E254" s="81">
        <v>-34413025.869999997</v>
      </c>
      <c r="F254" s="81">
        <v>-22302998.09</v>
      </c>
      <c r="G254" s="86">
        <v>-15400113.710000001</v>
      </c>
      <c r="H254" s="46">
        <v>-16981374.100000001</v>
      </c>
      <c r="I254" s="47">
        <v>-17368777.629999999</v>
      </c>
      <c r="J254" s="47">
        <v>-19655337.699999999</v>
      </c>
      <c r="K254" s="47">
        <v>-23314813.699999999</v>
      </c>
      <c r="L254" s="47">
        <v>-18016590.050000001</v>
      </c>
      <c r="M254" s="47">
        <v>-15389522.16</v>
      </c>
    </row>
    <row r="255" spans="1:13" x14ac:dyDescent="0.25">
      <c r="A255" s="13" t="s">
        <v>393</v>
      </c>
      <c r="B255" s="85" t="s">
        <v>142</v>
      </c>
      <c r="C255" s="81">
        <v>522000</v>
      </c>
      <c r="D255" s="82">
        <v>350000</v>
      </c>
      <c r="E255" s="81">
        <v>320000</v>
      </c>
      <c r="F255" s="81">
        <v>320000</v>
      </c>
      <c r="G255" s="86">
        <v>320000</v>
      </c>
      <c r="H255" s="46">
        <v>320000</v>
      </c>
      <c r="I255" s="47">
        <v>320000</v>
      </c>
      <c r="J255" s="47">
        <v>320000</v>
      </c>
      <c r="K255" s="47">
        <v>320000</v>
      </c>
      <c r="L255" s="47">
        <v>320000</v>
      </c>
      <c r="M255" s="47">
        <v>320000</v>
      </c>
    </row>
    <row r="256" spans="1:13" hidden="1" x14ac:dyDescent="0.25">
      <c r="A256" s="13" t="s">
        <v>43</v>
      </c>
      <c r="B256" s="63"/>
      <c r="C256" s="57"/>
      <c r="D256" s="58"/>
      <c r="E256" s="57"/>
      <c r="F256" s="57"/>
      <c r="G256" s="59"/>
      <c r="H256" s="42"/>
      <c r="I256" s="29"/>
      <c r="J256" s="29"/>
      <c r="K256" s="29"/>
      <c r="L256" s="29"/>
      <c r="M256" s="29"/>
    </row>
    <row r="257" spans="1:13" x14ac:dyDescent="0.25">
      <c r="A257" s="13" t="s">
        <v>72</v>
      </c>
      <c r="B257" s="64" t="str">
        <f>"Total "&amp;B253</f>
        <v>Total Investing Fund Flows</v>
      </c>
      <c r="C257" s="65">
        <f t="shared" ref="C257:M257" si="74">SUM(C254:C256)</f>
        <v>-91200543.629999995</v>
      </c>
      <c r="D257" s="66">
        <f t="shared" si="74"/>
        <v>-73445637.519999996</v>
      </c>
      <c r="E257" s="65">
        <f t="shared" si="74"/>
        <v>-34093025.869999997</v>
      </c>
      <c r="F257" s="65">
        <f t="shared" si="74"/>
        <v>-21982998.09</v>
      </c>
      <c r="G257" s="67">
        <f t="shared" si="74"/>
        <v>-15080113.710000001</v>
      </c>
      <c r="H257" s="43">
        <f t="shared" si="74"/>
        <v>-16661374.100000001</v>
      </c>
      <c r="I257" s="31">
        <f t="shared" si="74"/>
        <v>-17048777.629999999</v>
      </c>
      <c r="J257" s="31">
        <f t="shared" si="74"/>
        <v>-19335337.699999999</v>
      </c>
      <c r="K257" s="31">
        <f t="shared" si="74"/>
        <v>-22994813.699999999</v>
      </c>
      <c r="L257" s="31">
        <f t="shared" si="74"/>
        <v>-17696590.050000001</v>
      </c>
      <c r="M257" s="31">
        <f t="shared" si="74"/>
        <v>-15069522.16</v>
      </c>
    </row>
    <row r="258" spans="1:13" x14ac:dyDescent="0.25">
      <c r="A258" s="13" t="s">
        <v>45</v>
      </c>
      <c r="B258" s="75" t="s">
        <v>77</v>
      </c>
      <c r="C258" s="61"/>
      <c r="D258" s="76"/>
      <c r="E258" s="61"/>
      <c r="F258" s="61"/>
      <c r="G258" s="62"/>
      <c r="H258" s="41"/>
      <c r="I258" s="30"/>
      <c r="J258" s="30"/>
      <c r="K258" s="30"/>
      <c r="L258" s="30"/>
      <c r="M258" s="30"/>
    </row>
    <row r="259" spans="1:13" x14ac:dyDescent="0.25">
      <c r="A259" s="13" t="s">
        <v>394</v>
      </c>
      <c r="B259" s="85" t="s">
        <v>157</v>
      </c>
      <c r="C259" s="81">
        <v>-1651712</v>
      </c>
      <c r="D259" s="82">
        <v>-2755748</v>
      </c>
      <c r="E259" s="81">
        <v>-3031880</v>
      </c>
      <c r="F259" s="81">
        <v>-2788348</v>
      </c>
      <c r="G259" s="86">
        <v>-2790079</v>
      </c>
      <c r="H259" s="46">
        <v>-2578942</v>
      </c>
      <c r="I259" s="47">
        <v>-2663986</v>
      </c>
      <c r="J259" s="47">
        <v>-2748303</v>
      </c>
      <c r="K259" s="47">
        <v>-2841100</v>
      </c>
      <c r="L259" s="47">
        <v>-2937571</v>
      </c>
      <c r="M259" s="47">
        <v>-3037769</v>
      </c>
    </row>
    <row r="260" spans="1:13" x14ac:dyDescent="0.25">
      <c r="A260" s="13" t="s">
        <v>415</v>
      </c>
      <c r="B260" s="85" t="s">
        <v>414</v>
      </c>
      <c r="C260" s="81">
        <v>2700000</v>
      </c>
      <c r="D260" s="82">
        <v>-300000</v>
      </c>
      <c r="E260" s="81">
        <v>-300000</v>
      </c>
      <c r="F260" s="81">
        <v>-300000</v>
      </c>
      <c r="G260" s="86">
        <v>-300000</v>
      </c>
      <c r="H260" s="46">
        <v>-300000</v>
      </c>
      <c r="I260" s="47">
        <v>-300000</v>
      </c>
      <c r="J260" s="47">
        <v>-300000</v>
      </c>
      <c r="K260" s="47">
        <v>-300000</v>
      </c>
      <c r="L260" s="47">
        <v>-300000</v>
      </c>
      <c r="M260" s="47">
        <v>0</v>
      </c>
    </row>
    <row r="261" spans="1:13" x14ac:dyDescent="0.25">
      <c r="A261" s="13" t="s">
        <v>395</v>
      </c>
      <c r="B261" s="85" t="s">
        <v>158</v>
      </c>
      <c r="C261" s="81">
        <v>21200000</v>
      </c>
      <c r="D261" s="82">
        <v>8780000</v>
      </c>
      <c r="E261" s="81">
        <v>0</v>
      </c>
      <c r="F261" s="81">
        <v>0</v>
      </c>
      <c r="G261" s="86">
        <v>0</v>
      </c>
      <c r="H261" s="46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</row>
    <row r="262" spans="1:13" hidden="1" x14ac:dyDescent="0.25">
      <c r="A262" s="13" t="s">
        <v>69</v>
      </c>
      <c r="B262" s="63"/>
      <c r="C262" s="57"/>
      <c r="D262" s="58"/>
      <c r="E262" s="57"/>
      <c r="F262" s="57"/>
      <c r="G262" s="59"/>
      <c r="H262" s="42"/>
      <c r="I262" s="29"/>
      <c r="J262" s="29"/>
      <c r="K262" s="29"/>
      <c r="L262" s="29"/>
      <c r="M262" s="29"/>
    </row>
    <row r="263" spans="1:13" ht="15.75" thickBot="1" x14ac:dyDescent="0.3">
      <c r="A263" s="13" t="s">
        <v>43</v>
      </c>
      <c r="B263" s="68" t="str">
        <f>"Total "&amp;B258</f>
        <v>Total Financing Fund Flows</v>
      </c>
      <c r="C263" s="69">
        <f t="shared" ref="C263:M263" si="75">SUM(C259:C262)</f>
        <v>22248288</v>
      </c>
      <c r="D263" s="70">
        <f t="shared" si="75"/>
        <v>5724252</v>
      </c>
      <c r="E263" s="69">
        <f t="shared" si="75"/>
        <v>-3331880</v>
      </c>
      <c r="F263" s="69">
        <f t="shared" si="75"/>
        <v>-3088348</v>
      </c>
      <c r="G263" s="79">
        <f t="shared" si="75"/>
        <v>-3090079</v>
      </c>
      <c r="H263" s="43">
        <f t="shared" si="75"/>
        <v>-2878942</v>
      </c>
      <c r="I263" s="31">
        <f t="shared" si="75"/>
        <v>-2963986</v>
      </c>
      <c r="J263" s="31">
        <f t="shared" si="75"/>
        <v>-3048303</v>
      </c>
      <c r="K263" s="31">
        <f t="shared" si="75"/>
        <v>-3141100</v>
      </c>
      <c r="L263" s="31">
        <f t="shared" si="75"/>
        <v>-3237571</v>
      </c>
      <c r="M263" s="31">
        <f t="shared" si="75"/>
        <v>-3037769</v>
      </c>
    </row>
    <row r="264" spans="1:13" ht="15.75" thickTop="1" x14ac:dyDescent="0.25">
      <c r="A264" s="13" t="s">
        <v>72</v>
      </c>
      <c r="B264" s="94" t="s">
        <v>108</v>
      </c>
      <c r="C264" s="95">
        <f t="shared" ref="C264:M264" si="76">C246+C252+C257+C263</f>
        <v>-16578297.419999987</v>
      </c>
      <c r="D264" s="95">
        <f t="shared" si="76"/>
        <v>-23848615.600000009</v>
      </c>
      <c r="E264" s="95">
        <f t="shared" si="76"/>
        <v>-16561895.489999987</v>
      </c>
      <c r="F264" s="95">
        <f t="shared" si="76"/>
        <v>-3608982.1300000064</v>
      </c>
      <c r="G264" s="96">
        <f t="shared" si="76"/>
        <v>4212287.2000000253</v>
      </c>
      <c r="H264" s="50">
        <f t="shared" si="76"/>
        <v>3941954.640000008</v>
      </c>
      <c r="I264" s="51">
        <f t="shared" si="76"/>
        <v>4598672.6699999981</v>
      </c>
      <c r="J264" s="51">
        <f t="shared" si="76"/>
        <v>2972143.4000000097</v>
      </c>
      <c r="K264" s="51">
        <f t="shared" si="76"/>
        <v>335846.44000000134</v>
      </c>
      <c r="L264" s="51">
        <f t="shared" si="76"/>
        <v>6992894.3599999957</v>
      </c>
      <c r="M264" s="51">
        <f t="shared" si="76"/>
        <v>11246610.859999996</v>
      </c>
    </row>
    <row r="265" spans="1:13" x14ac:dyDescent="0.25">
      <c r="A265" s="13" t="s">
        <v>45</v>
      </c>
      <c r="B265" s="97" t="s">
        <v>78</v>
      </c>
      <c r="C265" s="98"/>
      <c r="D265" s="99"/>
      <c r="E265" s="98"/>
      <c r="F265" s="98"/>
      <c r="G265" s="100"/>
      <c r="H265" s="41"/>
      <c r="I265" s="30"/>
      <c r="J265" s="30"/>
      <c r="K265" s="30"/>
      <c r="L265" s="30"/>
      <c r="M265" s="30"/>
    </row>
    <row r="266" spans="1:13" x14ac:dyDescent="0.25">
      <c r="A266" s="13" t="s">
        <v>396</v>
      </c>
      <c r="B266" s="85" t="s">
        <v>159</v>
      </c>
      <c r="C266" s="81">
        <v>-2244755.88</v>
      </c>
      <c r="D266" s="82">
        <v>-806689.92</v>
      </c>
      <c r="E266" s="81">
        <v>-872190</v>
      </c>
      <c r="F266" s="81">
        <v>-921690</v>
      </c>
      <c r="G266" s="86">
        <v>-857190</v>
      </c>
      <c r="H266" s="46">
        <v>-976690</v>
      </c>
      <c r="I266" s="47">
        <v>-977190</v>
      </c>
      <c r="J266" s="47">
        <v>-976690</v>
      </c>
      <c r="K266" s="47">
        <v>-907190</v>
      </c>
      <c r="L266" s="47">
        <v>-1031690</v>
      </c>
      <c r="M266" s="47">
        <v>-1032190</v>
      </c>
    </row>
    <row r="267" spans="1:13" x14ac:dyDescent="0.25">
      <c r="A267" s="13" t="s">
        <v>397</v>
      </c>
      <c r="B267" s="85" t="s">
        <v>160</v>
      </c>
      <c r="C267" s="81">
        <v>-3700042.44</v>
      </c>
      <c r="D267" s="82">
        <v>-3234500.04</v>
      </c>
      <c r="E267" s="81">
        <v>-3234500</v>
      </c>
      <c r="F267" s="81">
        <v>-3234500</v>
      </c>
      <c r="G267" s="86">
        <v>-3234500</v>
      </c>
      <c r="H267" s="46">
        <v>-3234500</v>
      </c>
      <c r="I267" s="47">
        <v>-3234500</v>
      </c>
      <c r="J267" s="47">
        <v>-3234500</v>
      </c>
      <c r="K267" s="47">
        <v>-3234500</v>
      </c>
      <c r="L267" s="47">
        <v>-3234500</v>
      </c>
      <c r="M267" s="47">
        <v>-3234500</v>
      </c>
    </row>
    <row r="268" spans="1:13" x14ac:dyDescent="0.25">
      <c r="A268" s="13" t="s">
        <v>398</v>
      </c>
      <c r="B268" s="85" t="s">
        <v>161</v>
      </c>
      <c r="C268" s="81">
        <v>-5885568.1200000001</v>
      </c>
      <c r="D268" s="82">
        <v>-80000.039999999994</v>
      </c>
      <c r="E268" s="81">
        <v>-90000</v>
      </c>
      <c r="F268" s="81">
        <v>-80000</v>
      </c>
      <c r="G268" s="86">
        <v>-90000</v>
      </c>
      <c r="H268" s="46">
        <v>-80000</v>
      </c>
      <c r="I268" s="47">
        <v>-90000</v>
      </c>
      <c r="J268" s="47">
        <v>-80000</v>
      </c>
      <c r="K268" s="47">
        <v>-90000</v>
      </c>
      <c r="L268" s="47">
        <v>-80000</v>
      </c>
      <c r="M268" s="47">
        <v>-80000</v>
      </c>
    </row>
    <row r="269" spans="1:13" x14ac:dyDescent="0.25">
      <c r="A269" s="13" t="s">
        <v>399</v>
      </c>
      <c r="B269" s="85" t="s">
        <v>162</v>
      </c>
      <c r="C269" s="81">
        <v>9329817.7200000007</v>
      </c>
      <c r="D269" s="82">
        <v>9303000.9600000009</v>
      </c>
      <c r="E269" s="81">
        <v>1576113</v>
      </c>
      <c r="F269" s="81">
        <v>1220242</v>
      </c>
      <c r="G269" s="86">
        <v>1156139</v>
      </c>
      <c r="H269" s="46">
        <v>971139</v>
      </c>
      <c r="I269" s="47">
        <v>966139</v>
      </c>
      <c r="J269" s="47">
        <v>971139</v>
      </c>
      <c r="K269" s="47">
        <v>1156139</v>
      </c>
      <c r="L269" s="47">
        <v>946139</v>
      </c>
      <c r="M269" s="47">
        <v>646139</v>
      </c>
    </row>
    <row r="270" spans="1:13" x14ac:dyDescent="0.25">
      <c r="A270" s="13" t="s">
        <v>400</v>
      </c>
      <c r="B270" s="85" t="s">
        <v>163</v>
      </c>
      <c r="C270" s="81">
        <v>7751463.4800000004</v>
      </c>
      <c r="D270" s="82">
        <v>8205303.96</v>
      </c>
      <c r="E270" s="81">
        <v>1562877</v>
      </c>
      <c r="F270" s="81">
        <v>987877</v>
      </c>
      <c r="G270" s="86">
        <v>1472877</v>
      </c>
      <c r="H270" s="46">
        <v>837877</v>
      </c>
      <c r="I270" s="47">
        <v>822877</v>
      </c>
      <c r="J270" s="47">
        <v>1022877</v>
      </c>
      <c r="K270" s="47">
        <v>822877</v>
      </c>
      <c r="L270" s="47">
        <v>822877</v>
      </c>
      <c r="M270" s="47">
        <v>827877</v>
      </c>
    </row>
    <row r="271" spans="1:13" x14ac:dyDescent="0.25">
      <c r="A271" s="13" t="s">
        <v>401</v>
      </c>
      <c r="B271" s="85" t="s">
        <v>164</v>
      </c>
      <c r="C271" s="81">
        <v>9765021.9600000009</v>
      </c>
      <c r="D271" s="82">
        <v>6180785.1600000001</v>
      </c>
      <c r="E271" s="81">
        <v>2618948</v>
      </c>
      <c r="F271" s="81">
        <v>340000</v>
      </c>
      <c r="G271" s="86">
        <v>80000</v>
      </c>
      <c r="H271" s="46">
        <v>90000</v>
      </c>
      <c r="I271" s="47">
        <v>80000</v>
      </c>
      <c r="J271" s="47">
        <v>90000</v>
      </c>
      <c r="K271" s="47">
        <v>80000</v>
      </c>
      <c r="L271" s="47">
        <v>90000</v>
      </c>
      <c r="M271" s="47">
        <v>90000</v>
      </c>
    </row>
    <row r="272" spans="1:13" hidden="1" x14ac:dyDescent="0.25">
      <c r="A272" s="13" t="s">
        <v>69</v>
      </c>
      <c r="B272" s="63"/>
      <c r="C272" s="57"/>
      <c r="D272" s="58"/>
      <c r="E272" s="57"/>
      <c r="F272" s="57"/>
      <c r="G272" s="59"/>
      <c r="H272" s="42"/>
      <c r="I272" s="29"/>
      <c r="J272" s="29"/>
      <c r="K272" s="29"/>
      <c r="L272" s="29"/>
      <c r="M272" s="29"/>
    </row>
    <row r="273" spans="1:13" ht="15.75" thickBot="1" x14ac:dyDescent="0.3">
      <c r="A273" s="13" t="s">
        <v>43</v>
      </c>
      <c r="B273" s="68" t="str">
        <f>"Total "&amp;B265</f>
        <v>Total Reserve Movements</v>
      </c>
      <c r="C273" s="69">
        <f t="shared" ref="C273:M273" si="77">SUM(C266:C272)</f>
        <v>15015936.720000001</v>
      </c>
      <c r="D273" s="70">
        <f t="shared" si="77"/>
        <v>19567900.080000002</v>
      </c>
      <c r="E273" s="69">
        <f t="shared" si="77"/>
        <v>1561248</v>
      </c>
      <c r="F273" s="69">
        <f t="shared" si="77"/>
        <v>-1688071</v>
      </c>
      <c r="G273" s="71">
        <f t="shared" si="77"/>
        <v>-1472674</v>
      </c>
      <c r="H273" s="43">
        <f t="shared" si="77"/>
        <v>-2392174</v>
      </c>
      <c r="I273" s="31">
        <f t="shared" si="77"/>
        <v>-2432674</v>
      </c>
      <c r="J273" s="31">
        <f t="shared" si="77"/>
        <v>-2207174</v>
      </c>
      <c r="K273" s="31">
        <f t="shared" si="77"/>
        <v>-2172674</v>
      </c>
      <c r="L273" s="31">
        <f t="shared" si="77"/>
        <v>-2487174</v>
      </c>
      <c r="M273" s="31">
        <f t="shared" si="77"/>
        <v>-2782674</v>
      </c>
    </row>
    <row r="274" spans="1:13" ht="15.75" thickTop="1" x14ac:dyDescent="0.25">
      <c r="B274" s="77" t="s">
        <v>109</v>
      </c>
      <c r="C274" s="78">
        <f t="shared" ref="C274:M274" si="78">C264+C273</f>
        <v>-1562360.6999999862</v>
      </c>
      <c r="D274" s="78">
        <f t="shared" si="78"/>
        <v>-4280715.520000007</v>
      </c>
      <c r="E274" s="78">
        <f t="shared" si="78"/>
        <v>-15000647.489999987</v>
      </c>
      <c r="F274" s="78">
        <f t="shared" si="78"/>
        <v>-5297053.1300000064</v>
      </c>
      <c r="G274" s="78">
        <f t="shared" si="78"/>
        <v>2739613.2000000253</v>
      </c>
      <c r="H274" s="50">
        <f t="shared" si="78"/>
        <v>1549780.640000008</v>
      </c>
      <c r="I274" s="51">
        <f t="shared" si="78"/>
        <v>2165998.6699999981</v>
      </c>
      <c r="J274" s="51">
        <f t="shared" si="78"/>
        <v>764969.40000000969</v>
      </c>
      <c r="K274" s="51">
        <f t="shared" si="78"/>
        <v>-1836827.5599999987</v>
      </c>
      <c r="L274" s="51">
        <f t="shared" si="78"/>
        <v>4505720.3599999957</v>
      </c>
      <c r="M274" s="51">
        <f t="shared" si="78"/>
        <v>8463936.8599999957</v>
      </c>
    </row>
  </sheetData>
  <hyperlinks>
    <hyperlink ref="B12" location="'21PJOB 040521'!B12" tooltip="Click to drilldown" display="'21PJOB 040521'!B12" xr:uid="{00000000-0004-0000-0400-000000000000}"/>
    <hyperlink ref="C12" location="'21PJOB 040521'!C12" tooltip="Click to drilldown" display="'21PJOB 040521'!C12" xr:uid="{00000000-0004-0000-0400-000001000000}"/>
    <hyperlink ref="D12" location="'21PJOB 040521'!D12" tooltip="Click to drilldown" display="'21PJOB 040521'!D12" xr:uid="{00000000-0004-0000-0400-000002000000}"/>
    <hyperlink ref="E12" location="'21PJOB 040521'!E12" tooltip="Click to drilldown" display="'21PJOB 040521'!E12" xr:uid="{00000000-0004-0000-0400-000003000000}"/>
    <hyperlink ref="F12" location="'21PJOB 040521'!F12" tooltip="Click to drilldown" display="'21PJOB 040521'!F12" xr:uid="{00000000-0004-0000-0400-000004000000}"/>
    <hyperlink ref="G12" location="'21PJOB 040521'!G12" tooltip="Click to drilldown" display="'21PJOB 040521'!G12" xr:uid="{00000000-0004-0000-0400-000005000000}"/>
    <hyperlink ref="H12" location="'21PJOB 040521'!H12" tooltip="Click to drilldown" display="'21PJOB 040521'!H12" xr:uid="{00000000-0004-0000-0400-000006000000}"/>
    <hyperlink ref="I12" location="'21PJOB 040521'!I12" tooltip="Click to drilldown" display="'21PJOB 040521'!I12" xr:uid="{00000000-0004-0000-0400-000007000000}"/>
    <hyperlink ref="J12" location="'21PJOB 040521'!J12" tooltip="Click to drilldown" display="'21PJOB 040521'!J12" xr:uid="{00000000-0004-0000-0400-000008000000}"/>
    <hyperlink ref="K12" location="'21PJOB 040521'!K12" tooltip="Click to drilldown" display="'21PJOB 040521'!K12" xr:uid="{00000000-0004-0000-0400-000009000000}"/>
    <hyperlink ref="L12" location="'21PJOB 040521'!L12" tooltip="Click to drilldown" display="'21PJOB 040521'!L12" xr:uid="{00000000-0004-0000-0400-00000A000000}"/>
    <hyperlink ref="M12" location="'21PJOB 040521'!M12" tooltip="Click to drilldown" display="'21PJOB 040521'!M12" xr:uid="{00000000-0004-0000-0400-00000B000000}"/>
    <hyperlink ref="B13" location="'21PJOB 040521'!B13" tooltip="Click to drilldown" display="'21PJOB 040521'!B13" xr:uid="{00000000-0004-0000-0400-00000C000000}"/>
    <hyperlink ref="C13" location="'21PJOB 040521'!C13" tooltip="Click to drilldown" display="'21PJOB 040521'!C13" xr:uid="{00000000-0004-0000-0400-00000D000000}"/>
    <hyperlink ref="D13" location="'21PJOB 040521'!D13" tooltip="Click to drilldown" display="'21PJOB 040521'!D13" xr:uid="{00000000-0004-0000-0400-00000E000000}"/>
    <hyperlink ref="E13" location="'21PJOB 040521'!E13" tooltip="Click to drilldown" display="'21PJOB 040521'!E13" xr:uid="{00000000-0004-0000-0400-00000F000000}"/>
    <hyperlink ref="F13" location="'21PJOB 040521'!F13" tooltip="Click to drilldown" display="'21PJOB 040521'!F13" xr:uid="{00000000-0004-0000-0400-000010000000}"/>
    <hyperlink ref="G13" location="'21PJOB 040521'!G13" tooltip="Click to drilldown" display="'21PJOB 040521'!G13" xr:uid="{00000000-0004-0000-0400-000011000000}"/>
    <hyperlink ref="H13" location="'21PJOB 040521'!H13" tooltip="Click to drilldown" display="'21PJOB 040521'!H13" xr:uid="{00000000-0004-0000-0400-000012000000}"/>
    <hyperlink ref="I13" location="'21PJOB 040521'!I13" tooltip="Click to drilldown" display="'21PJOB 040521'!I13" xr:uid="{00000000-0004-0000-0400-000013000000}"/>
    <hyperlink ref="J13" location="'21PJOB 040521'!J13" tooltip="Click to drilldown" display="'21PJOB 040521'!J13" xr:uid="{00000000-0004-0000-0400-000014000000}"/>
    <hyperlink ref="K13" location="'21PJOB 040521'!K13" tooltip="Click to drilldown" display="'21PJOB 040521'!K13" xr:uid="{00000000-0004-0000-0400-000015000000}"/>
    <hyperlink ref="L13" location="'21PJOB 040521'!L13" tooltip="Click to drilldown" display="'21PJOB 040521'!L13" xr:uid="{00000000-0004-0000-0400-000016000000}"/>
    <hyperlink ref="M13" location="'21PJOB 040521'!M13" tooltip="Click to drilldown" display="'21PJOB 040521'!M13" xr:uid="{00000000-0004-0000-0400-000017000000}"/>
    <hyperlink ref="B14" location="'21PJOB 040521'!B14" tooltip="Click to drilldown" display="'21PJOB 040521'!B14" xr:uid="{00000000-0004-0000-0400-000018000000}"/>
    <hyperlink ref="C14" location="'21PJOB 040521'!C14" tooltip="Click to drilldown" display="'21PJOB 040521'!C14" xr:uid="{00000000-0004-0000-0400-000019000000}"/>
    <hyperlink ref="D14" location="'21PJOB 040521'!D14" tooltip="Click to drilldown" display="'21PJOB 040521'!D14" xr:uid="{00000000-0004-0000-0400-00001A000000}"/>
    <hyperlink ref="E14" location="'21PJOB 040521'!E14" tooltip="Click to drilldown" display="'21PJOB 040521'!E14" xr:uid="{00000000-0004-0000-0400-00001B000000}"/>
    <hyperlink ref="F14" location="'21PJOB 040521'!F14" tooltip="Click to drilldown" display="'21PJOB 040521'!F14" xr:uid="{00000000-0004-0000-0400-00001C000000}"/>
    <hyperlink ref="G14" location="'21PJOB 040521'!G14" tooltip="Click to drilldown" display="'21PJOB 040521'!G14" xr:uid="{00000000-0004-0000-0400-00001D000000}"/>
    <hyperlink ref="H14" location="'21PJOB 040521'!H14" tooltip="Click to drilldown" display="'21PJOB 040521'!H14" xr:uid="{00000000-0004-0000-0400-00001E000000}"/>
    <hyperlink ref="I14" location="'21PJOB 040521'!I14" tooltip="Click to drilldown" display="'21PJOB 040521'!I14" xr:uid="{00000000-0004-0000-0400-00001F000000}"/>
    <hyperlink ref="J14" location="'21PJOB 040521'!J14" tooltip="Click to drilldown" display="'21PJOB 040521'!J14" xr:uid="{00000000-0004-0000-0400-000020000000}"/>
    <hyperlink ref="K14" location="'21PJOB 040521'!K14" tooltip="Click to drilldown" display="'21PJOB 040521'!K14" xr:uid="{00000000-0004-0000-0400-000021000000}"/>
    <hyperlink ref="L14" location="'21PJOB 040521'!L14" tooltip="Click to drilldown" display="'21PJOB 040521'!L14" xr:uid="{00000000-0004-0000-0400-000022000000}"/>
    <hyperlink ref="M14" location="'21PJOB 040521'!M14" tooltip="Click to drilldown" display="'21PJOB 040521'!M14" xr:uid="{00000000-0004-0000-0400-000023000000}"/>
    <hyperlink ref="B15" location="'21PJOB 040521'!B15" tooltip="Click to drilldown" display="'21PJOB 040521'!B15" xr:uid="{00000000-0004-0000-0400-000024000000}"/>
    <hyperlink ref="C15" location="'21PJOB 040521'!C15" tooltip="Click to drilldown" display="'21PJOB 040521'!C15" xr:uid="{00000000-0004-0000-0400-000025000000}"/>
    <hyperlink ref="D15" location="'21PJOB 040521'!D15" tooltip="Click to drilldown" display="'21PJOB 040521'!D15" xr:uid="{00000000-0004-0000-0400-000026000000}"/>
    <hyperlink ref="E15" location="'21PJOB 040521'!E15" tooltip="Click to drilldown" display="'21PJOB 040521'!E15" xr:uid="{00000000-0004-0000-0400-000027000000}"/>
    <hyperlink ref="F15" location="'21PJOB 040521'!F15" tooltip="Click to drilldown" display="'21PJOB 040521'!F15" xr:uid="{00000000-0004-0000-0400-000028000000}"/>
    <hyperlink ref="G15" location="'21PJOB 040521'!G15" tooltip="Click to drilldown" display="'21PJOB 040521'!G15" xr:uid="{00000000-0004-0000-0400-000029000000}"/>
    <hyperlink ref="H15" location="'21PJOB 040521'!H15" tooltip="Click to drilldown" display="'21PJOB 040521'!H15" xr:uid="{00000000-0004-0000-0400-00002A000000}"/>
    <hyperlink ref="I15" location="'21PJOB 040521'!I15" tooltip="Click to drilldown" display="'21PJOB 040521'!I15" xr:uid="{00000000-0004-0000-0400-00002B000000}"/>
    <hyperlink ref="J15" location="'21PJOB 040521'!J15" tooltip="Click to drilldown" display="'21PJOB 040521'!J15" xr:uid="{00000000-0004-0000-0400-00002C000000}"/>
    <hyperlink ref="K15" location="'21PJOB 040521'!K15" tooltip="Click to drilldown" display="'21PJOB 040521'!K15" xr:uid="{00000000-0004-0000-0400-00002D000000}"/>
    <hyperlink ref="L15" location="'21PJOB 040521'!L15" tooltip="Click to drilldown" display="'21PJOB 040521'!L15" xr:uid="{00000000-0004-0000-0400-00002E000000}"/>
    <hyperlink ref="M15" location="'21PJOB 040521'!M15" tooltip="Click to drilldown" display="'21PJOB 040521'!M15" xr:uid="{00000000-0004-0000-0400-00002F000000}"/>
    <hyperlink ref="B16" location="'21PJOB 040521'!B16" tooltip="Click to drilldown" display="'21PJOB 040521'!B16" xr:uid="{00000000-0004-0000-0400-000030000000}"/>
    <hyperlink ref="C16" location="'21PJOB 040521'!C16" tooltip="Click to drilldown" display="'21PJOB 040521'!C16" xr:uid="{00000000-0004-0000-0400-000031000000}"/>
    <hyperlink ref="D16" location="'21PJOB 040521'!D16" tooltip="Click to drilldown" display="'21PJOB 040521'!D16" xr:uid="{00000000-0004-0000-0400-000032000000}"/>
    <hyperlink ref="E16" location="'21PJOB 040521'!E16" tooltip="Click to drilldown" display="'21PJOB 040521'!E16" xr:uid="{00000000-0004-0000-0400-000033000000}"/>
    <hyperlink ref="F16" location="'21PJOB 040521'!F16" tooltip="Click to drilldown" display="'21PJOB 040521'!F16" xr:uid="{00000000-0004-0000-0400-000034000000}"/>
    <hyperlink ref="G16" location="'21PJOB 040521'!G16" tooltip="Click to drilldown" display="'21PJOB 040521'!G16" xr:uid="{00000000-0004-0000-0400-000035000000}"/>
    <hyperlink ref="H16" location="'21PJOB 040521'!H16" tooltip="Click to drilldown" display="'21PJOB 040521'!H16" xr:uid="{00000000-0004-0000-0400-000036000000}"/>
    <hyperlink ref="I16" location="'21PJOB 040521'!I16" tooltip="Click to drilldown" display="'21PJOB 040521'!I16" xr:uid="{00000000-0004-0000-0400-000037000000}"/>
    <hyperlink ref="J16" location="'21PJOB 040521'!J16" tooltip="Click to drilldown" display="'21PJOB 040521'!J16" xr:uid="{00000000-0004-0000-0400-000038000000}"/>
    <hyperlink ref="K16" location="'21PJOB 040521'!K16" tooltip="Click to drilldown" display="'21PJOB 040521'!K16" xr:uid="{00000000-0004-0000-0400-000039000000}"/>
    <hyperlink ref="L16" location="'21PJOB 040521'!L16" tooltip="Click to drilldown" display="'21PJOB 040521'!L16" xr:uid="{00000000-0004-0000-0400-00003A000000}"/>
    <hyperlink ref="M16" location="'21PJOB 040521'!M16" tooltip="Click to drilldown" display="'21PJOB 040521'!M16" xr:uid="{00000000-0004-0000-0400-00003B000000}"/>
    <hyperlink ref="B17" location="'21PJOB 040521'!B17" tooltip="Click to drilldown" display="'21PJOB 040521'!B17" xr:uid="{00000000-0004-0000-0400-00003C000000}"/>
    <hyperlink ref="C17" location="'21PJOB 040521'!C17" tooltip="Click to drilldown" display="'21PJOB 040521'!C17" xr:uid="{00000000-0004-0000-0400-00003D000000}"/>
    <hyperlink ref="D17" location="'21PJOB 040521'!D17" tooltip="Click to drilldown" display="'21PJOB 040521'!D17" xr:uid="{00000000-0004-0000-0400-00003E000000}"/>
    <hyperlink ref="E17" location="'21PJOB 040521'!E17" tooltip="Click to drilldown" display="'21PJOB 040521'!E17" xr:uid="{00000000-0004-0000-0400-00003F000000}"/>
    <hyperlink ref="F17" location="'21PJOB 040521'!F17" tooltip="Click to drilldown" display="'21PJOB 040521'!F17" xr:uid="{00000000-0004-0000-0400-000040000000}"/>
    <hyperlink ref="G17" location="'21PJOB 040521'!G17" tooltip="Click to drilldown" display="'21PJOB 040521'!G17" xr:uid="{00000000-0004-0000-0400-000041000000}"/>
    <hyperlink ref="H17" location="'21PJOB 040521'!H17" tooltip="Click to drilldown" display="'21PJOB 040521'!H17" xr:uid="{00000000-0004-0000-0400-000042000000}"/>
    <hyperlink ref="I17" location="'21PJOB 040521'!I17" tooltip="Click to drilldown" display="'21PJOB 040521'!I17" xr:uid="{00000000-0004-0000-0400-000043000000}"/>
    <hyperlink ref="J17" location="'21PJOB 040521'!J17" tooltip="Click to drilldown" display="'21PJOB 040521'!J17" xr:uid="{00000000-0004-0000-0400-000044000000}"/>
    <hyperlink ref="K17" location="'21PJOB 040521'!K17" tooltip="Click to drilldown" display="'21PJOB 040521'!K17" xr:uid="{00000000-0004-0000-0400-000045000000}"/>
    <hyperlink ref="L17" location="'21PJOB 040521'!L17" tooltip="Click to drilldown" display="'21PJOB 040521'!L17" xr:uid="{00000000-0004-0000-0400-000046000000}"/>
    <hyperlink ref="M17" location="'21PJOB 040521'!M17" tooltip="Click to drilldown" display="'21PJOB 040521'!M17" xr:uid="{00000000-0004-0000-0400-000047000000}"/>
    <hyperlink ref="B21" location="'21PJOB 040521'!B21" tooltip="Click to drilldown" display="'21PJOB 040521'!B21" xr:uid="{00000000-0004-0000-0400-000048000000}"/>
    <hyperlink ref="C21" location="'21PJOB 040521'!C21" tooltip="Click to drilldown" display="'21PJOB 040521'!C21" xr:uid="{00000000-0004-0000-0400-000049000000}"/>
    <hyperlink ref="D21" location="'21PJOB 040521'!D21" tooltip="Click to drilldown" display="'21PJOB 040521'!D21" xr:uid="{00000000-0004-0000-0400-00004A000000}"/>
    <hyperlink ref="E21" location="'21PJOB 040521'!E21" tooltip="Click to drilldown" display="'21PJOB 040521'!E21" xr:uid="{00000000-0004-0000-0400-00004B000000}"/>
    <hyperlink ref="F21" location="'21PJOB 040521'!F21" tooltip="Click to drilldown" display="'21PJOB 040521'!F21" xr:uid="{00000000-0004-0000-0400-00004C000000}"/>
    <hyperlink ref="G21" location="'21PJOB 040521'!G21" tooltip="Click to drilldown" display="'21PJOB 040521'!G21" xr:uid="{00000000-0004-0000-0400-00004D000000}"/>
    <hyperlink ref="H21" location="'21PJOB 040521'!H21" tooltip="Click to drilldown" display="'21PJOB 040521'!H21" xr:uid="{00000000-0004-0000-0400-00004E000000}"/>
    <hyperlink ref="I21" location="'21PJOB 040521'!I21" tooltip="Click to drilldown" display="'21PJOB 040521'!I21" xr:uid="{00000000-0004-0000-0400-00004F000000}"/>
    <hyperlink ref="J21" location="'21PJOB 040521'!J21" tooltip="Click to drilldown" display="'21PJOB 040521'!J21" xr:uid="{00000000-0004-0000-0400-000050000000}"/>
    <hyperlink ref="K21" location="'21PJOB 040521'!K21" tooltip="Click to drilldown" display="'21PJOB 040521'!K21" xr:uid="{00000000-0004-0000-0400-000051000000}"/>
    <hyperlink ref="L21" location="'21PJOB 040521'!L21" tooltip="Click to drilldown" display="'21PJOB 040521'!L21" xr:uid="{00000000-0004-0000-0400-000052000000}"/>
    <hyperlink ref="M21" location="'21PJOB 040521'!M21" tooltip="Click to drilldown" display="'21PJOB 040521'!M21" xr:uid="{00000000-0004-0000-0400-000053000000}"/>
    <hyperlink ref="B22" location="'21PJOB 040521'!B22" tooltip="Click to drilldown" display="'21PJOB 040521'!B22" xr:uid="{00000000-0004-0000-0400-000054000000}"/>
    <hyperlink ref="C22" location="'21PJOB 040521'!C22" tooltip="Click to drilldown" display="'21PJOB 040521'!C22" xr:uid="{00000000-0004-0000-0400-000055000000}"/>
    <hyperlink ref="D22" location="'21PJOB 040521'!D22" tooltip="Click to drilldown" display="'21PJOB 040521'!D22" xr:uid="{00000000-0004-0000-0400-000056000000}"/>
    <hyperlink ref="E22" location="'21PJOB 040521'!E22" tooltip="Click to drilldown" display="'21PJOB 040521'!E22" xr:uid="{00000000-0004-0000-0400-000057000000}"/>
    <hyperlink ref="F22" location="'21PJOB 040521'!F22" tooltip="Click to drilldown" display="'21PJOB 040521'!F22" xr:uid="{00000000-0004-0000-0400-000058000000}"/>
    <hyperlink ref="G22" location="'21PJOB 040521'!G22" tooltip="Click to drilldown" display="'21PJOB 040521'!G22" xr:uid="{00000000-0004-0000-0400-000059000000}"/>
    <hyperlink ref="H22" location="'21PJOB 040521'!H22" tooltip="Click to drilldown" display="'21PJOB 040521'!H22" xr:uid="{00000000-0004-0000-0400-00005A000000}"/>
    <hyperlink ref="I22" location="'21PJOB 040521'!I22" tooltip="Click to drilldown" display="'21PJOB 040521'!I22" xr:uid="{00000000-0004-0000-0400-00005B000000}"/>
    <hyperlink ref="J22" location="'21PJOB 040521'!J22" tooltip="Click to drilldown" display="'21PJOB 040521'!J22" xr:uid="{00000000-0004-0000-0400-00005C000000}"/>
    <hyperlink ref="K22" location="'21PJOB 040521'!K22" tooltip="Click to drilldown" display="'21PJOB 040521'!K22" xr:uid="{00000000-0004-0000-0400-00005D000000}"/>
    <hyperlink ref="L22" location="'21PJOB 040521'!L22" tooltip="Click to drilldown" display="'21PJOB 040521'!L22" xr:uid="{00000000-0004-0000-0400-00005E000000}"/>
    <hyperlink ref="M22" location="'21PJOB 040521'!M22" tooltip="Click to drilldown" display="'21PJOB 040521'!M22" xr:uid="{00000000-0004-0000-0400-00005F000000}"/>
    <hyperlink ref="B23" location="'21PJOB 040521'!B23" tooltip="Click to drilldown" display="'21PJOB 040521'!B23" xr:uid="{00000000-0004-0000-0400-000060000000}"/>
    <hyperlink ref="C23" location="'21PJOB 040521'!C23" tooltip="Click to drilldown" display="'21PJOB 040521'!C23" xr:uid="{00000000-0004-0000-0400-000061000000}"/>
    <hyperlink ref="D23" location="'21PJOB 040521'!D23" tooltip="Click to drilldown" display="'21PJOB 040521'!D23" xr:uid="{00000000-0004-0000-0400-000062000000}"/>
    <hyperlink ref="E23" location="'21PJOB 040521'!E23" tooltip="Click to drilldown" display="'21PJOB 040521'!E23" xr:uid="{00000000-0004-0000-0400-000063000000}"/>
    <hyperlink ref="F23" location="'21PJOB 040521'!F23" tooltip="Click to drilldown" display="'21PJOB 040521'!F23" xr:uid="{00000000-0004-0000-0400-000064000000}"/>
    <hyperlink ref="G23" location="'21PJOB 040521'!G23" tooltip="Click to drilldown" display="'21PJOB 040521'!G23" xr:uid="{00000000-0004-0000-0400-000065000000}"/>
    <hyperlink ref="H23" location="'21PJOB 040521'!H23" tooltip="Click to drilldown" display="'21PJOB 040521'!H23" xr:uid="{00000000-0004-0000-0400-000066000000}"/>
    <hyperlink ref="I23" location="'21PJOB 040521'!I23" tooltip="Click to drilldown" display="'21PJOB 040521'!I23" xr:uid="{00000000-0004-0000-0400-000067000000}"/>
    <hyperlink ref="J23" location="'21PJOB 040521'!J23" tooltip="Click to drilldown" display="'21PJOB 040521'!J23" xr:uid="{00000000-0004-0000-0400-000068000000}"/>
    <hyperlink ref="K23" location="'21PJOB 040521'!K23" tooltip="Click to drilldown" display="'21PJOB 040521'!K23" xr:uid="{00000000-0004-0000-0400-000069000000}"/>
    <hyperlink ref="L23" location="'21PJOB 040521'!L23" tooltip="Click to drilldown" display="'21PJOB 040521'!L23" xr:uid="{00000000-0004-0000-0400-00006A000000}"/>
    <hyperlink ref="M23" location="'21PJOB 040521'!M23" tooltip="Click to drilldown" display="'21PJOB 040521'!M23" xr:uid="{00000000-0004-0000-0400-00006B000000}"/>
    <hyperlink ref="B24" location="'21PJOB 040521'!B24" tooltip="Click to drilldown" display="'21PJOB 040521'!B24" xr:uid="{00000000-0004-0000-0400-00006C000000}"/>
    <hyperlink ref="C24" location="'21PJOB 040521'!C24" tooltip="Click to drilldown" display="'21PJOB 040521'!C24" xr:uid="{00000000-0004-0000-0400-00006D000000}"/>
    <hyperlink ref="D24" location="'21PJOB 040521'!D24" tooltip="Click to drilldown" display="'21PJOB 040521'!D24" xr:uid="{00000000-0004-0000-0400-00006E000000}"/>
    <hyperlink ref="E24" location="'21PJOB 040521'!E24" tooltip="Click to drilldown" display="'21PJOB 040521'!E24" xr:uid="{00000000-0004-0000-0400-00006F000000}"/>
    <hyperlink ref="F24" location="'21PJOB 040521'!F24" tooltip="Click to drilldown" display="'21PJOB 040521'!F24" xr:uid="{00000000-0004-0000-0400-000070000000}"/>
    <hyperlink ref="G24" location="'21PJOB 040521'!G24" tooltip="Click to drilldown" display="'21PJOB 040521'!G24" xr:uid="{00000000-0004-0000-0400-000071000000}"/>
    <hyperlink ref="H24" location="'21PJOB 040521'!H24" tooltip="Click to drilldown" display="'21PJOB 040521'!H24" xr:uid="{00000000-0004-0000-0400-000072000000}"/>
    <hyperlink ref="I24" location="'21PJOB 040521'!I24" tooltip="Click to drilldown" display="'21PJOB 040521'!I24" xr:uid="{00000000-0004-0000-0400-000073000000}"/>
    <hyperlink ref="J24" location="'21PJOB 040521'!J24" tooltip="Click to drilldown" display="'21PJOB 040521'!J24" xr:uid="{00000000-0004-0000-0400-000074000000}"/>
    <hyperlink ref="K24" location="'21PJOB 040521'!K24" tooltip="Click to drilldown" display="'21PJOB 040521'!K24" xr:uid="{00000000-0004-0000-0400-000075000000}"/>
    <hyperlink ref="L24" location="'21PJOB 040521'!L24" tooltip="Click to drilldown" display="'21PJOB 040521'!L24" xr:uid="{00000000-0004-0000-0400-000076000000}"/>
    <hyperlink ref="M24" location="'21PJOB 040521'!M24" tooltip="Click to drilldown" display="'21PJOB 040521'!M24" xr:uid="{00000000-0004-0000-0400-000077000000}"/>
    <hyperlink ref="B25" location="'21PJOB 040521'!B25" tooltip="Click to drilldown" display="'21PJOB 040521'!B25" xr:uid="{00000000-0004-0000-0400-000078000000}"/>
    <hyperlink ref="C25" location="'21PJOB 040521'!C25" tooltip="Click to drilldown" display="'21PJOB 040521'!C25" xr:uid="{00000000-0004-0000-0400-000079000000}"/>
    <hyperlink ref="D25" location="'21PJOB 040521'!D25" tooltip="Click to drilldown" display="'21PJOB 040521'!D25" xr:uid="{00000000-0004-0000-0400-00007A000000}"/>
    <hyperlink ref="E25" location="'21PJOB 040521'!E25" tooltip="Click to drilldown" display="'21PJOB 040521'!E25" xr:uid="{00000000-0004-0000-0400-00007B000000}"/>
    <hyperlink ref="F25" location="'21PJOB 040521'!F25" tooltip="Click to drilldown" display="'21PJOB 040521'!F25" xr:uid="{00000000-0004-0000-0400-00007C000000}"/>
    <hyperlink ref="G25" location="'21PJOB 040521'!G25" tooltip="Click to drilldown" display="'21PJOB 040521'!G25" xr:uid="{00000000-0004-0000-0400-00007D000000}"/>
    <hyperlink ref="H25" location="'21PJOB 040521'!H25" tooltip="Click to drilldown" display="'21PJOB 040521'!H25" xr:uid="{00000000-0004-0000-0400-00007E000000}"/>
    <hyperlink ref="I25" location="'21PJOB 040521'!I25" tooltip="Click to drilldown" display="'21PJOB 040521'!I25" xr:uid="{00000000-0004-0000-0400-00007F000000}"/>
    <hyperlink ref="J25" location="'21PJOB 040521'!J25" tooltip="Click to drilldown" display="'21PJOB 040521'!J25" xr:uid="{00000000-0004-0000-0400-000080000000}"/>
    <hyperlink ref="K25" location="'21PJOB 040521'!K25" tooltip="Click to drilldown" display="'21PJOB 040521'!K25" xr:uid="{00000000-0004-0000-0400-000081000000}"/>
    <hyperlink ref="L25" location="'21PJOB 040521'!L25" tooltip="Click to drilldown" display="'21PJOB 040521'!L25" xr:uid="{00000000-0004-0000-0400-000082000000}"/>
    <hyperlink ref="M25" location="'21PJOB 040521'!M25" tooltip="Click to drilldown" display="'21PJOB 040521'!M25" xr:uid="{00000000-0004-0000-0400-000083000000}"/>
    <hyperlink ref="B26" location="'21PJOB 040521'!B26" tooltip="Click to drilldown" display="'21PJOB 040521'!B26" xr:uid="{00000000-0004-0000-0400-000084000000}"/>
    <hyperlink ref="C26" location="'21PJOB 040521'!C26" tooltip="Click to drilldown" display="'21PJOB 040521'!C26" xr:uid="{00000000-0004-0000-0400-000085000000}"/>
    <hyperlink ref="D26" location="'21PJOB 040521'!D26" tooltip="Click to drilldown" display="'21PJOB 040521'!D26" xr:uid="{00000000-0004-0000-0400-000086000000}"/>
    <hyperlink ref="E26" location="'21PJOB 040521'!E26" tooltip="Click to drilldown" display="'21PJOB 040521'!E26" xr:uid="{00000000-0004-0000-0400-000087000000}"/>
    <hyperlink ref="F26" location="'21PJOB 040521'!F26" tooltip="Click to drilldown" display="'21PJOB 040521'!F26" xr:uid="{00000000-0004-0000-0400-000088000000}"/>
    <hyperlink ref="G26" location="'21PJOB 040521'!G26" tooltip="Click to drilldown" display="'21PJOB 040521'!G26" xr:uid="{00000000-0004-0000-0400-000089000000}"/>
    <hyperlink ref="H26" location="'21PJOB 040521'!H26" tooltip="Click to drilldown" display="'21PJOB 040521'!H26" xr:uid="{00000000-0004-0000-0400-00008A000000}"/>
    <hyperlink ref="I26" location="'21PJOB 040521'!I26" tooltip="Click to drilldown" display="'21PJOB 040521'!I26" xr:uid="{00000000-0004-0000-0400-00008B000000}"/>
    <hyperlink ref="J26" location="'21PJOB 040521'!J26" tooltip="Click to drilldown" display="'21PJOB 040521'!J26" xr:uid="{00000000-0004-0000-0400-00008C000000}"/>
    <hyperlink ref="K26" location="'21PJOB 040521'!K26" tooltip="Click to drilldown" display="'21PJOB 040521'!K26" xr:uid="{00000000-0004-0000-0400-00008D000000}"/>
    <hyperlink ref="L26" location="'21PJOB 040521'!L26" tooltip="Click to drilldown" display="'21PJOB 040521'!L26" xr:uid="{00000000-0004-0000-0400-00008E000000}"/>
    <hyperlink ref="M26" location="'21PJOB 040521'!M26" tooltip="Click to drilldown" display="'21PJOB 040521'!M26" xr:uid="{00000000-0004-0000-0400-00008F000000}"/>
    <hyperlink ref="B31" location="'21PJOB 040521'!B31" tooltip="Click to drilldown" display="'21PJOB 040521'!B31" xr:uid="{00000000-0004-0000-0400-000090000000}"/>
    <hyperlink ref="C31" location="'21PJOB 040521'!C31" tooltip="Click to drilldown" display="'21PJOB 040521'!C31" xr:uid="{00000000-0004-0000-0400-000091000000}"/>
    <hyperlink ref="D31" location="'21PJOB 040521'!D31" tooltip="Click to drilldown" display="'21PJOB 040521'!D31" xr:uid="{00000000-0004-0000-0400-000092000000}"/>
    <hyperlink ref="E31" location="'21PJOB 040521'!E31" tooltip="Click to drilldown" display="'21PJOB 040521'!E31" xr:uid="{00000000-0004-0000-0400-000093000000}"/>
    <hyperlink ref="F31" location="'21PJOB 040521'!F31" tooltip="Click to drilldown" display="'21PJOB 040521'!F31" xr:uid="{00000000-0004-0000-0400-000094000000}"/>
    <hyperlink ref="G31" location="'21PJOB 040521'!G31" tooltip="Click to drilldown" display="'21PJOB 040521'!G31" xr:uid="{00000000-0004-0000-0400-000095000000}"/>
    <hyperlink ref="H31" location="'21PJOB 040521'!H31" tooltip="Click to drilldown" display="'21PJOB 040521'!H31" xr:uid="{00000000-0004-0000-0400-000096000000}"/>
    <hyperlink ref="I31" location="'21PJOB 040521'!I31" tooltip="Click to drilldown" display="'21PJOB 040521'!I31" xr:uid="{00000000-0004-0000-0400-000097000000}"/>
    <hyperlink ref="J31" location="'21PJOB 040521'!J31" tooltip="Click to drilldown" display="'21PJOB 040521'!J31" xr:uid="{00000000-0004-0000-0400-000098000000}"/>
    <hyperlink ref="K31" location="'21PJOB 040521'!K31" tooltip="Click to drilldown" display="'21PJOB 040521'!K31" xr:uid="{00000000-0004-0000-0400-000099000000}"/>
    <hyperlink ref="L31" location="'21PJOB 040521'!L31" tooltip="Click to drilldown" display="'21PJOB 040521'!L31" xr:uid="{00000000-0004-0000-0400-00009A000000}"/>
    <hyperlink ref="M31" location="'21PJOB 040521'!M31" tooltip="Click to drilldown" display="'21PJOB 040521'!M31" xr:uid="{00000000-0004-0000-0400-00009B000000}"/>
    <hyperlink ref="B37" location="'21PJOB 040521'!B37" tooltip="Click to drilldown" display="'21PJOB 040521'!B37" xr:uid="{00000000-0004-0000-0400-00009C000000}"/>
    <hyperlink ref="C37" location="'21PJOB 040521'!C37" tooltip="Click to drilldown" display="'21PJOB 040521'!C37" xr:uid="{00000000-0004-0000-0400-00009D000000}"/>
    <hyperlink ref="D37" location="'21PJOB 040521'!D37" tooltip="Click to drilldown" display="'21PJOB 040521'!D37" xr:uid="{00000000-0004-0000-0400-00009E000000}"/>
    <hyperlink ref="E37" location="'21PJOB 040521'!E37" tooltip="Click to drilldown" display="'21PJOB 040521'!E37" xr:uid="{00000000-0004-0000-0400-00009F000000}"/>
    <hyperlink ref="F37" location="'21PJOB 040521'!F37" tooltip="Click to drilldown" display="'21PJOB 040521'!F37" xr:uid="{00000000-0004-0000-0400-0000A0000000}"/>
    <hyperlink ref="G37" location="'21PJOB 040521'!G37" tooltip="Click to drilldown" display="'21PJOB 040521'!G37" xr:uid="{00000000-0004-0000-0400-0000A1000000}"/>
    <hyperlink ref="H37" location="'21PJOB 040521'!H37" tooltip="Click to drilldown" display="'21PJOB 040521'!H37" xr:uid="{00000000-0004-0000-0400-0000A2000000}"/>
    <hyperlink ref="I37" location="'21PJOB 040521'!I37" tooltip="Click to drilldown" display="'21PJOB 040521'!I37" xr:uid="{00000000-0004-0000-0400-0000A3000000}"/>
    <hyperlink ref="J37" location="'21PJOB 040521'!J37" tooltip="Click to drilldown" display="'21PJOB 040521'!J37" xr:uid="{00000000-0004-0000-0400-0000A4000000}"/>
    <hyperlink ref="K37" location="'21PJOB 040521'!K37" tooltip="Click to drilldown" display="'21PJOB 040521'!K37" xr:uid="{00000000-0004-0000-0400-0000A5000000}"/>
    <hyperlink ref="L37" location="'21PJOB 040521'!L37" tooltip="Click to drilldown" display="'21PJOB 040521'!L37" xr:uid="{00000000-0004-0000-0400-0000A6000000}"/>
    <hyperlink ref="M37" location="'21PJOB 040521'!M37" tooltip="Click to drilldown" display="'21PJOB 040521'!M37" xr:uid="{00000000-0004-0000-0400-0000A7000000}"/>
    <hyperlink ref="B41" location="'21PJOB 040521'!B41" tooltip="Click to drilldown" display="'21PJOB 040521'!B41" xr:uid="{00000000-0004-0000-0400-0000A8000000}"/>
    <hyperlink ref="C41" location="'21PJOB 040521'!C41" tooltip="Click to drilldown" display="'21PJOB 040521'!C41" xr:uid="{00000000-0004-0000-0400-0000A9000000}"/>
    <hyperlink ref="D41" location="'21PJOB 040521'!D41" tooltip="Click to drilldown" display="'21PJOB 040521'!D41" xr:uid="{00000000-0004-0000-0400-0000AA000000}"/>
    <hyperlink ref="E41" location="'21PJOB 040521'!E41" tooltip="Click to drilldown" display="'21PJOB 040521'!E41" xr:uid="{00000000-0004-0000-0400-0000AB000000}"/>
    <hyperlink ref="F41" location="'21PJOB 040521'!F41" tooltip="Click to drilldown" display="'21PJOB 040521'!F41" xr:uid="{00000000-0004-0000-0400-0000AC000000}"/>
    <hyperlink ref="G41" location="'21PJOB 040521'!G41" tooltip="Click to drilldown" display="'21PJOB 040521'!G41" xr:uid="{00000000-0004-0000-0400-0000AD000000}"/>
    <hyperlink ref="H41" location="'21PJOB 040521'!H41" tooltip="Click to drilldown" display="'21PJOB 040521'!H41" xr:uid="{00000000-0004-0000-0400-0000AE000000}"/>
    <hyperlink ref="I41" location="'21PJOB 040521'!I41" tooltip="Click to drilldown" display="'21PJOB 040521'!I41" xr:uid="{00000000-0004-0000-0400-0000AF000000}"/>
    <hyperlink ref="J41" location="'21PJOB 040521'!J41" tooltip="Click to drilldown" display="'21PJOB 040521'!J41" xr:uid="{00000000-0004-0000-0400-0000B0000000}"/>
    <hyperlink ref="K41" location="'21PJOB 040521'!K41" tooltip="Click to drilldown" display="'21PJOB 040521'!K41" xr:uid="{00000000-0004-0000-0400-0000B1000000}"/>
    <hyperlink ref="L41" location="'21PJOB 040521'!L41" tooltip="Click to drilldown" display="'21PJOB 040521'!L41" xr:uid="{00000000-0004-0000-0400-0000B2000000}"/>
    <hyperlink ref="M41" location="'21PJOB 040521'!M41" tooltip="Click to drilldown" display="'21PJOB 040521'!M41" xr:uid="{00000000-0004-0000-0400-0000B3000000}"/>
    <hyperlink ref="B42" location="'21PJOB 040521'!B42" tooltip="Click to drilldown" display="'21PJOB 040521'!B42" xr:uid="{00000000-0004-0000-0400-0000B4000000}"/>
    <hyperlink ref="C42" location="'21PJOB 040521'!C42" tooltip="Click to drilldown" display="'21PJOB 040521'!C42" xr:uid="{00000000-0004-0000-0400-0000B5000000}"/>
    <hyperlink ref="D42" location="'21PJOB 040521'!D42" tooltip="Click to drilldown" display="'21PJOB 040521'!D42" xr:uid="{00000000-0004-0000-0400-0000B6000000}"/>
    <hyperlink ref="E42" location="'21PJOB 040521'!E42" tooltip="Click to drilldown" display="'21PJOB 040521'!E42" xr:uid="{00000000-0004-0000-0400-0000B7000000}"/>
    <hyperlink ref="F42" location="'21PJOB 040521'!F42" tooltip="Click to drilldown" display="'21PJOB 040521'!F42" xr:uid="{00000000-0004-0000-0400-0000B8000000}"/>
    <hyperlink ref="G42" location="'21PJOB 040521'!G42" tooltip="Click to drilldown" display="'21PJOB 040521'!G42" xr:uid="{00000000-0004-0000-0400-0000B9000000}"/>
    <hyperlink ref="H42" location="'21PJOB 040521'!H42" tooltip="Click to drilldown" display="'21PJOB 040521'!H42" xr:uid="{00000000-0004-0000-0400-0000BA000000}"/>
    <hyperlink ref="I42" location="'21PJOB 040521'!I42" tooltip="Click to drilldown" display="'21PJOB 040521'!I42" xr:uid="{00000000-0004-0000-0400-0000BB000000}"/>
    <hyperlink ref="J42" location="'21PJOB 040521'!J42" tooltip="Click to drilldown" display="'21PJOB 040521'!J42" xr:uid="{00000000-0004-0000-0400-0000BC000000}"/>
    <hyperlink ref="K42" location="'21PJOB 040521'!K42" tooltip="Click to drilldown" display="'21PJOB 040521'!K42" xr:uid="{00000000-0004-0000-0400-0000BD000000}"/>
    <hyperlink ref="L42" location="'21PJOB 040521'!L42" tooltip="Click to drilldown" display="'21PJOB 040521'!L42" xr:uid="{00000000-0004-0000-0400-0000BE000000}"/>
    <hyperlink ref="M42" location="'21PJOB 040521'!M42" tooltip="Click to drilldown" display="'21PJOB 040521'!M42" xr:uid="{00000000-0004-0000-0400-0000BF000000}"/>
    <hyperlink ref="B46" location="'21PJOB 040521'!B46" tooltip="Click to drilldown" display="'21PJOB 040521'!B46" xr:uid="{00000000-0004-0000-0400-0000C0000000}"/>
    <hyperlink ref="C46" location="'21PJOB 040521'!C46" tooltip="Click to drilldown" display="'21PJOB 040521'!C46" xr:uid="{00000000-0004-0000-0400-0000C1000000}"/>
    <hyperlink ref="D46" location="'21PJOB 040521'!D46" tooltip="Click to drilldown" display="'21PJOB 040521'!D46" xr:uid="{00000000-0004-0000-0400-0000C2000000}"/>
    <hyperlink ref="E46" location="'21PJOB 040521'!E46" tooltip="Click to drilldown" display="'21PJOB 040521'!E46" xr:uid="{00000000-0004-0000-0400-0000C3000000}"/>
    <hyperlink ref="F46" location="'21PJOB 040521'!F46" tooltip="Click to drilldown" display="'21PJOB 040521'!F46" xr:uid="{00000000-0004-0000-0400-0000C4000000}"/>
    <hyperlink ref="G46" location="'21PJOB 040521'!G46" tooltip="Click to drilldown" display="'21PJOB 040521'!G46" xr:uid="{00000000-0004-0000-0400-0000C5000000}"/>
    <hyperlink ref="H46" location="'21PJOB 040521'!H46" tooltip="Click to drilldown" display="'21PJOB 040521'!H46" xr:uid="{00000000-0004-0000-0400-0000C6000000}"/>
    <hyperlink ref="I46" location="'21PJOB 040521'!I46" tooltip="Click to drilldown" display="'21PJOB 040521'!I46" xr:uid="{00000000-0004-0000-0400-0000C7000000}"/>
    <hyperlink ref="J46" location="'21PJOB 040521'!J46" tooltip="Click to drilldown" display="'21PJOB 040521'!J46" xr:uid="{00000000-0004-0000-0400-0000C8000000}"/>
    <hyperlink ref="K46" location="'21PJOB 040521'!K46" tooltip="Click to drilldown" display="'21PJOB 040521'!K46" xr:uid="{00000000-0004-0000-0400-0000C9000000}"/>
    <hyperlink ref="L46" location="'21PJOB 040521'!L46" tooltip="Click to drilldown" display="'21PJOB 040521'!L46" xr:uid="{00000000-0004-0000-0400-0000CA000000}"/>
    <hyperlink ref="M46" location="'21PJOB 040521'!M46" tooltip="Click to drilldown" display="'21PJOB 040521'!M46" xr:uid="{00000000-0004-0000-0400-0000CB000000}"/>
    <hyperlink ref="B47" location="'21PJOB 040521'!B47" tooltip="Click to drilldown" display="'21PJOB 040521'!B47" xr:uid="{00000000-0004-0000-0400-0000CC000000}"/>
    <hyperlink ref="C47" location="'21PJOB 040521'!C47" tooltip="Click to drilldown" display="'21PJOB 040521'!C47" xr:uid="{00000000-0004-0000-0400-0000CD000000}"/>
    <hyperlink ref="D47" location="'21PJOB 040521'!D47" tooltip="Click to drilldown" display="'21PJOB 040521'!D47" xr:uid="{00000000-0004-0000-0400-0000CE000000}"/>
    <hyperlink ref="E47" location="'21PJOB 040521'!E47" tooltip="Click to drilldown" display="'21PJOB 040521'!E47" xr:uid="{00000000-0004-0000-0400-0000CF000000}"/>
    <hyperlink ref="F47" location="'21PJOB 040521'!F47" tooltip="Click to drilldown" display="'21PJOB 040521'!F47" xr:uid="{00000000-0004-0000-0400-0000D0000000}"/>
    <hyperlink ref="G47" location="'21PJOB 040521'!G47" tooltip="Click to drilldown" display="'21PJOB 040521'!G47" xr:uid="{00000000-0004-0000-0400-0000D1000000}"/>
    <hyperlink ref="H47" location="'21PJOB 040521'!H47" tooltip="Click to drilldown" display="'21PJOB 040521'!H47" xr:uid="{00000000-0004-0000-0400-0000D2000000}"/>
    <hyperlink ref="I47" location="'21PJOB 040521'!I47" tooltip="Click to drilldown" display="'21PJOB 040521'!I47" xr:uid="{00000000-0004-0000-0400-0000D3000000}"/>
    <hyperlink ref="J47" location="'21PJOB 040521'!J47" tooltip="Click to drilldown" display="'21PJOB 040521'!J47" xr:uid="{00000000-0004-0000-0400-0000D4000000}"/>
    <hyperlink ref="K47" location="'21PJOB 040521'!K47" tooltip="Click to drilldown" display="'21PJOB 040521'!K47" xr:uid="{00000000-0004-0000-0400-0000D5000000}"/>
    <hyperlink ref="L47" location="'21PJOB 040521'!L47" tooltip="Click to drilldown" display="'21PJOB 040521'!L47" xr:uid="{00000000-0004-0000-0400-0000D6000000}"/>
    <hyperlink ref="M47" location="'21PJOB 040521'!M47" tooltip="Click to drilldown" display="'21PJOB 040521'!M47" xr:uid="{00000000-0004-0000-0400-0000D7000000}"/>
    <hyperlink ref="B48" location="'21PJOB 040521'!B48" tooltip="Click to drilldown" display="'21PJOB 040521'!B48" xr:uid="{00000000-0004-0000-0400-0000D8000000}"/>
    <hyperlink ref="C48" location="'21PJOB 040521'!C48" tooltip="Click to drilldown" display="'21PJOB 040521'!C48" xr:uid="{00000000-0004-0000-0400-0000D9000000}"/>
    <hyperlink ref="D48" location="'21PJOB 040521'!D48" tooltip="Click to drilldown" display="'21PJOB 040521'!D48" xr:uid="{00000000-0004-0000-0400-0000DA000000}"/>
    <hyperlink ref="E48" location="'21PJOB 040521'!E48" tooltip="Click to drilldown" display="'21PJOB 040521'!E48" xr:uid="{00000000-0004-0000-0400-0000DB000000}"/>
    <hyperlink ref="F48" location="'21PJOB 040521'!F48" tooltip="Click to drilldown" display="'21PJOB 040521'!F48" xr:uid="{00000000-0004-0000-0400-0000DC000000}"/>
    <hyperlink ref="G48" location="'21PJOB 040521'!G48" tooltip="Click to drilldown" display="'21PJOB 040521'!G48" xr:uid="{00000000-0004-0000-0400-0000DD000000}"/>
    <hyperlink ref="H48" location="'21PJOB 040521'!H48" tooltip="Click to drilldown" display="'21PJOB 040521'!H48" xr:uid="{00000000-0004-0000-0400-0000DE000000}"/>
    <hyperlink ref="I48" location="'21PJOB 040521'!I48" tooltip="Click to drilldown" display="'21PJOB 040521'!I48" xr:uid="{00000000-0004-0000-0400-0000DF000000}"/>
    <hyperlink ref="J48" location="'21PJOB 040521'!J48" tooltip="Click to drilldown" display="'21PJOB 040521'!J48" xr:uid="{00000000-0004-0000-0400-0000E0000000}"/>
    <hyperlink ref="K48" location="'21PJOB 040521'!K48" tooltip="Click to drilldown" display="'21PJOB 040521'!K48" xr:uid="{00000000-0004-0000-0400-0000E1000000}"/>
    <hyperlink ref="L48" location="'21PJOB 040521'!L48" tooltip="Click to drilldown" display="'21PJOB 040521'!L48" xr:uid="{00000000-0004-0000-0400-0000E2000000}"/>
    <hyperlink ref="M48" location="'21PJOB 040521'!M48" tooltip="Click to drilldown" display="'21PJOB 040521'!M48" xr:uid="{00000000-0004-0000-0400-0000E3000000}"/>
    <hyperlink ref="B53" location="'21PJOB 040521'!B53" tooltip="Click to drilldown" display="'21PJOB 040521'!B53" xr:uid="{00000000-0004-0000-0400-0000E4000000}"/>
    <hyperlink ref="C53" location="'21PJOB 040521'!C53" tooltip="Click to drilldown" display="'21PJOB 040521'!C53" xr:uid="{00000000-0004-0000-0400-0000E5000000}"/>
    <hyperlink ref="D53" location="'21PJOB 040521'!D53" tooltip="Click to drilldown" display="'21PJOB 040521'!D53" xr:uid="{00000000-0004-0000-0400-0000E6000000}"/>
    <hyperlink ref="E53" location="'21PJOB 040521'!E53" tooltip="Click to drilldown" display="'21PJOB 040521'!E53" xr:uid="{00000000-0004-0000-0400-0000E7000000}"/>
    <hyperlink ref="F53" location="'21PJOB 040521'!F53" tooltip="Click to drilldown" display="'21PJOB 040521'!F53" xr:uid="{00000000-0004-0000-0400-0000E8000000}"/>
    <hyperlink ref="G53" location="'21PJOB 040521'!G53" tooltip="Click to drilldown" display="'21PJOB 040521'!G53" xr:uid="{00000000-0004-0000-0400-0000E9000000}"/>
    <hyperlink ref="H53" location="'21PJOB 040521'!H53" tooltip="Click to drilldown" display="'21PJOB 040521'!H53" xr:uid="{00000000-0004-0000-0400-0000EA000000}"/>
    <hyperlink ref="I53" location="'21PJOB 040521'!I53" tooltip="Click to drilldown" display="'21PJOB 040521'!I53" xr:uid="{00000000-0004-0000-0400-0000EB000000}"/>
    <hyperlink ref="J53" location="'21PJOB 040521'!J53" tooltip="Click to drilldown" display="'21PJOB 040521'!J53" xr:uid="{00000000-0004-0000-0400-0000EC000000}"/>
    <hyperlink ref="K53" location="'21PJOB 040521'!K53" tooltip="Click to drilldown" display="'21PJOB 040521'!K53" xr:uid="{00000000-0004-0000-0400-0000ED000000}"/>
    <hyperlink ref="L53" location="'21PJOB 040521'!L53" tooltip="Click to drilldown" display="'21PJOB 040521'!L53" xr:uid="{00000000-0004-0000-0400-0000EE000000}"/>
    <hyperlink ref="M53" location="'21PJOB 040521'!M53" tooltip="Click to drilldown" display="'21PJOB 040521'!M53" xr:uid="{00000000-0004-0000-0400-0000EF000000}"/>
    <hyperlink ref="B54" location="'21PJOB 040521'!B54" tooltip="Click to drilldown" display="'21PJOB 040521'!B54" xr:uid="{00000000-0004-0000-0400-0000F0000000}"/>
    <hyperlink ref="C54" location="'21PJOB 040521'!C54" tooltip="Click to drilldown" display="'21PJOB 040521'!C54" xr:uid="{00000000-0004-0000-0400-0000F1000000}"/>
    <hyperlink ref="D54" location="'21PJOB 040521'!D54" tooltip="Click to drilldown" display="'21PJOB 040521'!D54" xr:uid="{00000000-0004-0000-0400-0000F2000000}"/>
    <hyperlink ref="E54" location="'21PJOB 040521'!E54" tooltip="Click to drilldown" display="'21PJOB 040521'!E54" xr:uid="{00000000-0004-0000-0400-0000F3000000}"/>
    <hyperlink ref="F54" location="'21PJOB 040521'!F54" tooltip="Click to drilldown" display="'21PJOB 040521'!F54" xr:uid="{00000000-0004-0000-0400-0000F4000000}"/>
    <hyperlink ref="G54" location="'21PJOB 040521'!G54" tooltip="Click to drilldown" display="'21PJOB 040521'!G54" xr:uid="{00000000-0004-0000-0400-0000F5000000}"/>
    <hyperlink ref="H54" location="'21PJOB 040521'!H54" tooltip="Click to drilldown" display="'21PJOB 040521'!H54" xr:uid="{00000000-0004-0000-0400-0000F6000000}"/>
    <hyperlink ref="I54" location="'21PJOB 040521'!I54" tooltip="Click to drilldown" display="'21PJOB 040521'!I54" xr:uid="{00000000-0004-0000-0400-0000F7000000}"/>
    <hyperlink ref="J54" location="'21PJOB 040521'!J54" tooltip="Click to drilldown" display="'21PJOB 040521'!J54" xr:uid="{00000000-0004-0000-0400-0000F8000000}"/>
    <hyperlink ref="K54" location="'21PJOB 040521'!K54" tooltip="Click to drilldown" display="'21PJOB 040521'!K54" xr:uid="{00000000-0004-0000-0400-0000F9000000}"/>
    <hyperlink ref="L54" location="'21PJOB 040521'!L54" tooltip="Click to drilldown" display="'21PJOB 040521'!L54" xr:uid="{00000000-0004-0000-0400-0000FA000000}"/>
    <hyperlink ref="M54" location="'21PJOB 040521'!M54" tooltip="Click to drilldown" display="'21PJOB 040521'!M54" xr:uid="{00000000-0004-0000-0400-0000FB000000}"/>
    <hyperlink ref="B55" location="'21PJOB 040521'!B55" tooltip="Click to drilldown" display="'21PJOB 040521'!B55" xr:uid="{00000000-0004-0000-0400-0000FC000000}"/>
    <hyperlink ref="C55" location="'21PJOB 040521'!C55" tooltip="Click to drilldown" display="'21PJOB 040521'!C55" xr:uid="{00000000-0004-0000-0400-0000FD000000}"/>
    <hyperlink ref="D55" location="'21PJOB 040521'!D55" tooltip="Click to drilldown" display="'21PJOB 040521'!D55" xr:uid="{00000000-0004-0000-0400-0000FE000000}"/>
    <hyperlink ref="E55" location="'21PJOB 040521'!E55" tooltip="Click to drilldown" display="'21PJOB 040521'!E55" xr:uid="{00000000-0004-0000-0400-0000FF000000}"/>
    <hyperlink ref="F55" location="'21PJOB 040521'!F55" tooltip="Click to drilldown" display="'21PJOB 040521'!F55" xr:uid="{00000000-0004-0000-0400-000000010000}"/>
    <hyperlink ref="G55" location="'21PJOB 040521'!G55" tooltip="Click to drilldown" display="'21PJOB 040521'!G55" xr:uid="{00000000-0004-0000-0400-000001010000}"/>
    <hyperlink ref="H55" location="'21PJOB 040521'!H55" tooltip="Click to drilldown" display="'21PJOB 040521'!H55" xr:uid="{00000000-0004-0000-0400-000002010000}"/>
    <hyperlink ref="I55" location="'21PJOB 040521'!I55" tooltip="Click to drilldown" display="'21PJOB 040521'!I55" xr:uid="{00000000-0004-0000-0400-000003010000}"/>
    <hyperlink ref="J55" location="'21PJOB 040521'!J55" tooltip="Click to drilldown" display="'21PJOB 040521'!J55" xr:uid="{00000000-0004-0000-0400-000004010000}"/>
    <hyperlink ref="K55" location="'21PJOB 040521'!K55" tooltip="Click to drilldown" display="'21PJOB 040521'!K55" xr:uid="{00000000-0004-0000-0400-000005010000}"/>
    <hyperlink ref="L55" location="'21PJOB 040521'!L55" tooltip="Click to drilldown" display="'21PJOB 040521'!L55" xr:uid="{00000000-0004-0000-0400-000006010000}"/>
    <hyperlink ref="M55" location="'21PJOB 040521'!M55" tooltip="Click to drilldown" display="'21PJOB 040521'!M55" xr:uid="{00000000-0004-0000-0400-000007010000}"/>
    <hyperlink ref="B56" location="'21PJOB 040521'!B56" tooltip="Click to drilldown" display="'21PJOB 040521'!B56" xr:uid="{00000000-0004-0000-0400-000008010000}"/>
    <hyperlink ref="C56" location="'21PJOB 040521'!C56" tooltip="Click to drilldown" display="'21PJOB 040521'!C56" xr:uid="{00000000-0004-0000-0400-000009010000}"/>
    <hyperlink ref="D56" location="'21PJOB 040521'!D56" tooltip="Click to drilldown" display="'21PJOB 040521'!D56" xr:uid="{00000000-0004-0000-0400-00000A010000}"/>
    <hyperlink ref="E56" location="'21PJOB 040521'!E56" tooltip="Click to drilldown" display="'21PJOB 040521'!E56" xr:uid="{00000000-0004-0000-0400-00000B010000}"/>
    <hyperlink ref="F56" location="'21PJOB 040521'!F56" tooltip="Click to drilldown" display="'21PJOB 040521'!F56" xr:uid="{00000000-0004-0000-0400-00000C010000}"/>
    <hyperlink ref="G56" location="'21PJOB 040521'!G56" tooltip="Click to drilldown" display="'21PJOB 040521'!G56" xr:uid="{00000000-0004-0000-0400-00000D010000}"/>
    <hyperlink ref="H56" location="'21PJOB 040521'!H56" tooltip="Click to drilldown" display="'21PJOB 040521'!H56" xr:uid="{00000000-0004-0000-0400-00000E010000}"/>
    <hyperlink ref="I56" location="'21PJOB 040521'!I56" tooltip="Click to drilldown" display="'21PJOB 040521'!I56" xr:uid="{00000000-0004-0000-0400-00000F010000}"/>
    <hyperlink ref="J56" location="'21PJOB 040521'!J56" tooltip="Click to drilldown" display="'21PJOB 040521'!J56" xr:uid="{00000000-0004-0000-0400-000010010000}"/>
    <hyperlink ref="K56" location="'21PJOB 040521'!K56" tooltip="Click to drilldown" display="'21PJOB 040521'!K56" xr:uid="{00000000-0004-0000-0400-000011010000}"/>
    <hyperlink ref="L56" location="'21PJOB 040521'!L56" tooltip="Click to drilldown" display="'21PJOB 040521'!L56" xr:uid="{00000000-0004-0000-0400-000012010000}"/>
    <hyperlink ref="M56" location="'21PJOB 040521'!M56" tooltip="Click to drilldown" display="'21PJOB 040521'!M56" xr:uid="{00000000-0004-0000-0400-000013010000}"/>
    <hyperlink ref="B57" location="'21PJOB 040521'!B57" tooltip="Click to drilldown" display="'21PJOB 040521'!B57" xr:uid="{00000000-0004-0000-0400-000014010000}"/>
    <hyperlink ref="C57" location="'21PJOB 040521'!C57" tooltip="Click to drilldown" display="'21PJOB 040521'!C57" xr:uid="{00000000-0004-0000-0400-000015010000}"/>
    <hyperlink ref="D57" location="'21PJOB 040521'!D57" tooltip="Click to drilldown" display="'21PJOB 040521'!D57" xr:uid="{00000000-0004-0000-0400-000016010000}"/>
    <hyperlink ref="E57" location="'21PJOB 040521'!E57" tooltip="Click to drilldown" display="'21PJOB 040521'!E57" xr:uid="{00000000-0004-0000-0400-000017010000}"/>
    <hyperlink ref="F57" location="'21PJOB 040521'!F57" tooltip="Click to drilldown" display="'21PJOB 040521'!F57" xr:uid="{00000000-0004-0000-0400-000018010000}"/>
    <hyperlink ref="G57" location="'21PJOB 040521'!G57" tooltip="Click to drilldown" display="'21PJOB 040521'!G57" xr:uid="{00000000-0004-0000-0400-000019010000}"/>
    <hyperlink ref="H57" location="'21PJOB 040521'!H57" tooltip="Click to drilldown" display="'21PJOB 040521'!H57" xr:uid="{00000000-0004-0000-0400-00001A010000}"/>
    <hyperlink ref="I57" location="'21PJOB 040521'!I57" tooltip="Click to drilldown" display="'21PJOB 040521'!I57" xr:uid="{00000000-0004-0000-0400-00001B010000}"/>
    <hyperlink ref="J57" location="'21PJOB 040521'!J57" tooltip="Click to drilldown" display="'21PJOB 040521'!J57" xr:uid="{00000000-0004-0000-0400-00001C010000}"/>
    <hyperlink ref="K57" location="'21PJOB 040521'!K57" tooltip="Click to drilldown" display="'21PJOB 040521'!K57" xr:uid="{00000000-0004-0000-0400-00001D010000}"/>
    <hyperlink ref="L57" location="'21PJOB 040521'!L57" tooltip="Click to drilldown" display="'21PJOB 040521'!L57" xr:uid="{00000000-0004-0000-0400-00001E010000}"/>
    <hyperlink ref="M57" location="'21PJOB 040521'!M57" tooltip="Click to drilldown" display="'21PJOB 040521'!M57" xr:uid="{00000000-0004-0000-0400-00001F010000}"/>
    <hyperlink ref="B58" location="'21PJOB 040521'!B58" tooltip="Click to drilldown" display="'21PJOB 040521'!B58" xr:uid="{00000000-0004-0000-0400-000020010000}"/>
    <hyperlink ref="C58" location="'21PJOB 040521'!C58" tooltip="Click to drilldown" display="'21PJOB 040521'!C58" xr:uid="{00000000-0004-0000-0400-000021010000}"/>
    <hyperlink ref="D58" location="'21PJOB 040521'!D58" tooltip="Click to drilldown" display="'21PJOB 040521'!D58" xr:uid="{00000000-0004-0000-0400-000022010000}"/>
    <hyperlink ref="E58" location="'21PJOB 040521'!E58" tooltip="Click to drilldown" display="'21PJOB 040521'!E58" xr:uid="{00000000-0004-0000-0400-000023010000}"/>
    <hyperlink ref="F58" location="'21PJOB 040521'!F58" tooltip="Click to drilldown" display="'21PJOB 040521'!F58" xr:uid="{00000000-0004-0000-0400-000024010000}"/>
    <hyperlink ref="G58" location="'21PJOB 040521'!G58" tooltip="Click to drilldown" display="'21PJOB 040521'!G58" xr:uid="{00000000-0004-0000-0400-000025010000}"/>
    <hyperlink ref="H58" location="'21PJOB 040521'!H58" tooltip="Click to drilldown" display="'21PJOB 040521'!H58" xr:uid="{00000000-0004-0000-0400-000026010000}"/>
    <hyperlink ref="I58" location="'21PJOB 040521'!I58" tooltip="Click to drilldown" display="'21PJOB 040521'!I58" xr:uid="{00000000-0004-0000-0400-000027010000}"/>
    <hyperlink ref="J58" location="'21PJOB 040521'!J58" tooltip="Click to drilldown" display="'21PJOB 040521'!J58" xr:uid="{00000000-0004-0000-0400-000028010000}"/>
    <hyperlink ref="K58" location="'21PJOB 040521'!K58" tooltip="Click to drilldown" display="'21PJOB 040521'!K58" xr:uid="{00000000-0004-0000-0400-000029010000}"/>
    <hyperlink ref="L58" location="'21PJOB 040521'!L58" tooltip="Click to drilldown" display="'21PJOB 040521'!L58" xr:uid="{00000000-0004-0000-0400-00002A010000}"/>
    <hyperlink ref="M58" location="'21PJOB 040521'!M58" tooltip="Click to drilldown" display="'21PJOB 040521'!M58" xr:uid="{00000000-0004-0000-0400-00002B010000}"/>
    <hyperlink ref="B70" location="'21PJOB 040521'!B70" tooltip="Click to drilldown" display="'21PJOB 040521'!B70" xr:uid="{00000000-0004-0000-0400-00002C010000}"/>
    <hyperlink ref="C70" location="'21PJOB 040521'!C70" tooltip="Click to drilldown" display="'21PJOB 040521'!C70" xr:uid="{00000000-0004-0000-0400-00002D010000}"/>
    <hyperlink ref="D70" location="'21PJOB 040521'!D70" tooltip="Click to drilldown" display="'21PJOB 040521'!D70" xr:uid="{00000000-0004-0000-0400-00002E010000}"/>
    <hyperlink ref="E70" location="'21PJOB 040521'!E70" tooltip="Click to drilldown" display="'21PJOB 040521'!E70" xr:uid="{00000000-0004-0000-0400-00002F010000}"/>
    <hyperlink ref="F70" location="'21PJOB 040521'!F70" tooltip="Click to drilldown" display="'21PJOB 040521'!F70" xr:uid="{00000000-0004-0000-0400-000030010000}"/>
    <hyperlink ref="G70" location="'21PJOB 040521'!G70" tooltip="Click to drilldown" display="'21PJOB 040521'!G70" xr:uid="{00000000-0004-0000-0400-000031010000}"/>
    <hyperlink ref="H70" location="'21PJOB 040521'!H70" tooltip="Click to drilldown" display="'21PJOB 040521'!H70" xr:uid="{00000000-0004-0000-0400-000032010000}"/>
    <hyperlink ref="I70" location="'21PJOB 040521'!I70" tooltip="Click to drilldown" display="'21PJOB 040521'!I70" xr:uid="{00000000-0004-0000-0400-000033010000}"/>
    <hyperlink ref="J70" location="'21PJOB 040521'!J70" tooltip="Click to drilldown" display="'21PJOB 040521'!J70" xr:uid="{00000000-0004-0000-0400-000034010000}"/>
    <hyperlink ref="K70" location="'21PJOB 040521'!K70" tooltip="Click to drilldown" display="'21PJOB 040521'!K70" xr:uid="{00000000-0004-0000-0400-000035010000}"/>
    <hyperlink ref="L70" location="'21PJOB 040521'!L70" tooltip="Click to drilldown" display="'21PJOB 040521'!L70" xr:uid="{00000000-0004-0000-0400-000036010000}"/>
    <hyperlink ref="M70" location="'21PJOB 040521'!M70" tooltip="Click to drilldown" display="'21PJOB 040521'!M70" xr:uid="{00000000-0004-0000-0400-000037010000}"/>
    <hyperlink ref="B71" location="'21PJOB 040521'!B71" tooltip="Click to drilldown" display="'21PJOB 040521'!B71" xr:uid="{00000000-0004-0000-0400-000038010000}"/>
    <hyperlink ref="C71" location="'21PJOB 040521'!C71" tooltip="Click to drilldown" display="'21PJOB 040521'!C71" xr:uid="{00000000-0004-0000-0400-000039010000}"/>
    <hyperlink ref="D71" location="'21PJOB 040521'!D71" tooltip="Click to drilldown" display="'21PJOB 040521'!D71" xr:uid="{00000000-0004-0000-0400-00003A010000}"/>
    <hyperlink ref="E71" location="'21PJOB 040521'!E71" tooltip="Click to drilldown" display="'21PJOB 040521'!E71" xr:uid="{00000000-0004-0000-0400-00003B010000}"/>
    <hyperlink ref="F71" location="'21PJOB 040521'!F71" tooltip="Click to drilldown" display="'21PJOB 040521'!F71" xr:uid="{00000000-0004-0000-0400-00003C010000}"/>
    <hyperlink ref="G71" location="'21PJOB 040521'!G71" tooltip="Click to drilldown" display="'21PJOB 040521'!G71" xr:uid="{00000000-0004-0000-0400-00003D010000}"/>
    <hyperlink ref="H71" location="'21PJOB 040521'!H71" tooltip="Click to drilldown" display="'21PJOB 040521'!H71" xr:uid="{00000000-0004-0000-0400-00003E010000}"/>
    <hyperlink ref="I71" location="'21PJOB 040521'!I71" tooltip="Click to drilldown" display="'21PJOB 040521'!I71" xr:uid="{00000000-0004-0000-0400-00003F010000}"/>
    <hyperlink ref="J71" location="'21PJOB 040521'!J71" tooltip="Click to drilldown" display="'21PJOB 040521'!J71" xr:uid="{00000000-0004-0000-0400-000040010000}"/>
    <hyperlink ref="K71" location="'21PJOB 040521'!K71" tooltip="Click to drilldown" display="'21PJOB 040521'!K71" xr:uid="{00000000-0004-0000-0400-000041010000}"/>
    <hyperlink ref="L71" location="'21PJOB 040521'!L71" tooltip="Click to drilldown" display="'21PJOB 040521'!L71" xr:uid="{00000000-0004-0000-0400-000042010000}"/>
    <hyperlink ref="M71" location="'21PJOB 040521'!M71" tooltip="Click to drilldown" display="'21PJOB 040521'!M71" xr:uid="{00000000-0004-0000-0400-000043010000}"/>
    <hyperlink ref="B72" location="'21PJOB 040521'!B72" tooltip="Click to drilldown" display="'21PJOB 040521'!B72" xr:uid="{00000000-0004-0000-0400-000044010000}"/>
    <hyperlink ref="C72" location="'21PJOB 040521'!C72" tooltip="Click to drilldown" display="'21PJOB 040521'!C72" xr:uid="{00000000-0004-0000-0400-000045010000}"/>
    <hyperlink ref="D72" location="'21PJOB 040521'!D72" tooltip="Click to drilldown" display="'21PJOB 040521'!D72" xr:uid="{00000000-0004-0000-0400-000046010000}"/>
    <hyperlink ref="E72" location="'21PJOB 040521'!E72" tooltip="Click to drilldown" display="'21PJOB 040521'!E72" xr:uid="{00000000-0004-0000-0400-000047010000}"/>
    <hyperlink ref="F72" location="'21PJOB 040521'!F72" tooltip="Click to drilldown" display="'21PJOB 040521'!F72" xr:uid="{00000000-0004-0000-0400-000048010000}"/>
    <hyperlink ref="G72" location="'21PJOB 040521'!G72" tooltip="Click to drilldown" display="'21PJOB 040521'!G72" xr:uid="{00000000-0004-0000-0400-000049010000}"/>
    <hyperlink ref="H72" location="'21PJOB 040521'!H72" tooltip="Click to drilldown" display="'21PJOB 040521'!H72" xr:uid="{00000000-0004-0000-0400-00004A010000}"/>
    <hyperlink ref="I72" location="'21PJOB 040521'!I72" tooltip="Click to drilldown" display="'21PJOB 040521'!I72" xr:uid="{00000000-0004-0000-0400-00004B010000}"/>
    <hyperlink ref="J72" location="'21PJOB 040521'!J72" tooltip="Click to drilldown" display="'21PJOB 040521'!J72" xr:uid="{00000000-0004-0000-0400-00004C010000}"/>
    <hyperlink ref="K72" location="'21PJOB 040521'!K72" tooltip="Click to drilldown" display="'21PJOB 040521'!K72" xr:uid="{00000000-0004-0000-0400-00004D010000}"/>
    <hyperlink ref="L72" location="'21PJOB 040521'!L72" tooltip="Click to drilldown" display="'21PJOB 040521'!L72" xr:uid="{00000000-0004-0000-0400-00004E010000}"/>
    <hyperlink ref="M72" location="'21PJOB 040521'!M72" tooltip="Click to drilldown" display="'21PJOB 040521'!M72" xr:uid="{00000000-0004-0000-0400-00004F010000}"/>
    <hyperlink ref="B73" location="'21PJOB 040521'!B73" tooltip="Click to drilldown" display="'21PJOB 040521'!B73" xr:uid="{00000000-0004-0000-0400-000050010000}"/>
    <hyperlink ref="C73" location="'21PJOB 040521'!C73" tooltip="Click to drilldown" display="'21PJOB 040521'!C73" xr:uid="{00000000-0004-0000-0400-000051010000}"/>
    <hyperlink ref="D73" location="'21PJOB 040521'!D73" tooltip="Click to drilldown" display="'21PJOB 040521'!D73" xr:uid="{00000000-0004-0000-0400-000052010000}"/>
    <hyperlink ref="E73" location="'21PJOB 040521'!E73" tooltip="Click to drilldown" display="'21PJOB 040521'!E73" xr:uid="{00000000-0004-0000-0400-000053010000}"/>
    <hyperlink ref="F73" location="'21PJOB 040521'!F73" tooltip="Click to drilldown" display="'21PJOB 040521'!F73" xr:uid="{00000000-0004-0000-0400-000054010000}"/>
    <hyperlink ref="G73" location="'21PJOB 040521'!G73" tooltip="Click to drilldown" display="'21PJOB 040521'!G73" xr:uid="{00000000-0004-0000-0400-000055010000}"/>
    <hyperlink ref="H73" location="'21PJOB 040521'!H73" tooltip="Click to drilldown" display="'21PJOB 040521'!H73" xr:uid="{00000000-0004-0000-0400-000056010000}"/>
    <hyperlink ref="I73" location="'21PJOB 040521'!I73" tooltip="Click to drilldown" display="'21PJOB 040521'!I73" xr:uid="{00000000-0004-0000-0400-000057010000}"/>
    <hyperlink ref="J73" location="'21PJOB 040521'!J73" tooltip="Click to drilldown" display="'21PJOB 040521'!J73" xr:uid="{00000000-0004-0000-0400-000058010000}"/>
    <hyperlink ref="K73" location="'21PJOB 040521'!K73" tooltip="Click to drilldown" display="'21PJOB 040521'!K73" xr:uid="{00000000-0004-0000-0400-000059010000}"/>
    <hyperlink ref="L73" location="'21PJOB 040521'!L73" tooltip="Click to drilldown" display="'21PJOB 040521'!L73" xr:uid="{00000000-0004-0000-0400-00005A010000}"/>
    <hyperlink ref="M73" location="'21PJOB 040521'!M73" tooltip="Click to drilldown" display="'21PJOB 040521'!M73" xr:uid="{00000000-0004-0000-0400-00005B010000}"/>
    <hyperlink ref="B74" location="'21PJOB 040521'!B74" tooltip="Click to drilldown" display="'21PJOB 040521'!B74" xr:uid="{00000000-0004-0000-0400-00005C010000}"/>
    <hyperlink ref="C74" location="'21PJOB 040521'!C74" tooltip="Click to drilldown" display="'21PJOB 040521'!C74" xr:uid="{00000000-0004-0000-0400-00005D010000}"/>
    <hyperlink ref="D74" location="'21PJOB 040521'!D74" tooltip="Click to drilldown" display="'21PJOB 040521'!D74" xr:uid="{00000000-0004-0000-0400-00005E010000}"/>
    <hyperlink ref="E74" location="'21PJOB 040521'!E74" tooltip="Click to drilldown" display="'21PJOB 040521'!E74" xr:uid="{00000000-0004-0000-0400-00005F010000}"/>
    <hyperlink ref="F74" location="'21PJOB 040521'!F74" tooltip="Click to drilldown" display="'21PJOB 040521'!F74" xr:uid="{00000000-0004-0000-0400-000060010000}"/>
    <hyperlink ref="G74" location="'21PJOB 040521'!G74" tooltip="Click to drilldown" display="'21PJOB 040521'!G74" xr:uid="{00000000-0004-0000-0400-000061010000}"/>
    <hyperlink ref="H74" location="'21PJOB 040521'!H74" tooltip="Click to drilldown" display="'21PJOB 040521'!H74" xr:uid="{00000000-0004-0000-0400-000062010000}"/>
    <hyperlink ref="I74" location="'21PJOB 040521'!I74" tooltip="Click to drilldown" display="'21PJOB 040521'!I74" xr:uid="{00000000-0004-0000-0400-000063010000}"/>
    <hyperlink ref="J74" location="'21PJOB 040521'!J74" tooltip="Click to drilldown" display="'21PJOB 040521'!J74" xr:uid="{00000000-0004-0000-0400-000064010000}"/>
    <hyperlink ref="K74" location="'21PJOB 040521'!K74" tooltip="Click to drilldown" display="'21PJOB 040521'!K74" xr:uid="{00000000-0004-0000-0400-000065010000}"/>
    <hyperlink ref="L74" location="'21PJOB 040521'!L74" tooltip="Click to drilldown" display="'21PJOB 040521'!L74" xr:uid="{00000000-0004-0000-0400-000066010000}"/>
    <hyperlink ref="M74" location="'21PJOB 040521'!M74" tooltip="Click to drilldown" display="'21PJOB 040521'!M74" xr:uid="{00000000-0004-0000-0400-000067010000}"/>
    <hyperlink ref="B78" location="'21PJOB 040521'!B78" tooltip="Click to drilldown" display="'21PJOB 040521'!B78" xr:uid="{00000000-0004-0000-0400-000068010000}"/>
    <hyperlink ref="C78" location="'21PJOB 040521'!C78" tooltip="Click to drilldown" display="'21PJOB 040521'!C78" xr:uid="{00000000-0004-0000-0400-000069010000}"/>
    <hyperlink ref="D78" location="'21PJOB 040521'!D78" tooltip="Click to drilldown" display="'21PJOB 040521'!D78" xr:uid="{00000000-0004-0000-0400-00006A010000}"/>
    <hyperlink ref="E78" location="'21PJOB 040521'!E78" tooltip="Click to drilldown" display="'21PJOB 040521'!E78" xr:uid="{00000000-0004-0000-0400-00006B010000}"/>
    <hyperlink ref="F78" location="'21PJOB 040521'!F78" tooltip="Click to drilldown" display="'21PJOB 040521'!F78" xr:uid="{00000000-0004-0000-0400-00006C010000}"/>
    <hyperlink ref="G78" location="'21PJOB 040521'!G78" tooltip="Click to drilldown" display="'21PJOB 040521'!G78" xr:uid="{00000000-0004-0000-0400-00006D010000}"/>
    <hyperlink ref="H78" location="'21PJOB 040521'!H78" tooltip="Click to drilldown" display="'21PJOB 040521'!H78" xr:uid="{00000000-0004-0000-0400-00006E010000}"/>
    <hyperlink ref="I78" location="'21PJOB 040521'!I78" tooltip="Click to drilldown" display="'21PJOB 040521'!I78" xr:uid="{00000000-0004-0000-0400-00006F010000}"/>
    <hyperlink ref="J78" location="'21PJOB 040521'!J78" tooltip="Click to drilldown" display="'21PJOB 040521'!J78" xr:uid="{00000000-0004-0000-0400-000070010000}"/>
    <hyperlink ref="K78" location="'21PJOB 040521'!K78" tooltip="Click to drilldown" display="'21PJOB 040521'!K78" xr:uid="{00000000-0004-0000-0400-000071010000}"/>
    <hyperlink ref="L78" location="'21PJOB 040521'!L78" tooltip="Click to drilldown" display="'21PJOB 040521'!L78" xr:uid="{00000000-0004-0000-0400-000072010000}"/>
    <hyperlink ref="M78" location="'21PJOB 040521'!M78" tooltip="Click to drilldown" display="'21PJOB 040521'!M78" xr:uid="{00000000-0004-0000-0400-000073010000}"/>
    <hyperlink ref="B79" location="'21PJOB 040521'!B79" tooltip="Click to drilldown" display="'21PJOB 040521'!B79" xr:uid="{00000000-0004-0000-0400-000074010000}"/>
    <hyperlink ref="C79" location="'21PJOB 040521'!C79" tooltip="Click to drilldown" display="'21PJOB 040521'!C79" xr:uid="{00000000-0004-0000-0400-000075010000}"/>
    <hyperlink ref="D79" location="'21PJOB 040521'!D79" tooltip="Click to drilldown" display="'21PJOB 040521'!D79" xr:uid="{00000000-0004-0000-0400-000076010000}"/>
    <hyperlink ref="E79" location="'21PJOB 040521'!E79" tooltip="Click to drilldown" display="'21PJOB 040521'!E79" xr:uid="{00000000-0004-0000-0400-000077010000}"/>
    <hyperlink ref="F79" location="'21PJOB 040521'!F79" tooltip="Click to drilldown" display="'21PJOB 040521'!F79" xr:uid="{00000000-0004-0000-0400-000078010000}"/>
    <hyperlink ref="G79" location="'21PJOB 040521'!G79" tooltip="Click to drilldown" display="'21PJOB 040521'!G79" xr:uid="{00000000-0004-0000-0400-000079010000}"/>
    <hyperlink ref="H79" location="'21PJOB 040521'!H79" tooltip="Click to drilldown" display="'21PJOB 040521'!H79" xr:uid="{00000000-0004-0000-0400-00007A010000}"/>
    <hyperlink ref="I79" location="'21PJOB 040521'!I79" tooltip="Click to drilldown" display="'21PJOB 040521'!I79" xr:uid="{00000000-0004-0000-0400-00007B010000}"/>
    <hyperlink ref="J79" location="'21PJOB 040521'!J79" tooltip="Click to drilldown" display="'21PJOB 040521'!J79" xr:uid="{00000000-0004-0000-0400-00007C010000}"/>
    <hyperlink ref="K79" location="'21PJOB 040521'!K79" tooltip="Click to drilldown" display="'21PJOB 040521'!K79" xr:uid="{00000000-0004-0000-0400-00007D010000}"/>
    <hyperlink ref="L79" location="'21PJOB 040521'!L79" tooltip="Click to drilldown" display="'21PJOB 040521'!L79" xr:uid="{00000000-0004-0000-0400-00007E010000}"/>
    <hyperlink ref="M79" location="'21PJOB 040521'!M79" tooltip="Click to drilldown" display="'21PJOB 040521'!M79" xr:uid="{00000000-0004-0000-0400-00007F010000}"/>
    <hyperlink ref="B80" location="'21PJOB 040521'!B80" tooltip="Click to drilldown" display="'21PJOB 040521'!B80" xr:uid="{00000000-0004-0000-0400-000080010000}"/>
    <hyperlink ref="C80" location="'21PJOB 040521'!C80" tooltip="Click to drilldown" display="'21PJOB 040521'!C80" xr:uid="{00000000-0004-0000-0400-000081010000}"/>
    <hyperlink ref="D80" location="'21PJOB 040521'!D80" tooltip="Click to drilldown" display="'21PJOB 040521'!D80" xr:uid="{00000000-0004-0000-0400-000082010000}"/>
    <hyperlink ref="E80" location="'21PJOB 040521'!E80" tooltip="Click to drilldown" display="'21PJOB 040521'!E80" xr:uid="{00000000-0004-0000-0400-000083010000}"/>
    <hyperlink ref="F80" location="'21PJOB 040521'!F80" tooltip="Click to drilldown" display="'21PJOB 040521'!F80" xr:uid="{00000000-0004-0000-0400-000084010000}"/>
    <hyperlink ref="G80" location="'21PJOB 040521'!G80" tooltip="Click to drilldown" display="'21PJOB 040521'!G80" xr:uid="{00000000-0004-0000-0400-000085010000}"/>
    <hyperlink ref="H80" location="'21PJOB 040521'!H80" tooltip="Click to drilldown" display="'21PJOB 040521'!H80" xr:uid="{00000000-0004-0000-0400-000086010000}"/>
    <hyperlink ref="I80" location="'21PJOB 040521'!I80" tooltip="Click to drilldown" display="'21PJOB 040521'!I80" xr:uid="{00000000-0004-0000-0400-000087010000}"/>
    <hyperlink ref="J80" location="'21PJOB 040521'!J80" tooltip="Click to drilldown" display="'21PJOB 040521'!J80" xr:uid="{00000000-0004-0000-0400-000088010000}"/>
    <hyperlink ref="K80" location="'21PJOB 040521'!K80" tooltip="Click to drilldown" display="'21PJOB 040521'!K80" xr:uid="{00000000-0004-0000-0400-000089010000}"/>
    <hyperlink ref="L80" location="'21PJOB 040521'!L80" tooltip="Click to drilldown" display="'21PJOB 040521'!L80" xr:uid="{00000000-0004-0000-0400-00008A010000}"/>
    <hyperlink ref="M80" location="'21PJOB 040521'!M80" tooltip="Click to drilldown" display="'21PJOB 040521'!M80" xr:uid="{00000000-0004-0000-0400-00008B010000}"/>
    <hyperlink ref="B81" location="'21PJOB 040521'!B81" tooltip="Click to drilldown" display="'21PJOB 040521'!B81" xr:uid="{00000000-0004-0000-0400-00008C010000}"/>
    <hyperlink ref="C81" location="'21PJOB 040521'!C81" tooltip="Click to drilldown" display="'21PJOB 040521'!C81" xr:uid="{00000000-0004-0000-0400-00008D010000}"/>
    <hyperlink ref="D81" location="'21PJOB 040521'!D81" tooltip="Click to drilldown" display="'21PJOB 040521'!D81" xr:uid="{00000000-0004-0000-0400-00008E010000}"/>
    <hyperlink ref="E81" location="'21PJOB 040521'!E81" tooltip="Click to drilldown" display="'21PJOB 040521'!E81" xr:uid="{00000000-0004-0000-0400-00008F010000}"/>
    <hyperlink ref="F81" location="'21PJOB 040521'!F81" tooltip="Click to drilldown" display="'21PJOB 040521'!F81" xr:uid="{00000000-0004-0000-0400-000090010000}"/>
    <hyperlink ref="G81" location="'21PJOB 040521'!G81" tooltip="Click to drilldown" display="'21PJOB 040521'!G81" xr:uid="{00000000-0004-0000-0400-000091010000}"/>
    <hyperlink ref="H81" location="'21PJOB 040521'!H81" tooltip="Click to drilldown" display="'21PJOB 040521'!H81" xr:uid="{00000000-0004-0000-0400-000092010000}"/>
    <hyperlink ref="I81" location="'21PJOB 040521'!I81" tooltip="Click to drilldown" display="'21PJOB 040521'!I81" xr:uid="{00000000-0004-0000-0400-000093010000}"/>
    <hyperlink ref="J81" location="'21PJOB 040521'!J81" tooltip="Click to drilldown" display="'21PJOB 040521'!J81" xr:uid="{00000000-0004-0000-0400-000094010000}"/>
    <hyperlink ref="K81" location="'21PJOB 040521'!K81" tooltip="Click to drilldown" display="'21PJOB 040521'!K81" xr:uid="{00000000-0004-0000-0400-000095010000}"/>
    <hyperlink ref="L81" location="'21PJOB 040521'!L81" tooltip="Click to drilldown" display="'21PJOB 040521'!L81" xr:uid="{00000000-0004-0000-0400-000096010000}"/>
    <hyperlink ref="M81" location="'21PJOB 040521'!M81" tooltip="Click to drilldown" display="'21PJOB 040521'!M81" xr:uid="{00000000-0004-0000-0400-000097010000}"/>
    <hyperlink ref="B82" location="'21PJOB 040521'!B82" tooltip="Click to drilldown" display="'21PJOB 040521'!B82" xr:uid="{00000000-0004-0000-0400-000098010000}"/>
    <hyperlink ref="C82" location="'21PJOB 040521'!C82" tooltip="Click to drilldown" display="'21PJOB 040521'!C82" xr:uid="{00000000-0004-0000-0400-000099010000}"/>
    <hyperlink ref="D82" location="'21PJOB 040521'!D82" tooltip="Click to drilldown" display="'21PJOB 040521'!D82" xr:uid="{00000000-0004-0000-0400-00009A010000}"/>
    <hyperlink ref="E82" location="'21PJOB 040521'!E82" tooltip="Click to drilldown" display="'21PJOB 040521'!E82" xr:uid="{00000000-0004-0000-0400-00009B010000}"/>
    <hyperlink ref="F82" location="'21PJOB 040521'!F82" tooltip="Click to drilldown" display="'21PJOB 040521'!F82" xr:uid="{00000000-0004-0000-0400-00009C010000}"/>
    <hyperlink ref="G82" location="'21PJOB 040521'!G82" tooltip="Click to drilldown" display="'21PJOB 040521'!G82" xr:uid="{00000000-0004-0000-0400-00009D010000}"/>
    <hyperlink ref="H82" location="'21PJOB 040521'!H82" tooltip="Click to drilldown" display="'21PJOB 040521'!H82" xr:uid="{00000000-0004-0000-0400-00009E010000}"/>
    <hyperlink ref="I82" location="'21PJOB 040521'!I82" tooltip="Click to drilldown" display="'21PJOB 040521'!I82" xr:uid="{00000000-0004-0000-0400-00009F010000}"/>
    <hyperlink ref="J82" location="'21PJOB 040521'!J82" tooltip="Click to drilldown" display="'21PJOB 040521'!J82" xr:uid="{00000000-0004-0000-0400-0000A0010000}"/>
    <hyperlink ref="K82" location="'21PJOB 040521'!K82" tooltip="Click to drilldown" display="'21PJOB 040521'!K82" xr:uid="{00000000-0004-0000-0400-0000A1010000}"/>
    <hyperlink ref="L82" location="'21PJOB 040521'!L82" tooltip="Click to drilldown" display="'21PJOB 040521'!L82" xr:uid="{00000000-0004-0000-0400-0000A2010000}"/>
    <hyperlink ref="M82" location="'21PJOB 040521'!M82" tooltip="Click to drilldown" display="'21PJOB 040521'!M82" xr:uid="{00000000-0004-0000-0400-0000A3010000}"/>
    <hyperlink ref="B92" location="'21PJOB 040521'!B92" tooltip="Click to drilldown" display="'21PJOB 040521'!B92" xr:uid="{00000000-0004-0000-0400-0000A4010000}"/>
    <hyperlink ref="C92" location="'21PJOB 040521'!C92" tooltip="Click to drilldown" display="'21PJOB 040521'!C92" xr:uid="{00000000-0004-0000-0400-0000A5010000}"/>
    <hyperlink ref="D92" location="'21PJOB 040521'!D92" tooltip="Click to drilldown" display="'21PJOB 040521'!D92" xr:uid="{00000000-0004-0000-0400-0000A6010000}"/>
    <hyperlink ref="E92" location="'21PJOB 040521'!E92" tooltip="Click to drilldown" display="'21PJOB 040521'!E92" xr:uid="{00000000-0004-0000-0400-0000A7010000}"/>
    <hyperlink ref="F92" location="'21PJOB 040521'!F92" tooltip="Click to drilldown" display="'21PJOB 040521'!F92" xr:uid="{00000000-0004-0000-0400-0000A8010000}"/>
    <hyperlink ref="G92" location="'21PJOB 040521'!G92" tooltip="Click to drilldown" display="'21PJOB 040521'!G92" xr:uid="{00000000-0004-0000-0400-0000A9010000}"/>
    <hyperlink ref="H92" location="'21PJOB 040521'!H92" tooltip="Click to drilldown" display="'21PJOB 040521'!H92" xr:uid="{00000000-0004-0000-0400-0000AA010000}"/>
    <hyperlink ref="I92" location="'21PJOB 040521'!I92" tooltip="Click to drilldown" display="'21PJOB 040521'!I92" xr:uid="{00000000-0004-0000-0400-0000AB010000}"/>
    <hyperlink ref="J92" location="'21PJOB 040521'!J92" tooltip="Click to drilldown" display="'21PJOB 040521'!J92" xr:uid="{00000000-0004-0000-0400-0000AC010000}"/>
    <hyperlink ref="K92" location="'21PJOB 040521'!K92" tooltip="Click to drilldown" display="'21PJOB 040521'!K92" xr:uid="{00000000-0004-0000-0400-0000AD010000}"/>
    <hyperlink ref="L92" location="'21PJOB 040521'!L92" tooltip="Click to drilldown" display="'21PJOB 040521'!L92" xr:uid="{00000000-0004-0000-0400-0000AE010000}"/>
    <hyperlink ref="M92" location="'21PJOB 040521'!M92" tooltip="Click to drilldown" display="'21PJOB 040521'!M92" xr:uid="{00000000-0004-0000-0400-0000AF010000}"/>
    <hyperlink ref="B96" location="'21PJOB 040521'!B96" tooltip="Click to drilldown" display="'21PJOB 040521'!B96" xr:uid="{00000000-0004-0000-0400-0000B0010000}"/>
    <hyperlink ref="C96" location="'21PJOB 040521'!C96" tooltip="Click to drilldown" display="'21PJOB 040521'!C96" xr:uid="{00000000-0004-0000-0400-0000B1010000}"/>
    <hyperlink ref="D96" location="'21PJOB 040521'!D96" tooltip="Click to drilldown" display="'21PJOB 040521'!D96" xr:uid="{00000000-0004-0000-0400-0000B2010000}"/>
    <hyperlink ref="E96" location="'21PJOB 040521'!E96" tooltip="Click to drilldown" display="'21PJOB 040521'!E96" xr:uid="{00000000-0004-0000-0400-0000B3010000}"/>
    <hyperlink ref="F96" location="'21PJOB 040521'!F96" tooltip="Click to drilldown" display="'21PJOB 040521'!F96" xr:uid="{00000000-0004-0000-0400-0000B4010000}"/>
    <hyperlink ref="G96" location="'21PJOB 040521'!G96" tooltip="Click to drilldown" display="'21PJOB 040521'!G96" xr:uid="{00000000-0004-0000-0400-0000B5010000}"/>
    <hyperlink ref="H96" location="'21PJOB 040521'!H96" tooltip="Click to drilldown" display="'21PJOB 040521'!H96" xr:uid="{00000000-0004-0000-0400-0000B6010000}"/>
    <hyperlink ref="I96" location="'21PJOB 040521'!I96" tooltip="Click to drilldown" display="'21PJOB 040521'!I96" xr:uid="{00000000-0004-0000-0400-0000B7010000}"/>
    <hyperlink ref="J96" location="'21PJOB 040521'!J96" tooltip="Click to drilldown" display="'21PJOB 040521'!J96" xr:uid="{00000000-0004-0000-0400-0000B8010000}"/>
    <hyperlink ref="K96" location="'21PJOB 040521'!K96" tooltip="Click to drilldown" display="'21PJOB 040521'!K96" xr:uid="{00000000-0004-0000-0400-0000B9010000}"/>
    <hyperlink ref="L96" location="'21PJOB 040521'!L96" tooltip="Click to drilldown" display="'21PJOB 040521'!L96" xr:uid="{00000000-0004-0000-0400-0000BA010000}"/>
    <hyperlink ref="M96" location="'21PJOB 040521'!M96" tooltip="Click to drilldown" display="'21PJOB 040521'!M96" xr:uid="{00000000-0004-0000-0400-0000BB010000}"/>
    <hyperlink ref="B105" location="'21PJOB 040521'!B105" tooltip="Click to drilldown" display="'21PJOB 040521'!B105" xr:uid="{00000000-0004-0000-0400-0000BC010000}"/>
    <hyperlink ref="C105" location="'21PJOB 040521'!C105" tooltip="Click to drilldown" display="'21PJOB 040521'!C105" xr:uid="{00000000-0004-0000-0400-0000BD010000}"/>
    <hyperlink ref="D105" location="'21PJOB 040521'!D105" tooltip="Click to drilldown" display="'21PJOB 040521'!D105" xr:uid="{00000000-0004-0000-0400-0000BE010000}"/>
    <hyperlink ref="E105" location="'21PJOB 040521'!E105" tooltip="Click to drilldown" display="'21PJOB 040521'!E105" xr:uid="{00000000-0004-0000-0400-0000BF010000}"/>
    <hyperlink ref="F105" location="'21PJOB 040521'!F105" tooltip="Click to drilldown" display="'21PJOB 040521'!F105" xr:uid="{00000000-0004-0000-0400-0000C0010000}"/>
    <hyperlink ref="G105" location="'21PJOB 040521'!G105" tooltip="Click to drilldown" display="'21PJOB 040521'!G105" xr:uid="{00000000-0004-0000-0400-0000C1010000}"/>
    <hyperlink ref="H105" location="'21PJOB 040521'!H105" tooltip="Click to drilldown" display="'21PJOB 040521'!H105" xr:uid="{00000000-0004-0000-0400-0000C2010000}"/>
    <hyperlink ref="I105" location="'21PJOB 040521'!I105" tooltip="Click to drilldown" display="'21PJOB 040521'!I105" xr:uid="{00000000-0004-0000-0400-0000C3010000}"/>
    <hyperlink ref="J105" location="'21PJOB 040521'!J105" tooltip="Click to drilldown" display="'21PJOB 040521'!J105" xr:uid="{00000000-0004-0000-0400-0000C4010000}"/>
    <hyperlink ref="K105" location="'21PJOB 040521'!K105" tooltip="Click to drilldown" display="'21PJOB 040521'!K105" xr:uid="{00000000-0004-0000-0400-0000C5010000}"/>
    <hyperlink ref="L105" location="'21PJOB 040521'!L105" tooltip="Click to drilldown" display="'21PJOB 040521'!L105" xr:uid="{00000000-0004-0000-0400-0000C6010000}"/>
    <hyperlink ref="M105" location="'21PJOB 040521'!M105" tooltip="Click to drilldown" display="'21PJOB 040521'!M105" xr:uid="{00000000-0004-0000-0400-0000C7010000}"/>
    <hyperlink ref="B117" location="'21PJOB 040521'!B117" tooltip="Click to drilldown" display="'21PJOB 040521'!B117" xr:uid="{00000000-0004-0000-0400-0000C8010000}"/>
    <hyperlink ref="C117" location="'21PJOB 040521'!C117" tooltip="Click to drilldown" display="'21PJOB 040521'!C117" xr:uid="{00000000-0004-0000-0400-0000C9010000}"/>
    <hyperlink ref="D117" location="'21PJOB 040521'!D117" tooltip="Click to drilldown" display="'21PJOB 040521'!D117" xr:uid="{00000000-0004-0000-0400-0000CA010000}"/>
    <hyperlink ref="E117" location="'21PJOB 040521'!E117" tooltip="Click to drilldown" display="'21PJOB 040521'!E117" xr:uid="{00000000-0004-0000-0400-0000CB010000}"/>
    <hyperlink ref="F117" location="'21PJOB 040521'!F117" tooltip="Click to drilldown" display="'21PJOB 040521'!F117" xr:uid="{00000000-0004-0000-0400-0000CC010000}"/>
    <hyperlink ref="G117" location="'21PJOB 040521'!G117" tooltip="Click to drilldown" display="'21PJOB 040521'!G117" xr:uid="{00000000-0004-0000-0400-0000CD010000}"/>
    <hyperlink ref="H117" location="'21PJOB 040521'!H117" tooltip="Click to drilldown" display="'21PJOB 040521'!H117" xr:uid="{00000000-0004-0000-0400-0000CE010000}"/>
    <hyperlink ref="I117" location="'21PJOB 040521'!I117" tooltip="Click to drilldown" display="'21PJOB 040521'!I117" xr:uid="{00000000-0004-0000-0400-0000CF010000}"/>
    <hyperlink ref="J117" location="'21PJOB 040521'!J117" tooltip="Click to drilldown" display="'21PJOB 040521'!J117" xr:uid="{00000000-0004-0000-0400-0000D0010000}"/>
    <hyperlink ref="K117" location="'21PJOB 040521'!K117" tooltip="Click to drilldown" display="'21PJOB 040521'!K117" xr:uid="{00000000-0004-0000-0400-0000D1010000}"/>
    <hyperlink ref="L117" location="'21PJOB 040521'!L117" tooltip="Click to drilldown" display="'21PJOB 040521'!L117" xr:uid="{00000000-0004-0000-0400-0000D2010000}"/>
    <hyperlink ref="M117" location="'21PJOB 040521'!M117" tooltip="Click to drilldown" display="'21PJOB 040521'!M117" xr:uid="{00000000-0004-0000-0400-0000D3010000}"/>
    <hyperlink ref="B118" location="'21PJOB 040521'!B118" tooltip="Click to drilldown" display="'21PJOB 040521'!B118" xr:uid="{00000000-0004-0000-0400-0000D4010000}"/>
    <hyperlink ref="C118" location="'21PJOB 040521'!C118" tooltip="Click to drilldown" display="'21PJOB 040521'!C118" xr:uid="{00000000-0004-0000-0400-0000D5010000}"/>
    <hyperlink ref="D118" location="'21PJOB 040521'!D118" tooltip="Click to drilldown" display="'21PJOB 040521'!D118" xr:uid="{00000000-0004-0000-0400-0000D6010000}"/>
    <hyperlink ref="E118" location="'21PJOB 040521'!E118" tooltip="Click to drilldown" display="'21PJOB 040521'!E118" xr:uid="{00000000-0004-0000-0400-0000D7010000}"/>
    <hyperlink ref="F118" location="'21PJOB 040521'!F118" tooltip="Click to drilldown" display="'21PJOB 040521'!F118" xr:uid="{00000000-0004-0000-0400-0000D8010000}"/>
    <hyperlink ref="G118" location="'21PJOB 040521'!G118" tooltip="Click to drilldown" display="'21PJOB 040521'!G118" xr:uid="{00000000-0004-0000-0400-0000D9010000}"/>
    <hyperlink ref="H118" location="'21PJOB 040521'!H118" tooltip="Click to drilldown" display="'21PJOB 040521'!H118" xr:uid="{00000000-0004-0000-0400-0000DA010000}"/>
    <hyperlink ref="I118" location="'21PJOB 040521'!I118" tooltip="Click to drilldown" display="'21PJOB 040521'!I118" xr:uid="{00000000-0004-0000-0400-0000DB010000}"/>
    <hyperlink ref="J118" location="'21PJOB 040521'!J118" tooltip="Click to drilldown" display="'21PJOB 040521'!J118" xr:uid="{00000000-0004-0000-0400-0000DC010000}"/>
    <hyperlink ref="K118" location="'21PJOB 040521'!K118" tooltip="Click to drilldown" display="'21PJOB 040521'!K118" xr:uid="{00000000-0004-0000-0400-0000DD010000}"/>
    <hyperlink ref="L118" location="'21PJOB 040521'!L118" tooltip="Click to drilldown" display="'21PJOB 040521'!L118" xr:uid="{00000000-0004-0000-0400-0000DE010000}"/>
    <hyperlink ref="M118" location="'21PJOB 040521'!M118" tooltip="Click to drilldown" display="'21PJOB 040521'!M118" xr:uid="{00000000-0004-0000-0400-0000DF010000}"/>
    <hyperlink ref="B119" location="'21PJOB 040521'!B119" tooltip="Click to drilldown" display="'21PJOB 040521'!B119" xr:uid="{00000000-0004-0000-0400-0000E0010000}"/>
    <hyperlink ref="C119" location="'21PJOB 040521'!C119" tooltip="Click to drilldown" display="'21PJOB 040521'!C119" xr:uid="{00000000-0004-0000-0400-0000E1010000}"/>
    <hyperlink ref="D119" location="'21PJOB 040521'!D119" tooltip="Click to drilldown" display="'21PJOB 040521'!D119" xr:uid="{00000000-0004-0000-0400-0000E2010000}"/>
    <hyperlink ref="E119" location="'21PJOB 040521'!E119" tooltip="Click to drilldown" display="'21PJOB 040521'!E119" xr:uid="{00000000-0004-0000-0400-0000E3010000}"/>
    <hyperlink ref="F119" location="'21PJOB 040521'!F119" tooltip="Click to drilldown" display="'21PJOB 040521'!F119" xr:uid="{00000000-0004-0000-0400-0000E4010000}"/>
    <hyperlink ref="G119" location="'21PJOB 040521'!G119" tooltip="Click to drilldown" display="'21PJOB 040521'!G119" xr:uid="{00000000-0004-0000-0400-0000E5010000}"/>
    <hyperlink ref="H119" location="'21PJOB 040521'!H119" tooltip="Click to drilldown" display="'21PJOB 040521'!H119" xr:uid="{00000000-0004-0000-0400-0000E6010000}"/>
    <hyperlink ref="I119" location="'21PJOB 040521'!I119" tooltip="Click to drilldown" display="'21PJOB 040521'!I119" xr:uid="{00000000-0004-0000-0400-0000E7010000}"/>
    <hyperlink ref="J119" location="'21PJOB 040521'!J119" tooltip="Click to drilldown" display="'21PJOB 040521'!J119" xr:uid="{00000000-0004-0000-0400-0000E8010000}"/>
    <hyperlink ref="K119" location="'21PJOB 040521'!K119" tooltip="Click to drilldown" display="'21PJOB 040521'!K119" xr:uid="{00000000-0004-0000-0400-0000E9010000}"/>
    <hyperlink ref="L119" location="'21PJOB 040521'!L119" tooltip="Click to drilldown" display="'21PJOB 040521'!L119" xr:uid="{00000000-0004-0000-0400-0000EA010000}"/>
    <hyperlink ref="M119" location="'21PJOB 040521'!M119" tooltip="Click to drilldown" display="'21PJOB 040521'!M119" xr:uid="{00000000-0004-0000-0400-0000EB010000}"/>
    <hyperlink ref="B120" location="'21PJOB 040521'!B120" tooltip="Click to drilldown" display="'21PJOB 040521'!B120" xr:uid="{00000000-0004-0000-0400-0000EC010000}"/>
    <hyperlink ref="C120" location="'21PJOB 040521'!C120" tooltip="Click to drilldown" display="'21PJOB 040521'!C120" xr:uid="{00000000-0004-0000-0400-0000ED010000}"/>
    <hyperlink ref="D120" location="'21PJOB 040521'!D120" tooltip="Click to drilldown" display="'21PJOB 040521'!D120" xr:uid="{00000000-0004-0000-0400-0000EE010000}"/>
    <hyperlink ref="E120" location="'21PJOB 040521'!E120" tooltip="Click to drilldown" display="'21PJOB 040521'!E120" xr:uid="{00000000-0004-0000-0400-0000EF010000}"/>
    <hyperlink ref="F120" location="'21PJOB 040521'!F120" tooltip="Click to drilldown" display="'21PJOB 040521'!F120" xr:uid="{00000000-0004-0000-0400-0000F0010000}"/>
    <hyperlink ref="G120" location="'21PJOB 040521'!G120" tooltip="Click to drilldown" display="'21PJOB 040521'!G120" xr:uid="{00000000-0004-0000-0400-0000F1010000}"/>
    <hyperlink ref="H120" location="'21PJOB 040521'!H120" tooltip="Click to drilldown" display="'21PJOB 040521'!H120" xr:uid="{00000000-0004-0000-0400-0000F2010000}"/>
    <hyperlink ref="I120" location="'21PJOB 040521'!I120" tooltip="Click to drilldown" display="'21PJOB 040521'!I120" xr:uid="{00000000-0004-0000-0400-0000F3010000}"/>
    <hyperlink ref="J120" location="'21PJOB 040521'!J120" tooltip="Click to drilldown" display="'21PJOB 040521'!J120" xr:uid="{00000000-0004-0000-0400-0000F4010000}"/>
    <hyperlink ref="K120" location="'21PJOB 040521'!K120" tooltip="Click to drilldown" display="'21PJOB 040521'!K120" xr:uid="{00000000-0004-0000-0400-0000F5010000}"/>
    <hyperlink ref="L120" location="'21PJOB 040521'!L120" tooltip="Click to drilldown" display="'21PJOB 040521'!L120" xr:uid="{00000000-0004-0000-0400-0000F6010000}"/>
    <hyperlink ref="M120" location="'21PJOB 040521'!M120" tooltip="Click to drilldown" display="'21PJOB 040521'!M120" xr:uid="{00000000-0004-0000-0400-0000F7010000}"/>
    <hyperlink ref="B121" location="'21PJOB 040521'!B121" tooltip="Click to drilldown" display="'21PJOB 040521'!B121" xr:uid="{00000000-0004-0000-0400-0000F8010000}"/>
    <hyperlink ref="C121" location="'21PJOB 040521'!C121" tooltip="Click to drilldown" display="'21PJOB 040521'!C121" xr:uid="{00000000-0004-0000-0400-0000F9010000}"/>
    <hyperlink ref="D121" location="'21PJOB 040521'!D121" tooltip="Click to drilldown" display="'21PJOB 040521'!D121" xr:uid="{00000000-0004-0000-0400-0000FA010000}"/>
    <hyperlink ref="E121" location="'21PJOB 040521'!E121" tooltip="Click to drilldown" display="'21PJOB 040521'!E121" xr:uid="{00000000-0004-0000-0400-0000FB010000}"/>
    <hyperlink ref="F121" location="'21PJOB 040521'!F121" tooltip="Click to drilldown" display="'21PJOB 040521'!F121" xr:uid="{00000000-0004-0000-0400-0000FC010000}"/>
    <hyperlink ref="G121" location="'21PJOB 040521'!G121" tooltip="Click to drilldown" display="'21PJOB 040521'!G121" xr:uid="{00000000-0004-0000-0400-0000FD010000}"/>
    <hyperlink ref="H121" location="'21PJOB 040521'!H121" tooltip="Click to drilldown" display="'21PJOB 040521'!H121" xr:uid="{00000000-0004-0000-0400-0000FE010000}"/>
    <hyperlink ref="I121" location="'21PJOB 040521'!I121" tooltip="Click to drilldown" display="'21PJOB 040521'!I121" xr:uid="{00000000-0004-0000-0400-0000FF010000}"/>
    <hyperlink ref="J121" location="'21PJOB 040521'!J121" tooltip="Click to drilldown" display="'21PJOB 040521'!J121" xr:uid="{00000000-0004-0000-0400-000000020000}"/>
    <hyperlink ref="K121" location="'21PJOB 040521'!K121" tooltip="Click to drilldown" display="'21PJOB 040521'!K121" xr:uid="{00000000-0004-0000-0400-000001020000}"/>
    <hyperlink ref="L121" location="'21PJOB 040521'!L121" tooltip="Click to drilldown" display="'21PJOB 040521'!L121" xr:uid="{00000000-0004-0000-0400-000002020000}"/>
    <hyperlink ref="M121" location="'21PJOB 040521'!M121" tooltip="Click to drilldown" display="'21PJOB 040521'!M121" xr:uid="{00000000-0004-0000-0400-000003020000}"/>
    <hyperlink ref="B122" location="'21PJOB 040521'!B122" tooltip="Click to drilldown" display="'21PJOB 040521'!B122" xr:uid="{00000000-0004-0000-0400-000004020000}"/>
    <hyperlink ref="C122" location="'21PJOB 040521'!C122" tooltip="Click to drilldown" display="'21PJOB 040521'!C122" xr:uid="{00000000-0004-0000-0400-000005020000}"/>
    <hyperlink ref="D122" location="'21PJOB 040521'!D122" tooltip="Click to drilldown" display="'21PJOB 040521'!D122" xr:uid="{00000000-0004-0000-0400-000006020000}"/>
    <hyperlink ref="E122" location="'21PJOB 040521'!E122" tooltip="Click to drilldown" display="'21PJOB 040521'!E122" xr:uid="{00000000-0004-0000-0400-000007020000}"/>
    <hyperlink ref="F122" location="'21PJOB 040521'!F122" tooltip="Click to drilldown" display="'21PJOB 040521'!F122" xr:uid="{00000000-0004-0000-0400-000008020000}"/>
    <hyperlink ref="G122" location="'21PJOB 040521'!G122" tooltip="Click to drilldown" display="'21PJOB 040521'!G122" xr:uid="{00000000-0004-0000-0400-000009020000}"/>
    <hyperlink ref="H122" location="'21PJOB 040521'!H122" tooltip="Click to drilldown" display="'21PJOB 040521'!H122" xr:uid="{00000000-0004-0000-0400-00000A020000}"/>
    <hyperlink ref="I122" location="'21PJOB 040521'!I122" tooltip="Click to drilldown" display="'21PJOB 040521'!I122" xr:uid="{00000000-0004-0000-0400-00000B020000}"/>
    <hyperlink ref="J122" location="'21PJOB 040521'!J122" tooltip="Click to drilldown" display="'21PJOB 040521'!J122" xr:uid="{00000000-0004-0000-0400-00000C020000}"/>
    <hyperlink ref="K122" location="'21PJOB 040521'!K122" tooltip="Click to drilldown" display="'21PJOB 040521'!K122" xr:uid="{00000000-0004-0000-0400-00000D020000}"/>
    <hyperlink ref="L122" location="'21PJOB 040521'!L122" tooltip="Click to drilldown" display="'21PJOB 040521'!L122" xr:uid="{00000000-0004-0000-0400-00000E020000}"/>
    <hyperlink ref="M122" location="'21PJOB 040521'!M122" tooltip="Click to drilldown" display="'21PJOB 040521'!M122" xr:uid="{00000000-0004-0000-0400-00000F020000}"/>
    <hyperlink ref="B126" location="'21PJOB 040521'!B126" tooltip="Click to drilldown" display="'21PJOB 040521'!B126" xr:uid="{00000000-0004-0000-0400-000010020000}"/>
    <hyperlink ref="C126" location="'21PJOB 040521'!C126" tooltip="Click to drilldown" display="'21PJOB 040521'!C126" xr:uid="{00000000-0004-0000-0400-000011020000}"/>
    <hyperlink ref="D126" location="'21PJOB 040521'!D126" tooltip="Click to drilldown" display="'21PJOB 040521'!D126" xr:uid="{00000000-0004-0000-0400-000012020000}"/>
    <hyperlink ref="E126" location="'21PJOB 040521'!E126" tooltip="Click to drilldown" display="'21PJOB 040521'!E126" xr:uid="{00000000-0004-0000-0400-000013020000}"/>
    <hyperlink ref="F126" location="'21PJOB 040521'!F126" tooltip="Click to drilldown" display="'21PJOB 040521'!F126" xr:uid="{00000000-0004-0000-0400-000014020000}"/>
    <hyperlink ref="G126" location="'21PJOB 040521'!G126" tooltip="Click to drilldown" display="'21PJOB 040521'!G126" xr:uid="{00000000-0004-0000-0400-000015020000}"/>
    <hyperlink ref="H126" location="'21PJOB 040521'!H126" tooltip="Click to drilldown" display="'21PJOB 040521'!H126" xr:uid="{00000000-0004-0000-0400-000016020000}"/>
    <hyperlink ref="I126" location="'21PJOB 040521'!I126" tooltip="Click to drilldown" display="'21PJOB 040521'!I126" xr:uid="{00000000-0004-0000-0400-000017020000}"/>
    <hyperlink ref="J126" location="'21PJOB 040521'!J126" tooltip="Click to drilldown" display="'21PJOB 040521'!J126" xr:uid="{00000000-0004-0000-0400-000018020000}"/>
    <hyperlink ref="K126" location="'21PJOB 040521'!K126" tooltip="Click to drilldown" display="'21PJOB 040521'!K126" xr:uid="{00000000-0004-0000-0400-000019020000}"/>
    <hyperlink ref="L126" location="'21PJOB 040521'!L126" tooltip="Click to drilldown" display="'21PJOB 040521'!L126" xr:uid="{00000000-0004-0000-0400-00001A020000}"/>
    <hyperlink ref="M126" location="'21PJOB 040521'!M126" tooltip="Click to drilldown" display="'21PJOB 040521'!M126" xr:uid="{00000000-0004-0000-0400-00001B020000}"/>
    <hyperlink ref="B127" location="'21PJOB 040521'!B127" tooltip="Click to drilldown" display="'21PJOB 040521'!B127" xr:uid="{00000000-0004-0000-0400-00001C020000}"/>
    <hyperlink ref="C127" location="'21PJOB 040521'!C127" tooltip="Click to drilldown" display="'21PJOB 040521'!C127" xr:uid="{00000000-0004-0000-0400-00001D020000}"/>
    <hyperlink ref="D127" location="'21PJOB 040521'!D127" tooltip="Click to drilldown" display="'21PJOB 040521'!D127" xr:uid="{00000000-0004-0000-0400-00001E020000}"/>
    <hyperlink ref="E127" location="'21PJOB 040521'!E127" tooltip="Click to drilldown" display="'21PJOB 040521'!E127" xr:uid="{00000000-0004-0000-0400-00001F020000}"/>
    <hyperlink ref="F127" location="'21PJOB 040521'!F127" tooltip="Click to drilldown" display="'21PJOB 040521'!F127" xr:uid="{00000000-0004-0000-0400-000020020000}"/>
    <hyperlink ref="G127" location="'21PJOB 040521'!G127" tooltip="Click to drilldown" display="'21PJOB 040521'!G127" xr:uid="{00000000-0004-0000-0400-000021020000}"/>
    <hyperlink ref="H127" location="'21PJOB 040521'!H127" tooltip="Click to drilldown" display="'21PJOB 040521'!H127" xr:uid="{00000000-0004-0000-0400-000022020000}"/>
    <hyperlink ref="I127" location="'21PJOB 040521'!I127" tooltip="Click to drilldown" display="'21PJOB 040521'!I127" xr:uid="{00000000-0004-0000-0400-000023020000}"/>
    <hyperlink ref="J127" location="'21PJOB 040521'!J127" tooltip="Click to drilldown" display="'21PJOB 040521'!J127" xr:uid="{00000000-0004-0000-0400-000024020000}"/>
    <hyperlink ref="K127" location="'21PJOB 040521'!K127" tooltip="Click to drilldown" display="'21PJOB 040521'!K127" xr:uid="{00000000-0004-0000-0400-000025020000}"/>
    <hyperlink ref="L127" location="'21PJOB 040521'!L127" tooltip="Click to drilldown" display="'21PJOB 040521'!L127" xr:uid="{00000000-0004-0000-0400-000026020000}"/>
    <hyperlink ref="M127" location="'21PJOB 040521'!M127" tooltip="Click to drilldown" display="'21PJOB 040521'!M127" xr:uid="{00000000-0004-0000-0400-000027020000}"/>
    <hyperlink ref="B128" location="'21PJOB 040521'!B128" tooltip="Click to drilldown" display="'21PJOB 040521'!B128" xr:uid="{00000000-0004-0000-0400-000028020000}"/>
    <hyperlink ref="C128" location="'21PJOB 040521'!C128" tooltip="Click to drilldown" display="'21PJOB 040521'!C128" xr:uid="{00000000-0004-0000-0400-000029020000}"/>
    <hyperlink ref="D128" location="'21PJOB 040521'!D128" tooltip="Click to drilldown" display="'21PJOB 040521'!D128" xr:uid="{00000000-0004-0000-0400-00002A020000}"/>
    <hyperlink ref="E128" location="'21PJOB 040521'!E128" tooltip="Click to drilldown" display="'21PJOB 040521'!E128" xr:uid="{00000000-0004-0000-0400-00002B020000}"/>
    <hyperlink ref="F128" location="'21PJOB 040521'!F128" tooltip="Click to drilldown" display="'21PJOB 040521'!F128" xr:uid="{00000000-0004-0000-0400-00002C020000}"/>
    <hyperlink ref="G128" location="'21PJOB 040521'!G128" tooltip="Click to drilldown" display="'21PJOB 040521'!G128" xr:uid="{00000000-0004-0000-0400-00002D020000}"/>
    <hyperlink ref="H128" location="'21PJOB 040521'!H128" tooltip="Click to drilldown" display="'21PJOB 040521'!H128" xr:uid="{00000000-0004-0000-0400-00002E020000}"/>
    <hyperlink ref="I128" location="'21PJOB 040521'!I128" tooltip="Click to drilldown" display="'21PJOB 040521'!I128" xr:uid="{00000000-0004-0000-0400-00002F020000}"/>
    <hyperlink ref="J128" location="'21PJOB 040521'!J128" tooltip="Click to drilldown" display="'21PJOB 040521'!J128" xr:uid="{00000000-0004-0000-0400-000030020000}"/>
    <hyperlink ref="K128" location="'21PJOB 040521'!K128" tooltip="Click to drilldown" display="'21PJOB 040521'!K128" xr:uid="{00000000-0004-0000-0400-000031020000}"/>
    <hyperlink ref="L128" location="'21PJOB 040521'!L128" tooltip="Click to drilldown" display="'21PJOB 040521'!L128" xr:uid="{00000000-0004-0000-0400-000032020000}"/>
    <hyperlink ref="M128" location="'21PJOB 040521'!M128" tooltip="Click to drilldown" display="'21PJOB 040521'!M128" xr:uid="{00000000-0004-0000-0400-000033020000}"/>
    <hyperlink ref="B129" location="'21PJOB 040521'!B129" tooltip="Click to drilldown" display="'21PJOB 040521'!B129" xr:uid="{00000000-0004-0000-0400-000034020000}"/>
    <hyperlink ref="C129" location="'21PJOB 040521'!C129" tooltip="Click to drilldown" display="'21PJOB 040521'!C129" xr:uid="{00000000-0004-0000-0400-000035020000}"/>
    <hyperlink ref="D129" location="'21PJOB 040521'!D129" tooltip="Click to drilldown" display="'21PJOB 040521'!D129" xr:uid="{00000000-0004-0000-0400-000036020000}"/>
    <hyperlink ref="E129" location="'21PJOB 040521'!E129" tooltip="Click to drilldown" display="'21PJOB 040521'!E129" xr:uid="{00000000-0004-0000-0400-000037020000}"/>
    <hyperlink ref="F129" location="'21PJOB 040521'!F129" tooltip="Click to drilldown" display="'21PJOB 040521'!F129" xr:uid="{00000000-0004-0000-0400-000038020000}"/>
    <hyperlink ref="G129" location="'21PJOB 040521'!G129" tooltip="Click to drilldown" display="'21PJOB 040521'!G129" xr:uid="{00000000-0004-0000-0400-000039020000}"/>
    <hyperlink ref="H129" location="'21PJOB 040521'!H129" tooltip="Click to drilldown" display="'21PJOB 040521'!H129" xr:uid="{00000000-0004-0000-0400-00003A020000}"/>
    <hyperlink ref="I129" location="'21PJOB 040521'!I129" tooltip="Click to drilldown" display="'21PJOB 040521'!I129" xr:uid="{00000000-0004-0000-0400-00003B020000}"/>
    <hyperlink ref="J129" location="'21PJOB 040521'!J129" tooltip="Click to drilldown" display="'21PJOB 040521'!J129" xr:uid="{00000000-0004-0000-0400-00003C020000}"/>
    <hyperlink ref="K129" location="'21PJOB 040521'!K129" tooltip="Click to drilldown" display="'21PJOB 040521'!K129" xr:uid="{00000000-0004-0000-0400-00003D020000}"/>
    <hyperlink ref="L129" location="'21PJOB 040521'!L129" tooltip="Click to drilldown" display="'21PJOB 040521'!L129" xr:uid="{00000000-0004-0000-0400-00003E020000}"/>
    <hyperlink ref="M129" location="'21PJOB 040521'!M129" tooltip="Click to drilldown" display="'21PJOB 040521'!M129" xr:uid="{00000000-0004-0000-0400-00003F020000}"/>
    <hyperlink ref="B130" location="'21PJOB 040521'!B130" tooltip="Click to drilldown" display="'21PJOB 040521'!B130" xr:uid="{00000000-0004-0000-0400-000040020000}"/>
    <hyperlink ref="C130" location="'21PJOB 040521'!C130" tooltip="Click to drilldown" display="'21PJOB 040521'!C130" xr:uid="{00000000-0004-0000-0400-000041020000}"/>
    <hyperlink ref="D130" location="'21PJOB 040521'!D130" tooltip="Click to drilldown" display="'21PJOB 040521'!D130" xr:uid="{00000000-0004-0000-0400-000042020000}"/>
    <hyperlink ref="E130" location="'21PJOB 040521'!E130" tooltip="Click to drilldown" display="'21PJOB 040521'!E130" xr:uid="{00000000-0004-0000-0400-000043020000}"/>
    <hyperlink ref="F130" location="'21PJOB 040521'!F130" tooltip="Click to drilldown" display="'21PJOB 040521'!F130" xr:uid="{00000000-0004-0000-0400-000044020000}"/>
    <hyperlink ref="G130" location="'21PJOB 040521'!G130" tooltip="Click to drilldown" display="'21PJOB 040521'!G130" xr:uid="{00000000-0004-0000-0400-000045020000}"/>
    <hyperlink ref="H130" location="'21PJOB 040521'!H130" tooltip="Click to drilldown" display="'21PJOB 040521'!H130" xr:uid="{00000000-0004-0000-0400-000046020000}"/>
    <hyperlink ref="I130" location="'21PJOB 040521'!I130" tooltip="Click to drilldown" display="'21PJOB 040521'!I130" xr:uid="{00000000-0004-0000-0400-000047020000}"/>
    <hyperlink ref="J130" location="'21PJOB 040521'!J130" tooltip="Click to drilldown" display="'21PJOB 040521'!J130" xr:uid="{00000000-0004-0000-0400-000048020000}"/>
    <hyperlink ref="K130" location="'21PJOB 040521'!K130" tooltip="Click to drilldown" display="'21PJOB 040521'!K130" xr:uid="{00000000-0004-0000-0400-000049020000}"/>
    <hyperlink ref="L130" location="'21PJOB 040521'!L130" tooltip="Click to drilldown" display="'21PJOB 040521'!L130" xr:uid="{00000000-0004-0000-0400-00004A020000}"/>
    <hyperlink ref="M130" location="'21PJOB 040521'!M130" tooltip="Click to drilldown" display="'21PJOB 040521'!M130" xr:uid="{00000000-0004-0000-0400-00004B020000}"/>
    <hyperlink ref="B131" location="'21PJOB 040521'!B131" tooltip="Click to drilldown" display="'21PJOB 040521'!B131" xr:uid="{00000000-0004-0000-0400-00004C020000}"/>
    <hyperlink ref="C131" location="'21PJOB 040521'!C131" tooltip="Click to drilldown" display="'21PJOB 040521'!C131" xr:uid="{00000000-0004-0000-0400-00004D020000}"/>
    <hyperlink ref="D131" location="'21PJOB 040521'!D131" tooltip="Click to drilldown" display="'21PJOB 040521'!D131" xr:uid="{00000000-0004-0000-0400-00004E020000}"/>
    <hyperlink ref="E131" location="'21PJOB 040521'!E131" tooltip="Click to drilldown" display="'21PJOB 040521'!E131" xr:uid="{00000000-0004-0000-0400-00004F020000}"/>
    <hyperlink ref="F131" location="'21PJOB 040521'!F131" tooltip="Click to drilldown" display="'21PJOB 040521'!F131" xr:uid="{00000000-0004-0000-0400-000050020000}"/>
    <hyperlink ref="G131" location="'21PJOB 040521'!G131" tooltip="Click to drilldown" display="'21PJOB 040521'!G131" xr:uid="{00000000-0004-0000-0400-000051020000}"/>
    <hyperlink ref="H131" location="'21PJOB 040521'!H131" tooltip="Click to drilldown" display="'21PJOB 040521'!H131" xr:uid="{00000000-0004-0000-0400-000052020000}"/>
    <hyperlink ref="I131" location="'21PJOB 040521'!I131" tooltip="Click to drilldown" display="'21PJOB 040521'!I131" xr:uid="{00000000-0004-0000-0400-000053020000}"/>
    <hyperlink ref="J131" location="'21PJOB 040521'!J131" tooltip="Click to drilldown" display="'21PJOB 040521'!J131" xr:uid="{00000000-0004-0000-0400-000054020000}"/>
    <hyperlink ref="K131" location="'21PJOB 040521'!K131" tooltip="Click to drilldown" display="'21PJOB 040521'!K131" xr:uid="{00000000-0004-0000-0400-000055020000}"/>
    <hyperlink ref="L131" location="'21PJOB 040521'!L131" tooltip="Click to drilldown" display="'21PJOB 040521'!L131" xr:uid="{00000000-0004-0000-0400-000056020000}"/>
    <hyperlink ref="M131" location="'21PJOB 040521'!M131" tooltip="Click to drilldown" display="'21PJOB 040521'!M131" xr:uid="{00000000-0004-0000-0400-000057020000}"/>
    <hyperlink ref="B136" location="'21PJOB 040521'!B136" tooltip="Click to drilldown" display="'21PJOB 040521'!B136" xr:uid="{00000000-0004-0000-0400-000058020000}"/>
    <hyperlink ref="C136" location="'21PJOB 040521'!C136" tooltip="Click to drilldown" display="'21PJOB 040521'!C136" xr:uid="{00000000-0004-0000-0400-000059020000}"/>
    <hyperlink ref="D136" location="'21PJOB 040521'!D136" tooltip="Click to drilldown" display="'21PJOB 040521'!D136" xr:uid="{00000000-0004-0000-0400-00005A020000}"/>
    <hyperlink ref="E136" location="'21PJOB 040521'!E136" tooltip="Click to drilldown" display="'21PJOB 040521'!E136" xr:uid="{00000000-0004-0000-0400-00005B020000}"/>
    <hyperlink ref="F136" location="'21PJOB 040521'!F136" tooltip="Click to drilldown" display="'21PJOB 040521'!F136" xr:uid="{00000000-0004-0000-0400-00005C020000}"/>
    <hyperlink ref="G136" location="'21PJOB 040521'!G136" tooltip="Click to drilldown" display="'21PJOB 040521'!G136" xr:uid="{00000000-0004-0000-0400-00005D020000}"/>
    <hyperlink ref="H136" location="'21PJOB 040521'!H136" tooltip="Click to drilldown" display="'21PJOB 040521'!H136" xr:uid="{00000000-0004-0000-0400-00005E020000}"/>
    <hyperlink ref="I136" location="'21PJOB 040521'!I136" tooltip="Click to drilldown" display="'21PJOB 040521'!I136" xr:uid="{00000000-0004-0000-0400-00005F020000}"/>
    <hyperlink ref="J136" location="'21PJOB 040521'!J136" tooltip="Click to drilldown" display="'21PJOB 040521'!J136" xr:uid="{00000000-0004-0000-0400-000060020000}"/>
    <hyperlink ref="K136" location="'21PJOB 040521'!K136" tooltip="Click to drilldown" display="'21PJOB 040521'!K136" xr:uid="{00000000-0004-0000-0400-000061020000}"/>
    <hyperlink ref="L136" location="'21PJOB 040521'!L136" tooltip="Click to drilldown" display="'21PJOB 040521'!L136" xr:uid="{00000000-0004-0000-0400-000062020000}"/>
    <hyperlink ref="M136" location="'21PJOB 040521'!M136" tooltip="Click to drilldown" display="'21PJOB 040521'!M136" xr:uid="{00000000-0004-0000-0400-000063020000}"/>
    <hyperlink ref="B142" location="'21PJOB 040521'!B142" tooltip="Click to drilldown" display="'21PJOB 040521'!B142" xr:uid="{00000000-0004-0000-0400-000064020000}"/>
    <hyperlink ref="C142" location="'21PJOB 040521'!C142" tooltip="Click to drilldown" display="'21PJOB 040521'!C142" xr:uid="{00000000-0004-0000-0400-000065020000}"/>
    <hyperlink ref="D142" location="'21PJOB 040521'!D142" tooltip="Click to drilldown" display="'21PJOB 040521'!D142" xr:uid="{00000000-0004-0000-0400-000066020000}"/>
    <hyperlink ref="E142" location="'21PJOB 040521'!E142" tooltip="Click to drilldown" display="'21PJOB 040521'!E142" xr:uid="{00000000-0004-0000-0400-000067020000}"/>
    <hyperlink ref="F142" location="'21PJOB 040521'!F142" tooltip="Click to drilldown" display="'21PJOB 040521'!F142" xr:uid="{00000000-0004-0000-0400-000068020000}"/>
    <hyperlink ref="G142" location="'21PJOB 040521'!G142" tooltip="Click to drilldown" display="'21PJOB 040521'!G142" xr:uid="{00000000-0004-0000-0400-000069020000}"/>
    <hyperlink ref="H142" location="'21PJOB 040521'!H142" tooltip="Click to drilldown" display="'21PJOB 040521'!H142" xr:uid="{00000000-0004-0000-0400-00006A020000}"/>
    <hyperlink ref="I142" location="'21PJOB 040521'!I142" tooltip="Click to drilldown" display="'21PJOB 040521'!I142" xr:uid="{00000000-0004-0000-0400-00006B020000}"/>
    <hyperlink ref="J142" location="'21PJOB 040521'!J142" tooltip="Click to drilldown" display="'21PJOB 040521'!J142" xr:uid="{00000000-0004-0000-0400-00006C020000}"/>
    <hyperlink ref="K142" location="'21PJOB 040521'!K142" tooltip="Click to drilldown" display="'21PJOB 040521'!K142" xr:uid="{00000000-0004-0000-0400-00006D020000}"/>
    <hyperlink ref="L142" location="'21PJOB 040521'!L142" tooltip="Click to drilldown" display="'21PJOB 040521'!L142" xr:uid="{00000000-0004-0000-0400-00006E020000}"/>
    <hyperlink ref="M142" location="'21PJOB 040521'!M142" tooltip="Click to drilldown" display="'21PJOB 040521'!M142" xr:uid="{00000000-0004-0000-0400-00006F020000}"/>
    <hyperlink ref="B146" location="'21PJOB 040521'!B146" tooltip="Click to drilldown" display="'21PJOB 040521'!B146" xr:uid="{00000000-0004-0000-0400-000070020000}"/>
    <hyperlink ref="C146" location="'21PJOB 040521'!C146" tooltip="Click to drilldown" display="'21PJOB 040521'!C146" xr:uid="{00000000-0004-0000-0400-000071020000}"/>
    <hyperlink ref="D146" location="'21PJOB 040521'!D146" tooltip="Click to drilldown" display="'21PJOB 040521'!D146" xr:uid="{00000000-0004-0000-0400-000072020000}"/>
    <hyperlink ref="E146" location="'21PJOB 040521'!E146" tooltip="Click to drilldown" display="'21PJOB 040521'!E146" xr:uid="{00000000-0004-0000-0400-000073020000}"/>
    <hyperlink ref="F146" location="'21PJOB 040521'!F146" tooltip="Click to drilldown" display="'21PJOB 040521'!F146" xr:uid="{00000000-0004-0000-0400-000074020000}"/>
    <hyperlink ref="G146" location="'21PJOB 040521'!G146" tooltip="Click to drilldown" display="'21PJOB 040521'!G146" xr:uid="{00000000-0004-0000-0400-000075020000}"/>
    <hyperlink ref="H146" location="'21PJOB 040521'!H146" tooltip="Click to drilldown" display="'21PJOB 040521'!H146" xr:uid="{00000000-0004-0000-0400-000076020000}"/>
    <hyperlink ref="I146" location="'21PJOB 040521'!I146" tooltip="Click to drilldown" display="'21PJOB 040521'!I146" xr:uid="{00000000-0004-0000-0400-000077020000}"/>
    <hyperlink ref="J146" location="'21PJOB 040521'!J146" tooltip="Click to drilldown" display="'21PJOB 040521'!J146" xr:uid="{00000000-0004-0000-0400-000078020000}"/>
    <hyperlink ref="K146" location="'21PJOB 040521'!K146" tooltip="Click to drilldown" display="'21PJOB 040521'!K146" xr:uid="{00000000-0004-0000-0400-000079020000}"/>
    <hyperlink ref="L146" location="'21PJOB 040521'!L146" tooltip="Click to drilldown" display="'21PJOB 040521'!L146" xr:uid="{00000000-0004-0000-0400-00007A020000}"/>
    <hyperlink ref="M146" location="'21PJOB 040521'!M146" tooltip="Click to drilldown" display="'21PJOB 040521'!M146" xr:uid="{00000000-0004-0000-0400-00007B020000}"/>
    <hyperlink ref="B151" location="'21PJOB 040521'!B151" tooltip="Click to drilldown" display="'21PJOB 040521'!B151" xr:uid="{00000000-0004-0000-0400-00007C020000}"/>
    <hyperlink ref="C151" location="'21PJOB 040521'!C151" tooltip="Click to drilldown" display="'21PJOB 040521'!C151" xr:uid="{00000000-0004-0000-0400-00007D020000}"/>
    <hyperlink ref="D151" location="'21PJOB 040521'!D151" tooltip="Click to drilldown" display="'21PJOB 040521'!D151" xr:uid="{00000000-0004-0000-0400-00007E020000}"/>
    <hyperlink ref="E151" location="'21PJOB 040521'!E151" tooltip="Click to drilldown" display="'21PJOB 040521'!E151" xr:uid="{00000000-0004-0000-0400-00007F020000}"/>
    <hyperlink ref="F151" location="'21PJOB 040521'!F151" tooltip="Click to drilldown" display="'21PJOB 040521'!F151" xr:uid="{00000000-0004-0000-0400-000080020000}"/>
    <hyperlink ref="G151" location="'21PJOB 040521'!G151" tooltip="Click to drilldown" display="'21PJOB 040521'!G151" xr:uid="{00000000-0004-0000-0400-000081020000}"/>
    <hyperlink ref="H151" location="'21PJOB 040521'!H151" tooltip="Click to drilldown" display="'21PJOB 040521'!H151" xr:uid="{00000000-0004-0000-0400-000082020000}"/>
    <hyperlink ref="I151" location="'21PJOB 040521'!I151" tooltip="Click to drilldown" display="'21PJOB 040521'!I151" xr:uid="{00000000-0004-0000-0400-000083020000}"/>
    <hyperlink ref="J151" location="'21PJOB 040521'!J151" tooltip="Click to drilldown" display="'21PJOB 040521'!J151" xr:uid="{00000000-0004-0000-0400-000084020000}"/>
    <hyperlink ref="K151" location="'21PJOB 040521'!K151" tooltip="Click to drilldown" display="'21PJOB 040521'!K151" xr:uid="{00000000-0004-0000-0400-000085020000}"/>
    <hyperlink ref="L151" location="'21PJOB 040521'!L151" tooltip="Click to drilldown" display="'21PJOB 040521'!L151" xr:uid="{00000000-0004-0000-0400-000086020000}"/>
    <hyperlink ref="M151" location="'21PJOB 040521'!M151" tooltip="Click to drilldown" display="'21PJOB 040521'!M151" xr:uid="{00000000-0004-0000-0400-000087020000}"/>
    <hyperlink ref="B156" location="'21PJOB 040521'!B156" tooltip="Click to drilldown" display="'21PJOB 040521'!B156" xr:uid="{00000000-0004-0000-0400-000088020000}"/>
    <hyperlink ref="C156" location="'21PJOB 040521'!C156" tooltip="Click to drilldown" display="'21PJOB 040521'!C156" xr:uid="{00000000-0004-0000-0400-000089020000}"/>
    <hyperlink ref="D156" location="'21PJOB 040521'!D156" tooltip="Click to drilldown" display="'21PJOB 040521'!D156" xr:uid="{00000000-0004-0000-0400-00008A020000}"/>
    <hyperlink ref="E156" location="'21PJOB 040521'!E156" tooltip="Click to drilldown" display="'21PJOB 040521'!E156" xr:uid="{00000000-0004-0000-0400-00008B020000}"/>
    <hyperlink ref="F156" location="'21PJOB 040521'!F156" tooltip="Click to drilldown" display="'21PJOB 040521'!F156" xr:uid="{00000000-0004-0000-0400-00008C020000}"/>
    <hyperlink ref="G156" location="'21PJOB 040521'!G156" tooltip="Click to drilldown" display="'21PJOB 040521'!G156" xr:uid="{00000000-0004-0000-0400-00008D020000}"/>
    <hyperlink ref="H156" location="'21PJOB 040521'!H156" tooltip="Click to drilldown" display="'21PJOB 040521'!H156" xr:uid="{00000000-0004-0000-0400-00008E020000}"/>
    <hyperlink ref="I156" location="'21PJOB 040521'!I156" tooltip="Click to drilldown" display="'21PJOB 040521'!I156" xr:uid="{00000000-0004-0000-0400-00008F020000}"/>
    <hyperlink ref="J156" location="'21PJOB 040521'!J156" tooltip="Click to drilldown" display="'21PJOB 040521'!J156" xr:uid="{00000000-0004-0000-0400-000090020000}"/>
    <hyperlink ref="K156" location="'21PJOB 040521'!K156" tooltip="Click to drilldown" display="'21PJOB 040521'!K156" xr:uid="{00000000-0004-0000-0400-000091020000}"/>
    <hyperlink ref="L156" location="'21PJOB 040521'!L156" tooltip="Click to drilldown" display="'21PJOB 040521'!L156" xr:uid="{00000000-0004-0000-0400-000092020000}"/>
    <hyperlink ref="M156" location="'21PJOB 040521'!M156" tooltip="Click to drilldown" display="'21PJOB 040521'!M156" xr:uid="{00000000-0004-0000-0400-000093020000}"/>
    <hyperlink ref="B157" location="'21PJOB 040521'!B157" tooltip="Click to drilldown" display="'21PJOB 040521'!B157" xr:uid="{00000000-0004-0000-0400-000094020000}"/>
    <hyperlink ref="C157" location="'21PJOB 040521'!C157" tooltip="Click to drilldown" display="'21PJOB 040521'!C157" xr:uid="{00000000-0004-0000-0400-000095020000}"/>
    <hyperlink ref="D157" location="'21PJOB 040521'!D157" tooltip="Click to drilldown" display="'21PJOB 040521'!D157" xr:uid="{00000000-0004-0000-0400-000096020000}"/>
    <hyperlink ref="E157" location="'21PJOB 040521'!E157" tooltip="Click to drilldown" display="'21PJOB 040521'!E157" xr:uid="{00000000-0004-0000-0400-000097020000}"/>
    <hyperlink ref="F157" location="'21PJOB 040521'!F157" tooltip="Click to drilldown" display="'21PJOB 040521'!F157" xr:uid="{00000000-0004-0000-0400-000098020000}"/>
    <hyperlink ref="G157" location="'21PJOB 040521'!G157" tooltip="Click to drilldown" display="'21PJOB 040521'!G157" xr:uid="{00000000-0004-0000-0400-000099020000}"/>
    <hyperlink ref="H157" location="'21PJOB 040521'!H157" tooltip="Click to drilldown" display="'21PJOB 040521'!H157" xr:uid="{00000000-0004-0000-0400-00009A020000}"/>
    <hyperlink ref="I157" location="'21PJOB 040521'!I157" tooltip="Click to drilldown" display="'21PJOB 040521'!I157" xr:uid="{00000000-0004-0000-0400-00009B020000}"/>
    <hyperlink ref="J157" location="'21PJOB 040521'!J157" tooltip="Click to drilldown" display="'21PJOB 040521'!J157" xr:uid="{00000000-0004-0000-0400-00009C020000}"/>
    <hyperlink ref="K157" location="'21PJOB 040521'!K157" tooltip="Click to drilldown" display="'21PJOB 040521'!K157" xr:uid="{00000000-0004-0000-0400-00009D020000}"/>
    <hyperlink ref="L157" location="'21PJOB 040521'!L157" tooltip="Click to drilldown" display="'21PJOB 040521'!L157" xr:uid="{00000000-0004-0000-0400-00009E020000}"/>
    <hyperlink ref="M157" location="'21PJOB 040521'!M157" tooltip="Click to drilldown" display="'21PJOB 040521'!M157" xr:uid="{00000000-0004-0000-0400-00009F020000}"/>
    <hyperlink ref="B158" location="'21PJOB 040521'!B158" tooltip="Click to drilldown" display="'21PJOB 040521'!B158" xr:uid="{00000000-0004-0000-0400-0000A0020000}"/>
    <hyperlink ref="C158" location="'21PJOB 040521'!C158" tooltip="Click to drilldown" display="'21PJOB 040521'!C158" xr:uid="{00000000-0004-0000-0400-0000A1020000}"/>
    <hyperlink ref="D158" location="'21PJOB 040521'!D158" tooltip="Click to drilldown" display="'21PJOB 040521'!D158" xr:uid="{00000000-0004-0000-0400-0000A2020000}"/>
    <hyperlink ref="E158" location="'21PJOB 040521'!E158" tooltip="Click to drilldown" display="'21PJOB 040521'!E158" xr:uid="{00000000-0004-0000-0400-0000A3020000}"/>
    <hyperlink ref="F158" location="'21PJOB 040521'!F158" tooltip="Click to drilldown" display="'21PJOB 040521'!F158" xr:uid="{00000000-0004-0000-0400-0000A4020000}"/>
    <hyperlink ref="G158" location="'21PJOB 040521'!G158" tooltip="Click to drilldown" display="'21PJOB 040521'!G158" xr:uid="{00000000-0004-0000-0400-0000A5020000}"/>
    <hyperlink ref="H158" location="'21PJOB 040521'!H158" tooltip="Click to drilldown" display="'21PJOB 040521'!H158" xr:uid="{00000000-0004-0000-0400-0000A6020000}"/>
    <hyperlink ref="I158" location="'21PJOB 040521'!I158" tooltip="Click to drilldown" display="'21PJOB 040521'!I158" xr:uid="{00000000-0004-0000-0400-0000A7020000}"/>
    <hyperlink ref="J158" location="'21PJOB 040521'!J158" tooltip="Click to drilldown" display="'21PJOB 040521'!J158" xr:uid="{00000000-0004-0000-0400-0000A8020000}"/>
    <hyperlink ref="K158" location="'21PJOB 040521'!K158" tooltip="Click to drilldown" display="'21PJOB 040521'!K158" xr:uid="{00000000-0004-0000-0400-0000A9020000}"/>
    <hyperlink ref="L158" location="'21PJOB 040521'!L158" tooltip="Click to drilldown" display="'21PJOB 040521'!L158" xr:uid="{00000000-0004-0000-0400-0000AA020000}"/>
    <hyperlink ref="M158" location="'21PJOB 040521'!M158" tooltip="Click to drilldown" display="'21PJOB 040521'!M158" xr:uid="{00000000-0004-0000-0400-0000AB020000}"/>
    <hyperlink ref="B159" location="'21PJOB 040521'!B159" tooltip="Click to drilldown" display="'21PJOB 040521'!B159" xr:uid="{00000000-0004-0000-0400-0000AC020000}"/>
    <hyperlink ref="C159" location="'21PJOB 040521'!C159" tooltip="Click to drilldown" display="'21PJOB 040521'!C159" xr:uid="{00000000-0004-0000-0400-0000AD020000}"/>
    <hyperlink ref="D159" location="'21PJOB 040521'!D159" tooltip="Click to drilldown" display="'21PJOB 040521'!D159" xr:uid="{00000000-0004-0000-0400-0000AE020000}"/>
    <hyperlink ref="E159" location="'21PJOB 040521'!E159" tooltip="Click to drilldown" display="'21PJOB 040521'!E159" xr:uid="{00000000-0004-0000-0400-0000AF020000}"/>
    <hyperlink ref="F159" location="'21PJOB 040521'!F159" tooltip="Click to drilldown" display="'21PJOB 040521'!F159" xr:uid="{00000000-0004-0000-0400-0000B0020000}"/>
    <hyperlink ref="G159" location="'21PJOB 040521'!G159" tooltip="Click to drilldown" display="'21PJOB 040521'!G159" xr:uid="{00000000-0004-0000-0400-0000B1020000}"/>
    <hyperlink ref="H159" location="'21PJOB 040521'!H159" tooltip="Click to drilldown" display="'21PJOB 040521'!H159" xr:uid="{00000000-0004-0000-0400-0000B2020000}"/>
    <hyperlink ref="I159" location="'21PJOB 040521'!I159" tooltip="Click to drilldown" display="'21PJOB 040521'!I159" xr:uid="{00000000-0004-0000-0400-0000B3020000}"/>
    <hyperlink ref="J159" location="'21PJOB 040521'!J159" tooltip="Click to drilldown" display="'21PJOB 040521'!J159" xr:uid="{00000000-0004-0000-0400-0000B4020000}"/>
    <hyperlink ref="K159" location="'21PJOB 040521'!K159" tooltip="Click to drilldown" display="'21PJOB 040521'!K159" xr:uid="{00000000-0004-0000-0400-0000B5020000}"/>
    <hyperlink ref="L159" location="'21PJOB 040521'!L159" tooltip="Click to drilldown" display="'21PJOB 040521'!L159" xr:uid="{00000000-0004-0000-0400-0000B6020000}"/>
    <hyperlink ref="M159" location="'21PJOB 040521'!M159" tooltip="Click to drilldown" display="'21PJOB 040521'!M159" xr:uid="{00000000-0004-0000-0400-0000B7020000}"/>
    <hyperlink ref="B171" location="'21PJOB 040521'!B171" tooltip="Click to drilldown" display="'21PJOB 040521'!B171" xr:uid="{00000000-0004-0000-0400-0000B8020000}"/>
    <hyperlink ref="C171" location="'21PJOB 040521'!C171" tooltip="Click to drilldown" display="'21PJOB 040521'!C171" xr:uid="{00000000-0004-0000-0400-0000B9020000}"/>
    <hyperlink ref="D171" location="'21PJOB 040521'!D171" tooltip="Click to drilldown" display="'21PJOB 040521'!D171" xr:uid="{00000000-0004-0000-0400-0000BA020000}"/>
    <hyperlink ref="E171" location="'21PJOB 040521'!E171" tooltip="Click to drilldown" display="'21PJOB 040521'!E171" xr:uid="{00000000-0004-0000-0400-0000BB020000}"/>
    <hyperlink ref="F171" location="'21PJOB 040521'!F171" tooltip="Click to drilldown" display="'21PJOB 040521'!F171" xr:uid="{00000000-0004-0000-0400-0000BC020000}"/>
    <hyperlink ref="G171" location="'21PJOB 040521'!G171" tooltip="Click to drilldown" display="'21PJOB 040521'!G171" xr:uid="{00000000-0004-0000-0400-0000BD020000}"/>
    <hyperlink ref="H171" location="'21PJOB 040521'!H171" tooltip="Click to drilldown" display="'21PJOB 040521'!H171" xr:uid="{00000000-0004-0000-0400-0000BE020000}"/>
    <hyperlink ref="I171" location="'21PJOB 040521'!I171" tooltip="Click to drilldown" display="'21PJOB 040521'!I171" xr:uid="{00000000-0004-0000-0400-0000BF020000}"/>
    <hyperlink ref="J171" location="'21PJOB 040521'!J171" tooltip="Click to drilldown" display="'21PJOB 040521'!J171" xr:uid="{00000000-0004-0000-0400-0000C0020000}"/>
    <hyperlink ref="K171" location="'21PJOB 040521'!K171" tooltip="Click to drilldown" display="'21PJOB 040521'!K171" xr:uid="{00000000-0004-0000-0400-0000C1020000}"/>
    <hyperlink ref="L171" location="'21PJOB 040521'!L171" tooltip="Click to drilldown" display="'21PJOB 040521'!L171" xr:uid="{00000000-0004-0000-0400-0000C2020000}"/>
    <hyperlink ref="M171" location="'21PJOB 040521'!M171" tooltip="Click to drilldown" display="'21PJOB 040521'!M171" xr:uid="{00000000-0004-0000-0400-0000C3020000}"/>
    <hyperlink ref="B172" location="'21PJOB 040521'!B172" tooltip="Click to drilldown" display="'21PJOB 040521'!B172" xr:uid="{00000000-0004-0000-0400-0000C4020000}"/>
    <hyperlink ref="C172" location="'21PJOB 040521'!C172" tooltip="Click to drilldown" display="'21PJOB 040521'!C172" xr:uid="{00000000-0004-0000-0400-0000C5020000}"/>
    <hyperlink ref="D172" location="'21PJOB 040521'!D172" tooltip="Click to drilldown" display="'21PJOB 040521'!D172" xr:uid="{00000000-0004-0000-0400-0000C6020000}"/>
    <hyperlink ref="E172" location="'21PJOB 040521'!E172" tooltip="Click to drilldown" display="'21PJOB 040521'!E172" xr:uid="{00000000-0004-0000-0400-0000C7020000}"/>
    <hyperlink ref="F172" location="'21PJOB 040521'!F172" tooltip="Click to drilldown" display="'21PJOB 040521'!F172" xr:uid="{00000000-0004-0000-0400-0000C8020000}"/>
    <hyperlink ref="G172" location="'21PJOB 040521'!G172" tooltip="Click to drilldown" display="'21PJOB 040521'!G172" xr:uid="{00000000-0004-0000-0400-0000C9020000}"/>
    <hyperlink ref="H172" location="'21PJOB 040521'!H172" tooltip="Click to drilldown" display="'21PJOB 040521'!H172" xr:uid="{00000000-0004-0000-0400-0000CA020000}"/>
    <hyperlink ref="I172" location="'21PJOB 040521'!I172" tooltip="Click to drilldown" display="'21PJOB 040521'!I172" xr:uid="{00000000-0004-0000-0400-0000CB020000}"/>
    <hyperlink ref="J172" location="'21PJOB 040521'!J172" tooltip="Click to drilldown" display="'21PJOB 040521'!J172" xr:uid="{00000000-0004-0000-0400-0000CC020000}"/>
    <hyperlink ref="K172" location="'21PJOB 040521'!K172" tooltip="Click to drilldown" display="'21PJOB 040521'!K172" xr:uid="{00000000-0004-0000-0400-0000CD020000}"/>
    <hyperlink ref="L172" location="'21PJOB 040521'!L172" tooltip="Click to drilldown" display="'21PJOB 040521'!L172" xr:uid="{00000000-0004-0000-0400-0000CE020000}"/>
    <hyperlink ref="M172" location="'21PJOB 040521'!M172" tooltip="Click to drilldown" display="'21PJOB 040521'!M172" xr:uid="{00000000-0004-0000-0400-0000CF020000}"/>
    <hyperlink ref="B173" location="'21PJOB 040521'!B173" tooltip="Click to drilldown" display="'21PJOB 040521'!B173" xr:uid="{00000000-0004-0000-0400-0000D0020000}"/>
    <hyperlink ref="C173" location="'21PJOB 040521'!C173" tooltip="Click to drilldown" display="'21PJOB 040521'!C173" xr:uid="{00000000-0004-0000-0400-0000D1020000}"/>
    <hyperlink ref="D173" location="'21PJOB 040521'!D173" tooltip="Click to drilldown" display="'21PJOB 040521'!D173" xr:uid="{00000000-0004-0000-0400-0000D2020000}"/>
    <hyperlink ref="E173" location="'21PJOB 040521'!E173" tooltip="Click to drilldown" display="'21PJOB 040521'!E173" xr:uid="{00000000-0004-0000-0400-0000D3020000}"/>
    <hyperlink ref="F173" location="'21PJOB 040521'!F173" tooltip="Click to drilldown" display="'21PJOB 040521'!F173" xr:uid="{00000000-0004-0000-0400-0000D4020000}"/>
    <hyperlink ref="G173" location="'21PJOB 040521'!G173" tooltip="Click to drilldown" display="'21PJOB 040521'!G173" xr:uid="{00000000-0004-0000-0400-0000D5020000}"/>
    <hyperlink ref="H173" location="'21PJOB 040521'!H173" tooltip="Click to drilldown" display="'21PJOB 040521'!H173" xr:uid="{00000000-0004-0000-0400-0000D6020000}"/>
    <hyperlink ref="I173" location="'21PJOB 040521'!I173" tooltip="Click to drilldown" display="'21PJOB 040521'!I173" xr:uid="{00000000-0004-0000-0400-0000D7020000}"/>
    <hyperlink ref="J173" location="'21PJOB 040521'!J173" tooltip="Click to drilldown" display="'21PJOB 040521'!J173" xr:uid="{00000000-0004-0000-0400-0000D8020000}"/>
    <hyperlink ref="K173" location="'21PJOB 040521'!K173" tooltip="Click to drilldown" display="'21PJOB 040521'!K173" xr:uid="{00000000-0004-0000-0400-0000D9020000}"/>
    <hyperlink ref="L173" location="'21PJOB 040521'!L173" tooltip="Click to drilldown" display="'21PJOB 040521'!L173" xr:uid="{00000000-0004-0000-0400-0000DA020000}"/>
    <hyperlink ref="M173" location="'21PJOB 040521'!M173" tooltip="Click to drilldown" display="'21PJOB 040521'!M173" xr:uid="{00000000-0004-0000-0400-0000DB020000}"/>
    <hyperlink ref="B174" location="'21PJOB 040521'!B174" tooltip="Click to drilldown" display="'21PJOB 040521'!B174" xr:uid="{00000000-0004-0000-0400-0000DC020000}"/>
    <hyperlink ref="C174" location="'21PJOB 040521'!C174" tooltip="Click to drilldown" display="'21PJOB 040521'!C174" xr:uid="{00000000-0004-0000-0400-0000DD020000}"/>
    <hyperlink ref="D174" location="'21PJOB 040521'!D174" tooltip="Click to drilldown" display="'21PJOB 040521'!D174" xr:uid="{00000000-0004-0000-0400-0000DE020000}"/>
    <hyperlink ref="E174" location="'21PJOB 040521'!E174" tooltip="Click to drilldown" display="'21PJOB 040521'!E174" xr:uid="{00000000-0004-0000-0400-0000DF020000}"/>
    <hyperlink ref="F174" location="'21PJOB 040521'!F174" tooltip="Click to drilldown" display="'21PJOB 040521'!F174" xr:uid="{00000000-0004-0000-0400-0000E0020000}"/>
    <hyperlink ref="G174" location="'21PJOB 040521'!G174" tooltip="Click to drilldown" display="'21PJOB 040521'!G174" xr:uid="{00000000-0004-0000-0400-0000E1020000}"/>
    <hyperlink ref="H174" location="'21PJOB 040521'!H174" tooltip="Click to drilldown" display="'21PJOB 040521'!H174" xr:uid="{00000000-0004-0000-0400-0000E2020000}"/>
    <hyperlink ref="I174" location="'21PJOB 040521'!I174" tooltip="Click to drilldown" display="'21PJOB 040521'!I174" xr:uid="{00000000-0004-0000-0400-0000E3020000}"/>
    <hyperlink ref="J174" location="'21PJOB 040521'!J174" tooltip="Click to drilldown" display="'21PJOB 040521'!J174" xr:uid="{00000000-0004-0000-0400-0000E4020000}"/>
    <hyperlink ref="K174" location="'21PJOB 040521'!K174" tooltip="Click to drilldown" display="'21PJOB 040521'!K174" xr:uid="{00000000-0004-0000-0400-0000E5020000}"/>
    <hyperlink ref="L174" location="'21PJOB 040521'!L174" tooltip="Click to drilldown" display="'21PJOB 040521'!L174" xr:uid="{00000000-0004-0000-0400-0000E6020000}"/>
    <hyperlink ref="M174" location="'21PJOB 040521'!M174" tooltip="Click to drilldown" display="'21PJOB 040521'!M174" xr:uid="{00000000-0004-0000-0400-0000E7020000}"/>
    <hyperlink ref="B175" location="'21PJOB 040521'!B175" tooltip="Click to drilldown" display="'21PJOB 040521'!B175" xr:uid="{00000000-0004-0000-0400-0000E8020000}"/>
    <hyperlink ref="C175" location="'21PJOB 040521'!C175" tooltip="Click to drilldown" display="'21PJOB 040521'!C175" xr:uid="{00000000-0004-0000-0400-0000E9020000}"/>
    <hyperlink ref="D175" location="'21PJOB 040521'!D175" tooltip="Click to drilldown" display="'21PJOB 040521'!D175" xr:uid="{00000000-0004-0000-0400-0000EA020000}"/>
    <hyperlink ref="E175" location="'21PJOB 040521'!E175" tooltip="Click to drilldown" display="'21PJOB 040521'!E175" xr:uid="{00000000-0004-0000-0400-0000EB020000}"/>
    <hyperlink ref="F175" location="'21PJOB 040521'!F175" tooltip="Click to drilldown" display="'21PJOB 040521'!F175" xr:uid="{00000000-0004-0000-0400-0000EC020000}"/>
    <hyperlink ref="G175" location="'21PJOB 040521'!G175" tooltip="Click to drilldown" display="'21PJOB 040521'!G175" xr:uid="{00000000-0004-0000-0400-0000ED020000}"/>
    <hyperlink ref="H175" location="'21PJOB 040521'!H175" tooltip="Click to drilldown" display="'21PJOB 040521'!H175" xr:uid="{00000000-0004-0000-0400-0000EE020000}"/>
    <hyperlink ref="I175" location="'21PJOB 040521'!I175" tooltip="Click to drilldown" display="'21PJOB 040521'!I175" xr:uid="{00000000-0004-0000-0400-0000EF020000}"/>
    <hyperlink ref="J175" location="'21PJOB 040521'!J175" tooltip="Click to drilldown" display="'21PJOB 040521'!J175" xr:uid="{00000000-0004-0000-0400-0000F0020000}"/>
    <hyperlink ref="K175" location="'21PJOB 040521'!K175" tooltip="Click to drilldown" display="'21PJOB 040521'!K175" xr:uid="{00000000-0004-0000-0400-0000F1020000}"/>
    <hyperlink ref="L175" location="'21PJOB 040521'!L175" tooltip="Click to drilldown" display="'21PJOB 040521'!L175" xr:uid="{00000000-0004-0000-0400-0000F2020000}"/>
    <hyperlink ref="M175" location="'21PJOB 040521'!M175" tooltip="Click to drilldown" display="'21PJOB 040521'!M175" xr:uid="{00000000-0004-0000-0400-0000F3020000}"/>
    <hyperlink ref="B176" location="'21PJOB 040521'!B176" tooltip="Click to drilldown" display="'21PJOB 040521'!B176" xr:uid="{00000000-0004-0000-0400-0000F4020000}"/>
    <hyperlink ref="C176" location="'21PJOB 040521'!C176" tooltip="Click to drilldown" display="'21PJOB 040521'!C176" xr:uid="{00000000-0004-0000-0400-0000F5020000}"/>
    <hyperlink ref="D176" location="'21PJOB 040521'!D176" tooltip="Click to drilldown" display="'21PJOB 040521'!D176" xr:uid="{00000000-0004-0000-0400-0000F6020000}"/>
    <hyperlink ref="E176" location="'21PJOB 040521'!E176" tooltip="Click to drilldown" display="'21PJOB 040521'!E176" xr:uid="{00000000-0004-0000-0400-0000F7020000}"/>
    <hyperlink ref="F176" location="'21PJOB 040521'!F176" tooltip="Click to drilldown" display="'21PJOB 040521'!F176" xr:uid="{00000000-0004-0000-0400-0000F8020000}"/>
    <hyperlink ref="G176" location="'21PJOB 040521'!G176" tooltip="Click to drilldown" display="'21PJOB 040521'!G176" xr:uid="{00000000-0004-0000-0400-0000F9020000}"/>
    <hyperlink ref="H176" location="'21PJOB 040521'!H176" tooltip="Click to drilldown" display="'21PJOB 040521'!H176" xr:uid="{00000000-0004-0000-0400-0000FA020000}"/>
    <hyperlink ref="I176" location="'21PJOB 040521'!I176" tooltip="Click to drilldown" display="'21PJOB 040521'!I176" xr:uid="{00000000-0004-0000-0400-0000FB020000}"/>
    <hyperlink ref="J176" location="'21PJOB 040521'!J176" tooltip="Click to drilldown" display="'21PJOB 040521'!J176" xr:uid="{00000000-0004-0000-0400-0000FC020000}"/>
    <hyperlink ref="K176" location="'21PJOB 040521'!K176" tooltip="Click to drilldown" display="'21PJOB 040521'!K176" xr:uid="{00000000-0004-0000-0400-0000FD020000}"/>
    <hyperlink ref="L176" location="'21PJOB 040521'!L176" tooltip="Click to drilldown" display="'21PJOB 040521'!L176" xr:uid="{00000000-0004-0000-0400-0000FE020000}"/>
    <hyperlink ref="M176" location="'21PJOB 040521'!M176" tooltip="Click to drilldown" display="'21PJOB 040521'!M176" xr:uid="{00000000-0004-0000-0400-0000FF020000}"/>
    <hyperlink ref="B180" location="'21PJOB 040521'!B180" tooltip="Click to drilldown" display="'21PJOB 040521'!B180" xr:uid="{00000000-0004-0000-0400-000000030000}"/>
    <hyperlink ref="C180" location="'21PJOB 040521'!C180" tooltip="Click to drilldown" display="'21PJOB 040521'!C180" xr:uid="{00000000-0004-0000-0400-000001030000}"/>
    <hyperlink ref="D180" location="'21PJOB 040521'!D180" tooltip="Click to drilldown" display="'21PJOB 040521'!D180" xr:uid="{00000000-0004-0000-0400-000002030000}"/>
    <hyperlink ref="E180" location="'21PJOB 040521'!E180" tooltip="Click to drilldown" display="'21PJOB 040521'!E180" xr:uid="{00000000-0004-0000-0400-000003030000}"/>
    <hyperlink ref="F180" location="'21PJOB 040521'!F180" tooltip="Click to drilldown" display="'21PJOB 040521'!F180" xr:uid="{00000000-0004-0000-0400-000004030000}"/>
    <hyperlink ref="G180" location="'21PJOB 040521'!G180" tooltip="Click to drilldown" display="'21PJOB 040521'!G180" xr:uid="{00000000-0004-0000-0400-000005030000}"/>
    <hyperlink ref="H180" location="'21PJOB 040521'!H180" tooltip="Click to drilldown" display="'21PJOB 040521'!H180" xr:uid="{00000000-0004-0000-0400-000006030000}"/>
    <hyperlink ref="I180" location="'21PJOB 040521'!I180" tooltip="Click to drilldown" display="'21PJOB 040521'!I180" xr:uid="{00000000-0004-0000-0400-000007030000}"/>
    <hyperlink ref="J180" location="'21PJOB 040521'!J180" tooltip="Click to drilldown" display="'21PJOB 040521'!J180" xr:uid="{00000000-0004-0000-0400-000008030000}"/>
    <hyperlink ref="K180" location="'21PJOB 040521'!K180" tooltip="Click to drilldown" display="'21PJOB 040521'!K180" xr:uid="{00000000-0004-0000-0400-000009030000}"/>
    <hyperlink ref="L180" location="'21PJOB 040521'!L180" tooltip="Click to drilldown" display="'21PJOB 040521'!L180" xr:uid="{00000000-0004-0000-0400-00000A030000}"/>
    <hyperlink ref="M180" location="'21PJOB 040521'!M180" tooltip="Click to drilldown" display="'21PJOB 040521'!M180" xr:uid="{00000000-0004-0000-0400-00000B030000}"/>
    <hyperlink ref="B181" location="'21PJOB 040521'!B181" tooltip="Click to drilldown" display="'21PJOB 040521'!B181" xr:uid="{00000000-0004-0000-0400-00000C030000}"/>
    <hyperlink ref="C181" location="'21PJOB 040521'!C181" tooltip="Click to drilldown" display="'21PJOB 040521'!C181" xr:uid="{00000000-0004-0000-0400-00000D030000}"/>
    <hyperlink ref="D181" location="'21PJOB 040521'!D181" tooltip="Click to drilldown" display="'21PJOB 040521'!D181" xr:uid="{00000000-0004-0000-0400-00000E030000}"/>
    <hyperlink ref="E181" location="'21PJOB 040521'!E181" tooltip="Click to drilldown" display="'21PJOB 040521'!E181" xr:uid="{00000000-0004-0000-0400-00000F030000}"/>
    <hyperlink ref="F181" location="'21PJOB 040521'!F181" tooltip="Click to drilldown" display="'21PJOB 040521'!F181" xr:uid="{00000000-0004-0000-0400-000010030000}"/>
    <hyperlink ref="G181" location="'21PJOB 040521'!G181" tooltip="Click to drilldown" display="'21PJOB 040521'!G181" xr:uid="{00000000-0004-0000-0400-000011030000}"/>
    <hyperlink ref="H181" location="'21PJOB 040521'!H181" tooltip="Click to drilldown" display="'21PJOB 040521'!H181" xr:uid="{00000000-0004-0000-0400-000012030000}"/>
    <hyperlink ref="I181" location="'21PJOB 040521'!I181" tooltip="Click to drilldown" display="'21PJOB 040521'!I181" xr:uid="{00000000-0004-0000-0400-000013030000}"/>
    <hyperlink ref="J181" location="'21PJOB 040521'!J181" tooltip="Click to drilldown" display="'21PJOB 040521'!J181" xr:uid="{00000000-0004-0000-0400-000014030000}"/>
    <hyperlink ref="K181" location="'21PJOB 040521'!K181" tooltip="Click to drilldown" display="'21PJOB 040521'!K181" xr:uid="{00000000-0004-0000-0400-000015030000}"/>
    <hyperlink ref="L181" location="'21PJOB 040521'!L181" tooltip="Click to drilldown" display="'21PJOB 040521'!L181" xr:uid="{00000000-0004-0000-0400-000016030000}"/>
    <hyperlink ref="M181" location="'21PJOB 040521'!M181" tooltip="Click to drilldown" display="'21PJOB 040521'!M181" xr:uid="{00000000-0004-0000-0400-000017030000}"/>
    <hyperlink ref="B182" location="'21PJOB 040521'!B182" tooltip="Click to drilldown" display="'21PJOB 040521'!B182" xr:uid="{00000000-0004-0000-0400-000018030000}"/>
    <hyperlink ref="C182" location="'21PJOB 040521'!C182" tooltip="Click to drilldown" display="'21PJOB 040521'!C182" xr:uid="{00000000-0004-0000-0400-000019030000}"/>
    <hyperlink ref="D182" location="'21PJOB 040521'!D182" tooltip="Click to drilldown" display="'21PJOB 040521'!D182" xr:uid="{00000000-0004-0000-0400-00001A030000}"/>
    <hyperlink ref="E182" location="'21PJOB 040521'!E182" tooltip="Click to drilldown" display="'21PJOB 040521'!E182" xr:uid="{00000000-0004-0000-0400-00001B030000}"/>
    <hyperlink ref="F182" location="'21PJOB 040521'!F182" tooltip="Click to drilldown" display="'21PJOB 040521'!F182" xr:uid="{00000000-0004-0000-0400-00001C030000}"/>
    <hyperlink ref="G182" location="'21PJOB 040521'!G182" tooltip="Click to drilldown" display="'21PJOB 040521'!G182" xr:uid="{00000000-0004-0000-0400-00001D030000}"/>
    <hyperlink ref="H182" location="'21PJOB 040521'!H182" tooltip="Click to drilldown" display="'21PJOB 040521'!H182" xr:uid="{00000000-0004-0000-0400-00001E030000}"/>
    <hyperlink ref="I182" location="'21PJOB 040521'!I182" tooltip="Click to drilldown" display="'21PJOB 040521'!I182" xr:uid="{00000000-0004-0000-0400-00001F030000}"/>
    <hyperlink ref="J182" location="'21PJOB 040521'!J182" tooltip="Click to drilldown" display="'21PJOB 040521'!J182" xr:uid="{00000000-0004-0000-0400-000020030000}"/>
    <hyperlink ref="K182" location="'21PJOB 040521'!K182" tooltip="Click to drilldown" display="'21PJOB 040521'!K182" xr:uid="{00000000-0004-0000-0400-000021030000}"/>
    <hyperlink ref="L182" location="'21PJOB 040521'!L182" tooltip="Click to drilldown" display="'21PJOB 040521'!L182" xr:uid="{00000000-0004-0000-0400-000022030000}"/>
    <hyperlink ref="M182" location="'21PJOB 040521'!M182" tooltip="Click to drilldown" display="'21PJOB 040521'!M182" xr:uid="{00000000-0004-0000-0400-000023030000}"/>
    <hyperlink ref="B183" location="'21PJOB 040521'!B183" tooltip="Click to drilldown" display="'21PJOB 040521'!B183" xr:uid="{00000000-0004-0000-0400-000024030000}"/>
    <hyperlink ref="C183" location="'21PJOB 040521'!C183" tooltip="Click to drilldown" display="'21PJOB 040521'!C183" xr:uid="{00000000-0004-0000-0400-000025030000}"/>
    <hyperlink ref="D183" location="'21PJOB 040521'!D183" tooltip="Click to drilldown" display="'21PJOB 040521'!D183" xr:uid="{00000000-0004-0000-0400-000026030000}"/>
    <hyperlink ref="E183" location="'21PJOB 040521'!E183" tooltip="Click to drilldown" display="'21PJOB 040521'!E183" xr:uid="{00000000-0004-0000-0400-000027030000}"/>
    <hyperlink ref="F183" location="'21PJOB 040521'!F183" tooltip="Click to drilldown" display="'21PJOB 040521'!F183" xr:uid="{00000000-0004-0000-0400-000028030000}"/>
    <hyperlink ref="G183" location="'21PJOB 040521'!G183" tooltip="Click to drilldown" display="'21PJOB 040521'!G183" xr:uid="{00000000-0004-0000-0400-000029030000}"/>
    <hyperlink ref="H183" location="'21PJOB 040521'!H183" tooltip="Click to drilldown" display="'21PJOB 040521'!H183" xr:uid="{00000000-0004-0000-0400-00002A030000}"/>
    <hyperlink ref="I183" location="'21PJOB 040521'!I183" tooltip="Click to drilldown" display="'21PJOB 040521'!I183" xr:uid="{00000000-0004-0000-0400-00002B030000}"/>
    <hyperlink ref="J183" location="'21PJOB 040521'!J183" tooltip="Click to drilldown" display="'21PJOB 040521'!J183" xr:uid="{00000000-0004-0000-0400-00002C030000}"/>
    <hyperlink ref="K183" location="'21PJOB 040521'!K183" tooltip="Click to drilldown" display="'21PJOB 040521'!K183" xr:uid="{00000000-0004-0000-0400-00002D030000}"/>
    <hyperlink ref="L183" location="'21PJOB 040521'!L183" tooltip="Click to drilldown" display="'21PJOB 040521'!L183" xr:uid="{00000000-0004-0000-0400-00002E030000}"/>
    <hyperlink ref="M183" location="'21PJOB 040521'!M183" tooltip="Click to drilldown" display="'21PJOB 040521'!M183" xr:uid="{00000000-0004-0000-0400-00002F030000}"/>
    <hyperlink ref="B184" location="'21PJOB 040521'!B184" tooltip="Click to drilldown" display="'21PJOB 040521'!B184" xr:uid="{00000000-0004-0000-0400-000030030000}"/>
    <hyperlink ref="C184" location="'21PJOB 040521'!C184" tooltip="Click to drilldown" display="'21PJOB 040521'!C184" xr:uid="{00000000-0004-0000-0400-000031030000}"/>
    <hyperlink ref="D184" location="'21PJOB 040521'!D184" tooltip="Click to drilldown" display="'21PJOB 040521'!D184" xr:uid="{00000000-0004-0000-0400-000032030000}"/>
    <hyperlink ref="E184" location="'21PJOB 040521'!E184" tooltip="Click to drilldown" display="'21PJOB 040521'!E184" xr:uid="{00000000-0004-0000-0400-000033030000}"/>
    <hyperlink ref="F184" location="'21PJOB 040521'!F184" tooltip="Click to drilldown" display="'21PJOB 040521'!F184" xr:uid="{00000000-0004-0000-0400-000034030000}"/>
    <hyperlink ref="G184" location="'21PJOB 040521'!G184" tooltip="Click to drilldown" display="'21PJOB 040521'!G184" xr:uid="{00000000-0004-0000-0400-000035030000}"/>
    <hyperlink ref="H184" location="'21PJOB 040521'!H184" tooltip="Click to drilldown" display="'21PJOB 040521'!H184" xr:uid="{00000000-0004-0000-0400-000036030000}"/>
    <hyperlink ref="I184" location="'21PJOB 040521'!I184" tooltip="Click to drilldown" display="'21PJOB 040521'!I184" xr:uid="{00000000-0004-0000-0400-000037030000}"/>
    <hyperlink ref="J184" location="'21PJOB 040521'!J184" tooltip="Click to drilldown" display="'21PJOB 040521'!J184" xr:uid="{00000000-0004-0000-0400-000038030000}"/>
    <hyperlink ref="K184" location="'21PJOB 040521'!K184" tooltip="Click to drilldown" display="'21PJOB 040521'!K184" xr:uid="{00000000-0004-0000-0400-000039030000}"/>
    <hyperlink ref="L184" location="'21PJOB 040521'!L184" tooltip="Click to drilldown" display="'21PJOB 040521'!L184" xr:uid="{00000000-0004-0000-0400-00003A030000}"/>
    <hyperlink ref="M184" location="'21PJOB 040521'!M184" tooltip="Click to drilldown" display="'21PJOB 040521'!M184" xr:uid="{00000000-0004-0000-0400-00003B030000}"/>
    <hyperlink ref="B185" location="'21PJOB 040521'!B185" tooltip="Click to drilldown" display="'21PJOB 040521'!B185" xr:uid="{00000000-0004-0000-0400-00003C030000}"/>
    <hyperlink ref="C185" location="'21PJOB 040521'!C185" tooltip="Click to drilldown" display="'21PJOB 040521'!C185" xr:uid="{00000000-0004-0000-0400-00003D030000}"/>
    <hyperlink ref="D185" location="'21PJOB 040521'!D185" tooltip="Click to drilldown" display="'21PJOB 040521'!D185" xr:uid="{00000000-0004-0000-0400-00003E030000}"/>
    <hyperlink ref="E185" location="'21PJOB 040521'!E185" tooltip="Click to drilldown" display="'21PJOB 040521'!E185" xr:uid="{00000000-0004-0000-0400-00003F030000}"/>
    <hyperlink ref="F185" location="'21PJOB 040521'!F185" tooltip="Click to drilldown" display="'21PJOB 040521'!F185" xr:uid="{00000000-0004-0000-0400-000040030000}"/>
    <hyperlink ref="G185" location="'21PJOB 040521'!G185" tooltip="Click to drilldown" display="'21PJOB 040521'!G185" xr:uid="{00000000-0004-0000-0400-000041030000}"/>
    <hyperlink ref="H185" location="'21PJOB 040521'!H185" tooltip="Click to drilldown" display="'21PJOB 040521'!H185" xr:uid="{00000000-0004-0000-0400-000042030000}"/>
    <hyperlink ref="I185" location="'21PJOB 040521'!I185" tooltip="Click to drilldown" display="'21PJOB 040521'!I185" xr:uid="{00000000-0004-0000-0400-000043030000}"/>
    <hyperlink ref="J185" location="'21PJOB 040521'!J185" tooltip="Click to drilldown" display="'21PJOB 040521'!J185" xr:uid="{00000000-0004-0000-0400-000044030000}"/>
    <hyperlink ref="K185" location="'21PJOB 040521'!K185" tooltip="Click to drilldown" display="'21PJOB 040521'!K185" xr:uid="{00000000-0004-0000-0400-000045030000}"/>
    <hyperlink ref="L185" location="'21PJOB 040521'!L185" tooltip="Click to drilldown" display="'21PJOB 040521'!L185" xr:uid="{00000000-0004-0000-0400-000046030000}"/>
    <hyperlink ref="M185" location="'21PJOB 040521'!M185" tooltip="Click to drilldown" display="'21PJOB 040521'!M185" xr:uid="{00000000-0004-0000-0400-000047030000}"/>
    <hyperlink ref="B190" location="'21PJOB 040521'!B190" tooltip="Click to drilldown" display="'21PJOB 040521'!B190" xr:uid="{00000000-0004-0000-0400-000048030000}"/>
    <hyperlink ref="C190" location="'21PJOB 040521'!C190" tooltip="Click to drilldown" display="'21PJOB 040521'!C190" xr:uid="{00000000-0004-0000-0400-000049030000}"/>
    <hyperlink ref="D190" location="'21PJOB 040521'!D190" tooltip="Click to drilldown" display="'21PJOB 040521'!D190" xr:uid="{00000000-0004-0000-0400-00004A030000}"/>
    <hyperlink ref="E190" location="'21PJOB 040521'!E190" tooltip="Click to drilldown" display="'21PJOB 040521'!E190" xr:uid="{00000000-0004-0000-0400-00004B030000}"/>
    <hyperlink ref="F190" location="'21PJOB 040521'!F190" tooltip="Click to drilldown" display="'21PJOB 040521'!F190" xr:uid="{00000000-0004-0000-0400-00004C030000}"/>
    <hyperlink ref="G190" location="'21PJOB 040521'!G190" tooltip="Click to drilldown" display="'21PJOB 040521'!G190" xr:uid="{00000000-0004-0000-0400-00004D030000}"/>
    <hyperlink ref="H190" location="'21PJOB 040521'!H190" tooltip="Click to drilldown" display="'21PJOB 040521'!H190" xr:uid="{00000000-0004-0000-0400-00004E030000}"/>
    <hyperlink ref="I190" location="'21PJOB 040521'!I190" tooltip="Click to drilldown" display="'21PJOB 040521'!I190" xr:uid="{00000000-0004-0000-0400-00004F030000}"/>
    <hyperlink ref="J190" location="'21PJOB 040521'!J190" tooltip="Click to drilldown" display="'21PJOB 040521'!J190" xr:uid="{00000000-0004-0000-0400-000050030000}"/>
    <hyperlink ref="K190" location="'21PJOB 040521'!K190" tooltip="Click to drilldown" display="'21PJOB 040521'!K190" xr:uid="{00000000-0004-0000-0400-000051030000}"/>
    <hyperlink ref="L190" location="'21PJOB 040521'!L190" tooltip="Click to drilldown" display="'21PJOB 040521'!L190" xr:uid="{00000000-0004-0000-0400-000052030000}"/>
    <hyperlink ref="M190" location="'21PJOB 040521'!M190" tooltip="Click to drilldown" display="'21PJOB 040521'!M190" xr:uid="{00000000-0004-0000-0400-000053030000}"/>
    <hyperlink ref="B196" location="'21PJOB 040521'!B196" tooltip="Click to drilldown" display="'21PJOB 040521'!B196" xr:uid="{00000000-0004-0000-0400-000054030000}"/>
    <hyperlink ref="C196" location="'21PJOB 040521'!C196" tooltip="Click to drilldown" display="'21PJOB 040521'!C196" xr:uid="{00000000-0004-0000-0400-000055030000}"/>
    <hyperlink ref="D196" location="'21PJOB 040521'!D196" tooltip="Click to drilldown" display="'21PJOB 040521'!D196" xr:uid="{00000000-0004-0000-0400-000056030000}"/>
    <hyperlink ref="E196" location="'21PJOB 040521'!E196" tooltip="Click to drilldown" display="'21PJOB 040521'!E196" xr:uid="{00000000-0004-0000-0400-000057030000}"/>
    <hyperlink ref="F196" location="'21PJOB 040521'!F196" tooltip="Click to drilldown" display="'21PJOB 040521'!F196" xr:uid="{00000000-0004-0000-0400-000058030000}"/>
    <hyperlink ref="G196" location="'21PJOB 040521'!G196" tooltip="Click to drilldown" display="'21PJOB 040521'!G196" xr:uid="{00000000-0004-0000-0400-000059030000}"/>
    <hyperlink ref="H196" location="'21PJOB 040521'!H196" tooltip="Click to drilldown" display="'21PJOB 040521'!H196" xr:uid="{00000000-0004-0000-0400-00005A030000}"/>
    <hyperlink ref="I196" location="'21PJOB 040521'!I196" tooltip="Click to drilldown" display="'21PJOB 040521'!I196" xr:uid="{00000000-0004-0000-0400-00005B030000}"/>
    <hyperlink ref="J196" location="'21PJOB 040521'!J196" tooltip="Click to drilldown" display="'21PJOB 040521'!J196" xr:uid="{00000000-0004-0000-0400-00005C030000}"/>
    <hyperlink ref="K196" location="'21PJOB 040521'!K196" tooltip="Click to drilldown" display="'21PJOB 040521'!K196" xr:uid="{00000000-0004-0000-0400-00005D030000}"/>
    <hyperlink ref="L196" location="'21PJOB 040521'!L196" tooltip="Click to drilldown" display="'21PJOB 040521'!L196" xr:uid="{00000000-0004-0000-0400-00005E030000}"/>
    <hyperlink ref="M196" location="'21PJOB 040521'!M196" tooltip="Click to drilldown" display="'21PJOB 040521'!M196" xr:uid="{00000000-0004-0000-0400-00005F030000}"/>
    <hyperlink ref="B200" location="'21PJOB 040521'!B200" tooltip="Click to drilldown" display="'21PJOB 040521'!B200" xr:uid="{00000000-0004-0000-0400-000060030000}"/>
    <hyperlink ref="C200" location="'21PJOB 040521'!C200" tooltip="Click to drilldown" display="'21PJOB 040521'!C200" xr:uid="{00000000-0004-0000-0400-000061030000}"/>
    <hyperlink ref="D200" location="'21PJOB 040521'!D200" tooltip="Click to drilldown" display="'21PJOB 040521'!D200" xr:uid="{00000000-0004-0000-0400-000062030000}"/>
    <hyperlink ref="E200" location="'21PJOB 040521'!E200" tooltip="Click to drilldown" display="'21PJOB 040521'!E200" xr:uid="{00000000-0004-0000-0400-000063030000}"/>
    <hyperlink ref="F200" location="'21PJOB 040521'!F200" tooltip="Click to drilldown" display="'21PJOB 040521'!F200" xr:uid="{00000000-0004-0000-0400-000064030000}"/>
    <hyperlink ref="G200" location="'21PJOB 040521'!G200" tooltip="Click to drilldown" display="'21PJOB 040521'!G200" xr:uid="{00000000-0004-0000-0400-000065030000}"/>
    <hyperlink ref="H200" location="'21PJOB 040521'!H200" tooltip="Click to drilldown" display="'21PJOB 040521'!H200" xr:uid="{00000000-0004-0000-0400-000066030000}"/>
    <hyperlink ref="I200" location="'21PJOB 040521'!I200" tooltip="Click to drilldown" display="'21PJOB 040521'!I200" xr:uid="{00000000-0004-0000-0400-000067030000}"/>
    <hyperlink ref="J200" location="'21PJOB 040521'!J200" tooltip="Click to drilldown" display="'21PJOB 040521'!J200" xr:uid="{00000000-0004-0000-0400-000068030000}"/>
    <hyperlink ref="K200" location="'21PJOB 040521'!K200" tooltip="Click to drilldown" display="'21PJOB 040521'!K200" xr:uid="{00000000-0004-0000-0400-000069030000}"/>
    <hyperlink ref="L200" location="'21PJOB 040521'!L200" tooltip="Click to drilldown" display="'21PJOB 040521'!L200" xr:uid="{00000000-0004-0000-0400-00006A030000}"/>
    <hyperlink ref="M200" location="'21PJOB 040521'!M200" tooltip="Click to drilldown" display="'21PJOB 040521'!M200" xr:uid="{00000000-0004-0000-0400-00006B030000}"/>
    <hyperlink ref="B205" location="'21PJOB 040521'!B205" tooltip="Click to drilldown" display="'21PJOB 040521'!B205" xr:uid="{00000000-0004-0000-0400-00006C030000}"/>
    <hyperlink ref="C205" location="'21PJOB 040521'!C205" tooltip="Click to drilldown" display="'21PJOB 040521'!C205" xr:uid="{00000000-0004-0000-0400-00006D030000}"/>
    <hyperlink ref="D205" location="'21PJOB 040521'!D205" tooltip="Click to drilldown" display="'21PJOB 040521'!D205" xr:uid="{00000000-0004-0000-0400-00006E030000}"/>
    <hyperlink ref="E205" location="'21PJOB 040521'!E205" tooltip="Click to drilldown" display="'21PJOB 040521'!E205" xr:uid="{00000000-0004-0000-0400-00006F030000}"/>
    <hyperlink ref="F205" location="'21PJOB 040521'!F205" tooltip="Click to drilldown" display="'21PJOB 040521'!F205" xr:uid="{00000000-0004-0000-0400-000070030000}"/>
    <hyperlink ref="G205" location="'21PJOB 040521'!G205" tooltip="Click to drilldown" display="'21PJOB 040521'!G205" xr:uid="{00000000-0004-0000-0400-000071030000}"/>
    <hyperlink ref="H205" location="'21PJOB 040521'!H205" tooltip="Click to drilldown" display="'21PJOB 040521'!H205" xr:uid="{00000000-0004-0000-0400-000072030000}"/>
    <hyperlink ref="I205" location="'21PJOB 040521'!I205" tooltip="Click to drilldown" display="'21PJOB 040521'!I205" xr:uid="{00000000-0004-0000-0400-000073030000}"/>
    <hyperlink ref="J205" location="'21PJOB 040521'!J205" tooltip="Click to drilldown" display="'21PJOB 040521'!J205" xr:uid="{00000000-0004-0000-0400-000074030000}"/>
    <hyperlink ref="K205" location="'21PJOB 040521'!K205" tooltip="Click to drilldown" display="'21PJOB 040521'!K205" xr:uid="{00000000-0004-0000-0400-000075030000}"/>
    <hyperlink ref="L205" location="'21PJOB 040521'!L205" tooltip="Click to drilldown" display="'21PJOB 040521'!L205" xr:uid="{00000000-0004-0000-0400-000076030000}"/>
    <hyperlink ref="M205" location="'21PJOB 040521'!M205" tooltip="Click to drilldown" display="'21PJOB 040521'!M205" xr:uid="{00000000-0004-0000-0400-000077030000}"/>
    <hyperlink ref="B210" location="'21PJOB 040521'!B210" tooltip="Click to drilldown" display="'21PJOB 040521'!B210" xr:uid="{00000000-0004-0000-0400-000078030000}"/>
    <hyperlink ref="C210" location="'21PJOB 040521'!C210" tooltip="Click to drilldown" display="'21PJOB 040521'!C210" xr:uid="{00000000-0004-0000-0400-000079030000}"/>
    <hyperlink ref="D210" location="'21PJOB 040521'!D210" tooltip="Click to drilldown" display="'21PJOB 040521'!D210" xr:uid="{00000000-0004-0000-0400-00007A030000}"/>
    <hyperlink ref="E210" location="'21PJOB 040521'!E210" tooltip="Click to drilldown" display="'21PJOB 040521'!E210" xr:uid="{00000000-0004-0000-0400-00007B030000}"/>
    <hyperlink ref="F210" location="'21PJOB 040521'!F210" tooltip="Click to drilldown" display="'21PJOB 040521'!F210" xr:uid="{00000000-0004-0000-0400-00007C030000}"/>
    <hyperlink ref="G210" location="'21PJOB 040521'!G210" tooltip="Click to drilldown" display="'21PJOB 040521'!G210" xr:uid="{00000000-0004-0000-0400-00007D030000}"/>
    <hyperlink ref="H210" location="'21PJOB 040521'!H210" tooltip="Click to drilldown" display="'21PJOB 040521'!H210" xr:uid="{00000000-0004-0000-0400-00007E030000}"/>
    <hyperlink ref="I210" location="'21PJOB 040521'!I210" tooltip="Click to drilldown" display="'21PJOB 040521'!I210" xr:uid="{00000000-0004-0000-0400-00007F030000}"/>
    <hyperlink ref="J210" location="'21PJOB 040521'!J210" tooltip="Click to drilldown" display="'21PJOB 040521'!J210" xr:uid="{00000000-0004-0000-0400-000080030000}"/>
    <hyperlink ref="K210" location="'21PJOB 040521'!K210" tooltip="Click to drilldown" display="'21PJOB 040521'!K210" xr:uid="{00000000-0004-0000-0400-000081030000}"/>
    <hyperlink ref="L210" location="'21PJOB 040521'!L210" tooltip="Click to drilldown" display="'21PJOB 040521'!L210" xr:uid="{00000000-0004-0000-0400-000082030000}"/>
    <hyperlink ref="M210" location="'21PJOB 040521'!M210" tooltip="Click to drilldown" display="'21PJOB 040521'!M210" xr:uid="{00000000-0004-0000-0400-000083030000}"/>
    <hyperlink ref="B211" location="'21PJOB 040521'!B211" tooltip="Click to drilldown" display="'21PJOB 040521'!B211" xr:uid="{00000000-0004-0000-0400-000084030000}"/>
    <hyperlink ref="C211" location="'21PJOB 040521'!C211" tooltip="Click to drilldown" display="'21PJOB 040521'!C211" xr:uid="{00000000-0004-0000-0400-000085030000}"/>
    <hyperlink ref="D211" location="'21PJOB 040521'!D211" tooltip="Click to drilldown" display="'21PJOB 040521'!D211" xr:uid="{00000000-0004-0000-0400-000086030000}"/>
    <hyperlink ref="E211" location="'21PJOB 040521'!E211" tooltip="Click to drilldown" display="'21PJOB 040521'!E211" xr:uid="{00000000-0004-0000-0400-000087030000}"/>
    <hyperlink ref="F211" location="'21PJOB 040521'!F211" tooltip="Click to drilldown" display="'21PJOB 040521'!F211" xr:uid="{00000000-0004-0000-0400-000088030000}"/>
    <hyperlink ref="G211" location="'21PJOB 040521'!G211" tooltip="Click to drilldown" display="'21PJOB 040521'!G211" xr:uid="{00000000-0004-0000-0400-000089030000}"/>
    <hyperlink ref="H211" location="'21PJOB 040521'!H211" tooltip="Click to drilldown" display="'21PJOB 040521'!H211" xr:uid="{00000000-0004-0000-0400-00008A030000}"/>
    <hyperlink ref="I211" location="'21PJOB 040521'!I211" tooltip="Click to drilldown" display="'21PJOB 040521'!I211" xr:uid="{00000000-0004-0000-0400-00008B030000}"/>
    <hyperlink ref="J211" location="'21PJOB 040521'!J211" tooltip="Click to drilldown" display="'21PJOB 040521'!J211" xr:uid="{00000000-0004-0000-0400-00008C030000}"/>
    <hyperlink ref="K211" location="'21PJOB 040521'!K211" tooltip="Click to drilldown" display="'21PJOB 040521'!K211" xr:uid="{00000000-0004-0000-0400-00008D030000}"/>
    <hyperlink ref="L211" location="'21PJOB 040521'!L211" tooltip="Click to drilldown" display="'21PJOB 040521'!L211" xr:uid="{00000000-0004-0000-0400-00008E030000}"/>
    <hyperlink ref="M211" location="'21PJOB 040521'!M211" tooltip="Click to drilldown" display="'21PJOB 040521'!M211" xr:uid="{00000000-0004-0000-0400-00008F030000}"/>
    <hyperlink ref="B212" location="'21PJOB 040521'!B212" tooltip="Click to drilldown" display="'21PJOB 040521'!B212" xr:uid="{00000000-0004-0000-0400-000090030000}"/>
    <hyperlink ref="C212" location="'21PJOB 040521'!C212" tooltip="Click to drilldown" display="'21PJOB 040521'!C212" xr:uid="{00000000-0004-0000-0400-000091030000}"/>
    <hyperlink ref="D212" location="'21PJOB 040521'!D212" tooltip="Click to drilldown" display="'21PJOB 040521'!D212" xr:uid="{00000000-0004-0000-0400-000092030000}"/>
    <hyperlink ref="E212" location="'21PJOB 040521'!E212" tooltip="Click to drilldown" display="'21PJOB 040521'!E212" xr:uid="{00000000-0004-0000-0400-000093030000}"/>
    <hyperlink ref="F212" location="'21PJOB 040521'!F212" tooltip="Click to drilldown" display="'21PJOB 040521'!F212" xr:uid="{00000000-0004-0000-0400-000094030000}"/>
    <hyperlink ref="G212" location="'21PJOB 040521'!G212" tooltip="Click to drilldown" display="'21PJOB 040521'!G212" xr:uid="{00000000-0004-0000-0400-000095030000}"/>
    <hyperlink ref="H212" location="'21PJOB 040521'!H212" tooltip="Click to drilldown" display="'21PJOB 040521'!H212" xr:uid="{00000000-0004-0000-0400-000096030000}"/>
    <hyperlink ref="I212" location="'21PJOB 040521'!I212" tooltip="Click to drilldown" display="'21PJOB 040521'!I212" xr:uid="{00000000-0004-0000-0400-000097030000}"/>
    <hyperlink ref="J212" location="'21PJOB 040521'!J212" tooltip="Click to drilldown" display="'21PJOB 040521'!J212" xr:uid="{00000000-0004-0000-0400-000098030000}"/>
    <hyperlink ref="K212" location="'21PJOB 040521'!K212" tooltip="Click to drilldown" display="'21PJOB 040521'!K212" xr:uid="{00000000-0004-0000-0400-000099030000}"/>
    <hyperlink ref="L212" location="'21PJOB 040521'!L212" tooltip="Click to drilldown" display="'21PJOB 040521'!L212" xr:uid="{00000000-0004-0000-0400-00009A030000}"/>
    <hyperlink ref="M212" location="'21PJOB 040521'!M212" tooltip="Click to drilldown" display="'21PJOB 040521'!M212" xr:uid="{00000000-0004-0000-0400-00009B030000}"/>
    <hyperlink ref="B213" location="'21PJOB 040521'!B213" tooltip="Click to drilldown" display="'21PJOB 040521'!B213" xr:uid="{00000000-0004-0000-0400-00009C030000}"/>
    <hyperlink ref="C213" location="'21PJOB 040521'!C213" tooltip="Click to drilldown" display="'21PJOB 040521'!C213" xr:uid="{00000000-0004-0000-0400-00009D030000}"/>
    <hyperlink ref="D213" location="'21PJOB 040521'!D213" tooltip="Click to drilldown" display="'21PJOB 040521'!D213" xr:uid="{00000000-0004-0000-0400-00009E030000}"/>
    <hyperlink ref="E213" location="'21PJOB 040521'!E213" tooltip="Click to drilldown" display="'21PJOB 040521'!E213" xr:uid="{00000000-0004-0000-0400-00009F030000}"/>
    <hyperlink ref="F213" location="'21PJOB 040521'!F213" tooltip="Click to drilldown" display="'21PJOB 040521'!F213" xr:uid="{00000000-0004-0000-0400-0000A0030000}"/>
    <hyperlink ref="G213" location="'21PJOB 040521'!G213" tooltip="Click to drilldown" display="'21PJOB 040521'!G213" xr:uid="{00000000-0004-0000-0400-0000A1030000}"/>
    <hyperlink ref="H213" location="'21PJOB 040521'!H213" tooltip="Click to drilldown" display="'21PJOB 040521'!H213" xr:uid="{00000000-0004-0000-0400-0000A2030000}"/>
    <hyperlink ref="I213" location="'21PJOB 040521'!I213" tooltip="Click to drilldown" display="'21PJOB 040521'!I213" xr:uid="{00000000-0004-0000-0400-0000A3030000}"/>
    <hyperlink ref="J213" location="'21PJOB 040521'!J213" tooltip="Click to drilldown" display="'21PJOB 040521'!J213" xr:uid="{00000000-0004-0000-0400-0000A4030000}"/>
    <hyperlink ref="K213" location="'21PJOB 040521'!K213" tooltip="Click to drilldown" display="'21PJOB 040521'!K213" xr:uid="{00000000-0004-0000-0400-0000A5030000}"/>
    <hyperlink ref="L213" location="'21PJOB 040521'!L213" tooltip="Click to drilldown" display="'21PJOB 040521'!L213" xr:uid="{00000000-0004-0000-0400-0000A6030000}"/>
    <hyperlink ref="M213" location="'21PJOB 040521'!M213" tooltip="Click to drilldown" display="'21PJOB 040521'!M213" xr:uid="{00000000-0004-0000-0400-0000A7030000}"/>
    <hyperlink ref="B225" location="'21PJOB 040521'!B225" tooltip="Click to drilldown" display="'21PJOB 040521'!B225" xr:uid="{00000000-0004-0000-0400-0000A8030000}"/>
    <hyperlink ref="C225" location="'21PJOB 040521'!C225" tooltip="Click to drilldown" display="'21PJOB 040521'!C225" xr:uid="{00000000-0004-0000-0400-0000A9030000}"/>
    <hyperlink ref="D225" location="'21PJOB 040521'!D225" tooltip="Click to drilldown" display="'21PJOB 040521'!D225" xr:uid="{00000000-0004-0000-0400-0000AA030000}"/>
    <hyperlink ref="E225" location="'21PJOB 040521'!E225" tooltip="Click to drilldown" display="'21PJOB 040521'!E225" xr:uid="{00000000-0004-0000-0400-0000AB030000}"/>
    <hyperlink ref="F225" location="'21PJOB 040521'!F225" tooltip="Click to drilldown" display="'21PJOB 040521'!F225" xr:uid="{00000000-0004-0000-0400-0000AC030000}"/>
    <hyperlink ref="G225" location="'21PJOB 040521'!G225" tooltip="Click to drilldown" display="'21PJOB 040521'!G225" xr:uid="{00000000-0004-0000-0400-0000AD030000}"/>
    <hyperlink ref="H225" location="'21PJOB 040521'!H225" tooltip="Click to drilldown" display="'21PJOB 040521'!H225" xr:uid="{00000000-0004-0000-0400-0000AE030000}"/>
    <hyperlink ref="I225" location="'21PJOB 040521'!I225" tooltip="Click to drilldown" display="'21PJOB 040521'!I225" xr:uid="{00000000-0004-0000-0400-0000AF030000}"/>
    <hyperlink ref="J225" location="'21PJOB 040521'!J225" tooltip="Click to drilldown" display="'21PJOB 040521'!J225" xr:uid="{00000000-0004-0000-0400-0000B0030000}"/>
    <hyperlink ref="K225" location="'21PJOB 040521'!K225" tooltip="Click to drilldown" display="'21PJOB 040521'!K225" xr:uid="{00000000-0004-0000-0400-0000B1030000}"/>
    <hyperlink ref="L225" location="'21PJOB 040521'!L225" tooltip="Click to drilldown" display="'21PJOB 040521'!L225" xr:uid="{00000000-0004-0000-0400-0000B2030000}"/>
    <hyperlink ref="M225" location="'21PJOB 040521'!M225" tooltip="Click to drilldown" display="'21PJOB 040521'!M225" xr:uid="{00000000-0004-0000-0400-0000B3030000}"/>
    <hyperlink ref="B226" location="'21PJOB 040521'!B226" tooltip="Click to drilldown" display="'21PJOB 040521'!B226" xr:uid="{00000000-0004-0000-0400-0000B4030000}"/>
    <hyperlink ref="C226" location="'21PJOB 040521'!C226" tooltip="Click to drilldown" display="'21PJOB 040521'!C226" xr:uid="{00000000-0004-0000-0400-0000B5030000}"/>
    <hyperlink ref="D226" location="'21PJOB 040521'!D226" tooltip="Click to drilldown" display="'21PJOB 040521'!D226" xr:uid="{00000000-0004-0000-0400-0000B6030000}"/>
    <hyperlink ref="E226" location="'21PJOB 040521'!E226" tooltip="Click to drilldown" display="'21PJOB 040521'!E226" xr:uid="{00000000-0004-0000-0400-0000B7030000}"/>
    <hyperlink ref="F226" location="'21PJOB 040521'!F226" tooltip="Click to drilldown" display="'21PJOB 040521'!F226" xr:uid="{00000000-0004-0000-0400-0000B8030000}"/>
    <hyperlink ref="G226" location="'21PJOB 040521'!G226" tooltip="Click to drilldown" display="'21PJOB 040521'!G226" xr:uid="{00000000-0004-0000-0400-0000B9030000}"/>
    <hyperlink ref="H226" location="'21PJOB 040521'!H226" tooltip="Click to drilldown" display="'21PJOB 040521'!H226" xr:uid="{00000000-0004-0000-0400-0000BA030000}"/>
    <hyperlink ref="I226" location="'21PJOB 040521'!I226" tooltip="Click to drilldown" display="'21PJOB 040521'!I226" xr:uid="{00000000-0004-0000-0400-0000BB030000}"/>
    <hyperlink ref="J226" location="'21PJOB 040521'!J226" tooltip="Click to drilldown" display="'21PJOB 040521'!J226" xr:uid="{00000000-0004-0000-0400-0000BC030000}"/>
    <hyperlink ref="K226" location="'21PJOB 040521'!K226" tooltip="Click to drilldown" display="'21PJOB 040521'!K226" xr:uid="{00000000-0004-0000-0400-0000BD030000}"/>
    <hyperlink ref="L226" location="'21PJOB 040521'!L226" tooltip="Click to drilldown" display="'21PJOB 040521'!L226" xr:uid="{00000000-0004-0000-0400-0000BE030000}"/>
    <hyperlink ref="M226" location="'21PJOB 040521'!M226" tooltip="Click to drilldown" display="'21PJOB 040521'!M226" xr:uid="{00000000-0004-0000-0400-0000BF030000}"/>
    <hyperlink ref="B227" location="'21PJOB 040521'!B227" tooltip="Click to drilldown" display="'21PJOB 040521'!B227" xr:uid="{00000000-0004-0000-0400-0000C0030000}"/>
    <hyperlink ref="C227" location="'21PJOB 040521'!C227" tooltip="Click to drilldown" display="'21PJOB 040521'!C227" xr:uid="{00000000-0004-0000-0400-0000C1030000}"/>
    <hyperlink ref="D227" location="'21PJOB 040521'!D227" tooltip="Click to drilldown" display="'21PJOB 040521'!D227" xr:uid="{00000000-0004-0000-0400-0000C2030000}"/>
    <hyperlink ref="E227" location="'21PJOB 040521'!E227" tooltip="Click to drilldown" display="'21PJOB 040521'!E227" xr:uid="{00000000-0004-0000-0400-0000C3030000}"/>
    <hyperlink ref="F227" location="'21PJOB 040521'!F227" tooltip="Click to drilldown" display="'21PJOB 040521'!F227" xr:uid="{00000000-0004-0000-0400-0000C4030000}"/>
    <hyperlink ref="G227" location="'21PJOB 040521'!G227" tooltip="Click to drilldown" display="'21PJOB 040521'!G227" xr:uid="{00000000-0004-0000-0400-0000C5030000}"/>
    <hyperlink ref="H227" location="'21PJOB 040521'!H227" tooltip="Click to drilldown" display="'21PJOB 040521'!H227" xr:uid="{00000000-0004-0000-0400-0000C6030000}"/>
    <hyperlink ref="I227" location="'21PJOB 040521'!I227" tooltip="Click to drilldown" display="'21PJOB 040521'!I227" xr:uid="{00000000-0004-0000-0400-0000C7030000}"/>
    <hyperlink ref="J227" location="'21PJOB 040521'!J227" tooltip="Click to drilldown" display="'21PJOB 040521'!J227" xr:uid="{00000000-0004-0000-0400-0000C8030000}"/>
    <hyperlink ref="K227" location="'21PJOB 040521'!K227" tooltip="Click to drilldown" display="'21PJOB 040521'!K227" xr:uid="{00000000-0004-0000-0400-0000C9030000}"/>
    <hyperlink ref="L227" location="'21PJOB 040521'!L227" tooltip="Click to drilldown" display="'21PJOB 040521'!L227" xr:uid="{00000000-0004-0000-0400-0000CA030000}"/>
    <hyperlink ref="M227" location="'21PJOB 040521'!M227" tooltip="Click to drilldown" display="'21PJOB 040521'!M227" xr:uid="{00000000-0004-0000-0400-0000CB030000}"/>
    <hyperlink ref="B228" location="'21PJOB 040521'!B228" tooltip="Click to drilldown" display="'21PJOB 040521'!B228" xr:uid="{00000000-0004-0000-0400-0000CC030000}"/>
    <hyperlink ref="C228" location="'21PJOB 040521'!C228" tooltip="Click to drilldown" display="'21PJOB 040521'!C228" xr:uid="{00000000-0004-0000-0400-0000CD030000}"/>
    <hyperlink ref="D228" location="'21PJOB 040521'!D228" tooltip="Click to drilldown" display="'21PJOB 040521'!D228" xr:uid="{00000000-0004-0000-0400-0000CE030000}"/>
    <hyperlink ref="E228" location="'21PJOB 040521'!E228" tooltip="Click to drilldown" display="'21PJOB 040521'!E228" xr:uid="{00000000-0004-0000-0400-0000CF030000}"/>
    <hyperlink ref="F228" location="'21PJOB 040521'!F228" tooltip="Click to drilldown" display="'21PJOB 040521'!F228" xr:uid="{00000000-0004-0000-0400-0000D0030000}"/>
    <hyperlink ref="G228" location="'21PJOB 040521'!G228" tooltip="Click to drilldown" display="'21PJOB 040521'!G228" xr:uid="{00000000-0004-0000-0400-0000D1030000}"/>
    <hyperlink ref="H228" location="'21PJOB 040521'!H228" tooltip="Click to drilldown" display="'21PJOB 040521'!H228" xr:uid="{00000000-0004-0000-0400-0000D2030000}"/>
    <hyperlink ref="I228" location="'21PJOB 040521'!I228" tooltip="Click to drilldown" display="'21PJOB 040521'!I228" xr:uid="{00000000-0004-0000-0400-0000D3030000}"/>
    <hyperlink ref="J228" location="'21PJOB 040521'!J228" tooltip="Click to drilldown" display="'21PJOB 040521'!J228" xr:uid="{00000000-0004-0000-0400-0000D4030000}"/>
    <hyperlink ref="K228" location="'21PJOB 040521'!K228" tooltip="Click to drilldown" display="'21PJOB 040521'!K228" xr:uid="{00000000-0004-0000-0400-0000D5030000}"/>
    <hyperlink ref="L228" location="'21PJOB 040521'!L228" tooltip="Click to drilldown" display="'21PJOB 040521'!L228" xr:uid="{00000000-0004-0000-0400-0000D6030000}"/>
    <hyperlink ref="M228" location="'21PJOB 040521'!M228" tooltip="Click to drilldown" display="'21PJOB 040521'!M228" xr:uid="{00000000-0004-0000-0400-0000D7030000}"/>
    <hyperlink ref="B229" location="'21PJOB 040521'!B229" tooltip="Click to drilldown" display="'21PJOB 040521'!B229" xr:uid="{00000000-0004-0000-0400-0000D8030000}"/>
    <hyperlink ref="C229" location="'21PJOB 040521'!C229" tooltip="Click to drilldown" display="'21PJOB 040521'!C229" xr:uid="{00000000-0004-0000-0400-0000D9030000}"/>
    <hyperlink ref="D229" location="'21PJOB 040521'!D229" tooltip="Click to drilldown" display="'21PJOB 040521'!D229" xr:uid="{00000000-0004-0000-0400-0000DA030000}"/>
    <hyperlink ref="E229" location="'21PJOB 040521'!E229" tooltip="Click to drilldown" display="'21PJOB 040521'!E229" xr:uid="{00000000-0004-0000-0400-0000DB030000}"/>
    <hyperlink ref="F229" location="'21PJOB 040521'!F229" tooltip="Click to drilldown" display="'21PJOB 040521'!F229" xr:uid="{00000000-0004-0000-0400-0000DC030000}"/>
    <hyperlink ref="G229" location="'21PJOB 040521'!G229" tooltip="Click to drilldown" display="'21PJOB 040521'!G229" xr:uid="{00000000-0004-0000-0400-0000DD030000}"/>
    <hyperlink ref="H229" location="'21PJOB 040521'!H229" tooltip="Click to drilldown" display="'21PJOB 040521'!H229" xr:uid="{00000000-0004-0000-0400-0000DE030000}"/>
    <hyperlink ref="I229" location="'21PJOB 040521'!I229" tooltip="Click to drilldown" display="'21PJOB 040521'!I229" xr:uid="{00000000-0004-0000-0400-0000DF030000}"/>
    <hyperlink ref="J229" location="'21PJOB 040521'!J229" tooltip="Click to drilldown" display="'21PJOB 040521'!J229" xr:uid="{00000000-0004-0000-0400-0000E0030000}"/>
    <hyperlink ref="K229" location="'21PJOB 040521'!K229" tooltip="Click to drilldown" display="'21PJOB 040521'!K229" xr:uid="{00000000-0004-0000-0400-0000E1030000}"/>
    <hyperlink ref="L229" location="'21PJOB 040521'!L229" tooltip="Click to drilldown" display="'21PJOB 040521'!L229" xr:uid="{00000000-0004-0000-0400-0000E2030000}"/>
    <hyperlink ref="M229" location="'21PJOB 040521'!M229" tooltip="Click to drilldown" display="'21PJOB 040521'!M229" xr:uid="{00000000-0004-0000-0400-0000E3030000}"/>
    <hyperlink ref="B230" location="'21PJOB 040521'!B230" tooltip="Click to drilldown" display="'21PJOB 040521'!B230" xr:uid="{00000000-0004-0000-0400-0000E4030000}"/>
    <hyperlink ref="C230" location="'21PJOB 040521'!C230" tooltip="Click to drilldown" display="'21PJOB 040521'!C230" xr:uid="{00000000-0004-0000-0400-0000E5030000}"/>
    <hyperlink ref="D230" location="'21PJOB 040521'!D230" tooltip="Click to drilldown" display="'21PJOB 040521'!D230" xr:uid="{00000000-0004-0000-0400-0000E6030000}"/>
    <hyperlink ref="E230" location="'21PJOB 040521'!E230" tooltip="Click to drilldown" display="'21PJOB 040521'!E230" xr:uid="{00000000-0004-0000-0400-0000E7030000}"/>
    <hyperlink ref="F230" location="'21PJOB 040521'!F230" tooltip="Click to drilldown" display="'21PJOB 040521'!F230" xr:uid="{00000000-0004-0000-0400-0000E8030000}"/>
    <hyperlink ref="G230" location="'21PJOB 040521'!G230" tooltip="Click to drilldown" display="'21PJOB 040521'!G230" xr:uid="{00000000-0004-0000-0400-0000E9030000}"/>
    <hyperlink ref="H230" location="'21PJOB 040521'!H230" tooltip="Click to drilldown" display="'21PJOB 040521'!H230" xr:uid="{00000000-0004-0000-0400-0000EA030000}"/>
    <hyperlink ref="I230" location="'21PJOB 040521'!I230" tooltip="Click to drilldown" display="'21PJOB 040521'!I230" xr:uid="{00000000-0004-0000-0400-0000EB030000}"/>
    <hyperlink ref="J230" location="'21PJOB 040521'!J230" tooltip="Click to drilldown" display="'21PJOB 040521'!J230" xr:uid="{00000000-0004-0000-0400-0000EC030000}"/>
    <hyperlink ref="K230" location="'21PJOB 040521'!K230" tooltip="Click to drilldown" display="'21PJOB 040521'!K230" xr:uid="{00000000-0004-0000-0400-0000ED030000}"/>
    <hyperlink ref="L230" location="'21PJOB 040521'!L230" tooltip="Click to drilldown" display="'21PJOB 040521'!L230" xr:uid="{00000000-0004-0000-0400-0000EE030000}"/>
    <hyperlink ref="M230" location="'21PJOB 040521'!M230" tooltip="Click to drilldown" display="'21PJOB 040521'!M230" xr:uid="{00000000-0004-0000-0400-0000EF030000}"/>
    <hyperlink ref="B234" location="'21PJOB 040521'!B234" tooltip="Click to drilldown" display="'21PJOB 040521'!B234" xr:uid="{00000000-0004-0000-0400-0000F0030000}"/>
    <hyperlink ref="C234" location="'21PJOB 040521'!C234" tooltip="Click to drilldown" display="'21PJOB 040521'!C234" xr:uid="{00000000-0004-0000-0400-0000F1030000}"/>
    <hyperlink ref="D234" location="'21PJOB 040521'!D234" tooltip="Click to drilldown" display="'21PJOB 040521'!D234" xr:uid="{00000000-0004-0000-0400-0000F2030000}"/>
    <hyperlink ref="E234" location="'21PJOB 040521'!E234" tooltip="Click to drilldown" display="'21PJOB 040521'!E234" xr:uid="{00000000-0004-0000-0400-0000F3030000}"/>
    <hyperlink ref="F234" location="'21PJOB 040521'!F234" tooltip="Click to drilldown" display="'21PJOB 040521'!F234" xr:uid="{00000000-0004-0000-0400-0000F4030000}"/>
    <hyperlink ref="G234" location="'21PJOB 040521'!G234" tooltip="Click to drilldown" display="'21PJOB 040521'!G234" xr:uid="{00000000-0004-0000-0400-0000F5030000}"/>
    <hyperlink ref="H234" location="'21PJOB 040521'!H234" tooltip="Click to drilldown" display="'21PJOB 040521'!H234" xr:uid="{00000000-0004-0000-0400-0000F6030000}"/>
    <hyperlink ref="I234" location="'21PJOB 040521'!I234" tooltip="Click to drilldown" display="'21PJOB 040521'!I234" xr:uid="{00000000-0004-0000-0400-0000F7030000}"/>
    <hyperlink ref="J234" location="'21PJOB 040521'!J234" tooltip="Click to drilldown" display="'21PJOB 040521'!J234" xr:uid="{00000000-0004-0000-0400-0000F8030000}"/>
    <hyperlink ref="K234" location="'21PJOB 040521'!K234" tooltip="Click to drilldown" display="'21PJOB 040521'!K234" xr:uid="{00000000-0004-0000-0400-0000F9030000}"/>
    <hyperlink ref="L234" location="'21PJOB 040521'!L234" tooltip="Click to drilldown" display="'21PJOB 040521'!L234" xr:uid="{00000000-0004-0000-0400-0000FA030000}"/>
    <hyperlink ref="M234" location="'21PJOB 040521'!M234" tooltip="Click to drilldown" display="'21PJOB 040521'!M234" xr:uid="{00000000-0004-0000-0400-0000FB030000}"/>
    <hyperlink ref="B235" location="'21PJOB 040521'!B235" tooltip="Click to drilldown" display="'21PJOB 040521'!B235" xr:uid="{00000000-0004-0000-0400-0000FC030000}"/>
    <hyperlink ref="C235" location="'21PJOB 040521'!C235" tooltip="Click to drilldown" display="'21PJOB 040521'!C235" xr:uid="{00000000-0004-0000-0400-0000FD030000}"/>
    <hyperlink ref="D235" location="'21PJOB 040521'!D235" tooltip="Click to drilldown" display="'21PJOB 040521'!D235" xr:uid="{00000000-0004-0000-0400-0000FE030000}"/>
    <hyperlink ref="E235" location="'21PJOB 040521'!E235" tooltip="Click to drilldown" display="'21PJOB 040521'!E235" xr:uid="{00000000-0004-0000-0400-0000FF030000}"/>
    <hyperlink ref="F235" location="'21PJOB 040521'!F235" tooltip="Click to drilldown" display="'21PJOB 040521'!F235" xr:uid="{00000000-0004-0000-0400-000000040000}"/>
    <hyperlink ref="G235" location="'21PJOB 040521'!G235" tooltip="Click to drilldown" display="'21PJOB 040521'!G235" xr:uid="{00000000-0004-0000-0400-000001040000}"/>
    <hyperlink ref="H235" location="'21PJOB 040521'!H235" tooltip="Click to drilldown" display="'21PJOB 040521'!H235" xr:uid="{00000000-0004-0000-0400-000002040000}"/>
    <hyperlink ref="I235" location="'21PJOB 040521'!I235" tooltip="Click to drilldown" display="'21PJOB 040521'!I235" xr:uid="{00000000-0004-0000-0400-000003040000}"/>
    <hyperlink ref="J235" location="'21PJOB 040521'!J235" tooltip="Click to drilldown" display="'21PJOB 040521'!J235" xr:uid="{00000000-0004-0000-0400-000004040000}"/>
    <hyperlink ref="K235" location="'21PJOB 040521'!K235" tooltip="Click to drilldown" display="'21PJOB 040521'!K235" xr:uid="{00000000-0004-0000-0400-000005040000}"/>
    <hyperlink ref="L235" location="'21PJOB 040521'!L235" tooltip="Click to drilldown" display="'21PJOB 040521'!L235" xr:uid="{00000000-0004-0000-0400-000006040000}"/>
    <hyperlink ref="M235" location="'21PJOB 040521'!M235" tooltip="Click to drilldown" display="'21PJOB 040521'!M235" xr:uid="{00000000-0004-0000-0400-000007040000}"/>
    <hyperlink ref="B236" location="'21PJOB 040521'!B236" tooltip="Click to drilldown" display="'21PJOB 040521'!B236" xr:uid="{00000000-0004-0000-0400-000008040000}"/>
    <hyperlink ref="C236" location="'21PJOB 040521'!C236" tooltip="Click to drilldown" display="'21PJOB 040521'!C236" xr:uid="{00000000-0004-0000-0400-000009040000}"/>
    <hyperlink ref="D236" location="'21PJOB 040521'!D236" tooltip="Click to drilldown" display="'21PJOB 040521'!D236" xr:uid="{00000000-0004-0000-0400-00000A040000}"/>
    <hyperlink ref="E236" location="'21PJOB 040521'!E236" tooltip="Click to drilldown" display="'21PJOB 040521'!E236" xr:uid="{00000000-0004-0000-0400-00000B040000}"/>
    <hyperlink ref="F236" location="'21PJOB 040521'!F236" tooltip="Click to drilldown" display="'21PJOB 040521'!F236" xr:uid="{00000000-0004-0000-0400-00000C040000}"/>
    <hyperlink ref="G236" location="'21PJOB 040521'!G236" tooltip="Click to drilldown" display="'21PJOB 040521'!G236" xr:uid="{00000000-0004-0000-0400-00000D040000}"/>
    <hyperlink ref="H236" location="'21PJOB 040521'!H236" tooltip="Click to drilldown" display="'21PJOB 040521'!H236" xr:uid="{00000000-0004-0000-0400-00000E040000}"/>
    <hyperlink ref="I236" location="'21PJOB 040521'!I236" tooltip="Click to drilldown" display="'21PJOB 040521'!I236" xr:uid="{00000000-0004-0000-0400-00000F040000}"/>
    <hyperlink ref="J236" location="'21PJOB 040521'!J236" tooltip="Click to drilldown" display="'21PJOB 040521'!J236" xr:uid="{00000000-0004-0000-0400-000010040000}"/>
    <hyperlink ref="K236" location="'21PJOB 040521'!K236" tooltip="Click to drilldown" display="'21PJOB 040521'!K236" xr:uid="{00000000-0004-0000-0400-000011040000}"/>
    <hyperlink ref="L236" location="'21PJOB 040521'!L236" tooltip="Click to drilldown" display="'21PJOB 040521'!L236" xr:uid="{00000000-0004-0000-0400-000012040000}"/>
    <hyperlink ref="M236" location="'21PJOB 040521'!M236" tooltip="Click to drilldown" display="'21PJOB 040521'!M236" xr:uid="{00000000-0004-0000-0400-000013040000}"/>
    <hyperlink ref="B237" location="'21PJOB 040521'!B237" tooltip="Click to drilldown" display="'21PJOB 040521'!B237" xr:uid="{00000000-0004-0000-0400-000014040000}"/>
    <hyperlink ref="C237" location="'21PJOB 040521'!C237" tooltip="Click to drilldown" display="'21PJOB 040521'!C237" xr:uid="{00000000-0004-0000-0400-000015040000}"/>
    <hyperlink ref="D237" location="'21PJOB 040521'!D237" tooltip="Click to drilldown" display="'21PJOB 040521'!D237" xr:uid="{00000000-0004-0000-0400-000016040000}"/>
    <hyperlink ref="E237" location="'21PJOB 040521'!E237" tooltip="Click to drilldown" display="'21PJOB 040521'!E237" xr:uid="{00000000-0004-0000-0400-000017040000}"/>
    <hyperlink ref="F237" location="'21PJOB 040521'!F237" tooltip="Click to drilldown" display="'21PJOB 040521'!F237" xr:uid="{00000000-0004-0000-0400-000018040000}"/>
    <hyperlink ref="G237" location="'21PJOB 040521'!G237" tooltip="Click to drilldown" display="'21PJOB 040521'!G237" xr:uid="{00000000-0004-0000-0400-000019040000}"/>
    <hyperlink ref="H237" location="'21PJOB 040521'!H237" tooltip="Click to drilldown" display="'21PJOB 040521'!H237" xr:uid="{00000000-0004-0000-0400-00001A040000}"/>
    <hyperlink ref="I237" location="'21PJOB 040521'!I237" tooltip="Click to drilldown" display="'21PJOB 040521'!I237" xr:uid="{00000000-0004-0000-0400-00001B040000}"/>
    <hyperlink ref="J237" location="'21PJOB 040521'!J237" tooltip="Click to drilldown" display="'21PJOB 040521'!J237" xr:uid="{00000000-0004-0000-0400-00001C040000}"/>
    <hyperlink ref="K237" location="'21PJOB 040521'!K237" tooltip="Click to drilldown" display="'21PJOB 040521'!K237" xr:uid="{00000000-0004-0000-0400-00001D040000}"/>
    <hyperlink ref="L237" location="'21PJOB 040521'!L237" tooltip="Click to drilldown" display="'21PJOB 040521'!L237" xr:uid="{00000000-0004-0000-0400-00001E040000}"/>
    <hyperlink ref="M237" location="'21PJOB 040521'!M237" tooltip="Click to drilldown" display="'21PJOB 040521'!M237" xr:uid="{00000000-0004-0000-0400-00001F040000}"/>
    <hyperlink ref="B238" location="'21PJOB 040521'!B238" tooltip="Click to drilldown" display="'21PJOB 040521'!B238" xr:uid="{00000000-0004-0000-0400-000020040000}"/>
    <hyperlink ref="C238" location="'21PJOB 040521'!C238" tooltip="Click to drilldown" display="'21PJOB 040521'!C238" xr:uid="{00000000-0004-0000-0400-000021040000}"/>
    <hyperlink ref="D238" location="'21PJOB 040521'!D238" tooltip="Click to drilldown" display="'21PJOB 040521'!D238" xr:uid="{00000000-0004-0000-0400-000022040000}"/>
    <hyperlink ref="E238" location="'21PJOB 040521'!E238" tooltip="Click to drilldown" display="'21PJOB 040521'!E238" xr:uid="{00000000-0004-0000-0400-000023040000}"/>
    <hyperlink ref="F238" location="'21PJOB 040521'!F238" tooltip="Click to drilldown" display="'21PJOB 040521'!F238" xr:uid="{00000000-0004-0000-0400-000024040000}"/>
    <hyperlink ref="G238" location="'21PJOB 040521'!G238" tooltip="Click to drilldown" display="'21PJOB 040521'!G238" xr:uid="{00000000-0004-0000-0400-000025040000}"/>
    <hyperlink ref="H238" location="'21PJOB 040521'!H238" tooltip="Click to drilldown" display="'21PJOB 040521'!H238" xr:uid="{00000000-0004-0000-0400-000026040000}"/>
    <hyperlink ref="I238" location="'21PJOB 040521'!I238" tooltip="Click to drilldown" display="'21PJOB 040521'!I238" xr:uid="{00000000-0004-0000-0400-000027040000}"/>
    <hyperlink ref="J238" location="'21PJOB 040521'!J238" tooltip="Click to drilldown" display="'21PJOB 040521'!J238" xr:uid="{00000000-0004-0000-0400-000028040000}"/>
    <hyperlink ref="K238" location="'21PJOB 040521'!K238" tooltip="Click to drilldown" display="'21PJOB 040521'!K238" xr:uid="{00000000-0004-0000-0400-000029040000}"/>
    <hyperlink ref="L238" location="'21PJOB 040521'!L238" tooltip="Click to drilldown" display="'21PJOB 040521'!L238" xr:uid="{00000000-0004-0000-0400-00002A040000}"/>
    <hyperlink ref="M238" location="'21PJOB 040521'!M238" tooltip="Click to drilldown" display="'21PJOB 040521'!M238" xr:uid="{00000000-0004-0000-0400-00002B040000}"/>
    <hyperlink ref="B239" location="'21PJOB 040521'!B239" tooltip="Click to drilldown" display="'21PJOB 040521'!B239" xr:uid="{00000000-0004-0000-0400-00002C040000}"/>
    <hyperlink ref="C239" location="'21PJOB 040521'!C239" tooltip="Click to drilldown" display="'21PJOB 040521'!C239" xr:uid="{00000000-0004-0000-0400-00002D040000}"/>
    <hyperlink ref="D239" location="'21PJOB 040521'!D239" tooltip="Click to drilldown" display="'21PJOB 040521'!D239" xr:uid="{00000000-0004-0000-0400-00002E040000}"/>
    <hyperlink ref="E239" location="'21PJOB 040521'!E239" tooltip="Click to drilldown" display="'21PJOB 040521'!E239" xr:uid="{00000000-0004-0000-0400-00002F040000}"/>
    <hyperlink ref="F239" location="'21PJOB 040521'!F239" tooltip="Click to drilldown" display="'21PJOB 040521'!F239" xr:uid="{00000000-0004-0000-0400-000030040000}"/>
    <hyperlink ref="G239" location="'21PJOB 040521'!G239" tooltip="Click to drilldown" display="'21PJOB 040521'!G239" xr:uid="{00000000-0004-0000-0400-000031040000}"/>
    <hyperlink ref="H239" location="'21PJOB 040521'!H239" tooltip="Click to drilldown" display="'21PJOB 040521'!H239" xr:uid="{00000000-0004-0000-0400-000032040000}"/>
    <hyperlink ref="I239" location="'21PJOB 040521'!I239" tooltip="Click to drilldown" display="'21PJOB 040521'!I239" xr:uid="{00000000-0004-0000-0400-000033040000}"/>
    <hyperlink ref="J239" location="'21PJOB 040521'!J239" tooltip="Click to drilldown" display="'21PJOB 040521'!J239" xr:uid="{00000000-0004-0000-0400-000034040000}"/>
    <hyperlink ref="K239" location="'21PJOB 040521'!K239" tooltip="Click to drilldown" display="'21PJOB 040521'!K239" xr:uid="{00000000-0004-0000-0400-000035040000}"/>
    <hyperlink ref="L239" location="'21PJOB 040521'!L239" tooltip="Click to drilldown" display="'21PJOB 040521'!L239" xr:uid="{00000000-0004-0000-0400-000036040000}"/>
    <hyperlink ref="M239" location="'21PJOB 040521'!M239" tooltip="Click to drilldown" display="'21PJOB 040521'!M239" xr:uid="{00000000-0004-0000-0400-000037040000}"/>
    <hyperlink ref="B244" location="'21PJOB 040521'!B244" tooltip="Click to drilldown" display="'21PJOB 040521'!B244" xr:uid="{00000000-0004-0000-0400-000038040000}"/>
    <hyperlink ref="C244" location="'21PJOB 040521'!C244" tooltip="Click to drilldown" display="'21PJOB 040521'!C244" xr:uid="{00000000-0004-0000-0400-000039040000}"/>
    <hyperlink ref="D244" location="'21PJOB 040521'!D244" tooltip="Click to drilldown" display="'21PJOB 040521'!D244" xr:uid="{00000000-0004-0000-0400-00003A040000}"/>
    <hyperlink ref="E244" location="'21PJOB 040521'!E244" tooltip="Click to drilldown" display="'21PJOB 040521'!E244" xr:uid="{00000000-0004-0000-0400-00003B040000}"/>
    <hyperlink ref="F244" location="'21PJOB 040521'!F244" tooltip="Click to drilldown" display="'21PJOB 040521'!F244" xr:uid="{00000000-0004-0000-0400-00003C040000}"/>
    <hyperlink ref="G244" location="'21PJOB 040521'!G244" tooltip="Click to drilldown" display="'21PJOB 040521'!G244" xr:uid="{00000000-0004-0000-0400-00003D040000}"/>
    <hyperlink ref="H244" location="'21PJOB 040521'!H244" tooltip="Click to drilldown" display="'21PJOB 040521'!H244" xr:uid="{00000000-0004-0000-0400-00003E040000}"/>
    <hyperlink ref="I244" location="'21PJOB 040521'!I244" tooltip="Click to drilldown" display="'21PJOB 040521'!I244" xr:uid="{00000000-0004-0000-0400-00003F040000}"/>
    <hyperlink ref="J244" location="'21PJOB 040521'!J244" tooltip="Click to drilldown" display="'21PJOB 040521'!J244" xr:uid="{00000000-0004-0000-0400-000040040000}"/>
    <hyperlink ref="K244" location="'21PJOB 040521'!K244" tooltip="Click to drilldown" display="'21PJOB 040521'!K244" xr:uid="{00000000-0004-0000-0400-000041040000}"/>
    <hyperlink ref="L244" location="'21PJOB 040521'!L244" tooltip="Click to drilldown" display="'21PJOB 040521'!L244" xr:uid="{00000000-0004-0000-0400-000042040000}"/>
    <hyperlink ref="M244" location="'21PJOB 040521'!M244" tooltip="Click to drilldown" display="'21PJOB 040521'!M244" xr:uid="{00000000-0004-0000-0400-000043040000}"/>
    <hyperlink ref="B250" location="'21PJOB 040521'!B250" tooltip="Click to drilldown" display="'21PJOB 040521'!B250" xr:uid="{00000000-0004-0000-0400-000044040000}"/>
    <hyperlink ref="C250" location="'21PJOB 040521'!C250" tooltip="Click to drilldown" display="'21PJOB 040521'!C250" xr:uid="{00000000-0004-0000-0400-000045040000}"/>
    <hyperlink ref="D250" location="'21PJOB 040521'!D250" tooltip="Click to drilldown" display="'21PJOB 040521'!D250" xr:uid="{00000000-0004-0000-0400-000046040000}"/>
    <hyperlink ref="E250" location="'21PJOB 040521'!E250" tooltip="Click to drilldown" display="'21PJOB 040521'!E250" xr:uid="{00000000-0004-0000-0400-000047040000}"/>
    <hyperlink ref="F250" location="'21PJOB 040521'!F250" tooltip="Click to drilldown" display="'21PJOB 040521'!F250" xr:uid="{00000000-0004-0000-0400-000048040000}"/>
    <hyperlink ref="G250" location="'21PJOB 040521'!G250" tooltip="Click to drilldown" display="'21PJOB 040521'!G250" xr:uid="{00000000-0004-0000-0400-000049040000}"/>
    <hyperlink ref="H250" location="'21PJOB 040521'!H250" tooltip="Click to drilldown" display="'21PJOB 040521'!H250" xr:uid="{00000000-0004-0000-0400-00004A040000}"/>
    <hyperlink ref="I250" location="'21PJOB 040521'!I250" tooltip="Click to drilldown" display="'21PJOB 040521'!I250" xr:uid="{00000000-0004-0000-0400-00004B040000}"/>
    <hyperlink ref="J250" location="'21PJOB 040521'!J250" tooltip="Click to drilldown" display="'21PJOB 040521'!J250" xr:uid="{00000000-0004-0000-0400-00004C040000}"/>
    <hyperlink ref="K250" location="'21PJOB 040521'!K250" tooltip="Click to drilldown" display="'21PJOB 040521'!K250" xr:uid="{00000000-0004-0000-0400-00004D040000}"/>
    <hyperlink ref="L250" location="'21PJOB 040521'!L250" tooltip="Click to drilldown" display="'21PJOB 040521'!L250" xr:uid="{00000000-0004-0000-0400-00004E040000}"/>
    <hyperlink ref="M250" location="'21PJOB 040521'!M250" tooltip="Click to drilldown" display="'21PJOB 040521'!M250" xr:uid="{00000000-0004-0000-0400-00004F040000}"/>
    <hyperlink ref="B254" location="'21PJOB 040521'!B254" tooltip="Click to drilldown" display="'21PJOB 040521'!B254" xr:uid="{00000000-0004-0000-0400-000050040000}"/>
    <hyperlink ref="C254" location="'21PJOB 040521'!C254" tooltip="Click to drilldown" display="'21PJOB 040521'!C254" xr:uid="{00000000-0004-0000-0400-000051040000}"/>
    <hyperlink ref="D254" location="'21PJOB 040521'!D254" tooltip="Click to drilldown" display="'21PJOB 040521'!D254" xr:uid="{00000000-0004-0000-0400-000052040000}"/>
    <hyperlink ref="E254" location="'21PJOB 040521'!E254" tooltip="Click to drilldown" display="'21PJOB 040521'!E254" xr:uid="{00000000-0004-0000-0400-000053040000}"/>
    <hyperlink ref="F254" location="'21PJOB 040521'!F254" tooltip="Click to drilldown" display="'21PJOB 040521'!F254" xr:uid="{00000000-0004-0000-0400-000054040000}"/>
    <hyperlink ref="G254" location="'21PJOB 040521'!G254" tooltip="Click to drilldown" display="'21PJOB 040521'!G254" xr:uid="{00000000-0004-0000-0400-000055040000}"/>
    <hyperlink ref="H254" location="'21PJOB 040521'!H254" tooltip="Click to drilldown" display="'21PJOB 040521'!H254" xr:uid="{00000000-0004-0000-0400-000056040000}"/>
    <hyperlink ref="I254" location="'21PJOB 040521'!I254" tooltip="Click to drilldown" display="'21PJOB 040521'!I254" xr:uid="{00000000-0004-0000-0400-000057040000}"/>
    <hyperlink ref="J254" location="'21PJOB 040521'!J254" tooltip="Click to drilldown" display="'21PJOB 040521'!J254" xr:uid="{00000000-0004-0000-0400-000058040000}"/>
    <hyperlink ref="K254" location="'21PJOB 040521'!K254" tooltip="Click to drilldown" display="'21PJOB 040521'!K254" xr:uid="{00000000-0004-0000-0400-000059040000}"/>
    <hyperlink ref="L254" location="'21PJOB 040521'!L254" tooltip="Click to drilldown" display="'21PJOB 040521'!L254" xr:uid="{00000000-0004-0000-0400-00005A040000}"/>
    <hyperlink ref="M254" location="'21PJOB 040521'!M254" tooltip="Click to drilldown" display="'21PJOB 040521'!M254" xr:uid="{00000000-0004-0000-0400-00005B040000}"/>
    <hyperlink ref="B255" location="'21PJOB 040521'!B255" tooltip="Click to drilldown" display="'21PJOB 040521'!B255" xr:uid="{00000000-0004-0000-0400-00005C040000}"/>
    <hyperlink ref="C255" location="'21PJOB 040521'!C255" tooltip="Click to drilldown" display="'21PJOB 040521'!C255" xr:uid="{00000000-0004-0000-0400-00005D040000}"/>
    <hyperlink ref="D255" location="'21PJOB 040521'!D255" tooltip="Click to drilldown" display="'21PJOB 040521'!D255" xr:uid="{00000000-0004-0000-0400-00005E040000}"/>
    <hyperlink ref="E255" location="'21PJOB 040521'!E255" tooltip="Click to drilldown" display="'21PJOB 040521'!E255" xr:uid="{00000000-0004-0000-0400-00005F040000}"/>
    <hyperlink ref="F255" location="'21PJOB 040521'!F255" tooltip="Click to drilldown" display="'21PJOB 040521'!F255" xr:uid="{00000000-0004-0000-0400-000060040000}"/>
    <hyperlink ref="G255" location="'21PJOB 040521'!G255" tooltip="Click to drilldown" display="'21PJOB 040521'!G255" xr:uid="{00000000-0004-0000-0400-000061040000}"/>
    <hyperlink ref="H255" location="'21PJOB 040521'!H255" tooltip="Click to drilldown" display="'21PJOB 040521'!H255" xr:uid="{00000000-0004-0000-0400-000062040000}"/>
    <hyperlink ref="I255" location="'21PJOB 040521'!I255" tooltip="Click to drilldown" display="'21PJOB 040521'!I255" xr:uid="{00000000-0004-0000-0400-000063040000}"/>
    <hyperlink ref="J255" location="'21PJOB 040521'!J255" tooltip="Click to drilldown" display="'21PJOB 040521'!J255" xr:uid="{00000000-0004-0000-0400-000064040000}"/>
    <hyperlink ref="K255" location="'21PJOB 040521'!K255" tooltip="Click to drilldown" display="'21PJOB 040521'!K255" xr:uid="{00000000-0004-0000-0400-000065040000}"/>
    <hyperlink ref="L255" location="'21PJOB 040521'!L255" tooltip="Click to drilldown" display="'21PJOB 040521'!L255" xr:uid="{00000000-0004-0000-0400-000066040000}"/>
    <hyperlink ref="M255" location="'21PJOB 040521'!M255" tooltip="Click to drilldown" display="'21PJOB 040521'!M255" xr:uid="{00000000-0004-0000-0400-000067040000}"/>
    <hyperlink ref="B259" location="'21PJOB 040521'!B259" tooltip="Click to drilldown" display="'21PJOB 040521'!B259" xr:uid="{00000000-0004-0000-0400-000068040000}"/>
    <hyperlink ref="C259" location="'21PJOB 040521'!C259" tooltip="Click to drilldown" display="'21PJOB 040521'!C259" xr:uid="{00000000-0004-0000-0400-000069040000}"/>
    <hyperlink ref="D259" location="'21PJOB 040521'!D259" tooltip="Click to drilldown" display="'21PJOB 040521'!D259" xr:uid="{00000000-0004-0000-0400-00006A040000}"/>
    <hyperlink ref="E259" location="'21PJOB 040521'!E259" tooltip="Click to drilldown" display="'21PJOB 040521'!E259" xr:uid="{00000000-0004-0000-0400-00006B040000}"/>
    <hyperlink ref="F259" location="'21PJOB 040521'!F259" tooltip="Click to drilldown" display="'21PJOB 040521'!F259" xr:uid="{00000000-0004-0000-0400-00006C040000}"/>
    <hyperlink ref="G259" location="'21PJOB 040521'!G259" tooltip="Click to drilldown" display="'21PJOB 040521'!G259" xr:uid="{00000000-0004-0000-0400-00006D040000}"/>
    <hyperlink ref="H259" location="'21PJOB 040521'!H259" tooltip="Click to drilldown" display="'21PJOB 040521'!H259" xr:uid="{00000000-0004-0000-0400-00006E040000}"/>
    <hyperlink ref="I259" location="'21PJOB 040521'!I259" tooltip="Click to drilldown" display="'21PJOB 040521'!I259" xr:uid="{00000000-0004-0000-0400-00006F040000}"/>
    <hyperlink ref="J259" location="'21PJOB 040521'!J259" tooltip="Click to drilldown" display="'21PJOB 040521'!J259" xr:uid="{00000000-0004-0000-0400-000070040000}"/>
    <hyperlink ref="K259" location="'21PJOB 040521'!K259" tooltip="Click to drilldown" display="'21PJOB 040521'!K259" xr:uid="{00000000-0004-0000-0400-000071040000}"/>
    <hyperlink ref="L259" location="'21PJOB 040521'!L259" tooltip="Click to drilldown" display="'21PJOB 040521'!L259" xr:uid="{00000000-0004-0000-0400-000072040000}"/>
    <hyperlink ref="M259" location="'21PJOB 040521'!M259" tooltip="Click to drilldown" display="'21PJOB 040521'!M259" xr:uid="{00000000-0004-0000-0400-000073040000}"/>
    <hyperlink ref="B260" location="'21PJOB 040521'!B260" tooltip="Click to drilldown" display="'21PJOB 040521'!B260" xr:uid="{00000000-0004-0000-0400-000074040000}"/>
    <hyperlink ref="C260" location="'21PJOB 040521'!C260" tooltip="Click to drilldown" display="'21PJOB 040521'!C260" xr:uid="{00000000-0004-0000-0400-000075040000}"/>
    <hyperlink ref="D260" location="'21PJOB 040521'!D260" tooltip="Click to drilldown" display="'21PJOB 040521'!D260" xr:uid="{00000000-0004-0000-0400-000076040000}"/>
    <hyperlink ref="E260" location="'21PJOB 040521'!E260" tooltip="Click to drilldown" display="'21PJOB 040521'!E260" xr:uid="{00000000-0004-0000-0400-000077040000}"/>
    <hyperlink ref="F260" location="'21PJOB 040521'!F260" tooltip="Click to drilldown" display="'21PJOB 040521'!F260" xr:uid="{00000000-0004-0000-0400-000078040000}"/>
    <hyperlink ref="G260" location="'21PJOB 040521'!G260" tooltip="Click to drilldown" display="'21PJOB 040521'!G260" xr:uid="{00000000-0004-0000-0400-000079040000}"/>
    <hyperlink ref="H260" location="'21PJOB 040521'!H260" tooltip="Click to drilldown" display="'21PJOB 040521'!H260" xr:uid="{00000000-0004-0000-0400-00007A040000}"/>
    <hyperlink ref="I260" location="'21PJOB 040521'!I260" tooltip="Click to drilldown" display="'21PJOB 040521'!I260" xr:uid="{00000000-0004-0000-0400-00007B040000}"/>
    <hyperlink ref="J260" location="'21PJOB 040521'!J260" tooltip="Click to drilldown" display="'21PJOB 040521'!J260" xr:uid="{00000000-0004-0000-0400-00007C040000}"/>
    <hyperlink ref="K260" location="'21PJOB 040521'!K260" tooltip="Click to drilldown" display="'21PJOB 040521'!K260" xr:uid="{00000000-0004-0000-0400-00007D040000}"/>
    <hyperlink ref="L260" location="'21PJOB 040521'!L260" tooltip="Click to drilldown" display="'21PJOB 040521'!L260" xr:uid="{00000000-0004-0000-0400-00007E040000}"/>
    <hyperlink ref="M260" location="'21PJOB 040521'!M260" tooltip="Click to drilldown" display="'21PJOB 040521'!M260" xr:uid="{00000000-0004-0000-0400-00007F040000}"/>
    <hyperlink ref="B261" location="'21PJOB 040521'!B261" tooltip="Click to drilldown" display="'21PJOB 040521'!B261" xr:uid="{00000000-0004-0000-0400-000080040000}"/>
    <hyperlink ref="C261" location="'21PJOB 040521'!C261" tooltip="Click to drilldown" display="'21PJOB 040521'!C261" xr:uid="{00000000-0004-0000-0400-000081040000}"/>
    <hyperlink ref="D261" location="'21PJOB 040521'!D261" tooltip="Click to drilldown" display="'21PJOB 040521'!D261" xr:uid="{00000000-0004-0000-0400-000082040000}"/>
    <hyperlink ref="E261" location="'21PJOB 040521'!E261" tooltip="Click to drilldown" display="'21PJOB 040521'!E261" xr:uid="{00000000-0004-0000-0400-000083040000}"/>
    <hyperlink ref="F261" location="'21PJOB 040521'!F261" tooltip="Click to drilldown" display="'21PJOB 040521'!F261" xr:uid="{00000000-0004-0000-0400-000084040000}"/>
    <hyperlink ref="G261" location="'21PJOB 040521'!G261" tooltip="Click to drilldown" display="'21PJOB 040521'!G261" xr:uid="{00000000-0004-0000-0400-000085040000}"/>
    <hyperlink ref="H261" location="'21PJOB 040521'!H261" tooltip="Click to drilldown" display="'21PJOB 040521'!H261" xr:uid="{00000000-0004-0000-0400-000086040000}"/>
    <hyperlink ref="I261" location="'21PJOB 040521'!I261" tooltip="Click to drilldown" display="'21PJOB 040521'!I261" xr:uid="{00000000-0004-0000-0400-000087040000}"/>
    <hyperlink ref="J261" location="'21PJOB 040521'!J261" tooltip="Click to drilldown" display="'21PJOB 040521'!J261" xr:uid="{00000000-0004-0000-0400-000088040000}"/>
    <hyperlink ref="K261" location="'21PJOB 040521'!K261" tooltip="Click to drilldown" display="'21PJOB 040521'!K261" xr:uid="{00000000-0004-0000-0400-000089040000}"/>
    <hyperlink ref="L261" location="'21PJOB 040521'!L261" tooltip="Click to drilldown" display="'21PJOB 040521'!L261" xr:uid="{00000000-0004-0000-0400-00008A040000}"/>
    <hyperlink ref="M261" location="'21PJOB 040521'!M261" tooltip="Click to drilldown" display="'21PJOB 040521'!M261" xr:uid="{00000000-0004-0000-0400-00008B040000}"/>
    <hyperlink ref="B266" location="'21PJOB 040521'!B266" tooltip="Click to drilldown" display="'21PJOB 040521'!B266" xr:uid="{00000000-0004-0000-0400-00008C040000}"/>
    <hyperlink ref="C266" location="'21PJOB 040521'!C266" tooltip="Click to drilldown" display="'21PJOB 040521'!C266" xr:uid="{00000000-0004-0000-0400-00008D040000}"/>
    <hyperlink ref="D266" location="'21PJOB 040521'!D266" tooltip="Click to drilldown" display="'21PJOB 040521'!D266" xr:uid="{00000000-0004-0000-0400-00008E040000}"/>
    <hyperlink ref="E266" location="'21PJOB 040521'!E266" tooltip="Click to drilldown" display="'21PJOB 040521'!E266" xr:uid="{00000000-0004-0000-0400-00008F040000}"/>
    <hyperlink ref="F266" location="'21PJOB 040521'!F266" tooltip="Click to drilldown" display="'21PJOB 040521'!F266" xr:uid="{00000000-0004-0000-0400-000090040000}"/>
    <hyperlink ref="G266" location="'21PJOB 040521'!G266" tooltip="Click to drilldown" display="'21PJOB 040521'!G266" xr:uid="{00000000-0004-0000-0400-000091040000}"/>
    <hyperlink ref="H266" location="'21PJOB 040521'!H266" tooltip="Click to drilldown" display="'21PJOB 040521'!H266" xr:uid="{00000000-0004-0000-0400-000092040000}"/>
    <hyperlink ref="I266" location="'21PJOB 040521'!I266" tooltip="Click to drilldown" display="'21PJOB 040521'!I266" xr:uid="{00000000-0004-0000-0400-000093040000}"/>
    <hyperlink ref="J266" location="'21PJOB 040521'!J266" tooltip="Click to drilldown" display="'21PJOB 040521'!J266" xr:uid="{00000000-0004-0000-0400-000094040000}"/>
    <hyperlink ref="K266" location="'21PJOB 040521'!K266" tooltip="Click to drilldown" display="'21PJOB 040521'!K266" xr:uid="{00000000-0004-0000-0400-000095040000}"/>
    <hyperlink ref="L266" location="'21PJOB 040521'!L266" tooltip="Click to drilldown" display="'21PJOB 040521'!L266" xr:uid="{00000000-0004-0000-0400-000096040000}"/>
    <hyperlink ref="M266" location="'21PJOB 040521'!M266" tooltip="Click to drilldown" display="'21PJOB 040521'!M266" xr:uid="{00000000-0004-0000-0400-000097040000}"/>
    <hyperlink ref="B267" location="'21PJOB 040521'!B267" tooltip="Click to drilldown" display="'21PJOB 040521'!B267" xr:uid="{00000000-0004-0000-0400-000098040000}"/>
    <hyperlink ref="C267" location="'21PJOB 040521'!C267" tooltip="Click to drilldown" display="'21PJOB 040521'!C267" xr:uid="{00000000-0004-0000-0400-000099040000}"/>
    <hyperlink ref="D267" location="'21PJOB 040521'!D267" tooltip="Click to drilldown" display="'21PJOB 040521'!D267" xr:uid="{00000000-0004-0000-0400-00009A040000}"/>
    <hyperlink ref="E267" location="'21PJOB 040521'!E267" tooltip="Click to drilldown" display="'21PJOB 040521'!E267" xr:uid="{00000000-0004-0000-0400-00009B040000}"/>
    <hyperlink ref="F267" location="'21PJOB 040521'!F267" tooltip="Click to drilldown" display="'21PJOB 040521'!F267" xr:uid="{00000000-0004-0000-0400-00009C040000}"/>
    <hyperlink ref="G267" location="'21PJOB 040521'!G267" tooltip="Click to drilldown" display="'21PJOB 040521'!G267" xr:uid="{00000000-0004-0000-0400-00009D040000}"/>
    <hyperlink ref="H267" location="'21PJOB 040521'!H267" tooltip="Click to drilldown" display="'21PJOB 040521'!H267" xr:uid="{00000000-0004-0000-0400-00009E040000}"/>
    <hyperlink ref="I267" location="'21PJOB 040521'!I267" tooltip="Click to drilldown" display="'21PJOB 040521'!I267" xr:uid="{00000000-0004-0000-0400-00009F040000}"/>
    <hyperlink ref="J267" location="'21PJOB 040521'!J267" tooltip="Click to drilldown" display="'21PJOB 040521'!J267" xr:uid="{00000000-0004-0000-0400-0000A0040000}"/>
    <hyperlink ref="K267" location="'21PJOB 040521'!K267" tooltip="Click to drilldown" display="'21PJOB 040521'!K267" xr:uid="{00000000-0004-0000-0400-0000A1040000}"/>
    <hyperlink ref="L267" location="'21PJOB 040521'!L267" tooltip="Click to drilldown" display="'21PJOB 040521'!L267" xr:uid="{00000000-0004-0000-0400-0000A2040000}"/>
    <hyperlink ref="M267" location="'21PJOB 040521'!M267" tooltip="Click to drilldown" display="'21PJOB 040521'!M267" xr:uid="{00000000-0004-0000-0400-0000A3040000}"/>
    <hyperlink ref="B268" location="'21PJOB 040521'!B268" tooltip="Click to drilldown" display="'21PJOB 040521'!B268" xr:uid="{00000000-0004-0000-0400-0000A4040000}"/>
    <hyperlink ref="C268" location="'21PJOB 040521'!C268" tooltip="Click to drilldown" display="'21PJOB 040521'!C268" xr:uid="{00000000-0004-0000-0400-0000A5040000}"/>
    <hyperlink ref="D268" location="'21PJOB 040521'!D268" tooltip="Click to drilldown" display="'21PJOB 040521'!D268" xr:uid="{00000000-0004-0000-0400-0000A6040000}"/>
    <hyperlink ref="E268" location="'21PJOB 040521'!E268" tooltip="Click to drilldown" display="'21PJOB 040521'!E268" xr:uid="{00000000-0004-0000-0400-0000A7040000}"/>
    <hyperlink ref="F268" location="'21PJOB 040521'!F268" tooltip="Click to drilldown" display="'21PJOB 040521'!F268" xr:uid="{00000000-0004-0000-0400-0000A8040000}"/>
    <hyperlink ref="G268" location="'21PJOB 040521'!G268" tooltip="Click to drilldown" display="'21PJOB 040521'!G268" xr:uid="{00000000-0004-0000-0400-0000A9040000}"/>
    <hyperlink ref="H268" location="'21PJOB 040521'!H268" tooltip="Click to drilldown" display="'21PJOB 040521'!H268" xr:uid="{00000000-0004-0000-0400-0000AA040000}"/>
    <hyperlink ref="I268" location="'21PJOB 040521'!I268" tooltip="Click to drilldown" display="'21PJOB 040521'!I268" xr:uid="{00000000-0004-0000-0400-0000AB040000}"/>
    <hyperlink ref="J268" location="'21PJOB 040521'!J268" tooltip="Click to drilldown" display="'21PJOB 040521'!J268" xr:uid="{00000000-0004-0000-0400-0000AC040000}"/>
    <hyperlink ref="K268" location="'21PJOB 040521'!K268" tooltip="Click to drilldown" display="'21PJOB 040521'!K268" xr:uid="{00000000-0004-0000-0400-0000AD040000}"/>
    <hyperlink ref="L268" location="'21PJOB 040521'!L268" tooltip="Click to drilldown" display="'21PJOB 040521'!L268" xr:uid="{00000000-0004-0000-0400-0000AE040000}"/>
    <hyperlink ref="M268" location="'21PJOB 040521'!M268" tooltip="Click to drilldown" display="'21PJOB 040521'!M268" xr:uid="{00000000-0004-0000-0400-0000AF040000}"/>
    <hyperlink ref="B269" location="'21PJOB 040521'!B269" tooltip="Click to drilldown" display="'21PJOB 040521'!B269" xr:uid="{00000000-0004-0000-0400-0000B0040000}"/>
    <hyperlink ref="C269" location="'21PJOB 040521'!C269" tooltip="Click to drilldown" display="'21PJOB 040521'!C269" xr:uid="{00000000-0004-0000-0400-0000B1040000}"/>
    <hyperlink ref="D269" location="'21PJOB 040521'!D269" tooltip="Click to drilldown" display="'21PJOB 040521'!D269" xr:uid="{00000000-0004-0000-0400-0000B2040000}"/>
    <hyperlink ref="E269" location="'21PJOB 040521'!E269" tooltip="Click to drilldown" display="'21PJOB 040521'!E269" xr:uid="{00000000-0004-0000-0400-0000B3040000}"/>
    <hyperlink ref="F269" location="'21PJOB 040521'!F269" tooltip="Click to drilldown" display="'21PJOB 040521'!F269" xr:uid="{00000000-0004-0000-0400-0000B4040000}"/>
    <hyperlink ref="G269" location="'21PJOB 040521'!G269" tooltip="Click to drilldown" display="'21PJOB 040521'!G269" xr:uid="{00000000-0004-0000-0400-0000B5040000}"/>
    <hyperlink ref="H269" location="'21PJOB 040521'!H269" tooltip="Click to drilldown" display="'21PJOB 040521'!H269" xr:uid="{00000000-0004-0000-0400-0000B6040000}"/>
    <hyperlink ref="I269" location="'21PJOB 040521'!I269" tooltip="Click to drilldown" display="'21PJOB 040521'!I269" xr:uid="{00000000-0004-0000-0400-0000B7040000}"/>
    <hyperlink ref="J269" location="'21PJOB 040521'!J269" tooltip="Click to drilldown" display="'21PJOB 040521'!J269" xr:uid="{00000000-0004-0000-0400-0000B8040000}"/>
    <hyperlink ref="K269" location="'21PJOB 040521'!K269" tooltip="Click to drilldown" display="'21PJOB 040521'!K269" xr:uid="{00000000-0004-0000-0400-0000B9040000}"/>
    <hyperlink ref="L269" location="'21PJOB 040521'!L269" tooltip="Click to drilldown" display="'21PJOB 040521'!L269" xr:uid="{00000000-0004-0000-0400-0000BA040000}"/>
    <hyperlink ref="M269" location="'21PJOB 040521'!M269" tooltip="Click to drilldown" display="'21PJOB 040521'!M269" xr:uid="{00000000-0004-0000-0400-0000BB040000}"/>
    <hyperlink ref="B270" location="'21PJOB 040521'!B270" tooltip="Click to drilldown" display="'21PJOB 040521'!B270" xr:uid="{00000000-0004-0000-0400-0000BC040000}"/>
    <hyperlink ref="C270" location="'21PJOB 040521'!C270" tooltip="Click to drilldown" display="'21PJOB 040521'!C270" xr:uid="{00000000-0004-0000-0400-0000BD040000}"/>
    <hyperlink ref="D270" location="'21PJOB 040521'!D270" tooltip="Click to drilldown" display="'21PJOB 040521'!D270" xr:uid="{00000000-0004-0000-0400-0000BE040000}"/>
    <hyperlink ref="E270" location="'21PJOB 040521'!E270" tooltip="Click to drilldown" display="'21PJOB 040521'!E270" xr:uid="{00000000-0004-0000-0400-0000BF040000}"/>
    <hyperlink ref="F270" location="'21PJOB 040521'!F270" tooltip="Click to drilldown" display="'21PJOB 040521'!F270" xr:uid="{00000000-0004-0000-0400-0000C0040000}"/>
    <hyperlink ref="G270" location="'21PJOB 040521'!G270" tooltip="Click to drilldown" display="'21PJOB 040521'!G270" xr:uid="{00000000-0004-0000-0400-0000C1040000}"/>
    <hyperlink ref="H270" location="'21PJOB 040521'!H270" tooltip="Click to drilldown" display="'21PJOB 040521'!H270" xr:uid="{00000000-0004-0000-0400-0000C2040000}"/>
    <hyperlink ref="I270" location="'21PJOB 040521'!I270" tooltip="Click to drilldown" display="'21PJOB 040521'!I270" xr:uid="{00000000-0004-0000-0400-0000C3040000}"/>
    <hyperlink ref="J270" location="'21PJOB 040521'!J270" tooltip="Click to drilldown" display="'21PJOB 040521'!J270" xr:uid="{00000000-0004-0000-0400-0000C4040000}"/>
    <hyperlink ref="K270" location="'21PJOB 040521'!K270" tooltip="Click to drilldown" display="'21PJOB 040521'!K270" xr:uid="{00000000-0004-0000-0400-0000C5040000}"/>
    <hyperlink ref="L270" location="'21PJOB 040521'!L270" tooltip="Click to drilldown" display="'21PJOB 040521'!L270" xr:uid="{00000000-0004-0000-0400-0000C6040000}"/>
    <hyperlink ref="M270" location="'21PJOB 040521'!M270" tooltip="Click to drilldown" display="'21PJOB 040521'!M270" xr:uid="{00000000-0004-0000-0400-0000C7040000}"/>
    <hyperlink ref="B271" location="'21PJOB 040521'!B271" tooltip="Click to drilldown" display="'21PJOB 040521'!B271" xr:uid="{00000000-0004-0000-0400-0000C8040000}"/>
    <hyperlink ref="C271" location="'21PJOB 040521'!C271" tooltip="Click to drilldown" display="'21PJOB 040521'!C271" xr:uid="{00000000-0004-0000-0400-0000C9040000}"/>
    <hyperlink ref="D271" location="'21PJOB 040521'!D271" tooltip="Click to drilldown" display="'21PJOB 040521'!D271" xr:uid="{00000000-0004-0000-0400-0000CA040000}"/>
    <hyperlink ref="E271" location="'21PJOB 040521'!E271" tooltip="Click to drilldown" display="'21PJOB 040521'!E271" xr:uid="{00000000-0004-0000-0400-0000CB040000}"/>
    <hyperlink ref="F271" location="'21PJOB 040521'!F271" tooltip="Click to drilldown" display="'21PJOB 040521'!F271" xr:uid="{00000000-0004-0000-0400-0000CC040000}"/>
    <hyperlink ref="G271" location="'21PJOB 040521'!G271" tooltip="Click to drilldown" display="'21PJOB 040521'!G271" xr:uid="{00000000-0004-0000-0400-0000CD040000}"/>
    <hyperlink ref="H271" location="'21PJOB 040521'!H271" tooltip="Click to drilldown" display="'21PJOB 040521'!H271" xr:uid="{00000000-0004-0000-0400-0000CE040000}"/>
    <hyperlink ref="I271" location="'21PJOB 040521'!I271" tooltip="Click to drilldown" display="'21PJOB 040521'!I271" xr:uid="{00000000-0004-0000-0400-0000CF040000}"/>
    <hyperlink ref="J271" location="'21PJOB 040521'!J271" tooltip="Click to drilldown" display="'21PJOB 040521'!J271" xr:uid="{00000000-0004-0000-0400-0000D0040000}"/>
    <hyperlink ref="K271" location="'21PJOB 040521'!K271" tooltip="Click to drilldown" display="'21PJOB 040521'!K271" xr:uid="{00000000-0004-0000-0400-0000D1040000}"/>
    <hyperlink ref="L271" location="'21PJOB 040521'!L271" tooltip="Click to drilldown" display="'21PJOB 040521'!L271" xr:uid="{00000000-0004-0000-0400-0000D2040000}"/>
    <hyperlink ref="M271" location="'21PJOB 040521'!M271" tooltip="Click to drilldown" display="'21PJOB 040521'!M271" xr:uid="{00000000-0004-0000-0400-0000D3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9" min="1" max="6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72"/>
  <sheetViews>
    <sheetView showGridLines="0" topLeftCell="B177" workbookViewId="0">
      <selection activeCell="C217" sqref="C217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Original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411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3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22190000</v>
      </c>
      <c r="E12" s="83">
        <v>23074975</v>
      </c>
      <c r="F12" s="83">
        <v>23995257.129999999</v>
      </c>
      <c r="G12" s="84">
        <v>24952255.449999999</v>
      </c>
      <c r="H12" s="44">
        <v>25944524.91</v>
      </c>
      <c r="I12" s="45">
        <v>26976310.52</v>
      </c>
      <c r="J12" s="45">
        <v>28049187.690000001</v>
      </c>
      <c r="K12" s="45">
        <v>29164794.68</v>
      </c>
      <c r="L12" s="45">
        <v>30324835.140000001</v>
      </c>
      <c r="M12" s="45">
        <v>31531080.670000002</v>
      </c>
    </row>
    <row r="13" spans="1:14" x14ac:dyDescent="0.25">
      <c r="A13" s="13" t="s">
        <v>215</v>
      </c>
      <c r="B13" s="80" t="s">
        <v>145</v>
      </c>
      <c r="C13" s="81">
        <v>6958005.29</v>
      </c>
      <c r="D13" s="82">
        <v>7600681.5999999996</v>
      </c>
      <c r="E13" s="83">
        <v>8101902.6200000001</v>
      </c>
      <c r="F13" s="83">
        <v>8283927.8099999996</v>
      </c>
      <c r="G13" s="84">
        <v>8610095.0899999999</v>
      </c>
      <c r="H13" s="44">
        <v>8897166.4000000004</v>
      </c>
      <c r="I13" s="45">
        <v>9297573.9100000001</v>
      </c>
      <c r="J13" s="45">
        <v>9611847</v>
      </c>
      <c r="K13" s="45">
        <v>10040536.199999999</v>
      </c>
      <c r="L13" s="45">
        <v>10384213.890000001</v>
      </c>
      <c r="M13" s="45">
        <v>10843475.210000001</v>
      </c>
    </row>
    <row r="14" spans="1:14" x14ac:dyDescent="0.25">
      <c r="A14" s="13" t="s">
        <v>216</v>
      </c>
      <c r="B14" s="80" t="s">
        <v>146</v>
      </c>
      <c r="C14" s="81">
        <v>240000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1260396.3500000001</v>
      </c>
      <c r="D15" s="82">
        <v>1448353.36</v>
      </c>
      <c r="E15" s="83">
        <v>1526136.21</v>
      </c>
      <c r="F15" s="83">
        <v>1576203.39</v>
      </c>
      <c r="G15" s="84">
        <v>1638392.5</v>
      </c>
      <c r="H15" s="44">
        <v>1692783.95</v>
      </c>
      <c r="I15" s="45">
        <v>1759464.2</v>
      </c>
      <c r="J15" s="45">
        <v>1818522.97</v>
      </c>
      <c r="K15" s="45">
        <v>1890051.31</v>
      </c>
      <c r="L15" s="45">
        <v>1954145.41</v>
      </c>
      <c r="M15" s="45">
        <v>2030908.42</v>
      </c>
    </row>
    <row r="16" spans="1:14" x14ac:dyDescent="0.25">
      <c r="A16" s="13" t="s">
        <v>218</v>
      </c>
      <c r="B16" s="80" t="s">
        <v>148</v>
      </c>
      <c r="C16" s="81">
        <v>16459014.52</v>
      </c>
      <c r="D16" s="82">
        <v>12596836.779999999</v>
      </c>
      <c r="E16" s="83">
        <v>10746920.310000001</v>
      </c>
      <c r="F16" s="83">
        <v>10879675.09</v>
      </c>
      <c r="G16" s="84">
        <v>11052876.75</v>
      </c>
      <c r="H16" s="44">
        <v>11174070.98</v>
      </c>
      <c r="I16" s="45">
        <v>11327605.59</v>
      </c>
      <c r="J16" s="45">
        <v>11487088.26</v>
      </c>
      <c r="K16" s="45">
        <v>11648623.07</v>
      </c>
      <c r="L16" s="45">
        <v>11864316.960000001</v>
      </c>
      <c r="M16" s="45">
        <v>12033279.699999999</v>
      </c>
    </row>
    <row r="17" spans="1:13" x14ac:dyDescent="0.25">
      <c r="A17" s="13" t="s">
        <v>219</v>
      </c>
      <c r="B17" s="80" t="s">
        <v>149</v>
      </c>
      <c r="C17" s="81">
        <v>18865245.399999999</v>
      </c>
      <c r="D17" s="82">
        <v>19218564.960000001</v>
      </c>
      <c r="E17" s="83">
        <v>19299403.399999999</v>
      </c>
      <c r="F17" s="83">
        <v>19926517.010000002</v>
      </c>
      <c r="G17" s="84">
        <v>20596021.73</v>
      </c>
      <c r="H17" s="44">
        <v>21276700.359999999</v>
      </c>
      <c r="I17" s="45">
        <v>22005363.120000001</v>
      </c>
      <c r="J17" s="45">
        <v>22734849</v>
      </c>
      <c r="K17" s="45">
        <v>23514026.390000001</v>
      </c>
      <c r="L17" s="45">
        <v>24295794.5</v>
      </c>
      <c r="M17" s="45">
        <v>25129084.370000001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65447147.559999995</v>
      </c>
      <c r="D19" s="66">
        <f t="shared" ref="D19:M19" si="1">SUM(D11:D18)</f>
        <v>63334436.700000003</v>
      </c>
      <c r="E19" s="65">
        <f t="shared" si="1"/>
        <v>63029337.539999999</v>
      </c>
      <c r="F19" s="65">
        <f t="shared" si="1"/>
        <v>64941580.430000007</v>
      </c>
      <c r="G19" s="67">
        <f t="shared" si="1"/>
        <v>67129641.519999996</v>
      </c>
      <c r="H19" s="43">
        <f t="shared" si="1"/>
        <v>69265246.600000009</v>
      </c>
      <c r="I19" s="31">
        <f t="shared" si="1"/>
        <v>71646317.340000004</v>
      </c>
      <c r="J19" s="31">
        <f t="shared" si="1"/>
        <v>73981494.919999987</v>
      </c>
      <c r="K19" s="31">
        <f t="shared" si="1"/>
        <v>76538031.650000006</v>
      </c>
      <c r="L19" s="31">
        <f t="shared" si="1"/>
        <v>79103305.900000006</v>
      </c>
      <c r="M19" s="31">
        <f t="shared" si="1"/>
        <v>81847828.370000005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21836150.899999999</v>
      </c>
      <c r="D21" s="82">
        <v>23134035.52</v>
      </c>
      <c r="E21" s="81">
        <v>24103246.829999998</v>
      </c>
      <c r="F21" s="81">
        <v>24884482.149999999</v>
      </c>
      <c r="G21" s="86">
        <v>25706077.140000001</v>
      </c>
      <c r="H21" s="46">
        <v>26521987.23</v>
      </c>
      <c r="I21" s="47">
        <v>27362244.559999999</v>
      </c>
      <c r="J21" s="47">
        <v>28227582.09</v>
      </c>
      <c r="K21" s="47">
        <v>29118743.460000001</v>
      </c>
      <c r="L21" s="47">
        <v>30036495.940000001</v>
      </c>
      <c r="M21" s="47">
        <v>30981630.690000001</v>
      </c>
    </row>
    <row r="22" spans="1:13" x14ac:dyDescent="0.25">
      <c r="A22" s="13" t="s">
        <v>221</v>
      </c>
      <c r="B22" s="85" t="s">
        <v>151</v>
      </c>
      <c r="C22" s="81">
        <v>15681639.52</v>
      </c>
      <c r="D22" s="82">
        <v>10001017.970000001</v>
      </c>
      <c r="E22" s="81">
        <v>9271834.3599999994</v>
      </c>
      <c r="F22" s="81">
        <v>9583885.5800000001</v>
      </c>
      <c r="G22" s="86">
        <v>9979432.5099999998</v>
      </c>
      <c r="H22" s="46">
        <v>9878805.2699999996</v>
      </c>
      <c r="I22" s="47">
        <v>10172230.369999999</v>
      </c>
      <c r="J22" s="47">
        <v>10630725.039999999</v>
      </c>
      <c r="K22" s="47">
        <v>11068280.949999999</v>
      </c>
      <c r="L22" s="47">
        <v>10907662.18</v>
      </c>
      <c r="M22" s="47">
        <v>11199832.289999999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462170</v>
      </c>
      <c r="E23" s="81">
        <v>581428</v>
      </c>
      <c r="F23" s="81">
        <v>536900</v>
      </c>
      <c r="G23" s="86">
        <v>500594</v>
      </c>
      <c r="H23" s="46">
        <v>463633</v>
      </c>
      <c r="I23" s="47">
        <v>425838</v>
      </c>
      <c r="J23" s="47">
        <v>387311</v>
      </c>
      <c r="K23" s="47">
        <v>347644</v>
      </c>
      <c r="L23" s="47">
        <v>307180</v>
      </c>
      <c r="M23" s="47">
        <v>265769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4876726.03</v>
      </c>
      <c r="D25" s="82">
        <v>5280471.84</v>
      </c>
      <c r="E25" s="81">
        <v>5456347.4900000002</v>
      </c>
      <c r="F25" s="81">
        <v>5638384.1299999999</v>
      </c>
      <c r="G25" s="86">
        <v>5749150.2599999998</v>
      </c>
      <c r="H25" s="46">
        <v>5958353.9299999997</v>
      </c>
      <c r="I25" s="47">
        <v>6074174.7400000002</v>
      </c>
      <c r="J25" s="47">
        <v>6297245.8899999997</v>
      </c>
      <c r="K25" s="47">
        <v>6418204.5800000001</v>
      </c>
      <c r="L25" s="47">
        <v>6656592.0599999996</v>
      </c>
      <c r="M25" s="47">
        <v>6782353.4000000004</v>
      </c>
    </row>
    <row r="26" spans="1:13" x14ac:dyDescent="0.25">
      <c r="A26" s="13" t="s">
        <v>225</v>
      </c>
      <c r="B26" s="85" t="s">
        <v>155</v>
      </c>
      <c r="C26" s="81">
        <v>11862083.09</v>
      </c>
      <c r="D26" s="82">
        <v>12726244.17</v>
      </c>
      <c r="E26" s="81">
        <v>13140442.699999999</v>
      </c>
      <c r="F26" s="81">
        <v>13568300.439999999</v>
      </c>
      <c r="G26" s="86">
        <v>14010272.33</v>
      </c>
      <c r="H26" s="46">
        <v>14466828.75</v>
      </c>
      <c r="I26" s="47">
        <v>14938455.85</v>
      </c>
      <c r="J26" s="47">
        <v>15425656.300000001</v>
      </c>
      <c r="K26" s="47">
        <v>15928949.17</v>
      </c>
      <c r="L26" s="47">
        <v>16448871.5</v>
      </c>
      <c r="M26" s="47">
        <v>16985978.289999999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64240071.540000007</v>
      </c>
      <c r="D28" s="70">
        <f t="shared" ref="D28:M28" si="2">SUM(D20:D27)</f>
        <v>61727295.5</v>
      </c>
      <c r="E28" s="69">
        <f t="shared" si="2"/>
        <v>62676655.379999995</v>
      </c>
      <c r="F28" s="69">
        <f t="shared" si="2"/>
        <v>64335308.299999997</v>
      </c>
      <c r="G28" s="71">
        <f t="shared" si="2"/>
        <v>66068882.239999995</v>
      </c>
      <c r="H28" s="43">
        <f t="shared" si="2"/>
        <v>67412964.180000007</v>
      </c>
      <c r="I28" s="31">
        <f t="shared" si="2"/>
        <v>69096299.519999996</v>
      </c>
      <c r="J28" s="31">
        <f t="shared" si="2"/>
        <v>71091876.319999993</v>
      </c>
      <c r="K28" s="31">
        <f t="shared" si="2"/>
        <v>73005178.159999996</v>
      </c>
      <c r="L28" s="31">
        <f t="shared" si="2"/>
        <v>74480157.680000007</v>
      </c>
      <c r="M28" s="31">
        <f t="shared" si="2"/>
        <v>76338919.670000002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1207076.0199999884</v>
      </c>
      <c r="D29" s="95">
        <f t="shared" si="3"/>
        <v>1607141.200000003</v>
      </c>
      <c r="E29" s="95">
        <f t="shared" si="3"/>
        <v>352682.16000000387</v>
      </c>
      <c r="F29" s="95">
        <f t="shared" si="3"/>
        <v>606272.13000001013</v>
      </c>
      <c r="G29" s="96">
        <f t="shared" si="3"/>
        <v>1060759.2800000012</v>
      </c>
      <c r="H29" s="50">
        <f t="shared" si="3"/>
        <v>1852282.4200000018</v>
      </c>
      <c r="I29" s="51">
        <f t="shared" si="3"/>
        <v>2550017.8200000077</v>
      </c>
      <c r="J29" s="51">
        <f t="shared" si="3"/>
        <v>2889618.599999994</v>
      </c>
      <c r="K29" s="51">
        <f t="shared" si="3"/>
        <v>3532853.4900000095</v>
      </c>
      <c r="L29" s="51">
        <f t="shared" si="3"/>
        <v>4623148.2199999988</v>
      </c>
      <c r="M29" s="51">
        <f t="shared" si="3"/>
        <v>5508908.700000003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32305993</v>
      </c>
      <c r="D31" s="82">
        <v>21936369</v>
      </c>
      <c r="E31" s="81">
        <v>481500</v>
      </c>
      <c r="F31" s="81">
        <v>481500</v>
      </c>
      <c r="G31" s="86">
        <v>481500</v>
      </c>
      <c r="H31" s="46">
        <v>481500</v>
      </c>
      <c r="I31" s="47">
        <v>481500</v>
      </c>
      <c r="J31" s="47">
        <v>481500</v>
      </c>
      <c r="K31" s="47">
        <v>481500</v>
      </c>
      <c r="L31" s="47">
        <v>481500</v>
      </c>
      <c r="M31" s="47">
        <v>481500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33513069.019999988</v>
      </c>
      <c r="D33" s="73">
        <f t="shared" ref="D33:M33" si="4">SUM(D29:D32)</f>
        <v>23543510.200000003</v>
      </c>
      <c r="E33" s="73">
        <f t="shared" si="4"/>
        <v>834182.16000000387</v>
      </c>
      <c r="F33" s="73">
        <f t="shared" si="4"/>
        <v>1087772.1300000101</v>
      </c>
      <c r="G33" s="74">
        <f t="shared" si="4"/>
        <v>1542259.2800000012</v>
      </c>
      <c r="H33" s="50">
        <f t="shared" si="4"/>
        <v>2333782.4200000018</v>
      </c>
      <c r="I33" s="51">
        <f t="shared" si="4"/>
        <v>3031517.8200000077</v>
      </c>
      <c r="J33" s="51">
        <f t="shared" si="4"/>
        <v>3371118.599999994</v>
      </c>
      <c r="K33" s="51">
        <f t="shared" si="4"/>
        <v>4014353.4900000095</v>
      </c>
      <c r="L33" s="51">
        <f t="shared" si="4"/>
        <v>5104648.2199999988</v>
      </c>
      <c r="M33" s="51">
        <f t="shared" si="4"/>
        <v>5990408.700000003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-75312421.629999995</v>
      </c>
      <c r="D41" s="82">
        <v>-53078663.520000003</v>
      </c>
      <c r="E41" s="81">
        <v>-8836199.8699999992</v>
      </c>
      <c r="F41" s="81">
        <v>-8992200.0899999999</v>
      </c>
      <c r="G41" s="86">
        <v>-8265199.71</v>
      </c>
      <c r="H41" s="46">
        <v>-8142200.0999999996</v>
      </c>
      <c r="I41" s="47">
        <v>-8460199.6300000008</v>
      </c>
      <c r="J41" s="47">
        <v>-8057199.7000000002</v>
      </c>
      <c r="K41" s="47">
        <v>-8315199.7000000002</v>
      </c>
      <c r="L41" s="47">
        <v>-8212200.0499999998</v>
      </c>
      <c r="M41" s="47">
        <v>-8370200.1600000001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350000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-74790421.629999995</v>
      </c>
      <c r="D44" s="66">
        <f t="shared" si="7"/>
        <v>-52728663.520000003</v>
      </c>
      <c r="E44" s="65">
        <f t="shared" si="7"/>
        <v>-8516199.8699999992</v>
      </c>
      <c r="F44" s="65">
        <f t="shared" si="7"/>
        <v>-8672200.0899999999</v>
      </c>
      <c r="G44" s="67">
        <f t="shared" si="7"/>
        <v>-7945199.71</v>
      </c>
      <c r="H44" s="43">
        <f t="shared" si="7"/>
        <v>-7822200.0999999996</v>
      </c>
      <c r="I44" s="31">
        <f t="shared" si="7"/>
        <v>-8140199.6300000008</v>
      </c>
      <c r="J44" s="31">
        <f t="shared" si="7"/>
        <v>-7737199.7000000002</v>
      </c>
      <c r="K44" s="31">
        <f t="shared" si="7"/>
        <v>-7995199.7000000002</v>
      </c>
      <c r="L44" s="31">
        <f t="shared" si="7"/>
        <v>-7892200.0499999998</v>
      </c>
      <c r="M44" s="31">
        <f t="shared" si="7"/>
        <v>-8050200.1600000001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-1905575</v>
      </c>
      <c r="E46" s="81">
        <v>-2229232</v>
      </c>
      <c r="F46" s="81">
        <v>-1929816</v>
      </c>
      <c r="G46" s="86">
        <v>-1966185</v>
      </c>
      <c r="H46" s="46">
        <v>-2003083</v>
      </c>
      <c r="I46" s="47">
        <v>-2040878</v>
      </c>
      <c r="J46" s="47">
        <v>-2079405</v>
      </c>
      <c r="K46" s="47">
        <v>-2119074</v>
      </c>
      <c r="L46" s="47">
        <v>-2159537</v>
      </c>
      <c r="M46" s="47">
        <v>-2200945</v>
      </c>
    </row>
    <row r="47" spans="1:13" x14ac:dyDescent="0.25">
      <c r="A47" s="13" t="s">
        <v>413</v>
      </c>
      <c r="B47" s="85" t="s">
        <v>414</v>
      </c>
      <c r="C47" s="81">
        <v>2700000</v>
      </c>
      <c r="D47" s="82">
        <v>-300000</v>
      </c>
      <c r="E47" s="81">
        <v>-300000</v>
      </c>
      <c r="F47" s="81">
        <v>-300000</v>
      </c>
      <c r="G47" s="86">
        <v>-300000</v>
      </c>
      <c r="H47" s="46">
        <v>-300000</v>
      </c>
      <c r="I47" s="47">
        <v>-300000</v>
      </c>
      <c r="J47" s="47">
        <v>-300000</v>
      </c>
      <c r="K47" s="47">
        <v>-300000</v>
      </c>
      <c r="L47" s="47">
        <v>-300000</v>
      </c>
      <c r="M47" s="47">
        <v>0</v>
      </c>
    </row>
    <row r="48" spans="1:13" x14ac:dyDescent="0.25">
      <c r="A48" s="13" t="s">
        <v>231</v>
      </c>
      <c r="B48" s="85" t="s">
        <v>158</v>
      </c>
      <c r="C48" s="81">
        <v>21200000</v>
      </c>
      <c r="D48" s="82">
        <v>8780000</v>
      </c>
      <c r="E48" s="81">
        <v>0</v>
      </c>
      <c r="F48" s="81">
        <v>0</v>
      </c>
      <c r="G48" s="86">
        <v>0</v>
      </c>
      <c r="H48" s="46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</row>
    <row r="49" spans="1:13" hidden="1" x14ac:dyDescent="0.25">
      <c r="A49" s="13" t="s">
        <v>206</v>
      </c>
      <c r="B49" s="63"/>
      <c r="C49" s="57"/>
      <c r="D49" s="58"/>
      <c r="E49" s="57"/>
      <c r="F49" s="57"/>
      <c r="G49" s="59"/>
      <c r="H49" s="42"/>
      <c r="I49" s="29"/>
      <c r="J49" s="29"/>
      <c r="K49" s="29"/>
      <c r="L49" s="29"/>
      <c r="M49" s="29"/>
    </row>
    <row r="50" spans="1:13" ht="15.75" thickBot="1" x14ac:dyDescent="0.3">
      <c r="A50" s="13" t="s">
        <v>43</v>
      </c>
      <c r="B50" s="68" t="str">
        <f>"Total "&amp;B45</f>
        <v>Total Financing Fund Flows</v>
      </c>
      <c r="C50" s="69">
        <f t="shared" ref="C50:M50" si="8">SUM(C46:C49)</f>
        <v>23248654</v>
      </c>
      <c r="D50" s="70">
        <f t="shared" si="8"/>
        <v>6574425</v>
      </c>
      <c r="E50" s="69">
        <f t="shared" si="8"/>
        <v>-2529232</v>
      </c>
      <c r="F50" s="69">
        <f t="shared" si="8"/>
        <v>-2229816</v>
      </c>
      <c r="G50" s="71">
        <f t="shared" si="8"/>
        <v>-2266185</v>
      </c>
      <c r="H50" s="43">
        <f t="shared" si="8"/>
        <v>-2303083</v>
      </c>
      <c r="I50" s="31">
        <f t="shared" si="8"/>
        <v>-2340878</v>
      </c>
      <c r="J50" s="31">
        <f t="shared" si="8"/>
        <v>-2379405</v>
      </c>
      <c r="K50" s="31">
        <f t="shared" si="8"/>
        <v>-2419074</v>
      </c>
      <c r="L50" s="31">
        <f t="shared" si="8"/>
        <v>-2459537</v>
      </c>
      <c r="M50" s="31">
        <f t="shared" si="8"/>
        <v>-2200945</v>
      </c>
    </row>
    <row r="51" spans="1:13" ht="15.75" thickTop="1" x14ac:dyDescent="0.25">
      <c r="A51" s="13" t="s">
        <v>43</v>
      </c>
      <c r="B51" s="94" t="s">
        <v>108</v>
      </c>
      <c r="C51" s="95">
        <f t="shared" ref="C51:M51" si="9">C33+C39+C44+C50</f>
        <v>-8205342.6100000069</v>
      </c>
      <c r="D51" s="95">
        <f t="shared" si="9"/>
        <v>-12487372.32</v>
      </c>
      <c r="E51" s="95">
        <f t="shared" si="9"/>
        <v>-87893.709999995306</v>
      </c>
      <c r="F51" s="95">
        <f t="shared" si="9"/>
        <v>309112.04000001028</v>
      </c>
      <c r="G51" s="96">
        <f t="shared" si="9"/>
        <v>1454230.5700000012</v>
      </c>
      <c r="H51" s="50">
        <f t="shared" si="9"/>
        <v>2331855.3200000022</v>
      </c>
      <c r="I51" s="51">
        <f t="shared" si="9"/>
        <v>2673796.1900000069</v>
      </c>
      <c r="J51" s="51">
        <f t="shared" si="9"/>
        <v>3377869.8999999939</v>
      </c>
      <c r="K51" s="51">
        <f t="shared" si="9"/>
        <v>3723435.7900000094</v>
      </c>
      <c r="L51" s="51">
        <f t="shared" si="9"/>
        <v>4876267.169999999</v>
      </c>
      <c r="M51" s="51">
        <f t="shared" si="9"/>
        <v>5862619.5400000028</v>
      </c>
    </row>
    <row r="52" spans="1:13" x14ac:dyDescent="0.25">
      <c r="A52" s="13" t="s">
        <v>43</v>
      </c>
      <c r="B52" s="97" t="s">
        <v>78</v>
      </c>
      <c r="C52" s="98"/>
      <c r="D52" s="99"/>
      <c r="E52" s="98"/>
      <c r="F52" s="98"/>
      <c r="G52" s="100"/>
      <c r="H52" s="41"/>
      <c r="I52" s="30"/>
      <c r="J52" s="30"/>
      <c r="K52" s="30"/>
      <c r="L52" s="30"/>
      <c r="M52" s="30"/>
    </row>
    <row r="53" spans="1:13" x14ac:dyDescent="0.25">
      <c r="A53" s="13" t="s">
        <v>232</v>
      </c>
      <c r="B53" s="85" t="s">
        <v>159</v>
      </c>
      <c r="C53" s="81">
        <v>-1884825.84</v>
      </c>
      <c r="D53" s="82">
        <v>-806689.92</v>
      </c>
      <c r="E53" s="81">
        <v>-872190</v>
      </c>
      <c r="F53" s="81">
        <v>-921690</v>
      </c>
      <c r="G53" s="86">
        <v>-857190</v>
      </c>
      <c r="H53" s="46">
        <v>-976690</v>
      </c>
      <c r="I53" s="47">
        <v>-977190</v>
      </c>
      <c r="J53" s="47">
        <v>-976690</v>
      </c>
      <c r="K53" s="47">
        <v>-907190</v>
      </c>
      <c r="L53" s="47">
        <v>-1031690</v>
      </c>
      <c r="M53" s="47">
        <v>-1032190</v>
      </c>
    </row>
    <row r="54" spans="1:13" x14ac:dyDescent="0.25">
      <c r="A54" s="13" t="s">
        <v>233</v>
      </c>
      <c r="B54" s="85" t="s">
        <v>160</v>
      </c>
      <c r="C54" s="81">
        <v>-2700042.36</v>
      </c>
      <c r="D54" s="82">
        <v>-2234499.96</v>
      </c>
      <c r="E54" s="81">
        <v>-2234500</v>
      </c>
      <c r="F54" s="81">
        <v>-2234500</v>
      </c>
      <c r="G54" s="86">
        <v>-2234500</v>
      </c>
      <c r="H54" s="46">
        <v>-2234500</v>
      </c>
      <c r="I54" s="47">
        <v>-2234500</v>
      </c>
      <c r="J54" s="47">
        <v>-2234500</v>
      </c>
      <c r="K54" s="47">
        <v>-2234500</v>
      </c>
      <c r="L54" s="47">
        <v>-2234500</v>
      </c>
      <c r="M54" s="47">
        <v>-2234500</v>
      </c>
    </row>
    <row r="55" spans="1:13" x14ac:dyDescent="0.25">
      <c r="A55" s="13" t="s">
        <v>234</v>
      </c>
      <c r="B55" s="85" t="s">
        <v>161</v>
      </c>
      <c r="C55" s="81">
        <v>-2287150.0800000001</v>
      </c>
      <c r="D55" s="82">
        <v>-80000.039999999994</v>
      </c>
      <c r="E55" s="81">
        <v>-90000</v>
      </c>
      <c r="F55" s="81">
        <v>-80000</v>
      </c>
      <c r="G55" s="86">
        <v>-90000</v>
      </c>
      <c r="H55" s="46">
        <v>-80000</v>
      </c>
      <c r="I55" s="47">
        <v>-90000</v>
      </c>
      <c r="J55" s="47">
        <v>-80000</v>
      </c>
      <c r="K55" s="47">
        <v>-90000</v>
      </c>
      <c r="L55" s="47">
        <v>-80000</v>
      </c>
      <c r="M55" s="47">
        <v>-80000</v>
      </c>
    </row>
    <row r="56" spans="1:13" x14ac:dyDescent="0.25">
      <c r="A56" s="13" t="s">
        <v>235</v>
      </c>
      <c r="B56" s="85" t="s">
        <v>162</v>
      </c>
      <c r="C56" s="81">
        <v>9329817.7200000007</v>
      </c>
      <c r="D56" s="82">
        <v>9303000.9600000009</v>
      </c>
      <c r="E56" s="81">
        <v>1576113</v>
      </c>
      <c r="F56" s="81">
        <v>1220242</v>
      </c>
      <c r="G56" s="86">
        <v>1156139</v>
      </c>
      <c r="H56" s="46">
        <v>971139</v>
      </c>
      <c r="I56" s="47">
        <v>966139</v>
      </c>
      <c r="J56" s="47">
        <v>971139</v>
      </c>
      <c r="K56" s="47">
        <v>1156139</v>
      </c>
      <c r="L56" s="47">
        <v>946139</v>
      </c>
      <c r="M56" s="47">
        <v>646139</v>
      </c>
    </row>
    <row r="57" spans="1:13" x14ac:dyDescent="0.25">
      <c r="A57" s="13" t="s">
        <v>236</v>
      </c>
      <c r="B57" s="85" t="s">
        <v>163</v>
      </c>
      <c r="C57" s="81">
        <v>3964964.64</v>
      </c>
      <c r="D57" s="82">
        <v>3762322.08</v>
      </c>
      <c r="E57" s="81">
        <v>905000</v>
      </c>
      <c r="F57" s="81">
        <v>665000</v>
      </c>
      <c r="G57" s="86">
        <v>500000</v>
      </c>
      <c r="H57" s="46">
        <v>515000</v>
      </c>
      <c r="I57" s="47">
        <v>500000</v>
      </c>
      <c r="J57" s="47">
        <v>500000</v>
      </c>
      <c r="K57" s="47">
        <v>500000</v>
      </c>
      <c r="L57" s="47">
        <v>500000</v>
      </c>
      <c r="M57" s="47">
        <v>505000</v>
      </c>
    </row>
    <row r="58" spans="1:13" x14ac:dyDescent="0.25">
      <c r="A58" s="13" t="s">
        <v>237</v>
      </c>
      <c r="B58" s="85" t="s">
        <v>164</v>
      </c>
      <c r="C58" s="81">
        <v>2405746.2000000002</v>
      </c>
      <c r="D58" s="82">
        <v>2633306.16</v>
      </c>
      <c r="E58" s="81">
        <v>80000</v>
      </c>
      <c r="F58" s="81">
        <v>90000</v>
      </c>
      <c r="G58" s="86">
        <v>80000</v>
      </c>
      <c r="H58" s="46">
        <v>90000</v>
      </c>
      <c r="I58" s="47">
        <v>80000</v>
      </c>
      <c r="J58" s="47">
        <v>90000</v>
      </c>
      <c r="K58" s="47">
        <v>80000</v>
      </c>
      <c r="L58" s="47">
        <v>90000</v>
      </c>
      <c r="M58" s="47">
        <v>90000</v>
      </c>
    </row>
    <row r="59" spans="1:13" hidden="1" x14ac:dyDescent="0.25">
      <c r="A59" s="13" t="s">
        <v>206</v>
      </c>
      <c r="B59" s="63"/>
      <c r="C59" s="57"/>
      <c r="D59" s="58"/>
      <c r="E59" s="57"/>
      <c r="F59" s="57"/>
      <c r="G59" s="59"/>
      <c r="H59" s="42"/>
      <c r="I59" s="29"/>
      <c r="J59" s="29"/>
      <c r="K59" s="29"/>
      <c r="L59" s="29"/>
      <c r="M59" s="29"/>
    </row>
    <row r="60" spans="1:13" ht="15.75" thickBot="1" x14ac:dyDescent="0.3">
      <c r="A60" s="13" t="s">
        <v>43</v>
      </c>
      <c r="B60" s="68" t="str">
        <f>"Total "&amp;B52</f>
        <v>Total Reserve Movements</v>
      </c>
      <c r="C60" s="69">
        <f t="shared" ref="C60:M60" si="10">SUM(C53:C59)</f>
        <v>8828510.2800000012</v>
      </c>
      <c r="D60" s="70">
        <f t="shared" si="10"/>
        <v>12577439.280000001</v>
      </c>
      <c r="E60" s="69">
        <f t="shared" si="10"/>
        <v>-635577</v>
      </c>
      <c r="F60" s="69">
        <f t="shared" si="10"/>
        <v>-1260948</v>
      </c>
      <c r="G60" s="71">
        <f t="shared" si="10"/>
        <v>-1445551</v>
      </c>
      <c r="H60" s="43">
        <f t="shared" si="10"/>
        <v>-1715051</v>
      </c>
      <c r="I60" s="31">
        <f t="shared" si="10"/>
        <v>-1755551</v>
      </c>
      <c r="J60" s="31">
        <f t="shared" si="10"/>
        <v>-1730051</v>
      </c>
      <c r="K60" s="31">
        <f t="shared" si="10"/>
        <v>-1495551</v>
      </c>
      <c r="L60" s="31">
        <f t="shared" si="10"/>
        <v>-1810051</v>
      </c>
      <c r="M60" s="31">
        <f t="shared" si="10"/>
        <v>-2105551</v>
      </c>
    </row>
    <row r="61" spans="1:13" ht="16.5" thickTop="1" thickBot="1" x14ac:dyDescent="0.3">
      <c r="A61" s="13" t="s">
        <v>43</v>
      </c>
      <c r="B61" s="72" t="s">
        <v>109</v>
      </c>
      <c r="C61" s="73">
        <f t="shared" ref="C61:M61" si="11">C51+C60</f>
        <v>623167.66999999434</v>
      </c>
      <c r="D61" s="73">
        <f t="shared" si="11"/>
        <v>90066.960000000894</v>
      </c>
      <c r="E61" s="73">
        <f t="shared" si="11"/>
        <v>-723470.70999999531</v>
      </c>
      <c r="F61" s="73">
        <f t="shared" si="11"/>
        <v>-951835.95999998972</v>
      </c>
      <c r="G61" s="74">
        <f t="shared" si="11"/>
        <v>8679.5700000012293</v>
      </c>
      <c r="H61" s="50">
        <f t="shared" si="11"/>
        <v>616804.32000000216</v>
      </c>
      <c r="I61" s="51">
        <f t="shared" si="11"/>
        <v>918245.19000000693</v>
      </c>
      <c r="J61" s="51">
        <f t="shared" si="11"/>
        <v>1647818.8999999939</v>
      </c>
      <c r="K61" s="51">
        <f t="shared" si="11"/>
        <v>2227884.7900000094</v>
      </c>
      <c r="L61" s="51">
        <f t="shared" si="11"/>
        <v>3066216.169999999</v>
      </c>
      <c r="M61" s="51">
        <f t="shared" si="11"/>
        <v>3757068.5400000028</v>
      </c>
    </row>
    <row r="62" spans="1:13" ht="15.75" thickTop="1" x14ac:dyDescent="0.25">
      <c r="A62" s="13" t="s">
        <v>43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13" t="s">
        <v>43</v>
      </c>
      <c r="B63" s="77" t="s">
        <v>250</v>
      </c>
      <c r="C63" s="78">
        <f>C61+'Gen Unrestricted'!B6</f>
        <v>5029167.6699999943</v>
      </c>
      <c r="D63" s="78">
        <f>+C63+D61</f>
        <v>5119234.6299999952</v>
      </c>
      <c r="E63" s="78">
        <f t="shared" ref="E63:G63" si="12">+D63+E61</f>
        <v>4395763.92</v>
      </c>
      <c r="F63" s="78">
        <f t="shared" si="12"/>
        <v>3443927.9600000102</v>
      </c>
      <c r="G63" s="78">
        <f t="shared" si="12"/>
        <v>3452607.5300000114</v>
      </c>
      <c r="H63" s="52"/>
      <c r="I63" s="52"/>
      <c r="J63" s="52"/>
      <c r="K63" s="52"/>
      <c r="L63" s="52"/>
      <c r="M63" s="52"/>
    </row>
    <row r="64" spans="1:13" x14ac:dyDescent="0.25">
      <c r="A64" s="13" t="s">
        <v>133</v>
      </c>
    </row>
    <row r="65" spans="1:13" hidden="1" x14ac:dyDescent="0.25">
      <c r="A65" s="13" t="s">
        <v>257</v>
      </c>
      <c r="B65" s="1" t="str">
        <f>IF(xlvar.SELECT="Entity",B67,IF(xlvar.SELECT="Directorate",C67,IF(xlvar.SELECT="Business Unit",D67,IF(xlvar.SELECT="Key Outcome Area",H67,IF(xlvar.SELECT="IPR Outcomes",I67,IF(xlvar.SELECT="IPR Strategies",J67,IF(xlvar.SELECT="IPR Activities",K67,IF(xlvar.SELECT="Project",L67,F67))))))))</f>
        <v>20 - Domestic Waste Management</v>
      </c>
    </row>
    <row r="66" spans="1:13" ht="15.75" thickBot="1" x14ac:dyDescent="0.3">
      <c r="A66" s="13" t="s">
        <v>165</v>
      </c>
      <c r="B66" s="1"/>
    </row>
    <row r="67" spans="1:13" ht="15.75" hidden="1" thickBot="1" x14ac:dyDescent="0.3">
      <c r="A67" s="13" t="s">
        <v>207</v>
      </c>
      <c r="B67" s="34" t="s">
        <v>210</v>
      </c>
      <c r="C67" s="34" t="s">
        <v>192</v>
      </c>
      <c r="D67" s="34" t="s">
        <v>196</v>
      </c>
      <c r="E67" s="34" t="s">
        <v>44</v>
      </c>
      <c r="F67" s="34" t="s">
        <v>337</v>
      </c>
      <c r="G67" s="34"/>
      <c r="H67" s="34" t="s">
        <v>211</v>
      </c>
      <c r="I67" s="34" t="s">
        <v>193</v>
      </c>
      <c r="J67" s="34" t="s">
        <v>194</v>
      </c>
      <c r="K67" s="34" t="s">
        <v>195</v>
      </c>
      <c r="L67" s="34" t="s">
        <v>338</v>
      </c>
    </row>
    <row r="68" spans="1:13" ht="28.5" customHeight="1" thickTop="1" x14ac:dyDescent="0.25">
      <c r="A68" s="13" t="s">
        <v>165</v>
      </c>
      <c r="B68" s="87" t="s">
        <v>260</v>
      </c>
      <c r="C68" s="88" t="str">
        <f>xlvar.PYORIG.DESCRLONG</f>
        <v>2020/21 Quarter 3 PJ Budget</v>
      </c>
      <c r="D68" s="88" t="str">
        <f>LEFT(xlvar.NXTBUD.DESCRLONG,7)</f>
        <v>2021/22</v>
      </c>
      <c r="E68" s="88" t="str">
        <f t="shared" ref="E68:M68" si="13">LEFT(D68,4)+1&amp;"/"&amp;RIGHT(D68,2)+1</f>
        <v>2022/23</v>
      </c>
      <c r="F68" s="88" t="str">
        <f t="shared" si="13"/>
        <v>2023/24</v>
      </c>
      <c r="G68" s="89" t="str">
        <f t="shared" si="13"/>
        <v>2024/25</v>
      </c>
      <c r="H68" s="48" t="str">
        <f t="shared" si="13"/>
        <v>2025/26</v>
      </c>
      <c r="I68" s="49" t="str">
        <f t="shared" si="13"/>
        <v>2026/27</v>
      </c>
      <c r="J68" s="49" t="str">
        <f t="shared" si="13"/>
        <v>2027/28</v>
      </c>
      <c r="K68" s="49" t="str">
        <f t="shared" si="13"/>
        <v>2028/29</v>
      </c>
      <c r="L68" s="49" t="str">
        <f t="shared" si="13"/>
        <v>2029/30</v>
      </c>
      <c r="M68" s="49" t="str">
        <f t="shared" si="13"/>
        <v>2030/31</v>
      </c>
    </row>
    <row r="69" spans="1:13" x14ac:dyDescent="0.25">
      <c r="A69" s="13" t="s">
        <v>166</v>
      </c>
      <c r="B69" s="90" t="s">
        <v>134</v>
      </c>
      <c r="C69" s="91"/>
      <c r="D69" s="92"/>
      <c r="E69" s="91"/>
      <c r="F69" s="91"/>
      <c r="G69" s="93"/>
      <c r="H69" s="40"/>
      <c r="I69" s="28"/>
      <c r="J69" s="28"/>
      <c r="K69" s="28"/>
      <c r="L69" s="28"/>
      <c r="M69" s="28"/>
    </row>
    <row r="70" spans="1:13" x14ac:dyDescent="0.25">
      <c r="A70" s="13" t="s">
        <v>238</v>
      </c>
      <c r="B70" s="80" t="s">
        <v>144</v>
      </c>
      <c r="C70" s="81">
        <v>4170000</v>
      </c>
      <c r="D70" s="82">
        <v>4417000</v>
      </c>
      <c r="E70" s="83">
        <v>4570930</v>
      </c>
      <c r="F70" s="83">
        <v>4730220.95</v>
      </c>
      <c r="G70" s="84">
        <v>4895059.42</v>
      </c>
      <c r="H70" s="44">
        <v>5040415.13</v>
      </c>
      <c r="I70" s="45">
        <v>5190071.67</v>
      </c>
      <c r="J70" s="45">
        <v>5344155.68</v>
      </c>
      <c r="K70" s="45">
        <v>5502797.4699999997</v>
      </c>
      <c r="L70" s="45">
        <v>5666131.2000000002</v>
      </c>
      <c r="M70" s="45">
        <v>5834294.9400000004</v>
      </c>
    </row>
    <row r="71" spans="1:13" x14ac:dyDescent="0.25">
      <c r="A71" s="13" t="s">
        <v>239</v>
      </c>
      <c r="B71" s="80" t="s">
        <v>146</v>
      </c>
      <c r="C71" s="81">
        <v>23250</v>
      </c>
      <c r="D71" s="82">
        <v>20500</v>
      </c>
      <c r="E71" s="83">
        <v>20500</v>
      </c>
      <c r="F71" s="83">
        <v>20500</v>
      </c>
      <c r="G71" s="84">
        <v>20500</v>
      </c>
      <c r="H71" s="44">
        <v>20500</v>
      </c>
      <c r="I71" s="45">
        <v>20500</v>
      </c>
      <c r="J71" s="45">
        <v>20500</v>
      </c>
      <c r="K71" s="45">
        <v>20500</v>
      </c>
      <c r="L71" s="45">
        <v>20500</v>
      </c>
      <c r="M71" s="45">
        <v>20500</v>
      </c>
    </row>
    <row r="72" spans="1:13" x14ac:dyDescent="0.25">
      <c r="A72" s="13" t="s">
        <v>240</v>
      </c>
      <c r="B72" s="80" t="s">
        <v>147</v>
      </c>
      <c r="C72" s="81">
        <v>22800</v>
      </c>
      <c r="D72" s="82">
        <v>26828</v>
      </c>
      <c r="E72" s="83">
        <v>27901.119999999999</v>
      </c>
      <c r="F72" s="83">
        <v>29017.16</v>
      </c>
      <c r="G72" s="84">
        <v>30177.85</v>
      </c>
      <c r="H72" s="44">
        <v>31384.959999999999</v>
      </c>
      <c r="I72" s="45">
        <v>32640.35</v>
      </c>
      <c r="J72" s="45">
        <v>33945.97</v>
      </c>
      <c r="K72" s="45">
        <v>35303.81</v>
      </c>
      <c r="L72" s="45">
        <v>36715.96</v>
      </c>
      <c r="M72" s="45">
        <v>38184.6</v>
      </c>
    </row>
    <row r="73" spans="1:13" x14ac:dyDescent="0.25">
      <c r="A73" s="13" t="s">
        <v>241</v>
      </c>
      <c r="B73" s="80" t="s">
        <v>148</v>
      </c>
      <c r="C73" s="81">
        <v>71500</v>
      </c>
      <c r="D73" s="82">
        <v>71500</v>
      </c>
      <c r="E73" s="83">
        <v>71500</v>
      </c>
      <c r="F73" s="83">
        <v>71500</v>
      </c>
      <c r="G73" s="84">
        <v>71500</v>
      </c>
      <c r="H73" s="44">
        <v>71500</v>
      </c>
      <c r="I73" s="45">
        <v>71500</v>
      </c>
      <c r="J73" s="45">
        <v>71500</v>
      </c>
      <c r="K73" s="45">
        <v>71500</v>
      </c>
      <c r="L73" s="45">
        <v>71500</v>
      </c>
      <c r="M73" s="45">
        <v>71500</v>
      </c>
    </row>
    <row r="74" spans="1:13" x14ac:dyDescent="0.25">
      <c r="A74" s="13" t="s">
        <v>272</v>
      </c>
      <c r="B74" s="80" t="s">
        <v>149</v>
      </c>
      <c r="C74" s="81">
        <v>6970</v>
      </c>
      <c r="D74" s="82">
        <v>7179</v>
      </c>
      <c r="E74" s="83">
        <v>7376.42</v>
      </c>
      <c r="F74" s="83">
        <v>7579.27</v>
      </c>
      <c r="G74" s="84">
        <v>7787.7</v>
      </c>
      <c r="H74" s="44">
        <v>8001.86</v>
      </c>
      <c r="I74" s="45">
        <v>8221.91</v>
      </c>
      <c r="J74" s="45">
        <v>8448.01</v>
      </c>
      <c r="K74" s="45">
        <v>8680.33</v>
      </c>
      <c r="L74" s="45">
        <v>8919.0400000000009</v>
      </c>
      <c r="M74" s="45">
        <v>9164.31</v>
      </c>
    </row>
    <row r="75" spans="1:13" hidden="1" x14ac:dyDescent="0.25">
      <c r="A75" s="13" t="s">
        <v>207</v>
      </c>
      <c r="B75" s="63"/>
      <c r="C75" s="57"/>
      <c r="D75" s="58"/>
      <c r="E75" s="57"/>
      <c r="F75" s="57"/>
      <c r="G75" s="59"/>
      <c r="H75" s="42"/>
      <c r="I75" s="29"/>
      <c r="J75" s="29"/>
      <c r="K75" s="29"/>
      <c r="L75" s="29"/>
      <c r="M75" s="29"/>
    </row>
    <row r="76" spans="1:13" x14ac:dyDescent="0.25">
      <c r="A76" s="13" t="s">
        <v>168</v>
      </c>
      <c r="B76" s="64" t="s">
        <v>115</v>
      </c>
      <c r="C76" s="65">
        <f t="shared" ref="C76" si="14">SUM(C69:C75)</f>
        <v>4294520</v>
      </c>
      <c r="D76" s="66">
        <f t="shared" ref="D76:M76" si="15">SUM(D69:D75)</f>
        <v>4543007</v>
      </c>
      <c r="E76" s="65">
        <f t="shared" si="15"/>
        <v>4698207.54</v>
      </c>
      <c r="F76" s="65">
        <f t="shared" si="15"/>
        <v>4858817.38</v>
      </c>
      <c r="G76" s="67">
        <f t="shared" si="15"/>
        <v>5025024.97</v>
      </c>
      <c r="H76" s="43">
        <f t="shared" si="15"/>
        <v>5171801.95</v>
      </c>
      <c r="I76" s="31">
        <f t="shared" si="15"/>
        <v>5322933.93</v>
      </c>
      <c r="J76" s="31">
        <f t="shared" si="15"/>
        <v>5478549.6599999992</v>
      </c>
      <c r="K76" s="31">
        <f t="shared" si="15"/>
        <v>5638781.6099999994</v>
      </c>
      <c r="L76" s="31">
        <f t="shared" si="15"/>
        <v>5803766.2000000002</v>
      </c>
      <c r="M76" s="31">
        <f t="shared" si="15"/>
        <v>5973643.8499999996</v>
      </c>
    </row>
    <row r="77" spans="1:13" x14ac:dyDescent="0.25">
      <c r="A77" s="13" t="s">
        <v>166</v>
      </c>
      <c r="B77" s="56" t="s">
        <v>135</v>
      </c>
      <c r="C77" s="57"/>
      <c r="D77" s="58"/>
      <c r="E77" s="57"/>
      <c r="F77" s="57"/>
      <c r="G77" s="59"/>
      <c r="H77" s="42"/>
      <c r="I77" s="29"/>
      <c r="J77" s="29"/>
      <c r="K77" s="29"/>
      <c r="L77" s="29"/>
      <c r="M77" s="29"/>
    </row>
    <row r="78" spans="1:13" x14ac:dyDescent="0.25">
      <c r="A78" s="13" t="s">
        <v>242</v>
      </c>
      <c r="B78" s="85" t="s">
        <v>150</v>
      </c>
      <c r="C78" s="81">
        <v>867229.52</v>
      </c>
      <c r="D78" s="82">
        <v>935737.6</v>
      </c>
      <c r="E78" s="81">
        <v>967067.73</v>
      </c>
      <c r="F78" s="81">
        <v>999458.12</v>
      </c>
      <c r="G78" s="86">
        <v>1032928.45</v>
      </c>
      <c r="H78" s="46">
        <v>1067522.6599999999</v>
      </c>
      <c r="I78" s="47">
        <v>1103284.8999999999</v>
      </c>
      <c r="J78" s="47">
        <v>1140247.57</v>
      </c>
      <c r="K78" s="47">
        <v>1178455.32</v>
      </c>
      <c r="L78" s="47">
        <v>1217953.05</v>
      </c>
      <c r="M78" s="47">
        <v>1258785.96</v>
      </c>
    </row>
    <row r="79" spans="1:13" x14ac:dyDescent="0.25">
      <c r="A79" s="13" t="s">
        <v>243</v>
      </c>
      <c r="B79" s="85" t="s">
        <v>151</v>
      </c>
      <c r="C79" s="81">
        <v>898930.61</v>
      </c>
      <c r="D79" s="82">
        <v>931836.53</v>
      </c>
      <c r="E79" s="81">
        <v>880399.53</v>
      </c>
      <c r="F79" s="81">
        <v>904610.5</v>
      </c>
      <c r="G79" s="86">
        <v>929487.31</v>
      </c>
      <c r="H79" s="46">
        <v>1032548.2</v>
      </c>
      <c r="I79" s="47">
        <v>981312.02</v>
      </c>
      <c r="J79" s="47">
        <v>1008298.11</v>
      </c>
      <c r="K79" s="47">
        <v>1036026.3</v>
      </c>
      <c r="L79" s="47">
        <v>1144517.01</v>
      </c>
      <c r="M79" s="47">
        <v>1093791.25</v>
      </c>
    </row>
    <row r="80" spans="1:13" x14ac:dyDescent="0.25">
      <c r="A80" s="13" t="s">
        <v>244</v>
      </c>
      <c r="B80" s="85" t="s">
        <v>153</v>
      </c>
      <c r="C80" s="81">
        <v>700</v>
      </c>
      <c r="D80" s="82">
        <v>700</v>
      </c>
      <c r="E80" s="81">
        <v>700</v>
      </c>
      <c r="F80" s="81">
        <v>700</v>
      </c>
      <c r="G80" s="86">
        <v>700</v>
      </c>
      <c r="H80" s="46">
        <v>700</v>
      </c>
      <c r="I80" s="47">
        <v>700</v>
      </c>
      <c r="J80" s="47">
        <v>700</v>
      </c>
      <c r="K80" s="47">
        <v>700</v>
      </c>
      <c r="L80" s="47">
        <v>700</v>
      </c>
      <c r="M80" s="47">
        <v>700</v>
      </c>
    </row>
    <row r="81" spans="1:13" x14ac:dyDescent="0.25">
      <c r="A81" s="13" t="s">
        <v>245</v>
      </c>
      <c r="B81" s="85" t="s">
        <v>154</v>
      </c>
      <c r="C81" s="81">
        <v>11000</v>
      </c>
      <c r="D81" s="82">
        <v>6000</v>
      </c>
      <c r="E81" s="81">
        <v>6165</v>
      </c>
      <c r="F81" s="81">
        <v>6334.53</v>
      </c>
      <c r="G81" s="86">
        <v>6508.73</v>
      </c>
      <c r="H81" s="46">
        <v>6687.72</v>
      </c>
      <c r="I81" s="47">
        <v>6871.63</v>
      </c>
      <c r="J81" s="47">
        <v>7060.6</v>
      </c>
      <c r="K81" s="47">
        <v>7254.76</v>
      </c>
      <c r="L81" s="47">
        <v>7454.26</v>
      </c>
      <c r="M81" s="47">
        <v>7659.25</v>
      </c>
    </row>
    <row r="82" spans="1:13" x14ac:dyDescent="0.25">
      <c r="A82" s="13" t="s">
        <v>246</v>
      </c>
      <c r="B82" s="85" t="s">
        <v>155</v>
      </c>
      <c r="C82" s="81">
        <v>2967492.94</v>
      </c>
      <c r="D82" s="82">
        <v>2676451.6800000002</v>
      </c>
      <c r="E82" s="81">
        <v>2509794.46</v>
      </c>
      <c r="F82" s="81">
        <v>2582968.39</v>
      </c>
      <c r="G82" s="86">
        <v>2658300.0099999998</v>
      </c>
      <c r="H82" s="46">
        <v>2735853.75</v>
      </c>
      <c r="I82" s="47">
        <v>2815695.99</v>
      </c>
      <c r="J82" s="47">
        <v>2897895.12</v>
      </c>
      <c r="K82" s="47">
        <v>2982521.6</v>
      </c>
      <c r="L82" s="47">
        <v>3069647.98</v>
      </c>
      <c r="M82" s="47">
        <v>3159349.1</v>
      </c>
    </row>
    <row r="83" spans="1:13" hidden="1" x14ac:dyDescent="0.25">
      <c r="A83" s="13" t="s">
        <v>207</v>
      </c>
      <c r="B83" s="63"/>
      <c r="C83" s="57"/>
      <c r="D83" s="58"/>
      <c r="E83" s="57"/>
      <c r="F83" s="57"/>
      <c r="G83" s="59"/>
      <c r="H83" s="42"/>
      <c r="I83" s="29"/>
      <c r="J83" s="29"/>
      <c r="K83" s="29"/>
      <c r="L83" s="29"/>
      <c r="M83" s="29"/>
    </row>
    <row r="84" spans="1:13" ht="15.75" thickBot="1" x14ac:dyDescent="0.3">
      <c r="A84" s="13" t="s">
        <v>165</v>
      </c>
      <c r="B84" s="68" t="s">
        <v>116</v>
      </c>
      <c r="C84" s="69">
        <f t="shared" ref="C84:M84" si="16">SUM(C77:C83)</f>
        <v>4745353.07</v>
      </c>
      <c r="D84" s="70">
        <f t="shared" si="16"/>
        <v>4550725.8100000005</v>
      </c>
      <c r="E84" s="69">
        <f t="shared" si="16"/>
        <v>4364126.72</v>
      </c>
      <c r="F84" s="69">
        <f t="shared" si="16"/>
        <v>4494071.54</v>
      </c>
      <c r="G84" s="71">
        <f t="shared" si="16"/>
        <v>4627924.5</v>
      </c>
      <c r="H84" s="43">
        <f t="shared" si="16"/>
        <v>4843312.33</v>
      </c>
      <c r="I84" s="31">
        <f t="shared" si="16"/>
        <v>4907864.54</v>
      </c>
      <c r="J84" s="31">
        <f t="shared" si="16"/>
        <v>5054201.4000000004</v>
      </c>
      <c r="K84" s="31">
        <f t="shared" si="16"/>
        <v>5204957.9800000004</v>
      </c>
      <c r="L84" s="31">
        <f t="shared" si="16"/>
        <v>5440272.2999999998</v>
      </c>
      <c r="M84" s="31">
        <f t="shared" si="16"/>
        <v>5520285.5600000005</v>
      </c>
    </row>
    <row r="85" spans="1:13" ht="15.75" thickTop="1" x14ac:dyDescent="0.25">
      <c r="A85" s="13" t="s">
        <v>168</v>
      </c>
      <c r="B85" s="94" t="s">
        <v>106</v>
      </c>
      <c r="C85" s="95">
        <f t="shared" ref="C85:M85" si="17">C76-C84</f>
        <v>-450833.0700000003</v>
      </c>
      <c r="D85" s="95">
        <f t="shared" si="17"/>
        <v>-7718.8100000005215</v>
      </c>
      <c r="E85" s="95">
        <f t="shared" si="17"/>
        <v>334080.8200000003</v>
      </c>
      <c r="F85" s="95">
        <f t="shared" si="17"/>
        <v>364745.83999999985</v>
      </c>
      <c r="G85" s="96">
        <f t="shared" si="17"/>
        <v>397100.46999999974</v>
      </c>
      <c r="H85" s="50">
        <f t="shared" si="17"/>
        <v>328489.62000000011</v>
      </c>
      <c r="I85" s="51">
        <f t="shared" si="17"/>
        <v>415069.38999999966</v>
      </c>
      <c r="J85" s="51">
        <f t="shared" si="17"/>
        <v>424348.25999999885</v>
      </c>
      <c r="K85" s="51">
        <f t="shared" si="17"/>
        <v>433823.62999999896</v>
      </c>
      <c r="L85" s="51">
        <f t="shared" si="17"/>
        <v>363493.90000000037</v>
      </c>
      <c r="M85" s="51">
        <f t="shared" si="17"/>
        <v>453358.28999999911</v>
      </c>
    </row>
    <row r="86" spans="1:13" x14ac:dyDescent="0.25">
      <c r="A86" s="13" t="s">
        <v>166</v>
      </c>
      <c r="B86" s="90" t="s">
        <v>74</v>
      </c>
      <c r="C86" s="91"/>
      <c r="D86" s="92"/>
      <c r="E86" s="91"/>
      <c r="F86" s="91"/>
      <c r="G86" s="93"/>
      <c r="H86" s="42"/>
      <c r="I86" s="29"/>
      <c r="J86" s="29"/>
      <c r="K86" s="29"/>
      <c r="L86" s="29"/>
      <c r="M86" s="29"/>
    </row>
    <row r="87" spans="1:13" hidden="1" x14ac:dyDescent="0.25">
      <c r="A87" s="13" t="s">
        <v>166</v>
      </c>
      <c r="B87" s="63"/>
      <c r="C87" s="57"/>
      <c r="D87" s="58"/>
      <c r="E87" s="57"/>
      <c r="F87" s="57"/>
      <c r="G87" s="59"/>
      <c r="H87" s="42"/>
      <c r="I87" s="29"/>
      <c r="J87" s="29"/>
      <c r="K87" s="29"/>
      <c r="L87" s="29"/>
      <c r="M87" s="29"/>
    </row>
    <row r="88" spans="1:13" ht="15.75" thickBot="1" x14ac:dyDescent="0.3">
      <c r="A88" s="13" t="s">
        <v>165</v>
      </c>
      <c r="B88" s="72" t="s">
        <v>107</v>
      </c>
      <c r="C88" s="73">
        <f t="shared" ref="C88:M88" si="18">SUM(C85:C87)</f>
        <v>-450833.0700000003</v>
      </c>
      <c r="D88" s="73">
        <f t="shared" si="18"/>
        <v>-7718.8100000005215</v>
      </c>
      <c r="E88" s="73">
        <f t="shared" si="18"/>
        <v>334080.8200000003</v>
      </c>
      <c r="F88" s="73">
        <f t="shared" si="18"/>
        <v>364745.83999999985</v>
      </c>
      <c r="G88" s="74">
        <f t="shared" si="18"/>
        <v>397100.46999999974</v>
      </c>
      <c r="H88" s="50">
        <f t="shared" si="18"/>
        <v>328489.62000000011</v>
      </c>
      <c r="I88" s="51">
        <f t="shared" si="18"/>
        <v>415069.38999999966</v>
      </c>
      <c r="J88" s="51">
        <f t="shared" si="18"/>
        <v>424348.25999999885</v>
      </c>
      <c r="K88" s="51">
        <f t="shared" si="18"/>
        <v>433823.62999999896</v>
      </c>
      <c r="L88" s="51">
        <f t="shared" si="18"/>
        <v>363493.90000000037</v>
      </c>
      <c r="M88" s="51">
        <f t="shared" si="18"/>
        <v>453358.28999999911</v>
      </c>
    </row>
    <row r="89" spans="1:13" ht="16.5" thickTop="1" thickBot="1" x14ac:dyDescent="0.3">
      <c r="A89" s="13" t="s">
        <v>165</v>
      </c>
      <c r="B89" s="38"/>
      <c r="C89" s="39"/>
      <c r="D89" s="39"/>
      <c r="E89" s="39"/>
      <c r="F89" s="39"/>
      <c r="G89" s="39"/>
      <c r="H89" s="35"/>
      <c r="I89" s="35"/>
      <c r="J89" s="35"/>
      <c r="K89" s="35"/>
      <c r="L89" s="35"/>
      <c r="M89" s="35"/>
    </row>
    <row r="90" spans="1:13" ht="26.25" thickTop="1" x14ac:dyDescent="0.25">
      <c r="A90" s="13" t="s">
        <v>168</v>
      </c>
      <c r="B90" s="87" t="s">
        <v>261</v>
      </c>
      <c r="C90" s="88" t="str">
        <f>LEFT(xlvar.NXTBUD.DESCRLONG,7)&amp;" Original"</f>
        <v>2021/22 Original</v>
      </c>
      <c r="D90" s="88" t="str">
        <f>LEFT(xlvar.NXTBUD.DESCRLONG,7)</f>
        <v>2021/22</v>
      </c>
      <c r="E90" s="88" t="str">
        <f t="shared" ref="E90:M90" si="19">LEFT(D90,4)+1&amp;"/"&amp;RIGHT(D90,2)+1</f>
        <v>2022/23</v>
      </c>
      <c r="F90" s="88" t="str">
        <f t="shared" si="19"/>
        <v>2023/24</v>
      </c>
      <c r="G90" s="89" t="str">
        <f t="shared" si="19"/>
        <v>2024/25</v>
      </c>
      <c r="H90" s="48" t="str">
        <f t="shared" si="19"/>
        <v>2025/26</v>
      </c>
      <c r="I90" s="49" t="str">
        <f t="shared" si="19"/>
        <v>2026/27</v>
      </c>
      <c r="J90" s="49" t="str">
        <f t="shared" si="19"/>
        <v>2027/28</v>
      </c>
      <c r="K90" s="49" t="str">
        <f t="shared" si="19"/>
        <v>2028/29</v>
      </c>
      <c r="L90" s="49" t="str">
        <f t="shared" si="19"/>
        <v>2029/30</v>
      </c>
      <c r="M90" s="49" t="str">
        <f t="shared" si="19"/>
        <v>2030/31</v>
      </c>
    </row>
    <row r="91" spans="1:13" x14ac:dyDescent="0.25">
      <c r="A91" s="13" t="s">
        <v>167</v>
      </c>
      <c r="B91" s="90" t="s">
        <v>137</v>
      </c>
      <c r="C91" s="91"/>
      <c r="D91" s="92"/>
      <c r="E91" s="91"/>
      <c r="F91" s="91"/>
      <c r="G91" s="93"/>
      <c r="H91" s="42"/>
      <c r="I91" s="29"/>
      <c r="J91" s="29"/>
      <c r="K91" s="29"/>
      <c r="L91" s="29"/>
      <c r="M91" s="29"/>
    </row>
    <row r="92" spans="1:13" x14ac:dyDescent="0.25">
      <c r="A92" s="13" t="s">
        <v>247</v>
      </c>
      <c r="B92" s="85" t="s">
        <v>153</v>
      </c>
      <c r="C92" s="81">
        <v>700</v>
      </c>
      <c r="D92" s="82">
        <v>700</v>
      </c>
      <c r="E92" s="81">
        <v>700</v>
      </c>
      <c r="F92" s="81">
        <v>700</v>
      </c>
      <c r="G92" s="86">
        <v>700</v>
      </c>
      <c r="H92" s="46">
        <v>700</v>
      </c>
      <c r="I92" s="47">
        <v>700</v>
      </c>
      <c r="J92" s="47">
        <v>700</v>
      </c>
      <c r="K92" s="47">
        <v>700</v>
      </c>
      <c r="L92" s="47">
        <v>700</v>
      </c>
      <c r="M92" s="47">
        <v>700</v>
      </c>
    </row>
    <row r="93" spans="1:13" hidden="1" x14ac:dyDescent="0.25">
      <c r="A93" s="13" t="s">
        <v>165</v>
      </c>
      <c r="B93" s="63"/>
      <c r="C93" s="57"/>
      <c r="D93" s="58"/>
      <c r="E93" s="57"/>
      <c r="F93" s="57"/>
      <c r="G93" s="59"/>
      <c r="H93" s="42"/>
      <c r="I93" s="29"/>
      <c r="J93" s="29"/>
      <c r="K93" s="29"/>
      <c r="L93" s="29"/>
      <c r="M93" s="29"/>
    </row>
    <row r="94" spans="1:13" x14ac:dyDescent="0.25">
      <c r="A94" s="13" t="s">
        <v>168</v>
      </c>
      <c r="B94" s="64" t="str">
        <f t="shared" ref="B94" si="20">"Total "&amp;B91</f>
        <v>Total Non Cash</v>
      </c>
      <c r="C94" s="65">
        <f t="shared" ref="C94:M94" si="21">SUM(C91:C93)</f>
        <v>700</v>
      </c>
      <c r="D94" s="66">
        <f t="shared" si="21"/>
        <v>700</v>
      </c>
      <c r="E94" s="65">
        <f t="shared" si="21"/>
        <v>700</v>
      </c>
      <c r="F94" s="65">
        <f t="shared" si="21"/>
        <v>700</v>
      </c>
      <c r="G94" s="67">
        <f t="shared" si="21"/>
        <v>700</v>
      </c>
      <c r="H94" s="43">
        <f t="shared" si="21"/>
        <v>700</v>
      </c>
      <c r="I94" s="31">
        <f t="shared" si="21"/>
        <v>700</v>
      </c>
      <c r="J94" s="31">
        <f t="shared" si="21"/>
        <v>700</v>
      </c>
      <c r="K94" s="31">
        <f t="shared" si="21"/>
        <v>700</v>
      </c>
      <c r="L94" s="31">
        <f t="shared" si="21"/>
        <v>700</v>
      </c>
      <c r="M94" s="31">
        <f t="shared" si="21"/>
        <v>700</v>
      </c>
    </row>
    <row r="95" spans="1:13" x14ac:dyDescent="0.25">
      <c r="A95" s="13" t="s">
        <v>170</v>
      </c>
      <c r="B95" s="75" t="s">
        <v>75</v>
      </c>
      <c r="C95" s="61"/>
      <c r="D95" s="76"/>
      <c r="E95" s="61"/>
      <c r="F95" s="61"/>
      <c r="G95" s="62"/>
      <c r="H95" s="41"/>
      <c r="I95" s="30"/>
      <c r="J95" s="30"/>
      <c r="K95" s="30"/>
      <c r="L95" s="30"/>
      <c r="M95" s="30"/>
    </row>
    <row r="96" spans="1:13" x14ac:dyDescent="0.25">
      <c r="A96" s="13" t="s">
        <v>339</v>
      </c>
      <c r="B96" s="85" t="s">
        <v>140</v>
      </c>
      <c r="C96" s="81">
        <v>-29000</v>
      </c>
      <c r="D96" s="82">
        <v>-20000</v>
      </c>
      <c r="E96" s="81">
        <v>0</v>
      </c>
      <c r="F96" s="81">
        <v>0</v>
      </c>
      <c r="G96" s="8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</row>
    <row r="97" spans="1:13" x14ac:dyDescent="0.25">
      <c r="A97" s="13" t="s">
        <v>207</v>
      </c>
      <c r="B97" s="63" t="s">
        <v>142</v>
      </c>
      <c r="C97" s="57">
        <v>0</v>
      </c>
      <c r="D97" s="58">
        <v>0</v>
      </c>
      <c r="E97" s="57">
        <v>0</v>
      </c>
      <c r="F97" s="57">
        <v>0</v>
      </c>
      <c r="G97" s="59">
        <v>0</v>
      </c>
      <c r="H97" s="42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</row>
    <row r="98" spans="1:13" hidden="1" x14ac:dyDescent="0.25">
      <c r="A98" s="13" t="s">
        <v>165</v>
      </c>
      <c r="B98" s="63"/>
      <c r="C98" s="57"/>
      <c r="D98" s="58"/>
      <c r="E98" s="57"/>
      <c r="F98" s="57"/>
      <c r="G98" s="59"/>
      <c r="H98" s="42"/>
      <c r="I98" s="29"/>
      <c r="J98" s="29"/>
      <c r="K98" s="29"/>
      <c r="L98" s="29"/>
      <c r="M98" s="29"/>
    </row>
    <row r="99" spans="1:13" x14ac:dyDescent="0.25">
      <c r="A99" s="13" t="s">
        <v>165</v>
      </c>
      <c r="B99" s="64" t="str">
        <f>"Total "&amp;B95</f>
        <v>Total Investing Fund Flows</v>
      </c>
      <c r="C99" s="65">
        <f t="shared" ref="C99:M99" si="22">SUM(C96:C98)</f>
        <v>-29000</v>
      </c>
      <c r="D99" s="66">
        <f t="shared" si="22"/>
        <v>-20000</v>
      </c>
      <c r="E99" s="65">
        <f t="shared" si="22"/>
        <v>0</v>
      </c>
      <c r="F99" s="65">
        <f t="shared" si="22"/>
        <v>0</v>
      </c>
      <c r="G99" s="67">
        <f t="shared" si="22"/>
        <v>0</v>
      </c>
      <c r="H99" s="43">
        <f t="shared" si="22"/>
        <v>0</v>
      </c>
      <c r="I99" s="31">
        <f t="shared" si="22"/>
        <v>0</v>
      </c>
      <c r="J99" s="31">
        <f t="shared" si="22"/>
        <v>0</v>
      </c>
      <c r="K99" s="31">
        <f t="shared" si="22"/>
        <v>0</v>
      </c>
      <c r="L99" s="31">
        <f t="shared" si="22"/>
        <v>0</v>
      </c>
      <c r="M99" s="31">
        <f t="shared" si="22"/>
        <v>0</v>
      </c>
    </row>
    <row r="100" spans="1:13" x14ac:dyDescent="0.25">
      <c r="A100" s="13" t="s">
        <v>170</v>
      </c>
      <c r="B100" s="75" t="s">
        <v>77</v>
      </c>
      <c r="C100" s="61"/>
      <c r="D100" s="76"/>
      <c r="E100" s="61"/>
      <c r="F100" s="61"/>
      <c r="G100" s="62"/>
      <c r="H100" s="41"/>
      <c r="I100" s="30"/>
      <c r="J100" s="30"/>
      <c r="K100" s="30"/>
      <c r="L100" s="30"/>
      <c r="M100" s="30"/>
    </row>
    <row r="101" spans="1:13" hidden="1" x14ac:dyDescent="0.25">
      <c r="A101" s="13" t="s">
        <v>169</v>
      </c>
      <c r="B101" s="63"/>
      <c r="C101" s="57"/>
      <c r="D101" s="58"/>
      <c r="E101" s="57"/>
      <c r="F101" s="57"/>
      <c r="G101" s="59"/>
      <c r="H101" s="42"/>
      <c r="I101" s="29"/>
      <c r="J101" s="29"/>
      <c r="K101" s="29"/>
      <c r="L101" s="29"/>
      <c r="M101" s="29"/>
    </row>
    <row r="102" spans="1:13" ht="15.75" thickBot="1" x14ac:dyDescent="0.3">
      <c r="A102" s="13" t="s">
        <v>165</v>
      </c>
      <c r="B102" s="68" t="str">
        <f>"Total "&amp;B100</f>
        <v>Total Financing Fund Flows</v>
      </c>
      <c r="C102" s="69">
        <f t="shared" ref="C102:M102" si="23">SUM(C101:C101)</f>
        <v>0</v>
      </c>
      <c r="D102" s="70">
        <f t="shared" si="23"/>
        <v>0</v>
      </c>
      <c r="E102" s="69">
        <f t="shared" si="23"/>
        <v>0</v>
      </c>
      <c r="F102" s="69">
        <f t="shared" si="23"/>
        <v>0</v>
      </c>
      <c r="G102" s="71">
        <f t="shared" si="23"/>
        <v>0</v>
      </c>
      <c r="H102" s="43">
        <f t="shared" si="23"/>
        <v>0</v>
      </c>
      <c r="I102" s="31">
        <f t="shared" si="23"/>
        <v>0</v>
      </c>
      <c r="J102" s="31">
        <f t="shared" si="23"/>
        <v>0</v>
      </c>
      <c r="K102" s="31">
        <f t="shared" si="23"/>
        <v>0</v>
      </c>
      <c r="L102" s="31">
        <f t="shared" si="23"/>
        <v>0</v>
      </c>
      <c r="M102" s="31">
        <f t="shared" si="23"/>
        <v>0</v>
      </c>
    </row>
    <row r="103" spans="1:13" ht="15.75" thickTop="1" x14ac:dyDescent="0.25">
      <c r="A103" s="13" t="s">
        <v>170</v>
      </c>
      <c r="B103" s="94" t="s">
        <v>108</v>
      </c>
      <c r="C103" s="95">
        <f t="shared" ref="C103:M103" si="24">C88+C94+C99+C102</f>
        <v>-479133.0700000003</v>
      </c>
      <c r="D103" s="95">
        <f t="shared" si="24"/>
        <v>-27018.810000000522</v>
      </c>
      <c r="E103" s="95">
        <f t="shared" si="24"/>
        <v>334780.8200000003</v>
      </c>
      <c r="F103" s="95">
        <f t="shared" si="24"/>
        <v>365445.83999999985</v>
      </c>
      <c r="G103" s="96">
        <f t="shared" si="24"/>
        <v>397800.46999999974</v>
      </c>
      <c r="H103" s="50">
        <f t="shared" si="24"/>
        <v>329189.62000000011</v>
      </c>
      <c r="I103" s="51">
        <f t="shared" si="24"/>
        <v>415769.38999999966</v>
      </c>
      <c r="J103" s="51">
        <f t="shared" si="24"/>
        <v>425048.25999999885</v>
      </c>
      <c r="K103" s="51">
        <f t="shared" si="24"/>
        <v>434523.62999999896</v>
      </c>
      <c r="L103" s="51">
        <f t="shared" si="24"/>
        <v>364193.90000000037</v>
      </c>
      <c r="M103" s="51">
        <f t="shared" si="24"/>
        <v>454058.28999999911</v>
      </c>
    </row>
    <row r="104" spans="1:13" x14ac:dyDescent="0.25">
      <c r="A104" s="13" t="s">
        <v>167</v>
      </c>
      <c r="B104" s="97" t="s">
        <v>78</v>
      </c>
      <c r="C104" s="98"/>
      <c r="D104" s="99"/>
      <c r="E104" s="98"/>
      <c r="F104" s="98"/>
      <c r="G104" s="100"/>
      <c r="H104" s="41"/>
      <c r="I104" s="30"/>
      <c r="J104" s="30"/>
      <c r="K104" s="30"/>
      <c r="L104" s="30"/>
      <c r="M104" s="30"/>
    </row>
    <row r="105" spans="1:13" x14ac:dyDescent="0.25">
      <c r="A105" s="13" t="s">
        <v>340</v>
      </c>
      <c r="B105" s="85" t="s">
        <v>164</v>
      </c>
      <c r="C105" s="81">
        <v>80000.039999999994</v>
      </c>
      <c r="D105" s="82">
        <v>20000.04</v>
      </c>
      <c r="E105" s="81">
        <v>0</v>
      </c>
      <c r="F105" s="81">
        <v>0</v>
      </c>
      <c r="G105" s="86">
        <v>0</v>
      </c>
      <c r="H105" s="46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</row>
    <row r="106" spans="1:13" hidden="1" x14ac:dyDescent="0.25">
      <c r="A106" s="13" t="s">
        <v>169</v>
      </c>
      <c r="B106" s="63"/>
      <c r="C106" s="57"/>
      <c r="D106" s="58"/>
      <c r="E106" s="57"/>
      <c r="F106" s="57"/>
      <c r="G106" s="59"/>
      <c r="H106" s="42"/>
      <c r="I106" s="29"/>
      <c r="J106" s="29"/>
      <c r="K106" s="29"/>
      <c r="L106" s="29"/>
      <c r="M106" s="29"/>
    </row>
    <row r="107" spans="1:13" ht="15.75" thickBot="1" x14ac:dyDescent="0.3">
      <c r="A107" s="13" t="s">
        <v>165</v>
      </c>
      <c r="B107" s="68" t="str">
        <f>"Total "&amp;B104</f>
        <v>Total Reserve Movements</v>
      </c>
      <c r="C107" s="69">
        <f t="shared" ref="C107:M107" si="25">SUM(C105:C106)</f>
        <v>80000.039999999994</v>
      </c>
      <c r="D107" s="70">
        <f t="shared" si="25"/>
        <v>20000.04</v>
      </c>
      <c r="E107" s="69">
        <f t="shared" si="25"/>
        <v>0</v>
      </c>
      <c r="F107" s="69">
        <f t="shared" si="25"/>
        <v>0</v>
      </c>
      <c r="G107" s="71">
        <f t="shared" si="25"/>
        <v>0</v>
      </c>
      <c r="H107" s="43">
        <f t="shared" si="25"/>
        <v>0</v>
      </c>
      <c r="I107" s="31">
        <f t="shared" si="25"/>
        <v>0</v>
      </c>
      <c r="J107" s="31">
        <f t="shared" si="25"/>
        <v>0</v>
      </c>
      <c r="K107" s="31">
        <f t="shared" si="25"/>
        <v>0</v>
      </c>
      <c r="L107" s="31">
        <f t="shared" si="25"/>
        <v>0</v>
      </c>
      <c r="M107" s="31">
        <f t="shared" si="25"/>
        <v>0</v>
      </c>
    </row>
    <row r="108" spans="1:13" ht="16.5" thickTop="1" thickBot="1" x14ac:dyDescent="0.3">
      <c r="A108" s="13" t="s">
        <v>165</v>
      </c>
      <c r="B108" s="72" t="s">
        <v>109</v>
      </c>
      <c r="C108" s="73">
        <f t="shared" ref="C108:M108" si="26">C103+C107</f>
        <v>-399133.03000000032</v>
      </c>
      <c r="D108" s="73">
        <f t="shared" si="26"/>
        <v>-7018.7700000005207</v>
      </c>
      <c r="E108" s="73">
        <f t="shared" si="26"/>
        <v>334780.8200000003</v>
      </c>
      <c r="F108" s="73">
        <f t="shared" si="26"/>
        <v>365445.83999999985</v>
      </c>
      <c r="G108" s="74">
        <f t="shared" si="26"/>
        <v>397800.46999999974</v>
      </c>
      <c r="H108" s="50">
        <f t="shared" si="26"/>
        <v>329189.62000000011</v>
      </c>
      <c r="I108" s="51">
        <f t="shared" si="26"/>
        <v>415769.38999999966</v>
      </c>
      <c r="J108" s="51">
        <f t="shared" si="26"/>
        <v>425048.25999999885</v>
      </c>
      <c r="K108" s="51">
        <f t="shared" si="26"/>
        <v>434523.62999999896</v>
      </c>
      <c r="L108" s="51">
        <f t="shared" si="26"/>
        <v>364193.90000000037</v>
      </c>
      <c r="M108" s="51">
        <f t="shared" si="26"/>
        <v>454058.28999999911</v>
      </c>
    </row>
    <row r="109" spans="1:13" ht="15.75" thickTop="1" x14ac:dyDescent="0.25">
      <c r="A109" s="13" t="s">
        <v>172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x14ac:dyDescent="0.25">
      <c r="A110" s="13" t="s">
        <v>257</v>
      </c>
      <c r="B110" s="77" t="s">
        <v>250</v>
      </c>
      <c r="C110" s="78">
        <f>'Gen Unrestricted'!B8+'21PJOB Post Rollover'!C108</f>
        <v>1747866.9699999997</v>
      </c>
      <c r="D110" s="78">
        <f t="shared" ref="D110" si="27">+C110+D108</f>
        <v>1740848.1999999993</v>
      </c>
      <c r="E110" s="78">
        <f t="shared" ref="E110" si="28">+D110+E108</f>
        <v>2075629.0199999996</v>
      </c>
      <c r="F110" s="78">
        <f t="shared" ref="F110" si="29">+E110+F108</f>
        <v>2441074.8599999994</v>
      </c>
      <c r="G110" s="78">
        <f t="shared" ref="G110" si="30">+F110+G108</f>
        <v>2838875.3299999991</v>
      </c>
      <c r="H110" s="52"/>
      <c r="I110" s="52"/>
      <c r="J110" s="52"/>
      <c r="K110" s="52"/>
      <c r="L110" s="52"/>
      <c r="M110" s="52"/>
    </row>
    <row r="111" spans="1:13" x14ac:dyDescent="0.25">
      <c r="A111" s="13" t="s">
        <v>165</v>
      </c>
    </row>
    <row r="112" spans="1:13" hidden="1" x14ac:dyDescent="0.25">
      <c r="A112" s="13" t="s">
        <v>207</v>
      </c>
      <c r="B112" s="1" t="str">
        <f>IF(xlvar.SELECT="Entity",B114,IF(xlvar.SELECT="Directorate",C114,IF(xlvar.SELECT="Business Unit",D114,IF(xlvar.SELECT="Key Outcome Area",H114,IF(xlvar.SELECT="IPR Outcomes",I114,IF(xlvar.SELECT="IPR Strategies",J114,IF(xlvar.SELECT="IPR Activities",K114,IF(xlvar.SELECT="Project",L114,F114))))))))</f>
        <v>30 - Water Fund</v>
      </c>
    </row>
    <row r="113" spans="1:13" ht="15.75" thickBot="1" x14ac:dyDescent="0.3">
      <c r="A113" s="13" t="s">
        <v>165</v>
      </c>
      <c r="B113" s="1"/>
    </row>
    <row r="114" spans="1:13" ht="15.75" hidden="1" thickBot="1" x14ac:dyDescent="0.3">
      <c r="A114" s="13" t="s">
        <v>166</v>
      </c>
      <c r="B114" s="34" t="s">
        <v>197</v>
      </c>
      <c r="C114" s="34" t="s">
        <v>192</v>
      </c>
      <c r="D114" s="34" t="s">
        <v>198</v>
      </c>
      <c r="E114" s="34" t="s">
        <v>44</v>
      </c>
      <c r="F114" s="34" t="s">
        <v>199</v>
      </c>
      <c r="G114" s="34"/>
      <c r="H114" s="34" t="s">
        <v>200</v>
      </c>
      <c r="I114" s="34" t="s">
        <v>193</v>
      </c>
      <c r="J114" s="34" t="s">
        <v>194</v>
      </c>
      <c r="K114" s="34" t="s">
        <v>195</v>
      </c>
      <c r="L114" s="34" t="s">
        <v>341</v>
      </c>
    </row>
    <row r="115" spans="1:13" ht="28.5" customHeight="1" thickTop="1" x14ac:dyDescent="0.25">
      <c r="A115" s="13" t="s">
        <v>167</v>
      </c>
      <c r="B115" s="87" t="s">
        <v>262</v>
      </c>
      <c r="C115" s="88" t="str">
        <f>xlvar.PYORIG.DESCRLONG</f>
        <v>2020/21 Quarter 3 PJ Budget</v>
      </c>
      <c r="D115" s="88" t="str">
        <f>LEFT(xlvar.NXTBUD.DESCRLONG,7)</f>
        <v>2021/22</v>
      </c>
      <c r="E115" s="88" t="str">
        <f t="shared" ref="E115:M115" si="31">LEFT(D115,4)+1&amp;"/"&amp;RIGHT(D115,2)+1</f>
        <v>2022/23</v>
      </c>
      <c r="F115" s="88" t="str">
        <f t="shared" si="31"/>
        <v>2023/24</v>
      </c>
      <c r="G115" s="89" t="str">
        <f t="shared" si="31"/>
        <v>2024/25</v>
      </c>
      <c r="H115" s="48" t="str">
        <f t="shared" si="31"/>
        <v>2025/26</v>
      </c>
      <c r="I115" s="49" t="str">
        <f t="shared" si="31"/>
        <v>2026/27</v>
      </c>
      <c r="J115" s="49" t="str">
        <f t="shared" si="31"/>
        <v>2027/28</v>
      </c>
      <c r="K115" s="49" t="str">
        <f t="shared" si="31"/>
        <v>2028/29</v>
      </c>
      <c r="L115" s="49" t="str">
        <f t="shared" si="31"/>
        <v>2029/30</v>
      </c>
      <c r="M115" s="49" t="str">
        <f t="shared" si="31"/>
        <v>2030/31</v>
      </c>
    </row>
    <row r="116" spans="1:13" x14ac:dyDescent="0.25">
      <c r="A116" s="13" t="s">
        <v>207</v>
      </c>
      <c r="B116" s="90" t="s">
        <v>134</v>
      </c>
      <c r="C116" s="91"/>
      <c r="D116" s="92"/>
      <c r="E116" s="91"/>
      <c r="F116" s="91"/>
      <c r="G116" s="93"/>
      <c r="H116" s="40"/>
      <c r="I116" s="28"/>
      <c r="J116" s="28"/>
      <c r="K116" s="28"/>
      <c r="L116" s="28"/>
      <c r="M116" s="28"/>
    </row>
    <row r="117" spans="1:13" x14ac:dyDescent="0.25">
      <c r="A117" s="13" t="s">
        <v>342</v>
      </c>
      <c r="B117" s="80" t="s">
        <v>144</v>
      </c>
      <c r="C117" s="81">
        <v>2256135</v>
      </c>
      <c r="D117" s="82">
        <v>2342309.39</v>
      </c>
      <c r="E117" s="83">
        <v>2417084.4500000002</v>
      </c>
      <c r="F117" s="83">
        <v>2494235.69</v>
      </c>
      <c r="G117" s="84">
        <v>2573838.19</v>
      </c>
      <c r="H117" s="44">
        <v>2655969.37</v>
      </c>
      <c r="I117" s="45">
        <v>2740709.07</v>
      </c>
      <c r="J117" s="45">
        <v>2828139.63</v>
      </c>
      <c r="K117" s="45">
        <v>2918345.99</v>
      </c>
      <c r="L117" s="45">
        <v>3011415.72</v>
      </c>
      <c r="M117" s="45">
        <v>3107439.16</v>
      </c>
    </row>
    <row r="118" spans="1:13" x14ac:dyDescent="0.25">
      <c r="A118" s="13" t="s">
        <v>343</v>
      </c>
      <c r="B118" s="80" t="s">
        <v>145</v>
      </c>
      <c r="C118" s="81">
        <v>7020765.46</v>
      </c>
      <c r="D118" s="82">
        <v>7254362.4000000004</v>
      </c>
      <c r="E118" s="83">
        <v>7490982.2800000003</v>
      </c>
      <c r="F118" s="83">
        <v>7735326.4400000004</v>
      </c>
      <c r="G118" s="84">
        <v>7987647.2599999998</v>
      </c>
      <c r="H118" s="44">
        <v>8248205.4100000001</v>
      </c>
      <c r="I118" s="45">
        <v>8517270.0999999996</v>
      </c>
      <c r="J118" s="45">
        <v>8795119.3100000005</v>
      </c>
      <c r="K118" s="45">
        <v>9082040.1300000008</v>
      </c>
      <c r="L118" s="45">
        <v>9378329.0600000005</v>
      </c>
      <c r="M118" s="45">
        <v>9684292.2899999991</v>
      </c>
    </row>
    <row r="119" spans="1:13" x14ac:dyDescent="0.25">
      <c r="A119" s="13" t="s">
        <v>344</v>
      </c>
      <c r="B119" s="80" t="s">
        <v>146</v>
      </c>
      <c r="C119" s="81">
        <v>282500</v>
      </c>
      <c r="D119" s="82">
        <v>270000</v>
      </c>
      <c r="E119" s="83">
        <v>270000</v>
      </c>
      <c r="F119" s="83">
        <v>270000</v>
      </c>
      <c r="G119" s="84">
        <v>270000</v>
      </c>
      <c r="H119" s="44">
        <v>270000</v>
      </c>
      <c r="I119" s="45">
        <v>270000</v>
      </c>
      <c r="J119" s="45">
        <v>270000</v>
      </c>
      <c r="K119" s="45">
        <v>270000</v>
      </c>
      <c r="L119" s="45">
        <v>270000</v>
      </c>
      <c r="M119" s="45">
        <v>270000</v>
      </c>
    </row>
    <row r="120" spans="1:13" x14ac:dyDescent="0.25">
      <c r="A120" s="13" t="s">
        <v>345</v>
      </c>
      <c r="B120" s="80" t="s">
        <v>147</v>
      </c>
      <c r="C120" s="81">
        <v>99639.360000000001</v>
      </c>
      <c r="D120" s="82">
        <v>102692.21</v>
      </c>
      <c r="E120" s="83">
        <v>106799.9</v>
      </c>
      <c r="F120" s="83">
        <v>111071.9</v>
      </c>
      <c r="G120" s="84">
        <v>115514.77</v>
      </c>
      <c r="H120" s="44">
        <v>120135.37</v>
      </c>
      <c r="I120" s="45">
        <v>124940.79</v>
      </c>
      <c r="J120" s="45">
        <v>129938.42</v>
      </c>
      <c r="K120" s="45">
        <v>135135.96</v>
      </c>
      <c r="L120" s="45">
        <v>140541.4</v>
      </c>
      <c r="M120" s="45">
        <v>146163.04999999999</v>
      </c>
    </row>
    <row r="121" spans="1:13" x14ac:dyDescent="0.25">
      <c r="A121" s="13" t="s">
        <v>346</v>
      </c>
      <c r="B121" s="80" t="s">
        <v>148</v>
      </c>
      <c r="C121" s="81">
        <v>99000</v>
      </c>
      <c r="D121" s="82">
        <v>138500</v>
      </c>
      <c r="E121" s="83">
        <v>140240</v>
      </c>
      <c r="F121" s="83">
        <v>142049.60000000001</v>
      </c>
      <c r="G121" s="84">
        <v>143931.57999999999</v>
      </c>
      <c r="H121" s="44">
        <v>145888.84</v>
      </c>
      <c r="I121" s="45">
        <v>147924.39000000001</v>
      </c>
      <c r="J121" s="45">
        <v>150041.37</v>
      </c>
      <c r="K121" s="45">
        <v>152243.01999999999</v>
      </c>
      <c r="L121" s="45">
        <v>154532.74</v>
      </c>
      <c r="M121" s="45">
        <v>156914.04999999999</v>
      </c>
    </row>
    <row r="122" spans="1:13" x14ac:dyDescent="0.25">
      <c r="A122" s="13" t="s">
        <v>347</v>
      </c>
      <c r="B122" s="80" t="s">
        <v>149</v>
      </c>
      <c r="C122" s="81">
        <v>473897</v>
      </c>
      <c r="D122" s="82">
        <v>577571</v>
      </c>
      <c r="E122" s="83">
        <v>593486.03</v>
      </c>
      <c r="F122" s="83">
        <v>609839.76</v>
      </c>
      <c r="G122" s="84">
        <v>626644.28</v>
      </c>
      <c r="H122" s="44">
        <v>643912.03</v>
      </c>
      <c r="I122" s="45">
        <v>661655.77</v>
      </c>
      <c r="J122" s="45">
        <v>679888.64</v>
      </c>
      <c r="K122" s="45">
        <v>698624.13</v>
      </c>
      <c r="L122" s="45">
        <v>717876.11</v>
      </c>
      <c r="M122" s="45">
        <v>737658.81</v>
      </c>
    </row>
    <row r="123" spans="1:13" hidden="1" x14ac:dyDescent="0.25">
      <c r="A123" s="13" t="s">
        <v>166</v>
      </c>
      <c r="B123" s="63"/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167</v>
      </c>
      <c r="B124" s="64" t="s">
        <v>115</v>
      </c>
      <c r="C124" s="65">
        <f t="shared" ref="C124" si="32">SUM(C116:C123)</f>
        <v>10231936.82</v>
      </c>
      <c r="D124" s="66">
        <f t="shared" ref="D124:M124" si="33">SUM(D116:D123)</f>
        <v>10685435.000000002</v>
      </c>
      <c r="E124" s="65">
        <f t="shared" si="33"/>
        <v>11018592.66</v>
      </c>
      <c r="F124" s="65">
        <f t="shared" si="33"/>
        <v>11362523.390000001</v>
      </c>
      <c r="G124" s="67">
        <f t="shared" si="33"/>
        <v>11717576.079999998</v>
      </c>
      <c r="H124" s="43">
        <f t="shared" si="33"/>
        <v>12084111.02</v>
      </c>
      <c r="I124" s="31">
        <f t="shared" si="33"/>
        <v>12462500.119999999</v>
      </c>
      <c r="J124" s="31">
        <f t="shared" si="33"/>
        <v>12853127.370000001</v>
      </c>
      <c r="K124" s="31">
        <f t="shared" si="33"/>
        <v>13256389.230000002</v>
      </c>
      <c r="L124" s="31">
        <f t="shared" si="33"/>
        <v>13672695.030000001</v>
      </c>
      <c r="M124" s="31">
        <f t="shared" si="33"/>
        <v>14102467.360000001</v>
      </c>
    </row>
    <row r="125" spans="1:13" x14ac:dyDescent="0.25">
      <c r="A125" s="13" t="s">
        <v>207</v>
      </c>
      <c r="B125" s="56" t="s">
        <v>135</v>
      </c>
      <c r="C125" s="57"/>
      <c r="D125" s="58"/>
      <c r="E125" s="57"/>
      <c r="F125" s="57"/>
      <c r="G125" s="59"/>
      <c r="H125" s="42"/>
      <c r="I125" s="29"/>
      <c r="J125" s="29"/>
      <c r="K125" s="29"/>
      <c r="L125" s="29"/>
      <c r="M125" s="29"/>
    </row>
    <row r="126" spans="1:13" x14ac:dyDescent="0.25">
      <c r="A126" s="13" t="s">
        <v>348</v>
      </c>
      <c r="B126" s="85" t="s">
        <v>150</v>
      </c>
      <c r="C126" s="81">
        <v>2150154.7599999998</v>
      </c>
      <c r="D126" s="82">
        <v>2079656.8</v>
      </c>
      <c r="E126" s="81">
        <v>2135312.38</v>
      </c>
      <c r="F126" s="81">
        <v>2192386.9</v>
      </c>
      <c r="G126" s="86">
        <v>2250955.16</v>
      </c>
      <c r="H126" s="46">
        <v>2311016.71</v>
      </c>
      <c r="I126" s="47">
        <v>2372609.9700000002</v>
      </c>
      <c r="J126" s="47">
        <v>2435788.35</v>
      </c>
      <c r="K126" s="47">
        <v>2503812.2799999998</v>
      </c>
      <c r="L126" s="47">
        <v>2570351.34</v>
      </c>
      <c r="M126" s="47">
        <v>2638618.29</v>
      </c>
    </row>
    <row r="127" spans="1:13" x14ac:dyDescent="0.25">
      <c r="A127" s="13" t="s">
        <v>349</v>
      </c>
      <c r="B127" s="85" t="s">
        <v>151</v>
      </c>
      <c r="C127" s="81">
        <v>2381912</v>
      </c>
      <c r="D127" s="82">
        <v>2267900</v>
      </c>
      <c r="E127" s="81">
        <v>2287104.75</v>
      </c>
      <c r="F127" s="81">
        <v>2347937.6</v>
      </c>
      <c r="G127" s="86">
        <v>2410443.39</v>
      </c>
      <c r="H127" s="46">
        <v>2474668.11</v>
      </c>
      <c r="I127" s="47">
        <v>2585658.9700000002</v>
      </c>
      <c r="J127" s="47">
        <v>2608464.62</v>
      </c>
      <c r="K127" s="47">
        <v>2678134.88</v>
      </c>
      <c r="L127" s="47">
        <v>2749721.13</v>
      </c>
      <c r="M127" s="47">
        <v>2823275.94</v>
      </c>
    </row>
    <row r="128" spans="1:13" x14ac:dyDescent="0.25">
      <c r="A128" s="13" t="s">
        <v>350</v>
      </c>
      <c r="B128" s="85" t="s">
        <v>152</v>
      </c>
      <c r="C128" s="81">
        <v>911553</v>
      </c>
      <c r="D128" s="82">
        <v>875809</v>
      </c>
      <c r="E128" s="81">
        <v>837523</v>
      </c>
      <c r="F128" s="81">
        <v>797184</v>
      </c>
      <c r="G128" s="86">
        <v>751371</v>
      </c>
      <c r="H128" s="46">
        <v>715415</v>
      </c>
      <c r="I128" s="47">
        <v>673558</v>
      </c>
      <c r="J128" s="47">
        <v>633322</v>
      </c>
      <c r="K128" s="47">
        <v>586641</v>
      </c>
      <c r="L128" s="47">
        <v>537315</v>
      </c>
      <c r="M128" s="47">
        <v>485694</v>
      </c>
    </row>
    <row r="129" spans="1:13" x14ac:dyDescent="0.25">
      <c r="A129" s="13" t="s">
        <v>267</v>
      </c>
      <c r="B129" s="85" t="s">
        <v>153</v>
      </c>
      <c r="C129" s="81">
        <v>3332513</v>
      </c>
      <c r="D129" s="82">
        <v>3432513</v>
      </c>
      <c r="E129" s="81">
        <v>3432513</v>
      </c>
      <c r="F129" s="81">
        <v>3432513</v>
      </c>
      <c r="G129" s="86">
        <v>3432513</v>
      </c>
      <c r="H129" s="46">
        <v>3432513</v>
      </c>
      <c r="I129" s="47">
        <v>3432513</v>
      </c>
      <c r="J129" s="47">
        <v>3432513</v>
      </c>
      <c r="K129" s="47">
        <v>3432513</v>
      </c>
      <c r="L129" s="47">
        <v>3432513</v>
      </c>
      <c r="M129" s="47">
        <v>3432513</v>
      </c>
    </row>
    <row r="130" spans="1:13" x14ac:dyDescent="0.25">
      <c r="A130" s="13" t="s">
        <v>351</v>
      </c>
      <c r="B130" s="85" t="s">
        <v>154</v>
      </c>
      <c r="C130" s="81">
        <v>427800</v>
      </c>
      <c r="D130" s="82">
        <v>521650</v>
      </c>
      <c r="E130" s="81">
        <v>537277.86</v>
      </c>
      <c r="F130" s="81">
        <v>553373.98</v>
      </c>
      <c r="G130" s="86">
        <v>569952.36</v>
      </c>
      <c r="H130" s="46">
        <v>587027.47</v>
      </c>
      <c r="I130" s="47">
        <v>604614.19999999995</v>
      </c>
      <c r="J130" s="47">
        <v>622727.86</v>
      </c>
      <c r="K130" s="47">
        <v>641384.24</v>
      </c>
      <c r="L130" s="47">
        <v>660599.62</v>
      </c>
      <c r="M130" s="47">
        <v>680390.74</v>
      </c>
    </row>
    <row r="131" spans="1:13" x14ac:dyDescent="0.25">
      <c r="A131" s="13" t="s">
        <v>352</v>
      </c>
      <c r="B131" s="85" t="s">
        <v>155</v>
      </c>
      <c r="C131" s="81">
        <v>2000313.02</v>
      </c>
      <c r="D131" s="82">
        <v>2081247.43</v>
      </c>
      <c r="E131" s="81">
        <v>2151353.56</v>
      </c>
      <c r="F131" s="81">
        <v>2223838.14</v>
      </c>
      <c r="G131" s="86">
        <v>2298782.3199999998</v>
      </c>
      <c r="H131" s="46">
        <v>2376270.06</v>
      </c>
      <c r="I131" s="47">
        <v>2456388.19</v>
      </c>
      <c r="J131" s="47">
        <v>2539226.56</v>
      </c>
      <c r="K131" s="47">
        <v>2624878.0499999998</v>
      </c>
      <c r="L131" s="47">
        <v>2713438.76</v>
      </c>
      <c r="M131" s="47">
        <v>2805008.04</v>
      </c>
    </row>
    <row r="132" spans="1:13" hidden="1" x14ac:dyDescent="0.25">
      <c r="A132" s="13" t="s">
        <v>169</v>
      </c>
      <c r="B132" s="63"/>
      <c r="C132" s="57"/>
      <c r="D132" s="58"/>
      <c r="E132" s="57"/>
      <c r="F132" s="57"/>
      <c r="G132" s="59"/>
      <c r="H132" s="42"/>
      <c r="I132" s="29"/>
      <c r="J132" s="29"/>
      <c r="K132" s="29"/>
      <c r="L132" s="29"/>
      <c r="M132" s="29"/>
    </row>
    <row r="133" spans="1:13" ht="15.75" thickBot="1" x14ac:dyDescent="0.3">
      <c r="A133" s="13" t="s">
        <v>168</v>
      </c>
      <c r="B133" s="68" t="s">
        <v>116</v>
      </c>
      <c r="C133" s="69">
        <f t="shared" ref="C133:M133" si="34">SUM(C125:C132)</f>
        <v>11204245.779999999</v>
      </c>
      <c r="D133" s="70">
        <f t="shared" si="34"/>
        <v>11258776.23</v>
      </c>
      <c r="E133" s="69">
        <f t="shared" si="34"/>
        <v>11381084.549999999</v>
      </c>
      <c r="F133" s="69">
        <f t="shared" si="34"/>
        <v>11547233.620000001</v>
      </c>
      <c r="G133" s="71">
        <f t="shared" si="34"/>
        <v>11714017.23</v>
      </c>
      <c r="H133" s="43">
        <f t="shared" si="34"/>
        <v>11896910.350000001</v>
      </c>
      <c r="I133" s="31">
        <f t="shared" si="34"/>
        <v>12125342.33</v>
      </c>
      <c r="J133" s="31">
        <f t="shared" si="34"/>
        <v>12272042.390000001</v>
      </c>
      <c r="K133" s="31">
        <f t="shared" si="34"/>
        <v>12467363.449999999</v>
      </c>
      <c r="L133" s="31">
        <f t="shared" si="34"/>
        <v>12663938.849999998</v>
      </c>
      <c r="M133" s="31">
        <f t="shared" si="34"/>
        <v>12865500.010000002</v>
      </c>
    </row>
    <row r="134" spans="1:13" ht="15.75" thickTop="1" x14ac:dyDescent="0.25">
      <c r="A134" s="13" t="s">
        <v>167</v>
      </c>
      <c r="B134" s="94" t="s">
        <v>106</v>
      </c>
      <c r="C134" s="95">
        <f t="shared" ref="C134:M134" si="35">C124-C133</f>
        <v>-972308.95999999903</v>
      </c>
      <c r="D134" s="95">
        <f t="shared" si="35"/>
        <v>-573341.22999999858</v>
      </c>
      <c r="E134" s="95">
        <f t="shared" si="35"/>
        <v>-362491.88999999873</v>
      </c>
      <c r="F134" s="95">
        <f t="shared" si="35"/>
        <v>-184710.23000000045</v>
      </c>
      <c r="G134" s="96">
        <f t="shared" si="35"/>
        <v>3558.8499999977648</v>
      </c>
      <c r="H134" s="50">
        <f t="shared" si="35"/>
        <v>187200.66999999806</v>
      </c>
      <c r="I134" s="51">
        <f t="shared" si="35"/>
        <v>337157.78999999911</v>
      </c>
      <c r="J134" s="51">
        <f t="shared" si="35"/>
        <v>581084.98000000045</v>
      </c>
      <c r="K134" s="51">
        <f t="shared" si="35"/>
        <v>789025.78000000305</v>
      </c>
      <c r="L134" s="51">
        <f t="shared" si="35"/>
        <v>1008756.1800000034</v>
      </c>
      <c r="M134" s="51">
        <f t="shared" si="35"/>
        <v>1236967.3499999996</v>
      </c>
    </row>
    <row r="135" spans="1:13" x14ac:dyDescent="0.25">
      <c r="A135" s="13" t="s">
        <v>207</v>
      </c>
      <c r="B135" s="90" t="s">
        <v>74</v>
      </c>
      <c r="C135" s="91"/>
      <c r="D135" s="92"/>
      <c r="E135" s="91"/>
      <c r="F135" s="91"/>
      <c r="G135" s="93"/>
      <c r="H135" s="42"/>
      <c r="I135" s="29"/>
      <c r="J135" s="29"/>
      <c r="K135" s="29"/>
      <c r="L135" s="29"/>
      <c r="M135" s="29"/>
    </row>
    <row r="136" spans="1:13" x14ac:dyDescent="0.25">
      <c r="A136" s="13" t="s">
        <v>353</v>
      </c>
      <c r="B136" s="85" t="s">
        <v>156</v>
      </c>
      <c r="C136" s="81">
        <v>849679</v>
      </c>
      <c r="D136" s="82">
        <v>793874</v>
      </c>
      <c r="E136" s="81">
        <v>617840</v>
      </c>
      <c r="F136" s="81">
        <v>621812</v>
      </c>
      <c r="G136" s="86">
        <v>625928</v>
      </c>
      <c r="H136" s="46">
        <v>630188</v>
      </c>
      <c r="I136" s="47">
        <v>634592</v>
      </c>
      <c r="J136" s="47">
        <v>639152</v>
      </c>
      <c r="K136" s="47">
        <v>640628</v>
      </c>
      <c r="L136" s="47">
        <v>645404</v>
      </c>
      <c r="M136" s="47">
        <v>650336</v>
      </c>
    </row>
    <row r="137" spans="1:13" hidden="1" x14ac:dyDescent="0.25">
      <c r="A137" s="13" t="s">
        <v>165</v>
      </c>
      <c r="B137" s="63"/>
      <c r="C137" s="57"/>
      <c r="D137" s="58"/>
      <c r="E137" s="57"/>
      <c r="F137" s="57"/>
      <c r="G137" s="59"/>
      <c r="H137" s="42"/>
      <c r="I137" s="29"/>
      <c r="J137" s="29"/>
      <c r="K137" s="29"/>
      <c r="L137" s="29"/>
      <c r="M137" s="29"/>
    </row>
    <row r="138" spans="1:13" ht="15.75" thickBot="1" x14ac:dyDescent="0.3">
      <c r="A138" s="13" t="s">
        <v>165</v>
      </c>
      <c r="B138" s="72" t="s">
        <v>107</v>
      </c>
      <c r="C138" s="73">
        <f t="shared" ref="C138:M138" si="36">SUM(C134:C137)</f>
        <v>-122629.95999999903</v>
      </c>
      <c r="D138" s="73">
        <f t="shared" si="36"/>
        <v>220532.77000000142</v>
      </c>
      <c r="E138" s="73">
        <f t="shared" si="36"/>
        <v>255348.11000000127</v>
      </c>
      <c r="F138" s="73">
        <f t="shared" si="36"/>
        <v>437101.76999999955</v>
      </c>
      <c r="G138" s="74">
        <f t="shared" si="36"/>
        <v>629486.84999999776</v>
      </c>
      <c r="H138" s="50">
        <f t="shared" si="36"/>
        <v>817388.66999999806</v>
      </c>
      <c r="I138" s="51">
        <f t="shared" si="36"/>
        <v>971749.78999999911</v>
      </c>
      <c r="J138" s="51">
        <f t="shared" si="36"/>
        <v>1220236.9800000004</v>
      </c>
      <c r="K138" s="51">
        <f t="shared" si="36"/>
        <v>1429653.7800000031</v>
      </c>
      <c r="L138" s="51">
        <f t="shared" si="36"/>
        <v>1654160.1800000034</v>
      </c>
      <c r="M138" s="51">
        <f t="shared" si="36"/>
        <v>1887303.3499999996</v>
      </c>
    </row>
    <row r="139" spans="1:13" ht="16.5" thickTop="1" thickBot="1" x14ac:dyDescent="0.3">
      <c r="A139" s="13" t="s">
        <v>168</v>
      </c>
      <c r="B139" s="38"/>
      <c r="C139" s="39"/>
      <c r="D139" s="39"/>
      <c r="E139" s="39"/>
      <c r="F139" s="39"/>
      <c r="G139" s="39"/>
      <c r="H139" s="35"/>
      <c r="I139" s="35"/>
      <c r="J139" s="35"/>
      <c r="K139" s="35"/>
      <c r="L139" s="35"/>
      <c r="M139" s="35"/>
    </row>
    <row r="140" spans="1:13" ht="26.25" thickTop="1" x14ac:dyDescent="0.25">
      <c r="A140" s="13" t="s">
        <v>167</v>
      </c>
      <c r="B140" s="87" t="s">
        <v>263</v>
      </c>
      <c r="C140" s="88" t="str">
        <f>LEFT(xlvar.NXTBUD.DESCRLONG,7)&amp;" Original"</f>
        <v>2021/22 Original</v>
      </c>
      <c r="D140" s="88" t="str">
        <f>LEFT(xlvar.NXTBUD.DESCRLONG,7)</f>
        <v>2021/22</v>
      </c>
      <c r="E140" s="88" t="str">
        <f t="shared" ref="E140:M140" si="37">LEFT(D140,4)+1&amp;"/"&amp;RIGHT(D140,2)+1</f>
        <v>2022/23</v>
      </c>
      <c r="F140" s="88" t="str">
        <f t="shared" si="37"/>
        <v>2023/24</v>
      </c>
      <c r="G140" s="89" t="str">
        <f t="shared" si="37"/>
        <v>2024/25</v>
      </c>
      <c r="H140" s="48" t="str">
        <f t="shared" si="37"/>
        <v>2025/26</v>
      </c>
      <c r="I140" s="49" t="str">
        <f t="shared" si="37"/>
        <v>2026/27</v>
      </c>
      <c r="J140" s="49" t="str">
        <f t="shared" si="37"/>
        <v>2027/28</v>
      </c>
      <c r="K140" s="49" t="str">
        <f t="shared" si="37"/>
        <v>2028/29</v>
      </c>
      <c r="L140" s="49" t="str">
        <f t="shared" si="37"/>
        <v>2029/30</v>
      </c>
      <c r="M140" s="49" t="str">
        <f t="shared" si="37"/>
        <v>2030/31</v>
      </c>
    </row>
    <row r="141" spans="1:13" x14ac:dyDescent="0.25">
      <c r="A141" s="13" t="s">
        <v>207</v>
      </c>
      <c r="B141" s="90" t="s">
        <v>137</v>
      </c>
      <c r="C141" s="91"/>
      <c r="D141" s="92"/>
      <c r="E141" s="91"/>
      <c r="F141" s="91"/>
      <c r="G141" s="93"/>
      <c r="H141" s="42"/>
      <c r="I141" s="29"/>
      <c r="J141" s="29"/>
      <c r="K141" s="29"/>
      <c r="L141" s="29"/>
      <c r="M141" s="29"/>
    </row>
    <row r="142" spans="1:13" x14ac:dyDescent="0.25">
      <c r="A142" s="13" t="s">
        <v>354</v>
      </c>
      <c r="B142" s="85" t="s">
        <v>153</v>
      </c>
      <c r="C142" s="81">
        <v>3332513</v>
      </c>
      <c r="D142" s="82">
        <v>3432513</v>
      </c>
      <c r="E142" s="81">
        <v>3432513</v>
      </c>
      <c r="F142" s="81">
        <v>3432513</v>
      </c>
      <c r="G142" s="86">
        <v>3432513</v>
      </c>
      <c r="H142" s="46">
        <v>3432513</v>
      </c>
      <c r="I142" s="47">
        <v>3432513</v>
      </c>
      <c r="J142" s="47">
        <v>3432513</v>
      </c>
      <c r="K142" s="47">
        <v>3432513</v>
      </c>
      <c r="L142" s="47">
        <v>3432513</v>
      </c>
      <c r="M142" s="47">
        <v>3432513</v>
      </c>
    </row>
    <row r="143" spans="1:13" hidden="1" x14ac:dyDescent="0.25">
      <c r="A143" s="13" t="s">
        <v>168</v>
      </c>
      <c r="B143" s="63"/>
      <c r="C143" s="57"/>
      <c r="D143" s="58"/>
      <c r="E143" s="57"/>
      <c r="F143" s="57"/>
      <c r="G143" s="59"/>
      <c r="H143" s="42"/>
      <c r="I143" s="29"/>
      <c r="J143" s="29"/>
      <c r="K143" s="29"/>
      <c r="L143" s="29"/>
      <c r="M143" s="29"/>
    </row>
    <row r="144" spans="1:13" x14ac:dyDescent="0.25">
      <c r="A144" s="13" t="s">
        <v>170</v>
      </c>
      <c r="B144" s="64" t="str">
        <f t="shared" ref="B144" si="38">"Total "&amp;B141</f>
        <v>Total Non Cash</v>
      </c>
      <c r="C144" s="65">
        <f t="shared" ref="C144:M144" si="39">SUM(C141:C143)</f>
        <v>3332513</v>
      </c>
      <c r="D144" s="66">
        <f t="shared" si="39"/>
        <v>3432513</v>
      </c>
      <c r="E144" s="65">
        <f t="shared" si="39"/>
        <v>3432513</v>
      </c>
      <c r="F144" s="65">
        <f t="shared" si="39"/>
        <v>3432513</v>
      </c>
      <c r="G144" s="67">
        <f t="shared" si="39"/>
        <v>3432513</v>
      </c>
      <c r="H144" s="43">
        <f t="shared" si="39"/>
        <v>3432513</v>
      </c>
      <c r="I144" s="31">
        <f t="shared" si="39"/>
        <v>3432513</v>
      </c>
      <c r="J144" s="31">
        <f t="shared" si="39"/>
        <v>3432513</v>
      </c>
      <c r="K144" s="31">
        <f t="shared" si="39"/>
        <v>3432513</v>
      </c>
      <c r="L144" s="31">
        <f t="shared" si="39"/>
        <v>3432513</v>
      </c>
      <c r="M144" s="31">
        <f t="shared" si="39"/>
        <v>3432513</v>
      </c>
    </row>
    <row r="145" spans="1:13" x14ac:dyDescent="0.25">
      <c r="A145" s="13" t="s">
        <v>171</v>
      </c>
      <c r="B145" s="75" t="s">
        <v>75</v>
      </c>
      <c r="C145" s="61"/>
      <c r="D145" s="76"/>
      <c r="E145" s="61"/>
      <c r="F145" s="61"/>
      <c r="G145" s="62"/>
      <c r="H145" s="41"/>
      <c r="I145" s="30"/>
      <c r="J145" s="30"/>
      <c r="K145" s="30"/>
      <c r="L145" s="30"/>
      <c r="M145" s="30"/>
    </row>
    <row r="146" spans="1:13" x14ac:dyDescent="0.25">
      <c r="A146" s="13" t="s">
        <v>355</v>
      </c>
      <c r="B146" s="85" t="s">
        <v>140</v>
      </c>
      <c r="C146" s="81">
        <v>-7144970</v>
      </c>
      <c r="D146" s="82">
        <v>-6792920</v>
      </c>
      <c r="E146" s="81">
        <v>-12021826</v>
      </c>
      <c r="F146" s="81">
        <v>-4255798</v>
      </c>
      <c r="G146" s="86">
        <v>-4179914</v>
      </c>
      <c r="H146" s="46">
        <v>-5034174</v>
      </c>
      <c r="I146" s="47">
        <v>-4103578</v>
      </c>
      <c r="J146" s="47">
        <v>-6393138</v>
      </c>
      <c r="K146" s="47">
        <v>-3344614</v>
      </c>
      <c r="L146" s="47">
        <v>-4399390</v>
      </c>
      <c r="M146" s="47">
        <v>-3214322</v>
      </c>
    </row>
    <row r="147" spans="1:13" x14ac:dyDescent="0.25">
      <c r="A147" s="13" t="s">
        <v>165</v>
      </c>
      <c r="B147" s="63" t="s">
        <v>142</v>
      </c>
      <c r="C147" s="57">
        <v>0</v>
      </c>
      <c r="D147" s="58">
        <v>0</v>
      </c>
      <c r="E147" s="57">
        <v>0</v>
      </c>
      <c r="F147" s="57">
        <v>0</v>
      </c>
      <c r="G147" s="59">
        <v>0</v>
      </c>
      <c r="H147" s="42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</row>
    <row r="148" spans="1:13" hidden="1" x14ac:dyDescent="0.25">
      <c r="A148" s="13" t="s">
        <v>165</v>
      </c>
      <c r="B148" s="63"/>
      <c r="C148" s="57"/>
      <c r="D148" s="58"/>
      <c r="E148" s="57"/>
      <c r="F148" s="57"/>
      <c r="G148" s="59"/>
      <c r="H148" s="42"/>
      <c r="I148" s="29"/>
      <c r="J148" s="29"/>
      <c r="K148" s="29"/>
      <c r="L148" s="29"/>
      <c r="M148" s="29"/>
    </row>
    <row r="149" spans="1:13" x14ac:dyDescent="0.25">
      <c r="A149" s="13" t="s">
        <v>170</v>
      </c>
      <c r="B149" s="64" t="str">
        <f>"Total "&amp;B145</f>
        <v>Total Investing Fund Flows</v>
      </c>
      <c r="C149" s="65">
        <f t="shared" ref="C149:M149" si="40">SUM(C146:C148)</f>
        <v>-7144970</v>
      </c>
      <c r="D149" s="66">
        <f t="shared" si="40"/>
        <v>-6792920</v>
      </c>
      <c r="E149" s="65">
        <f t="shared" si="40"/>
        <v>-12021826</v>
      </c>
      <c r="F149" s="65">
        <f t="shared" si="40"/>
        <v>-4255798</v>
      </c>
      <c r="G149" s="67">
        <f t="shared" si="40"/>
        <v>-4179914</v>
      </c>
      <c r="H149" s="43">
        <f t="shared" si="40"/>
        <v>-5034174</v>
      </c>
      <c r="I149" s="31">
        <f t="shared" si="40"/>
        <v>-4103578</v>
      </c>
      <c r="J149" s="31">
        <f t="shared" si="40"/>
        <v>-6393138</v>
      </c>
      <c r="K149" s="31">
        <f t="shared" si="40"/>
        <v>-3344614</v>
      </c>
      <c r="L149" s="31">
        <f t="shared" si="40"/>
        <v>-4399390</v>
      </c>
      <c r="M149" s="31">
        <f t="shared" si="40"/>
        <v>-3214322</v>
      </c>
    </row>
    <row r="150" spans="1:13" x14ac:dyDescent="0.25">
      <c r="A150" s="13" t="s">
        <v>167</v>
      </c>
      <c r="B150" s="75" t="s">
        <v>77</v>
      </c>
      <c r="C150" s="61"/>
      <c r="D150" s="76"/>
      <c r="E150" s="61"/>
      <c r="F150" s="61"/>
      <c r="G150" s="62"/>
      <c r="H150" s="41"/>
      <c r="I150" s="30"/>
      <c r="J150" s="30"/>
      <c r="K150" s="30"/>
      <c r="L150" s="30"/>
      <c r="M150" s="30"/>
    </row>
    <row r="151" spans="1:13" x14ac:dyDescent="0.25">
      <c r="A151" s="13" t="s">
        <v>356</v>
      </c>
      <c r="B151" s="85" t="s">
        <v>157</v>
      </c>
      <c r="C151" s="81">
        <v>-514207</v>
      </c>
      <c r="D151" s="82">
        <v>-549951</v>
      </c>
      <c r="E151" s="81">
        <v>-588236</v>
      </c>
      <c r="F151" s="81">
        <v>-628575</v>
      </c>
      <c r="G151" s="86">
        <v>-630850</v>
      </c>
      <c r="H151" s="46">
        <v>-536192</v>
      </c>
      <c r="I151" s="47">
        <v>-578049</v>
      </c>
      <c r="J151" s="47">
        <v>-618285</v>
      </c>
      <c r="K151" s="47">
        <v>-664965</v>
      </c>
      <c r="L151" s="47">
        <v>-714292</v>
      </c>
      <c r="M151" s="47">
        <v>-765913</v>
      </c>
    </row>
    <row r="152" spans="1:13" hidden="1" x14ac:dyDescent="0.25">
      <c r="A152" s="13" t="s">
        <v>169</v>
      </c>
      <c r="B152" s="63"/>
      <c r="C152" s="57"/>
      <c r="D152" s="58"/>
      <c r="E152" s="57"/>
      <c r="F152" s="57"/>
      <c r="G152" s="59"/>
      <c r="H152" s="42"/>
      <c r="I152" s="29"/>
      <c r="J152" s="29"/>
      <c r="K152" s="29"/>
      <c r="L152" s="29"/>
      <c r="M152" s="29"/>
    </row>
    <row r="153" spans="1:13" ht="15.75" thickBot="1" x14ac:dyDescent="0.3">
      <c r="A153" s="13" t="s">
        <v>165</v>
      </c>
      <c r="B153" s="68" t="str">
        <f>"Total "&amp;B150</f>
        <v>Total Financing Fund Flows</v>
      </c>
      <c r="C153" s="69">
        <f t="shared" ref="C153:M153" si="41">SUM(C151:C152)</f>
        <v>-514207</v>
      </c>
      <c r="D153" s="70">
        <f t="shared" si="41"/>
        <v>-549951</v>
      </c>
      <c r="E153" s="69">
        <f t="shared" si="41"/>
        <v>-588236</v>
      </c>
      <c r="F153" s="69">
        <f t="shared" si="41"/>
        <v>-628575</v>
      </c>
      <c r="G153" s="71">
        <f t="shared" si="41"/>
        <v>-630850</v>
      </c>
      <c r="H153" s="43">
        <f t="shared" si="41"/>
        <v>-536192</v>
      </c>
      <c r="I153" s="31">
        <f t="shared" si="41"/>
        <v>-578049</v>
      </c>
      <c r="J153" s="31">
        <f t="shared" si="41"/>
        <v>-618285</v>
      </c>
      <c r="K153" s="31">
        <f t="shared" si="41"/>
        <v>-664965</v>
      </c>
      <c r="L153" s="31">
        <f t="shared" si="41"/>
        <v>-714292</v>
      </c>
      <c r="M153" s="31">
        <f t="shared" si="41"/>
        <v>-765913</v>
      </c>
    </row>
    <row r="154" spans="1:13" ht="15.75" thickTop="1" x14ac:dyDescent="0.25">
      <c r="A154" s="13" t="s">
        <v>170</v>
      </c>
      <c r="B154" s="94" t="s">
        <v>108</v>
      </c>
      <c r="C154" s="95">
        <f t="shared" ref="C154:M154" si="42">C138+C144+C149+C153</f>
        <v>-4449293.959999999</v>
      </c>
      <c r="D154" s="95">
        <f t="shared" si="42"/>
        <v>-3689825.2299999986</v>
      </c>
      <c r="E154" s="95">
        <f t="shared" si="42"/>
        <v>-8922200.8899999987</v>
      </c>
      <c r="F154" s="95">
        <f t="shared" si="42"/>
        <v>-1014758.2300000004</v>
      </c>
      <c r="G154" s="96">
        <f t="shared" si="42"/>
        <v>-748764.15000000224</v>
      </c>
      <c r="H154" s="50">
        <f t="shared" si="42"/>
        <v>-1320464.3300000019</v>
      </c>
      <c r="I154" s="51">
        <f t="shared" si="42"/>
        <v>-277364.21000000089</v>
      </c>
      <c r="J154" s="51">
        <f t="shared" si="42"/>
        <v>-2358673.0199999996</v>
      </c>
      <c r="K154" s="51">
        <f t="shared" si="42"/>
        <v>852587.78000000305</v>
      </c>
      <c r="L154" s="51">
        <f t="shared" si="42"/>
        <v>-27008.819999996573</v>
      </c>
      <c r="M154" s="51">
        <f t="shared" si="42"/>
        <v>1339581.3499999996</v>
      </c>
    </row>
    <row r="155" spans="1:13" x14ac:dyDescent="0.25">
      <c r="A155" s="13" t="s">
        <v>167</v>
      </c>
      <c r="B155" s="97" t="s">
        <v>78</v>
      </c>
      <c r="C155" s="98"/>
      <c r="D155" s="99"/>
      <c r="E155" s="98"/>
      <c r="F155" s="98"/>
      <c r="G155" s="100"/>
      <c r="H155" s="41"/>
      <c r="I155" s="30"/>
      <c r="J155" s="30"/>
      <c r="K155" s="30"/>
      <c r="L155" s="30"/>
      <c r="M155" s="30"/>
    </row>
    <row r="156" spans="1:13" x14ac:dyDescent="0.25">
      <c r="A156" s="13" t="s">
        <v>357</v>
      </c>
      <c r="B156" s="85" t="s">
        <v>160</v>
      </c>
      <c r="C156" s="81">
        <v>-500000.04</v>
      </c>
      <c r="D156" s="82">
        <v>-500000.04</v>
      </c>
      <c r="E156" s="81">
        <v>-500000</v>
      </c>
      <c r="F156" s="81">
        <v>-500000</v>
      </c>
      <c r="G156" s="86">
        <v>-500000</v>
      </c>
      <c r="H156" s="46">
        <v>-500000</v>
      </c>
      <c r="I156" s="47">
        <v>-500000</v>
      </c>
      <c r="J156" s="47">
        <v>-500000</v>
      </c>
      <c r="K156" s="47">
        <v>-500000</v>
      </c>
      <c r="L156" s="47">
        <v>-500000</v>
      </c>
      <c r="M156" s="47">
        <v>-500000</v>
      </c>
    </row>
    <row r="157" spans="1:13" x14ac:dyDescent="0.25">
      <c r="A157" s="13" t="s">
        <v>358</v>
      </c>
      <c r="B157" s="85" t="s">
        <v>163</v>
      </c>
      <c r="C157" s="81">
        <v>2442212.04</v>
      </c>
      <c r="D157" s="82">
        <v>2264295</v>
      </c>
      <c r="E157" s="81">
        <v>274235</v>
      </c>
      <c r="F157" s="81">
        <v>174235</v>
      </c>
      <c r="G157" s="86">
        <v>824235</v>
      </c>
      <c r="H157" s="46">
        <v>174235</v>
      </c>
      <c r="I157" s="47">
        <v>174235</v>
      </c>
      <c r="J157" s="47">
        <v>174235</v>
      </c>
      <c r="K157" s="47">
        <v>174235</v>
      </c>
      <c r="L157" s="47">
        <v>174235</v>
      </c>
      <c r="M157" s="47">
        <v>174235</v>
      </c>
    </row>
    <row r="158" spans="1:13" x14ac:dyDescent="0.25">
      <c r="A158" s="13" t="s">
        <v>359</v>
      </c>
      <c r="B158" s="85" t="s">
        <v>164</v>
      </c>
      <c r="C158" s="81">
        <v>1714212.12</v>
      </c>
      <c r="D158" s="82">
        <v>999999.96</v>
      </c>
      <c r="E158" s="81">
        <v>423948</v>
      </c>
      <c r="F158" s="81">
        <v>0</v>
      </c>
      <c r="G158" s="86">
        <v>0</v>
      </c>
      <c r="H158" s="46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</row>
    <row r="159" spans="1:13" hidden="1" x14ac:dyDescent="0.25">
      <c r="A159" s="13" t="s">
        <v>169</v>
      </c>
      <c r="B159" s="63"/>
      <c r="C159" s="57"/>
      <c r="D159" s="58"/>
      <c r="E159" s="57"/>
      <c r="F159" s="57"/>
      <c r="G159" s="59"/>
      <c r="H159" s="42"/>
      <c r="I159" s="29"/>
      <c r="J159" s="29"/>
      <c r="K159" s="29"/>
      <c r="L159" s="29"/>
      <c r="M159" s="29"/>
    </row>
    <row r="160" spans="1:13" ht="15.75" thickBot="1" x14ac:dyDescent="0.3">
      <c r="A160" s="13" t="s">
        <v>165</v>
      </c>
      <c r="B160" s="68" t="str">
        <f>"Total "&amp;B155</f>
        <v>Total Reserve Movements</v>
      </c>
      <c r="C160" s="69">
        <f t="shared" ref="C160:M160" si="43">SUM(C156:C159)</f>
        <v>3656424.12</v>
      </c>
      <c r="D160" s="70">
        <f t="shared" si="43"/>
        <v>2764294.92</v>
      </c>
      <c r="E160" s="69">
        <f t="shared" si="43"/>
        <v>198183</v>
      </c>
      <c r="F160" s="69">
        <f t="shared" si="43"/>
        <v>-325765</v>
      </c>
      <c r="G160" s="71">
        <f t="shared" si="43"/>
        <v>324235</v>
      </c>
      <c r="H160" s="43">
        <f t="shared" si="43"/>
        <v>-325765</v>
      </c>
      <c r="I160" s="31">
        <f t="shared" si="43"/>
        <v>-325765</v>
      </c>
      <c r="J160" s="31">
        <f t="shared" si="43"/>
        <v>-325765</v>
      </c>
      <c r="K160" s="31">
        <f t="shared" si="43"/>
        <v>-325765</v>
      </c>
      <c r="L160" s="31">
        <f t="shared" si="43"/>
        <v>-325765</v>
      </c>
      <c r="M160" s="31">
        <f t="shared" si="43"/>
        <v>-325765</v>
      </c>
    </row>
    <row r="161" spans="1:13" ht="16.5" thickTop="1" thickBot="1" x14ac:dyDescent="0.3">
      <c r="A161" s="13" t="s">
        <v>165</v>
      </c>
      <c r="B161" s="72" t="s">
        <v>109</v>
      </c>
      <c r="C161" s="73">
        <f t="shared" ref="C161:M161" si="44">C154+C160</f>
        <v>-792869.83999999892</v>
      </c>
      <c r="D161" s="73">
        <f t="shared" si="44"/>
        <v>-925530.30999999866</v>
      </c>
      <c r="E161" s="73">
        <f t="shared" si="44"/>
        <v>-8724017.8899999987</v>
      </c>
      <c r="F161" s="73">
        <f t="shared" si="44"/>
        <v>-1340523.2300000004</v>
      </c>
      <c r="G161" s="74">
        <f t="shared" si="44"/>
        <v>-424529.15000000224</v>
      </c>
      <c r="H161" s="50">
        <f t="shared" si="44"/>
        <v>-1646229.3300000019</v>
      </c>
      <c r="I161" s="51">
        <f t="shared" si="44"/>
        <v>-603129.21000000089</v>
      </c>
      <c r="J161" s="51">
        <f t="shared" si="44"/>
        <v>-2684438.0199999996</v>
      </c>
      <c r="K161" s="51">
        <f t="shared" si="44"/>
        <v>526822.78000000305</v>
      </c>
      <c r="L161" s="51">
        <f t="shared" si="44"/>
        <v>-352773.81999999657</v>
      </c>
      <c r="M161" s="51">
        <f t="shared" si="44"/>
        <v>1013816.3499999996</v>
      </c>
    </row>
    <row r="162" spans="1:13" ht="15.75" thickTop="1" x14ac:dyDescent="0.25">
      <c r="A162" s="13" t="s">
        <v>172</v>
      </c>
      <c r="B162" s="3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x14ac:dyDescent="0.25">
      <c r="A163" s="13" t="s">
        <v>257</v>
      </c>
      <c r="B163" s="77" t="s">
        <v>250</v>
      </c>
      <c r="C163" s="78">
        <f>C161+'Gen Unrestricted'!B9</f>
        <v>18453130.16</v>
      </c>
      <c r="D163" s="78">
        <f t="shared" ref="D163" si="45">+C163+D161</f>
        <v>17527599.850000001</v>
      </c>
      <c r="E163" s="78">
        <f t="shared" ref="E163" si="46">+D163+E161</f>
        <v>8803581.9600000028</v>
      </c>
      <c r="F163" s="78">
        <f t="shared" ref="F163" si="47">+E163+F161</f>
        <v>7463058.7300000023</v>
      </c>
      <c r="G163" s="78">
        <f t="shared" ref="G163" si="48">+F163+G161</f>
        <v>7038529.5800000001</v>
      </c>
      <c r="H163" s="52"/>
      <c r="I163" s="52"/>
      <c r="J163" s="52"/>
      <c r="K163" s="52"/>
      <c r="L163" s="52"/>
      <c r="M163" s="52"/>
    </row>
    <row r="164" spans="1:13" x14ac:dyDescent="0.25">
      <c r="A164" s="13" t="s">
        <v>165</v>
      </c>
    </row>
    <row r="165" spans="1:13" hidden="1" x14ac:dyDescent="0.25">
      <c r="A165" s="13" t="s">
        <v>207</v>
      </c>
      <c r="B165" s="1" t="str">
        <f>IF(xlvar.SELECT="Entity",B167,IF(xlvar.SELECT="Directorate",C167,IF(xlvar.SELECT="Business Unit",D167,IF(xlvar.SELECT="Key Outcome Area",H167,IF(xlvar.SELECT="IPR Outcomes",I167,IF(xlvar.SELECT="IPR Strategies",J167,IF(xlvar.SELECT="IPR Activities",K167,IF(xlvar.SELECT="Project",L167,F167))))))))</f>
        <v>40 - Sewer Fund</v>
      </c>
    </row>
    <row r="166" spans="1:13" ht="15.75" thickBot="1" x14ac:dyDescent="0.3">
      <c r="A166" s="13" t="s">
        <v>165</v>
      </c>
      <c r="B166" s="1"/>
    </row>
    <row r="167" spans="1:13" ht="15.75" hidden="1" thickBot="1" x14ac:dyDescent="0.3">
      <c r="A167" s="13" t="s">
        <v>166</v>
      </c>
      <c r="B167" s="34" t="s">
        <v>201</v>
      </c>
      <c r="C167" s="34" t="s">
        <v>192</v>
      </c>
      <c r="D167" s="34" t="s">
        <v>202</v>
      </c>
      <c r="E167" s="34" t="s">
        <v>44</v>
      </c>
      <c r="F167" s="34" t="s">
        <v>203</v>
      </c>
      <c r="G167" s="34"/>
      <c r="H167" s="34" t="s">
        <v>204</v>
      </c>
      <c r="I167" s="34" t="s">
        <v>193</v>
      </c>
      <c r="J167" s="34" t="s">
        <v>194</v>
      </c>
      <c r="K167" s="34" t="s">
        <v>195</v>
      </c>
      <c r="L167" s="34" t="s">
        <v>405</v>
      </c>
    </row>
    <row r="168" spans="1:13" ht="28.5" customHeight="1" thickTop="1" x14ac:dyDescent="0.25">
      <c r="A168" s="13" t="s">
        <v>167</v>
      </c>
      <c r="B168" s="87" t="s">
        <v>264</v>
      </c>
      <c r="C168" s="88" t="str">
        <f>xlvar.PYORIG.DESCRLONG</f>
        <v>2020/21 Quarter 3 PJ Budget</v>
      </c>
      <c r="D168" s="88" t="str">
        <f>LEFT(xlvar.NXTBUD.DESCRLONG,7)</f>
        <v>2021/22</v>
      </c>
      <c r="E168" s="88" t="str">
        <f t="shared" ref="E168:M168" si="49">LEFT(D168,4)+1&amp;"/"&amp;RIGHT(D168,2)+1</f>
        <v>2022/23</v>
      </c>
      <c r="F168" s="88" t="str">
        <f t="shared" si="49"/>
        <v>2023/24</v>
      </c>
      <c r="G168" s="89" t="str">
        <f t="shared" si="49"/>
        <v>2024/25</v>
      </c>
      <c r="H168" s="48" t="str">
        <f t="shared" si="49"/>
        <v>2025/26</v>
      </c>
      <c r="I168" s="49" t="str">
        <f t="shared" si="49"/>
        <v>2026/27</v>
      </c>
      <c r="J168" s="49" t="str">
        <f t="shared" si="49"/>
        <v>2027/28</v>
      </c>
      <c r="K168" s="49" t="str">
        <f t="shared" si="49"/>
        <v>2028/29</v>
      </c>
      <c r="L168" s="49" t="str">
        <f t="shared" si="49"/>
        <v>2029/30</v>
      </c>
      <c r="M168" s="49" t="str">
        <f t="shared" si="49"/>
        <v>2030/31</v>
      </c>
    </row>
    <row r="169" spans="1:13" x14ac:dyDescent="0.25">
      <c r="A169" s="13" t="s">
        <v>207</v>
      </c>
      <c r="B169" s="90" t="s">
        <v>134</v>
      </c>
      <c r="C169" s="91"/>
      <c r="D169" s="92"/>
      <c r="E169" s="91"/>
      <c r="F169" s="91"/>
      <c r="G169" s="93"/>
      <c r="H169" s="40"/>
      <c r="I169" s="28"/>
      <c r="J169" s="28"/>
      <c r="K169" s="28"/>
      <c r="L169" s="28"/>
      <c r="M169" s="28"/>
    </row>
    <row r="170" spans="1:13" x14ac:dyDescent="0.25">
      <c r="A170" s="13" t="s">
        <v>361</v>
      </c>
      <c r="B170" s="80" t="s">
        <v>144</v>
      </c>
      <c r="C170" s="81">
        <v>9088752.5299999993</v>
      </c>
      <c r="D170" s="82">
        <v>9391044.4900000002</v>
      </c>
      <c r="E170" s="83">
        <v>9694978.4399999995</v>
      </c>
      <c r="F170" s="83">
        <v>10008739.24</v>
      </c>
      <c r="G170" s="84">
        <v>10332644.220000001</v>
      </c>
      <c r="H170" s="44">
        <v>10667020.949999999</v>
      </c>
      <c r="I170" s="45">
        <v>11012207.550000001</v>
      </c>
      <c r="J170" s="45">
        <v>11368553.060000001</v>
      </c>
      <c r="K170" s="45">
        <v>11736417.75</v>
      </c>
      <c r="L170" s="45">
        <v>12116173.51</v>
      </c>
      <c r="M170" s="45">
        <v>12508204.220000001</v>
      </c>
    </row>
    <row r="171" spans="1:13" x14ac:dyDescent="0.25">
      <c r="A171" s="13" t="s">
        <v>362</v>
      </c>
      <c r="B171" s="80" t="s">
        <v>145</v>
      </c>
      <c r="C171" s="81">
        <v>1907407.95</v>
      </c>
      <c r="D171" s="82">
        <v>1969486.2</v>
      </c>
      <c r="E171" s="83">
        <v>2033525.7</v>
      </c>
      <c r="F171" s="83">
        <v>2099647.7400000002</v>
      </c>
      <c r="G171" s="84">
        <v>2167920.04</v>
      </c>
      <c r="H171" s="44">
        <v>2238412.54</v>
      </c>
      <c r="I171" s="45">
        <v>2311197.4300000002</v>
      </c>
      <c r="J171" s="45">
        <v>2386349.31</v>
      </c>
      <c r="K171" s="45">
        <v>2463945.15</v>
      </c>
      <c r="L171" s="45">
        <v>2544064.42</v>
      </c>
      <c r="M171" s="45">
        <v>2626789.2200000002</v>
      </c>
    </row>
    <row r="172" spans="1:13" x14ac:dyDescent="0.25">
      <c r="A172" s="13" t="s">
        <v>363</v>
      </c>
      <c r="B172" s="80" t="s">
        <v>146</v>
      </c>
      <c r="C172" s="81">
        <v>418405</v>
      </c>
      <c r="D172" s="82">
        <v>387217</v>
      </c>
      <c r="E172" s="83">
        <v>386006</v>
      </c>
      <c r="F172" s="83">
        <v>384770</v>
      </c>
      <c r="G172" s="84">
        <v>383509</v>
      </c>
      <c r="H172" s="44">
        <v>382223</v>
      </c>
      <c r="I172" s="45">
        <v>380911</v>
      </c>
      <c r="J172" s="45">
        <v>379753</v>
      </c>
      <c r="K172" s="45">
        <v>378207</v>
      </c>
      <c r="L172" s="45">
        <v>376815</v>
      </c>
      <c r="M172" s="45">
        <v>375394</v>
      </c>
    </row>
    <row r="173" spans="1:13" x14ac:dyDescent="0.25">
      <c r="A173" s="13" t="s">
        <v>364</v>
      </c>
      <c r="B173" s="80" t="s">
        <v>147</v>
      </c>
      <c r="C173" s="81">
        <v>13368</v>
      </c>
      <c r="D173" s="82">
        <v>13630</v>
      </c>
      <c r="E173" s="83">
        <v>14175.2</v>
      </c>
      <c r="F173" s="83">
        <v>14742.21</v>
      </c>
      <c r="G173" s="84">
        <v>15331.9</v>
      </c>
      <c r="H173" s="44">
        <v>15945.18</v>
      </c>
      <c r="I173" s="45">
        <v>16582.990000000002</v>
      </c>
      <c r="J173" s="45">
        <v>17246.310000000001</v>
      </c>
      <c r="K173" s="45">
        <v>17936.16</v>
      </c>
      <c r="L173" s="45">
        <v>18653.61</v>
      </c>
      <c r="M173" s="45">
        <v>19399.75</v>
      </c>
    </row>
    <row r="174" spans="1:13" x14ac:dyDescent="0.25">
      <c r="A174" s="13" t="s">
        <v>365</v>
      </c>
      <c r="B174" s="80" t="s">
        <v>148</v>
      </c>
      <c r="C174" s="81">
        <v>93500</v>
      </c>
      <c r="D174" s="82">
        <v>93500</v>
      </c>
      <c r="E174" s="83">
        <v>93500</v>
      </c>
      <c r="F174" s="83">
        <v>93500</v>
      </c>
      <c r="G174" s="84">
        <v>93500</v>
      </c>
      <c r="H174" s="44">
        <v>93500</v>
      </c>
      <c r="I174" s="45">
        <v>93500</v>
      </c>
      <c r="J174" s="45">
        <v>93500</v>
      </c>
      <c r="K174" s="45">
        <v>93500</v>
      </c>
      <c r="L174" s="45">
        <v>93500</v>
      </c>
      <c r="M174" s="45">
        <v>93500</v>
      </c>
    </row>
    <row r="175" spans="1:13" x14ac:dyDescent="0.25">
      <c r="A175" s="13" t="s">
        <v>366</v>
      </c>
      <c r="B175" s="80" t="s">
        <v>149</v>
      </c>
      <c r="C175" s="81">
        <v>200959</v>
      </c>
      <c r="D175" s="82">
        <v>299153</v>
      </c>
      <c r="E175" s="83">
        <v>307379.71000000002</v>
      </c>
      <c r="F175" s="83">
        <v>315832.65000000002</v>
      </c>
      <c r="G175" s="84">
        <v>324518.05</v>
      </c>
      <c r="H175" s="44">
        <v>333442.31</v>
      </c>
      <c r="I175" s="45">
        <v>342611.97</v>
      </c>
      <c r="J175" s="45">
        <v>352033.8</v>
      </c>
      <c r="K175" s="45">
        <v>361714.72</v>
      </c>
      <c r="L175" s="45">
        <v>371661.87</v>
      </c>
      <c r="M175" s="45">
        <v>381882.57</v>
      </c>
    </row>
    <row r="176" spans="1:13" hidden="1" x14ac:dyDescent="0.25">
      <c r="A176" s="13" t="s">
        <v>166</v>
      </c>
      <c r="B176" s="63"/>
      <c r="C176" s="57"/>
      <c r="D176" s="58"/>
      <c r="E176" s="57"/>
      <c r="F176" s="57"/>
      <c r="G176" s="59"/>
      <c r="H176" s="42"/>
      <c r="I176" s="29"/>
      <c r="J176" s="29"/>
      <c r="K176" s="29"/>
      <c r="L176" s="29"/>
      <c r="M176" s="29"/>
    </row>
    <row r="177" spans="1:13" x14ac:dyDescent="0.25">
      <c r="A177" s="13" t="s">
        <v>167</v>
      </c>
      <c r="B177" s="64" t="s">
        <v>115</v>
      </c>
      <c r="C177" s="65">
        <f t="shared" ref="C177" si="50">SUM(C169:C176)</f>
        <v>11722392.479999999</v>
      </c>
      <c r="D177" s="66">
        <f t="shared" ref="D177:M177" si="51">SUM(D169:D176)</f>
        <v>12154030.689999999</v>
      </c>
      <c r="E177" s="65">
        <f t="shared" si="51"/>
        <v>12529565.049999999</v>
      </c>
      <c r="F177" s="65">
        <f t="shared" si="51"/>
        <v>12917231.840000002</v>
      </c>
      <c r="G177" s="67">
        <f t="shared" si="51"/>
        <v>13317423.210000003</v>
      </c>
      <c r="H177" s="43">
        <f t="shared" si="51"/>
        <v>13730543.979999999</v>
      </c>
      <c r="I177" s="31">
        <f t="shared" si="51"/>
        <v>14157010.940000001</v>
      </c>
      <c r="J177" s="31">
        <f t="shared" si="51"/>
        <v>14597435.480000002</v>
      </c>
      <c r="K177" s="31">
        <f t="shared" si="51"/>
        <v>15051720.780000001</v>
      </c>
      <c r="L177" s="31">
        <f t="shared" si="51"/>
        <v>15520868.409999998</v>
      </c>
      <c r="M177" s="31">
        <f t="shared" si="51"/>
        <v>16005169.760000002</v>
      </c>
    </row>
    <row r="178" spans="1:13" x14ac:dyDescent="0.25">
      <c r="A178" s="13" t="s">
        <v>207</v>
      </c>
      <c r="B178" s="56" t="s">
        <v>135</v>
      </c>
      <c r="C178" s="57"/>
      <c r="D178" s="58"/>
      <c r="E178" s="57"/>
      <c r="F178" s="57"/>
      <c r="G178" s="59"/>
      <c r="H178" s="42"/>
      <c r="I178" s="29"/>
      <c r="J178" s="29"/>
      <c r="K178" s="29"/>
      <c r="L178" s="29"/>
      <c r="M178" s="29"/>
    </row>
    <row r="179" spans="1:13" x14ac:dyDescent="0.25">
      <c r="A179" s="13" t="s">
        <v>367</v>
      </c>
      <c r="B179" s="85" t="s">
        <v>150</v>
      </c>
      <c r="C179" s="81">
        <v>1931938.47</v>
      </c>
      <c r="D179" s="82">
        <v>2011758.08</v>
      </c>
      <c r="E179" s="81">
        <v>2078154.92</v>
      </c>
      <c r="F179" s="81">
        <v>2146772.9300000002</v>
      </c>
      <c r="G179" s="86">
        <v>2217639.56</v>
      </c>
      <c r="H179" s="46">
        <v>2290860.89</v>
      </c>
      <c r="I179" s="47">
        <v>2366531.7200000002</v>
      </c>
      <c r="J179" s="47">
        <v>2444711.48</v>
      </c>
      <c r="K179" s="47">
        <v>2525496.2999999998</v>
      </c>
      <c r="L179" s="47">
        <v>2608956.0699999998</v>
      </c>
      <c r="M179" s="47">
        <v>2695185.38</v>
      </c>
    </row>
    <row r="180" spans="1:13" x14ac:dyDescent="0.25">
      <c r="A180" s="13" t="s">
        <v>368</v>
      </c>
      <c r="B180" s="85" t="s">
        <v>151</v>
      </c>
      <c r="C180" s="81">
        <v>1641250</v>
      </c>
      <c r="D180" s="82">
        <v>2247300</v>
      </c>
      <c r="E180" s="81">
        <v>2309100.7599999998</v>
      </c>
      <c r="F180" s="81">
        <v>2422601.04</v>
      </c>
      <c r="G180" s="86">
        <v>2437847.61</v>
      </c>
      <c r="H180" s="46">
        <v>2504888.4</v>
      </c>
      <c r="I180" s="47">
        <v>2573772.79</v>
      </c>
      <c r="J180" s="47">
        <v>2694551.54</v>
      </c>
      <c r="K180" s="47">
        <v>2717276.72</v>
      </c>
      <c r="L180" s="47">
        <v>2792001.84</v>
      </c>
      <c r="M180" s="47">
        <v>2868781.9</v>
      </c>
    </row>
    <row r="181" spans="1:13" x14ac:dyDescent="0.25">
      <c r="A181" s="13" t="s">
        <v>369</v>
      </c>
      <c r="B181" s="85" t="s">
        <v>152</v>
      </c>
      <c r="C181" s="81">
        <v>205415</v>
      </c>
      <c r="D181" s="82">
        <v>171424</v>
      </c>
      <c r="E181" s="81">
        <v>150666</v>
      </c>
      <c r="F181" s="81">
        <v>133885</v>
      </c>
      <c r="G181" s="86">
        <v>115142</v>
      </c>
      <c r="H181" s="46">
        <v>104046</v>
      </c>
      <c r="I181" s="47">
        <v>97343</v>
      </c>
      <c r="J181" s="47">
        <v>90450</v>
      </c>
      <c r="K181" s="47">
        <v>82637</v>
      </c>
      <c r="L181" s="47">
        <v>74563</v>
      </c>
      <c r="M181" s="47">
        <v>65974</v>
      </c>
    </row>
    <row r="182" spans="1:13" x14ac:dyDescent="0.25">
      <c r="A182" s="13" t="s">
        <v>268</v>
      </c>
      <c r="B182" s="85" t="s">
        <v>153</v>
      </c>
      <c r="C182" s="81">
        <v>1801307</v>
      </c>
      <c r="D182" s="82">
        <v>1851307</v>
      </c>
      <c r="E182" s="81">
        <v>1851307</v>
      </c>
      <c r="F182" s="81">
        <v>1851307</v>
      </c>
      <c r="G182" s="86">
        <v>1851307</v>
      </c>
      <c r="H182" s="46">
        <v>1851307</v>
      </c>
      <c r="I182" s="47">
        <v>1851307</v>
      </c>
      <c r="J182" s="47">
        <v>1851307</v>
      </c>
      <c r="K182" s="47">
        <v>1851307</v>
      </c>
      <c r="L182" s="47">
        <v>1851307</v>
      </c>
      <c r="M182" s="47">
        <v>1851307</v>
      </c>
    </row>
    <row r="183" spans="1:13" x14ac:dyDescent="0.25">
      <c r="A183" s="13" t="s">
        <v>370</v>
      </c>
      <c r="B183" s="85" t="s">
        <v>154</v>
      </c>
      <c r="C183" s="81">
        <v>752600</v>
      </c>
      <c r="D183" s="82">
        <v>535710</v>
      </c>
      <c r="E183" s="81">
        <v>551759.52</v>
      </c>
      <c r="F183" s="81">
        <v>568289.93000000005</v>
      </c>
      <c r="G183" s="86">
        <v>585315.64</v>
      </c>
      <c r="H183" s="46">
        <v>602851.49</v>
      </c>
      <c r="I183" s="47">
        <v>620912.77</v>
      </c>
      <c r="J183" s="47">
        <v>639515.21</v>
      </c>
      <c r="K183" s="47">
        <v>658675.04</v>
      </c>
      <c r="L183" s="47">
        <v>678408.98</v>
      </c>
      <c r="M183" s="47">
        <v>698734.2</v>
      </c>
    </row>
    <row r="184" spans="1:13" x14ac:dyDescent="0.25">
      <c r="A184" s="13" t="s">
        <v>371</v>
      </c>
      <c r="B184" s="85" t="s">
        <v>155</v>
      </c>
      <c r="C184" s="81">
        <v>2108197.0699999998</v>
      </c>
      <c r="D184" s="82">
        <v>2086970.85</v>
      </c>
      <c r="E184" s="81">
        <v>2157053.56</v>
      </c>
      <c r="F184" s="81">
        <v>2229507.7200000002</v>
      </c>
      <c r="G184" s="86">
        <v>2304414.09</v>
      </c>
      <c r="H184" s="46">
        <v>2381856.17</v>
      </c>
      <c r="I184" s="47">
        <v>2461920.36</v>
      </c>
      <c r="J184" s="47">
        <v>2544695.9900000002</v>
      </c>
      <c r="K184" s="47">
        <v>2630275.48</v>
      </c>
      <c r="L184" s="47">
        <v>2718754.41</v>
      </c>
      <c r="M184" s="47">
        <v>2810231.6</v>
      </c>
    </row>
    <row r="185" spans="1:13" hidden="1" x14ac:dyDescent="0.25">
      <c r="A185" s="13" t="s">
        <v>169</v>
      </c>
      <c r="B185" s="63"/>
      <c r="C185" s="57"/>
      <c r="D185" s="58"/>
      <c r="E185" s="57"/>
      <c r="F185" s="57"/>
      <c r="G185" s="59"/>
      <c r="H185" s="42"/>
      <c r="I185" s="29"/>
      <c r="J185" s="29"/>
      <c r="K185" s="29"/>
      <c r="L185" s="29"/>
      <c r="M185" s="29"/>
    </row>
    <row r="186" spans="1:13" ht="15.75" thickBot="1" x14ac:dyDescent="0.3">
      <c r="A186" s="13" t="s">
        <v>168</v>
      </c>
      <c r="B186" s="68" t="s">
        <v>116</v>
      </c>
      <c r="C186" s="69">
        <f t="shared" ref="C186:M186" si="52">SUM(C178:C185)</f>
        <v>8440707.5399999991</v>
      </c>
      <c r="D186" s="70">
        <f t="shared" si="52"/>
        <v>8904469.9299999997</v>
      </c>
      <c r="E186" s="69">
        <f t="shared" si="52"/>
        <v>9098041.7599999998</v>
      </c>
      <c r="F186" s="69">
        <f t="shared" si="52"/>
        <v>9352363.620000001</v>
      </c>
      <c r="G186" s="71">
        <f t="shared" si="52"/>
        <v>9511665.8999999985</v>
      </c>
      <c r="H186" s="43">
        <f t="shared" si="52"/>
        <v>9735809.9499999993</v>
      </c>
      <c r="I186" s="31">
        <f t="shared" si="52"/>
        <v>9971787.6399999987</v>
      </c>
      <c r="J186" s="31">
        <f t="shared" si="52"/>
        <v>10265231.219999999</v>
      </c>
      <c r="K186" s="31">
        <f t="shared" si="52"/>
        <v>10465667.539999999</v>
      </c>
      <c r="L186" s="31">
        <f t="shared" si="52"/>
        <v>10723991.300000001</v>
      </c>
      <c r="M186" s="31">
        <f t="shared" si="52"/>
        <v>10990214.08</v>
      </c>
    </row>
    <row r="187" spans="1:13" ht="15.75" thickTop="1" x14ac:dyDescent="0.25">
      <c r="A187" s="13" t="s">
        <v>167</v>
      </c>
      <c r="B187" s="94" t="s">
        <v>106</v>
      </c>
      <c r="C187" s="95">
        <f t="shared" ref="C187:M187" si="53">C177-C186</f>
        <v>3281684.9399999995</v>
      </c>
      <c r="D187" s="95">
        <f t="shared" si="53"/>
        <v>3249560.76</v>
      </c>
      <c r="E187" s="95">
        <f t="shared" si="53"/>
        <v>3431523.2899999991</v>
      </c>
      <c r="F187" s="95">
        <f t="shared" si="53"/>
        <v>3564868.2200000007</v>
      </c>
      <c r="G187" s="96">
        <f t="shared" si="53"/>
        <v>3805757.3100000042</v>
      </c>
      <c r="H187" s="50">
        <f t="shared" si="53"/>
        <v>3994734.0299999993</v>
      </c>
      <c r="I187" s="51">
        <f t="shared" si="53"/>
        <v>4185223.3000000026</v>
      </c>
      <c r="J187" s="51">
        <f t="shared" si="53"/>
        <v>4332204.2600000035</v>
      </c>
      <c r="K187" s="51">
        <f t="shared" si="53"/>
        <v>4586053.2400000021</v>
      </c>
      <c r="L187" s="51">
        <f t="shared" si="53"/>
        <v>4796877.1099999975</v>
      </c>
      <c r="M187" s="51">
        <f t="shared" si="53"/>
        <v>5014955.6800000016</v>
      </c>
    </row>
    <row r="188" spans="1:13" x14ac:dyDescent="0.25">
      <c r="A188" s="13" t="s">
        <v>207</v>
      </c>
      <c r="B188" s="90" t="s">
        <v>74</v>
      </c>
      <c r="C188" s="91"/>
      <c r="D188" s="92"/>
      <c r="E188" s="91"/>
      <c r="F188" s="91"/>
      <c r="G188" s="93"/>
      <c r="H188" s="42"/>
      <c r="I188" s="29"/>
      <c r="J188" s="29"/>
      <c r="K188" s="29"/>
      <c r="L188" s="29"/>
      <c r="M188" s="29"/>
    </row>
    <row r="189" spans="1:13" x14ac:dyDescent="0.25">
      <c r="A189" s="13" t="s">
        <v>372</v>
      </c>
      <c r="B189" s="85" t="s">
        <v>156</v>
      </c>
      <c r="C189" s="81">
        <v>3100000</v>
      </c>
      <c r="D189" s="82">
        <v>1459009</v>
      </c>
      <c r="E189" s="81">
        <v>600000</v>
      </c>
      <c r="F189" s="81">
        <v>600000</v>
      </c>
      <c r="G189" s="86">
        <v>600000</v>
      </c>
      <c r="H189" s="46">
        <v>600000</v>
      </c>
      <c r="I189" s="47">
        <v>600000</v>
      </c>
      <c r="J189" s="47">
        <v>600000</v>
      </c>
      <c r="K189" s="47">
        <v>600000</v>
      </c>
      <c r="L189" s="47">
        <v>600000</v>
      </c>
      <c r="M189" s="47">
        <v>600000</v>
      </c>
    </row>
    <row r="190" spans="1:13" hidden="1" x14ac:dyDescent="0.25">
      <c r="A190" s="13" t="s">
        <v>165</v>
      </c>
      <c r="B190" s="63"/>
      <c r="C190" s="57"/>
      <c r="D190" s="58"/>
      <c r="E190" s="57"/>
      <c r="F190" s="57"/>
      <c r="G190" s="59"/>
      <c r="H190" s="42"/>
      <c r="I190" s="29"/>
      <c r="J190" s="29"/>
      <c r="K190" s="29"/>
      <c r="L190" s="29"/>
      <c r="M190" s="29"/>
    </row>
    <row r="191" spans="1:13" ht="15.75" thickBot="1" x14ac:dyDescent="0.3">
      <c r="A191" s="13" t="s">
        <v>165</v>
      </c>
      <c r="B191" s="72" t="s">
        <v>107</v>
      </c>
      <c r="C191" s="73">
        <f t="shared" ref="C191:M191" si="54">SUM(C187:C190)</f>
        <v>6381684.9399999995</v>
      </c>
      <c r="D191" s="73">
        <f t="shared" si="54"/>
        <v>4708569.76</v>
      </c>
      <c r="E191" s="73">
        <f t="shared" si="54"/>
        <v>4031523.2899999991</v>
      </c>
      <c r="F191" s="73">
        <f t="shared" si="54"/>
        <v>4164868.2200000007</v>
      </c>
      <c r="G191" s="74">
        <f t="shared" si="54"/>
        <v>4405757.3100000042</v>
      </c>
      <c r="H191" s="50">
        <f t="shared" si="54"/>
        <v>4594734.0299999993</v>
      </c>
      <c r="I191" s="51">
        <f t="shared" si="54"/>
        <v>4785223.3000000026</v>
      </c>
      <c r="J191" s="51">
        <f t="shared" si="54"/>
        <v>4932204.2600000035</v>
      </c>
      <c r="K191" s="51">
        <f t="shared" si="54"/>
        <v>5186053.2400000021</v>
      </c>
      <c r="L191" s="51">
        <f t="shared" si="54"/>
        <v>5396877.1099999975</v>
      </c>
      <c r="M191" s="51">
        <f t="shared" si="54"/>
        <v>5614955.6800000016</v>
      </c>
    </row>
    <row r="192" spans="1:13" ht="16.5" thickTop="1" thickBot="1" x14ac:dyDescent="0.3">
      <c r="A192" s="13" t="s">
        <v>168</v>
      </c>
      <c r="B192" s="38"/>
      <c r="C192" s="39"/>
      <c r="D192" s="39"/>
      <c r="E192" s="39"/>
      <c r="F192" s="39"/>
      <c r="G192" s="39"/>
      <c r="H192" s="35"/>
      <c r="I192" s="35"/>
      <c r="J192" s="35"/>
      <c r="K192" s="35"/>
      <c r="L192" s="35"/>
      <c r="M192" s="35"/>
    </row>
    <row r="193" spans="1:13" ht="26.25" thickTop="1" x14ac:dyDescent="0.25">
      <c r="A193" s="13" t="s">
        <v>167</v>
      </c>
      <c r="B193" s="87" t="s">
        <v>265</v>
      </c>
      <c r="C193" s="88" t="str">
        <f>LEFT(xlvar.NXTBUD.DESCRLONG,7)&amp;" Original"</f>
        <v>2021/22 Original</v>
      </c>
      <c r="D193" s="88" t="str">
        <f>LEFT(xlvar.NXTBUD.DESCRLONG,7)</f>
        <v>2021/22</v>
      </c>
      <c r="E193" s="88" t="str">
        <f t="shared" ref="E193:M193" si="55">LEFT(D193,4)+1&amp;"/"&amp;RIGHT(D193,2)+1</f>
        <v>2022/23</v>
      </c>
      <c r="F193" s="88" t="str">
        <f t="shared" si="55"/>
        <v>2023/24</v>
      </c>
      <c r="G193" s="89" t="str">
        <f t="shared" si="55"/>
        <v>2024/25</v>
      </c>
      <c r="H193" s="48" t="str">
        <f t="shared" si="55"/>
        <v>2025/26</v>
      </c>
      <c r="I193" s="49" t="str">
        <f t="shared" si="55"/>
        <v>2026/27</v>
      </c>
      <c r="J193" s="49" t="str">
        <f t="shared" si="55"/>
        <v>2027/28</v>
      </c>
      <c r="K193" s="49" t="str">
        <f t="shared" si="55"/>
        <v>2028/29</v>
      </c>
      <c r="L193" s="49" t="str">
        <f t="shared" si="55"/>
        <v>2029/30</v>
      </c>
      <c r="M193" s="49" t="str">
        <f t="shared" si="55"/>
        <v>2030/31</v>
      </c>
    </row>
    <row r="194" spans="1:13" x14ac:dyDescent="0.25">
      <c r="A194" s="13" t="s">
        <v>207</v>
      </c>
      <c r="B194" s="90" t="s">
        <v>137</v>
      </c>
      <c r="C194" s="91"/>
      <c r="D194" s="92"/>
      <c r="E194" s="91"/>
      <c r="F194" s="91"/>
      <c r="G194" s="93"/>
      <c r="H194" s="42"/>
      <c r="I194" s="29"/>
      <c r="J194" s="29"/>
      <c r="K194" s="29"/>
      <c r="L194" s="29"/>
      <c r="M194" s="29"/>
    </row>
    <row r="195" spans="1:13" x14ac:dyDescent="0.25">
      <c r="A195" s="13" t="s">
        <v>373</v>
      </c>
      <c r="B195" s="85" t="s">
        <v>153</v>
      </c>
      <c r="C195" s="81">
        <v>1801307</v>
      </c>
      <c r="D195" s="82">
        <v>1851307</v>
      </c>
      <c r="E195" s="81">
        <v>1851307</v>
      </c>
      <c r="F195" s="81">
        <v>1851307</v>
      </c>
      <c r="G195" s="86">
        <v>1851307</v>
      </c>
      <c r="H195" s="46">
        <v>1851307</v>
      </c>
      <c r="I195" s="47">
        <v>1851307</v>
      </c>
      <c r="J195" s="47">
        <v>1851307</v>
      </c>
      <c r="K195" s="47">
        <v>1851307</v>
      </c>
      <c r="L195" s="47">
        <v>1851307</v>
      </c>
      <c r="M195" s="47">
        <v>1851307</v>
      </c>
    </row>
    <row r="196" spans="1:13" hidden="1" x14ac:dyDescent="0.25">
      <c r="A196" s="13" t="s">
        <v>168</v>
      </c>
      <c r="B196" s="63"/>
      <c r="C196" s="57"/>
      <c r="D196" s="58"/>
      <c r="E196" s="57"/>
      <c r="F196" s="57"/>
      <c r="G196" s="59"/>
      <c r="H196" s="42"/>
      <c r="I196" s="29"/>
      <c r="J196" s="29"/>
      <c r="K196" s="29"/>
      <c r="L196" s="29"/>
      <c r="M196" s="29"/>
    </row>
    <row r="197" spans="1:13" x14ac:dyDescent="0.25">
      <c r="A197" s="13" t="s">
        <v>170</v>
      </c>
      <c r="B197" s="64" t="str">
        <f t="shared" ref="B197" si="56">"Total "&amp;B194</f>
        <v>Total Non Cash</v>
      </c>
      <c r="C197" s="65">
        <f t="shared" ref="C197:M197" si="57">SUM(C194:C196)</f>
        <v>1801307</v>
      </c>
      <c r="D197" s="66">
        <f t="shared" si="57"/>
        <v>1851307</v>
      </c>
      <c r="E197" s="65">
        <f t="shared" si="57"/>
        <v>1851307</v>
      </c>
      <c r="F197" s="65">
        <f t="shared" si="57"/>
        <v>1851307</v>
      </c>
      <c r="G197" s="67">
        <f t="shared" si="57"/>
        <v>1851307</v>
      </c>
      <c r="H197" s="43">
        <f t="shared" si="57"/>
        <v>1851307</v>
      </c>
      <c r="I197" s="31">
        <f t="shared" si="57"/>
        <v>1851307</v>
      </c>
      <c r="J197" s="31">
        <f t="shared" si="57"/>
        <v>1851307</v>
      </c>
      <c r="K197" s="31">
        <f t="shared" si="57"/>
        <v>1851307</v>
      </c>
      <c r="L197" s="31">
        <f t="shared" si="57"/>
        <v>1851307</v>
      </c>
      <c r="M197" s="31">
        <f t="shared" si="57"/>
        <v>1851307</v>
      </c>
    </row>
    <row r="198" spans="1:13" x14ac:dyDescent="0.25">
      <c r="A198" s="13" t="s">
        <v>171</v>
      </c>
      <c r="B198" s="75" t="s">
        <v>75</v>
      </c>
      <c r="C198" s="61"/>
      <c r="D198" s="76"/>
      <c r="E198" s="61"/>
      <c r="F198" s="61"/>
      <c r="G198" s="62"/>
      <c r="H198" s="41"/>
      <c r="I198" s="30"/>
      <c r="J198" s="30"/>
      <c r="K198" s="30"/>
      <c r="L198" s="30"/>
      <c r="M198" s="30"/>
    </row>
    <row r="199" spans="1:13" x14ac:dyDescent="0.25">
      <c r="A199" s="13" t="s">
        <v>374</v>
      </c>
      <c r="B199" s="85" t="s">
        <v>140</v>
      </c>
      <c r="C199" s="81">
        <v>-17080064</v>
      </c>
      <c r="D199" s="82">
        <v>-13904054</v>
      </c>
      <c r="E199" s="81">
        <v>-13555000</v>
      </c>
      <c r="F199" s="81">
        <v>-9055000</v>
      </c>
      <c r="G199" s="86">
        <v>-2955000</v>
      </c>
      <c r="H199" s="46">
        <v>-3805000</v>
      </c>
      <c r="I199" s="47">
        <v>-4805000</v>
      </c>
      <c r="J199" s="47">
        <v>-5205000</v>
      </c>
      <c r="K199" s="47">
        <v>-11655000</v>
      </c>
      <c r="L199" s="47">
        <v>-5405000</v>
      </c>
      <c r="M199" s="47">
        <v>-3805000</v>
      </c>
    </row>
    <row r="200" spans="1:13" x14ac:dyDescent="0.25">
      <c r="A200" s="13" t="s">
        <v>165</v>
      </c>
      <c r="B200" s="63" t="s">
        <v>142</v>
      </c>
      <c r="C200" s="57">
        <v>0</v>
      </c>
      <c r="D200" s="58">
        <v>0</v>
      </c>
      <c r="E200" s="57">
        <v>0</v>
      </c>
      <c r="F200" s="57">
        <v>0</v>
      </c>
      <c r="G200" s="59">
        <v>0</v>
      </c>
      <c r="H200" s="42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</row>
    <row r="201" spans="1:13" hidden="1" x14ac:dyDescent="0.25">
      <c r="A201" s="13" t="s">
        <v>165</v>
      </c>
      <c r="B201" s="63"/>
      <c r="C201" s="57"/>
      <c r="D201" s="58"/>
      <c r="E201" s="57"/>
      <c r="F201" s="57"/>
      <c r="G201" s="59"/>
      <c r="H201" s="42"/>
      <c r="I201" s="29"/>
      <c r="J201" s="29"/>
      <c r="K201" s="29"/>
      <c r="L201" s="29"/>
      <c r="M201" s="29"/>
    </row>
    <row r="202" spans="1:13" x14ac:dyDescent="0.25">
      <c r="A202" s="13" t="s">
        <v>170</v>
      </c>
      <c r="B202" s="64" t="str">
        <f>"Total "&amp;B198</f>
        <v>Total Investing Fund Flows</v>
      </c>
      <c r="C202" s="65">
        <f t="shared" ref="C202:M202" si="58">SUM(C199:C201)</f>
        <v>-17080064</v>
      </c>
      <c r="D202" s="66">
        <f t="shared" si="58"/>
        <v>-13904054</v>
      </c>
      <c r="E202" s="65">
        <f t="shared" si="58"/>
        <v>-13555000</v>
      </c>
      <c r="F202" s="65">
        <f t="shared" si="58"/>
        <v>-9055000</v>
      </c>
      <c r="G202" s="67">
        <f t="shared" si="58"/>
        <v>-2955000</v>
      </c>
      <c r="H202" s="43">
        <f t="shared" si="58"/>
        <v>-3805000</v>
      </c>
      <c r="I202" s="31">
        <f t="shared" si="58"/>
        <v>-4805000</v>
      </c>
      <c r="J202" s="31">
        <f t="shared" si="58"/>
        <v>-5205000</v>
      </c>
      <c r="K202" s="31">
        <f t="shared" si="58"/>
        <v>-11655000</v>
      </c>
      <c r="L202" s="31">
        <f t="shared" si="58"/>
        <v>-5405000</v>
      </c>
      <c r="M202" s="31">
        <f t="shared" si="58"/>
        <v>-3805000</v>
      </c>
    </row>
    <row r="203" spans="1:13" x14ac:dyDescent="0.25">
      <c r="A203" s="13" t="s">
        <v>167</v>
      </c>
      <c r="B203" s="75" t="s">
        <v>77</v>
      </c>
      <c r="C203" s="61"/>
      <c r="D203" s="76"/>
      <c r="E203" s="61"/>
      <c r="F203" s="61"/>
      <c r="G203" s="62"/>
      <c r="H203" s="41"/>
      <c r="I203" s="30"/>
      <c r="J203" s="30"/>
      <c r="K203" s="30"/>
      <c r="L203" s="30"/>
      <c r="M203" s="30"/>
    </row>
    <row r="204" spans="1:13" x14ac:dyDescent="0.25">
      <c r="A204" s="13" t="s">
        <v>375</v>
      </c>
      <c r="B204" s="85" t="s">
        <v>157</v>
      </c>
      <c r="C204" s="81">
        <v>-486159</v>
      </c>
      <c r="D204" s="82">
        <v>-300222</v>
      </c>
      <c r="E204" s="81">
        <v>-214412</v>
      </c>
      <c r="F204" s="81">
        <v>-229957</v>
      </c>
      <c r="G204" s="86">
        <v>-193044</v>
      </c>
      <c r="H204" s="46">
        <v>-39667</v>
      </c>
      <c r="I204" s="47">
        <v>-45059</v>
      </c>
      <c r="J204" s="47">
        <v>-50613</v>
      </c>
      <c r="K204" s="47">
        <v>-57061</v>
      </c>
      <c r="L204" s="47">
        <v>-63742</v>
      </c>
      <c r="M204" s="47">
        <v>-70911</v>
      </c>
    </row>
    <row r="205" spans="1:13" hidden="1" x14ac:dyDescent="0.25">
      <c r="A205" s="13" t="s">
        <v>169</v>
      </c>
      <c r="B205" s="63"/>
      <c r="C205" s="57"/>
      <c r="D205" s="58"/>
      <c r="E205" s="57"/>
      <c r="F205" s="57"/>
      <c r="G205" s="59"/>
      <c r="H205" s="42"/>
      <c r="I205" s="29"/>
      <c r="J205" s="29"/>
      <c r="K205" s="29"/>
      <c r="L205" s="29"/>
      <c r="M205" s="29"/>
    </row>
    <row r="206" spans="1:13" ht="15.75" thickBot="1" x14ac:dyDescent="0.3">
      <c r="A206" s="13" t="s">
        <v>165</v>
      </c>
      <c r="B206" s="68" t="str">
        <f>"Total "&amp;B203</f>
        <v>Total Financing Fund Flows</v>
      </c>
      <c r="C206" s="69">
        <f t="shared" ref="C206:M206" si="59">SUM(C204:C205)</f>
        <v>-486159</v>
      </c>
      <c r="D206" s="70">
        <f t="shared" si="59"/>
        <v>-300222</v>
      </c>
      <c r="E206" s="69">
        <f t="shared" si="59"/>
        <v>-214412</v>
      </c>
      <c r="F206" s="69">
        <f t="shared" si="59"/>
        <v>-229957</v>
      </c>
      <c r="G206" s="71">
        <f t="shared" si="59"/>
        <v>-193044</v>
      </c>
      <c r="H206" s="43">
        <f t="shared" si="59"/>
        <v>-39667</v>
      </c>
      <c r="I206" s="31">
        <f t="shared" si="59"/>
        <v>-45059</v>
      </c>
      <c r="J206" s="31">
        <f t="shared" si="59"/>
        <v>-50613</v>
      </c>
      <c r="K206" s="31">
        <f t="shared" si="59"/>
        <v>-57061</v>
      </c>
      <c r="L206" s="31">
        <f t="shared" si="59"/>
        <v>-63742</v>
      </c>
      <c r="M206" s="31">
        <f t="shared" si="59"/>
        <v>-70911</v>
      </c>
    </row>
    <row r="207" spans="1:13" ht="15.75" thickTop="1" x14ac:dyDescent="0.25">
      <c r="A207" s="13" t="s">
        <v>170</v>
      </c>
      <c r="B207" s="94" t="s">
        <v>108</v>
      </c>
      <c r="C207" s="95">
        <f t="shared" ref="C207:M207" si="60">C191+C197+C202+C206</f>
        <v>-9383231.0600000005</v>
      </c>
      <c r="D207" s="95">
        <f t="shared" si="60"/>
        <v>-7644399.2400000002</v>
      </c>
      <c r="E207" s="95">
        <f t="shared" si="60"/>
        <v>-7886581.7100000009</v>
      </c>
      <c r="F207" s="95">
        <f t="shared" si="60"/>
        <v>-3268781.7799999993</v>
      </c>
      <c r="G207" s="96">
        <f t="shared" si="60"/>
        <v>3109020.3100000042</v>
      </c>
      <c r="H207" s="50">
        <f t="shared" si="60"/>
        <v>2601374.0299999993</v>
      </c>
      <c r="I207" s="51">
        <f t="shared" si="60"/>
        <v>1786471.3000000026</v>
      </c>
      <c r="J207" s="51">
        <f t="shared" si="60"/>
        <v>1527898.2600000035</v>
      </c>
      <c r="K207" s="51">
        <f t="shared" si="60"/>
        <v>-4674700.7599999979</v>
      </c>
      <c r="L207" s="51">
        <f t="shared" si="60"/>
        <v>1779442.1099999975</v>
      </c>
      <c r="M207" s="51">
        <f t="shared" si="60"/>
        <v>3590351.6800000016</v>
      </c>
    </row>
    <row r="208" spans="1:13" x14ac:dyDescent="0.25">
      <c r="A208" s="13" t="s">
        <v>167</v>
      </c>
      <c r="B208" s="97" t="s">
        <v>78</v>
      </c>
      <c r="C208" s="98"/>
      <c r="D208" s="99"/>
      <c r="E208" s="98"/>
      <c r="F208" s="98"/>
      <c r="G208" s="100"/>
      <c r="H208" s="41"/>
      <c r="I208" s="30"/>
      <c r="J208" s="30"/>
      <c r="K208" s="30"/>
      <c r="L208" s="30"/>
      <c r="M208" s="30"/>
    </row>
    <row r="209" spans="1:13" x14ac:dyDescent="0.25">
      <c r="A209" s="13" t="s">
        <v>376</v>
      </c>
      <c r="B209" s="85" t="s">
        <v>160</v>
      </c>
      <c r="C209" s="81">
        <v>-500000.04</v>
      </c>
      <c r="D209" s="82">
        <v>-500000.04</v>
      </c>
      <c r="E209" s="81">
        <v>-500000</v>
      </c>
      <c r="F209" s="81">
        <v>-500000</v>
      </c>
      <c r="G209" s="86">
        <v>-500000</v>
      </c>
      <c r="H209" s="46">
        <v>-500000</v>
      </c>
      <c r="I209" s="47">
        <v>-500000</v>
      </c>
      <c r="J209" s="47">
        <v>-500000</v>
      </c>
      <c r="K209" s="47">
        <v>-500000</v>
      </c>
      <c r="L209" s="47">
        <v>-500000</v>
      </c>
      <c r="M209" s="47">
        <v>-500000</v>
      </c>
    </row>
    <row r="210" spans="1:13" x14ac:dyDescent="0.25">
      <c r="A210" s="13" t="s">
        <v>377</v>
      </c>
      <c r="B210" s="85" t="s">
        <v>163</v>
      </c>
      <c r="C210" s="81">
        <v>1748641.92</v>
      </c>
      <c r="D210" s="82">
        <v>2178686.88</v>
      </c>
      <c r="E210" s="81">
        <v>383642</v>
      </c>
      <c r="F210" s="81">
        <v>148642</v>
      </c>
      <c r="G210" s="86">
        <v>148642</v>
      </c>
      <c r="H210" s="46">
        <v>148642</v>
      </c>
      <c r="I210" s="47">
        <v>148642</v>
      </c>
      <c r="J210" s="47">
        <v>348642</v>
      </c>
      <c r="K210" s="47">
        <v>148642</v>
      </c>
      <c r="L210" s="47">
        <v>148642</v>
      </c>
      <c r="M210" s="47">
        <v>148642</v>
      </c>
    </row>
    <row r="211" spans="1:13" x14ac:dyDescent="0.25">
      <c r="A211" s="13" t="s">
        <v>378</v>
      </c>
      <c r="B211" s="85" t="s">
        <v>164</v>
      </c>
      <c r="C211" s="81">
        <v>7185063.8399999999</v>
      </c>
      <c r="D211" s="82">
        <v>2527479</v>
      </c>
      <c r="E211" s="81">
        <v>2115000</v>
      </c>
      <c r="F211" s="81">
        <v>250000</v>
      </c>
      <c r="G211" s="86">
        <v>0</v>
      </c>
      <c r="H211" s="46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</row>
    <row r="212" spans="1:13" hidden="1" x14ac:dyDescent="0.25">
      <c r="A212" s="13" t="s">
        <v>169</v>
      </c>
      <c r="B212" s="63"/>
      <c r="C212" s="57"/>
      <c r="D212" s="58"/>
      <c r="E212" s="57"/>
      <c r="F212" s="57"/>
      <c r="G212" s="59"/>
      <c r="H212" s="42"/>
      <c r="I212" s="29"/>
      <c r="J212" s="29"/>
      <c r="K212" s="29"/>
      <c r="L212" s="29"/>
      <c r="M212" s="29"/>
    </row>
    <row r="213" spans="1:13" ht="15.75" thickBot="1" x14ac:dyDescent="0.3">
      <c r="A213" s="13" t="s">
        <v>165</v>
      </c>
      <c r="B213" s="68" t="str">
        <f>"Total "&amp;B208</f>
        <v>Total Reserve Movements</v>
      </c>
      <c r="C213" s="69">
        <f t="shared" ref="C213:M213" si="61">SUM(C209:C212)</f>
        <v>8433705.7199999988</v>
      </c>
      <c r="D213" s="70">
        <f t="shared" si="61"/>
        <v>4206165.84</v>
      </c>
      <c r="E213" s="69">
        <f t="shared" si="61"/>
        <v>1998642</v>
      </c>
      <c r="F213" s="69">
        <f t="shared" si="61"/>
        <v>-101358</v>
      </c>
      <c r="G213" s="71">
        <f t="shared" si="61"/>
        <v>-351358</v>
      </c>
      <c r="H213" s="43">
        <f t="shared" si="61"/>
        <v>-351358</v>
      </c>
      <c r="I213" s="31">
        <f t="shared" si="61"/>
        <v>-351358</v>
      </c>
      <c r="J213" s="31">
        <f t="shared" si="61"/>
        <v>-151358</v>
      </c>
      <c r="K213" s="31">
        <f t="shared" si="61"/>
        <v>-351358</v>
      </c>
      <c r="L213" s="31">
        <f t="shared" si="61"/>
        <v>-351358</v>
      </c>
      <c r="M213" s="31">
        <f t="shared" si="61"/>
        <v>-351358</v>
      </c>
    </row>
    <row r="214" spans="1:13" ht="16.5" thickTop="1" thickBot="1" x14ac:dyDescent="0.3">
      <c r="A214" s="13" t="s">
        <v>165</v>
      </c>
      <c r="B214" s="72" t="s">
        <v>109</v>
      </c>
      <c r="C214" s="73">
        <f t="shared" ref="C214:M214" si="62">C207+C213</f>
        <v>-949525.34000000171</v>
      </c>
      <c r="D214" s="73">
        <f t="shared" si="62"/>
        <v>-3438233.4000000004</v>
      </c>
      <c r="E214" s="73">
        <f t="shared" si="62"/>
        <v>-5887939.7100000009</v>
      </c>
      <c r="F214" s="73">
        <f t="shared" si="62"/>
        <v>-3370139.7799999993</v>
      </c>
      <c r="G214" s="74">
        <f t="shared" si="62"/>
        <v>2757662.3100000042</v>
      </c>
      <c r="H214" s="50">
        <f t="shared" si="62"/>
        <v>2250016.0299999993</v>
      </c>
      <c r="I214" s="51">
        <f t="shared" si="62"/>
        <v>1435113.3000000026</v>
      </c>
      <c r="J214" s="51">
        <f t="shared" si="62"/>
        <v>1376540.2600000035</v>
      </c>
      <c r="K214" s="51">
        <f t="shared" si="62"/>
        <v>-5026058.7599999979</v>
      </c>
      <c r="L214" s="51">
        <f t="shared" si="62"/>
        <v>1428084.1099999975</v>
      </c>
      <c r="M214" s="51">
        <f t="shared" si="62"/>
        <v>3238993.6800000016</v>
      </c>
    </row>
    <row r="215" spans="1:13" ht="15.75" thickTop="1" x14ac:dyDescent="0.25">
      <c r="A215" s="13" t="s">
        <v>172</v>
      </c>
      <c r="B215" s="38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</row>
    <row r="216" spans="1:13" x14ac:dyDescent="0.25">
      <c r="A216" s="13" t="s">
        <v>80</v>
      </c>
      <c r="B216" s="77" t="s">
        <v>250</v>
      </c>
      <c r="C216" s="78">
        <f>C214+'Gen Unrestricted'!B10</f>
        <v>16199474.659999998</v>
      </c>
      <c r="D216" s="78">
        <f t="shared" ref="D216" si="63">+C216+D214</f>
        <v>12761241.259999998</v>
      </c>
      <c r="E216" s="78">
        <f t="shared" ref="E216" si="64">+D216+E214</f>
        <v>6873301.549999997</v>
      </c>
      <c r="F216" s="78">
        <f t="shared" ref="F216" si="65">+E216+F214</f>
        <v>3503161.7699999977</v>
      </c>
      <c r="G216" s="78">
        <f t="shared" ref="G216" si="66">+F216+G214</f>
        <v>6260824.0800000019</v>
      </c>
      <c r="H216" s="52"/>
      <c r="I216" s="52"/>
      <c r="J216" s="52"/>
      <c r="K216" s="52"/>
      <c r="L216" s="52"/>
      <c r="M216" s="52"/>
    </row>
    <row r="217" spans="1:13" x14ac:dyDescent="0.25">
      <c r="A217" s="13" t="s">
        <v>79</v>
      </c>
    </row>
    <row r="218" spans="1:13" x14ac:dyDescent="0.25">
      <c r="A218" s="13" t="s">
        <v>61</v>
      </c>
    </row>
    <row r="219" spans="1:13" x14ac:dyDescent="0.25">
      <c r="A219" s="13" t="s">
        <v>43</v>
      </c>
      <c r="C219" s="26"/>
      <c r="D219" s="26"/>
    </row>
    <row r="220" spans="1:13" ht="15.75" thickBot="1" x14ac:dyDescent="0.3">
      <c r="A220" s="13" t="s">
        <v>61</v>
      </c>
      <c r="B220" s="1" t="s">
        <v>110</v>
      </c>
    </row>
    <row r="221" spans="1:13" ht="26.25" thickTop="1" x14ac:dyDescent="0.25">
      <c r="A221" s="13" t="s">
        <v>45</v>
      </c>
      <c r="B221" s="53" t="s">
        <v>254</v>
      </c>
      <c r="C221" s="54" t="str">
        <f>LEFT(xlvar.NXTBUD.DESCRLONG,7)&amp;" Original"</f>
        <v>2021/22 Original</v>
      </c>
      <c r="D221" s="54" t="str">
        <f>LEFT(xlvar.NXTBUD.DESCRLONG,7)</f>
        <v>2021/22</v>
      </c>
      <c r="E221" s="54" t="str">
        <f t="shared" ref="E221:M221" si="67">LEFT(D221,4)+1&amp;"/"&amp;RIGHT(D221,2)+1</f>
        <v>2022/23</v>
      </c>
      <c r="F221" s="54" t="str">
        <f t="shared" si="67"/>
        <v>2023/24</v>
      </c>
      <c r="G221" s="55" t="str">
        <f t="shared" si="67"/>
        <v>2024/25</v>
      </c>
      <c r="H221" s="48" t="str">
        <f t="shared" si="67"/>
        <v>2025/26</v>
      </c>
      <c r="I221" s="49" t="str">
        <f t="shared" si="67"/>
        <v>2026/27</v>
      </c>
      <c r="J221" s="49" t="str">
        <f t="shared" si="67"/>
        <v>2027/28</v>
      </c>
      <c r="K221" s="49" t="str">
        <f t="shared" si="67"/>
        <v>2028/29</v>
      </c>
      <c r="L221" s="49" t="str">
        <f t="shared" si="67"/>
        <v>2029/30</v>
      </c>
      <c r="M221" s="49" t="str">
        <f t="shared" si="67"/>
        <v>2030/31</v>
      </c>
    </row>
    <row r="222" spans="1:13" x14ac:dyDescent="0.25">
      <c r="A222" s="13" t="s">
        <v>206</v>
      </c>
      <c r="B222" s="56" t="s">
        <v>134</v>
      </c>
      <c r="C222" s="57"/>
      <c r="D222" s="58"/>
      <c r="E222" s="57"/>
      <c r="F222" s="57"/>
      <c r="G222" s="59"/>
      <c r="H222" s="40"/>
      <c r="I222" s="28"/>
      <c r="J222" s="28"/>
      <c r="K222" s="28"/>
      <c r="L222" s="28"/>
      <c r="M222" s="28"/>
    </row>
    <row r="223" spans="1:13" x14ac:dyDescent="0.25">
      <c r="A223" s="13" t="s">
        <v>379</v>
      </c>
      <c r="B223" s="80" t="s">
        <v>144</v>
      </c>
      <c r="C223" s="81">
        <v>37179373.530000001</v>
      </c>
      <c r="D223" s="82">
        <v>38340353.880000003</v>
      </c>
      <c r="E223" s="83">
        <v>39757967.890000001</v>
      </c>
      <c r="F223" s="83">
        <v>41228453.009999998</v>
      </c>
      <c r="G223" s="84">
        <v>42753797.280000001</v>
      </c>
      <c r="H223" s="44">
        <v>44307930.359999999</v>
      </c>
      <c r="I223" s="45">
        <v>45919298.810000002</v>
      </c>
      <c r="J223" s="45">
        <v>47590036.060000002</v>
      </c>
      <c r="K223" s="45">
        <v>49322355.890000001</v>
      </c>
      <c r="L223" s="45">
        <v>51118555.57</v>
      </c>
      <c r="M223" s="45">
        <v>52981018.990000002</v>
      </c>
    </row>
    <row r="224" spans="1:13" x14ac:dyDescent="0.25">
      <c r="A224" s="13" t="s">
        <v>380</v>
      </c>
      <c r="B224" s="80" t="s">
        <v>145</v>
      </c>
      <c r="C224" s="81">
        <v>15886178.699999999</v>
      </c>
      <c r="D224" s="82">
        <v>16824530.199999999</v>
      </c>
      <c r="E224" s="83">
        <v>17626410.600000001</v>
      </c>
      <c r="F224" s="83">
        <v>18118901.989999998</v>
      </c>
      <c r="G224" s="84">
        <v>18765662.390000001</v>
      </c>
      <c r="H224" s="44">
        <v>19383784.350000001</v>
      </c>
      <c r="I224" s="45">
        <v>20126041.440000001</v>
      </c>
      <c r="J224" s="45">
        <v>20793315.620000001</v>
      </c>
      <c r="K224" s="45">
        <v>21586521.48</v>
      </c>
      <c r="L224" s="45">
        <v>22306607.370000001</v>
      </c>
      <c r="M224" s="45">
        <v>23154556.719999999</v>
      </c>
    </row>
    <row r="225" spans="1:13" x14ac:dyDescent="0.25">
      <c r="A225" s="13" t="s">
        <v>381</v>
      </c>
      <c r="B225" s="80" t="s">
        <v>146</v>
      </c>
      <c r="C225" s="81">
        <v>964155</v>
      </c>
      <c r="D225" s="82">
        <v>957717</v>
      </c>
      <c r="E225" s="83">
        <v>956506</v>
      </c>
      <c r="F225" s="83">
        <v>955270</v>
      </c>
      <c r="G225" s="84">
        <v>954009</v>
      </c>
      <c r="H225" s="44">
        <v>952723</v>
      </c>
      <c r="I225" s="45">
        <v>951411</v>
      </c>
      <c r="J225" s="45">
        <v>950253</v>
      </c>
      <c r="K225" s="45">
        <v>948707</v>
      </c>
      <c r="L225" s="45">
        <v>947315</v>
      </c>
      <c r="M225" s="45">
        <v>945894</v>
      </c>
    </row>
    <row r="226" spans="1:13" x14ac:dyDescent="0.25">
      <c r="A226" s="13" t="s">
        <v>382</v>
      </c>
      <c r="B226" s="80" t="s">
        <v>147</v>
      </c>
      <c r="C226" s="81">
        <v>1396203.71</v>
      </c>
      <c r="D226" s="82">
        <v>1591503.57</v>
      </c>
      <c r="E226" s="83">
        <v>1675012.43</v>
      </c>
      <c r="F226" s="83">
        <v>1731034.66</v>
      </c>
      <c r="G226" s="84">
        <v>1799417.02</v>
      </c>
      <c r="H226" s="44">
        <v>1860249.46</v>
      </c>
      <c r="I226" s="45">
        <v>1933628.33</v>
      </c>
      <c r="J226" s="45">
        <v>1999653.67</v>
      </c>
      <c r="K226" s="45">
        <v>2078427.24</v>
      </c>
      <c r="L226" s="45">
        <v>2150056.38</v>
      </c>
      <c r="M226" s="45">
        <v>2234655.8199999998</v>
      </c>
    </row>
    <row r="227" spans="1:13" x14ac:dyDescent="0.25">
      <c r="A227" s="13" t="s">
        <v>383</v>
      </c>
      <c r="B227" s="80" t="s">
        <v>148</v>
      </c>
      <c r="C227" s="81">
        <v>16723014.52</v>
      </c>
      <c r="D227" s="82">
        <v>12900336.779999999</v>
      </c>
      <c r="E227" s="83">
        <v>11052160.310000001</v>
      </c>
      <c r="F227" s="83">
        <v>11186724.689999999</v>
      </c>
      <c r="G227" s="84">
        <v>11361808.33</v>
      </c>
      <c r="H227" s="44">
        <v>11484959.82</v>
      </c>
      <c r="I227" s="45">
        <v>11640529.98</v>
      </c>
      <c r="J227" s="45">
        <v>11802129.630000001</v>
      </c>
      <c r="K227" s="45">
        <v>11965866.09</v>
      </c>
      <c r="L227" s="45">
        <v>12183849.699999999</v>
      </c>
      <c r="M227" s="45">
        <v>12355193.75</v>
      </c>
    </row>
    <row r="228" spans="1:13" x14ac:dyDescent="0.25">
      <c r="A228" s="13" t="s">
        <v>384</v>
      </c>
      <c r="B228" s="80" t="s">
        <v>149</v>
      </c>
      <c r="C228" s="81">
        <v>19547071.399999999</v>
      </c>
      <c r="D228" s="82">
        <v>20102467.960000001</v>
      </c>
      <c r="E228" s="83">
        <v>20207645.559999999</v>
      </c>
      <c r="F228" s="83">
        <v>20859768.690000001</v>
      </c>
      <c r="G228" s="84">
        <v>21554971.760000002</v>
      </c>
      <c r="H228" s="44">
        <v>22262056.559999999</v>
      </c>
      <c r="I228" s="45">
        <v>23017852.77</v>
      </c>
      <c r="J228" s="45">
        <v>23775219.449999999</v>
      </c>
      <c r="K228" s="45">
        <v>24583045.57</v>
      </c>
      <c r="L228" s="45">
        <v>25394251.52</v>
      </c>
      <c r="M228" s="45">
        <v>26257790.059999999</v>
      </c>
    </row>
    <row r="229" spans="1:13" hidden="1" x14ac:dyDescent="0.25">
      <c r="A229" s="13" t="s">
        <v>61</v>
      </c>
      <c r="B229" s="63"/>
      <c r="C229" s="57"/>
      <c r="D229" s="58"/>
      <c r="E229" s="57"/>
      <c r="F229" s="57"/>
      <c r="G229" s="59"/>
      <c r="H229" s="42"/>
      <c r="I229" s="29"/>
      <c r="J229" s="29"/>
      <c r="K229" s="29"/>
      <c r="L229" s="29"/>
      <c r="M229" s="29"/>
    </row>
    <row r="230" spans="1:13" x14ac:dyDescent="0.25">
      <c r="A230" s="13" t="s">
        <v>45</v>
      </c>
      <c r="B230" s="64" t="s">
        <v>115</v>
      </c>
      <c r="C230" s="65">
        <f>SUM(C222:C229)</f>
        <v>91695996.860000014</v>
      </c>
      <c r="D230" s="66">
        <f t="shared" ref="D230:M230" si="68">SUM(D222:D229)</f>
        <v>90716909.389999986</v>
      </c>
      <c r="E230" s="65">
        <f t="shared" si="68"/>
        <v>91275702.790000007</v>
      </c>
      <c r="F230" s="65">
        <f t="shared" si="68"/>
        <v>94080153.039999992</v>
      </c>
      <c r="G230" s="67">
        <f t="shared" si="68"/>
        <v>97189665.780000016</v>
      </c>
      <c r="H230" s="43">
        <f t="shared" si="68"/>
        <v>100251703.55000001</v>
      </c>
      <c r="I230" s="31">
        <f t="shared" si="68"/>
        <v>103588762.33</v>
      </c>
      <c r="J230" s="31">
        <f t="shared" si="68"/>
        <v>106910607.43000001</v>
      </c>
      <c r="K230" s="31">
        <f t="shared" si="68"/>
        <v>110484923.27000001</v>
      </c>
      <c r="L230" s="31">
        <f t="shared" si="68"/>
        <v>114100635.53999999</v>
      </c>
      <c r="M230" s="31">
        <f t="shared" si="68"/>
        <v>117929109.34</v>
      </c>
    </row>
    <row r="231" spans="1:13" x14ac:dyDescent="0.25">
      <c r="A231" s="13" t="s">
        <v>206</v>
      </c>
      <c r="B231" s="56" t="s">
        <v>135</v>
      </c>
      <c r="C231" s="57"/>
      <c r="D231" s="58"/>
      <c r="E231" s="57"/>
      <c r="F231" s="57"/>
      <c r="G231" s="59"/>
      <c r="H231" s="42"/>
      <c r="I231" s="29"/>
      <c r="J231" s="29"/>
      <c r="K231" s="29"/>
      <c r="L231" s="29"/>
      <c r="M231" s="29"/>
    </row>
    <row r="232" spans="1:13" x14ac:dyDescent="0.25">
      <c r="A232" s="13" t="s">
        <v>385</v>
      </c>
      <c r="B232" s="85" t="s">
        <v>150</v>
      </c>
      <c r="C232" s="81">
        <v>26785473.649999999</v>
      </c>
      <c r="D232" s="82">
        <v>28161188</v>
      </c>
      <c r="E232" s="81">
        <v>29283781.859999999</v>
      </c>
      <c r="F232" s="81">
        <v>30223100.100000001</v>
      </c>
      <c r="G232" s="86">
        <v>31207600.309999999</v>
      </c>
      <c r="H232" s="46">
        <v>32191387.489999998</v>
      </c>
      <c r="I232" s="47">
        <v>33204671.149999999</v>
      </c>
      <c r="J232" s="47">
        <v>34248329.490000002</v>
      </c>
      <c r="K232" s="47">
        <v>35326507.359999999</v>
      </c>
      <c r="L232" s="47">
        <v>36433756.399999999</v>
      </c>
      <c r="M232" s="47">
        <v>37574220.32</v>
      </c>
    </row>
    <row r="233" spans="1:13" x14ac:dyDescent="0.25">
      <c r="A233" s="13" t="s">
        <v>386</v>
      </c>
      <c r="B233" s="85" t="s">
        <v>151</v>
      </c>
      <c r="C233" s="81">
        <v>20603732.129999999</v>
      </c>
      <c r="D233" s="82">
        <v>15448054.5</v>
      </c>
      <c r="E233" s="81">
        <v>14748439.4</v>
      </c>
      <c r="F233" s="81">
        <v>15259034.720000001</v>
      </c>
      <c r="G233" s="86">
        <v>15757210.82</v>
      </c>
      <c r="H233" s="46">
        <v>15890909.98</v>
      </c>
      <c r="I233" s="47">
        <v>16312974.15</v>
      </c>
      <c r="J233" s="47">
        <v>16942039.309999999</v>
      </c>
      <c r="K233" s="47">
        <v>17499718.850000001</v>
      </c>
      <c r="L233" s="47">
        <v>17593902.16</v>
      </c>
      <c r="M233" s="47">
        <v>17985681.379999999</v>
      </c>
    </row>
    <row r="234" spans="1:13" x14ac:dyDescent="0.25">
      <c r="A234" s="13" t="s">
        <v>387</v>
      </c>
      <c r="B234" s="85" t="s">
        <v>152</v>
      </c>
      <c r="C234" s="81">
        <v>1277084</v>
      </c>
      <c r="D234" s="82">
        <v>1509403</v>
      </c>
      <c r="E234" s="81">
        <v>1569617</v>
      </c>
      <c r="F234" s="81">
        <v>1467969</v>
      </c>
      <c r="G234" s="86">
        <v>1367107</v>
      </c>
      <c r="H234" s="46">
        <v>1283094</v>
      </c>
      <c r="I234" s="47">
        <v>1196739</v>
      </c>
      <c r="J234" s="47">
        <v>1111083</v>
      </c>
      <c r="K234" s="47">
        <v>1016922</v>
      </c>
      <c r="L234" s="47">
        <v>919058</v>
      </c>
      <c r="M234" s="47">
        <v>817437</v>
      </c>
    </row>
    <row r="235" spans="1:13" x14ac:dyDescent="0.25">
      <c r="A235" s="13" t="s">
        <v>269</v>
      </c>
      <c r="B235" s="85" t="s">
        <v>153</v>
      </c>
      <c r="C235" s="81">
        <v>14957876</v>
      </c>
      <c r="D235" s="82">
        <v>15407876</v>
      </c>
      <c r="E235" s="81">
        <v>15407876</v>
      </c>
      <c r="F235" s="81">
        <v>15407876</v>
      </c>
      <c r="G235" s="86">
        <v>15407876</v>
      </c>
      <c r="H235" s="46">
        <v>15407876</v>
      </c>
      <c r="I235" s="47">
        <v>15407876</v>
      </c>
      <c r="J235" s="47">
        <v>15407876</v>
      </c>
      <c r="K235" s="47">
        <v>15407876</v>
      </c>
      <c r="L235" s="47">
        <v>15407876</v>
      </c>
      <c r="M235" s="47">
        <v>15407876</v>
      </c>
    </row>
    <row r="236" spans="1:13" x14ac:dyDescent="0.25">
      <c r="A236" s="13" t="s">
        <v>388</v>
      </c>
      <c r="B236" s="85" t="s">
        <v>154</v>
      </c>
      <c r="C236" s="81">
        <v>6068126.0300000003</v>
      </c>
      <c r="D236" s="82">
        <v>6343831.8399999999</v>
      </c>
      <c r="E236" s="81">
        <v>6551549.8700000001</v>
      </c>
      <c r="F236" s="81">
        <v>6766382.5700000003</v>
      </c>
      <c r="G236" s="86">
        <v>6910926.9900000002</v>
      </c>
      <c r="H236" s="46">
        <v>7154920.6100000003</v>
      </c>
      <c r="I236" s="47">
        <v>7306573.3399999999</v>
      </c>
      <c r="J236" s="47">
        <v>7566549.5599999996</v>
      </c>
      <c r="K236" s="47">
        <v>7725518.6200000001</v>
      </c>
      <c r="L236" s="47">
        <v>8003054.9199999999</v>
      </c>
      <c r="M236" s="47">
        <v>8169137.5899999999</v>
      </c>
    </row>
    <row r="237" spans="1:13" x14ac:dyDescent="0.25">
      <c r="A237" s="13" t="s">
        <v>389</v>
      </c>
      <c r="B237" s="85" t="s">
        <v>155</v>
      </c>
      <c r="C237" s="81">
        <v>18938086.120000001</v>
      </c>
      <c r="D237" s="82">
        <v>19570914.129999999</v>
      </c>
      <c r="E237" s="81">
        <v>19958644.280000001</v>
      </c>
      <c r="F237" s="81">
        <v>20604614.690000001</v>
      </c>
      <c r="G237" s="86">
        <v>21271768.75</v>
      </c>
      <c r="H237" s="46">
        <v>21960808.73</v>
      </c>
      <c r="I237" s="47">
        <v>22672460.390000001</v>
      </c>
      <c r="J237" s="47">
        <v>23407473.969999999</v>
      </c>
      <c r="K237" s="47">
        <v>24166624.300000001</v>
      </c>
      <c r="L237" s="47">
        <v>24950712.649999999</v>
      </c>
      <c r="M237" s="47">
        <v>25760567.030000001</v>
      </c>
    </row>
    <row r="238" spans="1:13" hidden="1" x14ac:dyDescent="0.25">
      <c r="A238" s="13" t="s">
        <v>69</v>
      </c>
      <c r="B238" s="63"/>
      <c r="C238" s="57"/>
      <c r="D238" s="58"/>
      <c r="E238" s="57"/>
      <c r="F238" s="57"/>
      <c r="G238" s="59"/>
      <c r="H238" s="42"/>
      <c r="I238" s="29"/>
      <c r="J238" s="29"/>
      <c r="K238" s="29"/>
      <c r="L238" s="29"/>
      <c r="M238" s="29"/>
    </row>
    <row r="239" spans="1:13" ht="15.75" thickBot="1" x14ac:dyDescent="0.3">
      <c r="A239" s="13" t="s">
        <v>79</v>
      </c>
      <c r="B239" s="68" t="s">
        <v>116</v>
      </c>
      <c r="C239" s="69">
        <f>SUM(C231:C238)</f>
        <v>88630377.930000007</v>
      </c>
      <c r="D239" s="70">
        <f t="shared" ref="D239:M239" si="69">SUM(D231:D238)</f>
        <v>86441267.469999999</v>
      </c>
      <c r="E239" s="69">
        <f t="shared" si="69"/>
        <v>87519908.409999996</v>
      </c>
      <c r="F239" s="69">
        <f t="shared" si="69"/>
        <v>89728977.079999998</v>
      </c>
      <c r="G239" s="71">
        <f t="shared" si="69"/>
        <v>91922489.86999999</v>
      </c>
      <c r="H239" s="43">
        <f t="shared" si="69"/>
        <v>93888996.810000002</v>
      </c>
      <c r="I239" s="31">
        <f t="shared" si="69"/>
        <v>96101294.030000001</v>
      </c>
      <c r="J239" s="31">
        <f t="shared" si="69"/>
        <v>98683351.329999998</v>
      </c>
      <c r="K239" s="31">
        <f t="shared" si="69"/>
        <v>101143167.13000001</v>
      </c>
      <c r="L239" s="31">
        <f t="shared" si="69"/>
        <v>103308360.13</v>
      </c>
      <c r="M239" s="31">
        <f t="shared" si="69"/>
        <v>105714919.32000001</v>
      </c>
    </row>
    <row r="240" spans="1:13" ht="15.75" thickTop="1" x14ac:dyDescent="0.25">
      <c r="A240" s="13" t="s">
        <v>45</v>
      </c>
      <c r="B240" s="94" t="s">
        <v>106</v>
      </c>
      <c r="C240" s="95">
        <f t="shared" ref="C240:M240" si="70">C230-C239</f>
        <v>3065618.9300000072</v>
      </c>
      <c r="D240" s="95">
        <f t="shared" si="70"/>
        <v>4275641.9199999869</v>
      </c>
      <c r="E240" s="95">
        <f t="shared" si="70"/>
        <v>3755794.3800000101</v>
      </c>
      <c r="F240" s="95">
        <f t="shared" si="70"/>
        <v>4351175.9599999934</v>
      </c>
      <c r="G240" s="96">
        <f t="shared" si="70"/>
        <v>5267175.9100000262</v>
      </c>
      <c r="H240" s="50">
        <f t="shared" si="70"/>
        <v>6362706.7400000095</v>
      </c>
      <c r="I240" s="51">
        <f t="shared" si="70"/>
        <v>7487468.299999997</v>
      </c>
      <c r="J240" s="51">
        <f t="shared" si="70"/>
        <v>8227256.1000000089</v>
      </c>
      <c r="K240" s="51">
        <f t="shared" si="70"/>
        <v>9341756.1400000006</v>
      </c>
      <c r="L240" s="51">
        <f t="shared" si="70"/>
        <v>10792275.409999996</v>
      </c>
      <c r="M240" s="51">
        <f t="shared" si="70"/>
        <v>12214190.019999996</v>
      </c>
    </row>
    <row r="241" spans="1:13" x14ac:dyDescent="0.25">
      <c r="A241" s="13" t="s">
        <v>206</v>
      </c>
      <c r="B241" s="90" t="s">
        <v>74</v>
      </c>
      <c r="C241" s="91"/>
      <c r="D241" s="92"/>
      <c r="E241" s="91"/>
      <c r="F241" s="91"/>
      <c r="G241" s="93"/>
      <c r="H241" s="42"/>
      <c r="I241" s="29"/>
      <c r="J241" s="29"/>
      <c r="K241" s="29"/>
      <c r="L241" s="29"/>
      <c r="M241" s="29"/>
    </row>
    <row r="242" spans="1:13" x14ac:dyDescent="0.25">
      <c r="A242" s="13" t="s">
        <v>390</v>
      </c>
      <c r="B242" s="85" t="s">
        <v>156</v>
      </c>
      <c r="C242" s="81">
        <v>36255672</v>
      </c>
      <c r="D242" s="82">
        <v>24189252</v>
      </c>
      <c r="E242" s="81">
        <v>1699340</v>
      </c>
      <c r="F242" s="81">
        <v>1703312</v>
      </c>
      <c r="G242" s="86">
        <v>1707428</v>
      </c>
      <c r="H242" s="46">
        <v>1711688</v>
      </c>
      <c r="I242" s="47">
        <v>1716092</v>
      </c>
      <c r="J242" s="47">
        <v>1720652</v>
      </c>
      <c r="K242" s="47">
        <v>1722128</v>
      </c>
      <c r="L242" s="47">
        <v>1726904</v>
      </c>
      <c r="M242" s="47">
        <v>1731836</v>
      </c>
    </row>
    <row r="243" spans="1:13" hidden="1" x14ac:dyDescent="0.25">
      <c r="A243" s="13" t="s">
        <v>43</v>
      </c>
      <c r="B243" s="101"/>
      <c r="C243" s="102"/>
      <c r="D243" s="103"/>
      <c r="E243" s="102"/>
      <c r="F243" s="102"/>
      <c r="G243" s="104"/>
      <c r="H243" s="42"/>
      <c r="I243" s="29"/>
      <c r="J243" s="29"/>
      <c r="K243" s="29"/>
      <c r="L243" s="29"/>
      <c r="M243" s="29"/>
    </row>
    <row r="244" spans="1:13" ht="15.75" thickBot="1" x14ac:dyDescent="0.3">
      <c r="A244" s="13" t="s">
        <v>43</v>
      </c>
      <c r="B244" s="72" t="s">
        <v>107</v>
      </c>
      <c r="C244" s="73">
        <f>SUM(C240:C243)</f>
        <v>39321290.930000007</v>
      </c>
      <c r="D244" s="73">
        <f t="shared" ref="D244:M244" si="71">SUM(D240:D243)</f>
        <v>28464893.919999987</v>
      </c>
      <c r="E244" s="73">
        <f t="shared" si="71"/>
        <v>5455134.3800000101</v>
      </c>
      <c r="F244" s="73">
        <f t="shared" si="71"/>
        <v>6054487.9599999934</v>
      </c>
      <c r="G244" s="74">
        <f t="shared" si="71"/>
        <v>6974603.9100000262</v>
      </c>
      <c r="H244" s="50">
        <f t="shared" si="71"/>
        <v>8074394.7400000095</v>
      </c>
      <c r="I244" s="51">
        <f t="shared" si="71"/>
        <v>9203560.299999997</v>
      </c>
      <c r="J244" s="51">
        <f t="shared" si="71"/>
        <v>9947908.1000000089</v>
      </c>
      <c r="K244" s="51">
        <f t="shared" si="71"/>
        <v>11063884.140000001</v>
      </c>
      <c r="L244" s="51">
        <f t="shared" si="71"/>
        <v>12519179.409999996</v>
      </c>
      <c r="M244" s="51">
        <f t="shared" si="71"/>
        <v>13946026.019999996</v>
      </c>
    </row>
    <row r="245" spans="1:13" ht="16.5" thickTop="1" thickBot="1" x14ac:dyDescent="0.3">
      <c r="A245" s="13" t="s">
        <v>79</v>
      </c>
      <c r="B245" s="38"/>
      <c r="C245" s="39"/>
      <c r="D245" s="39"/>
      <c r="E245" s="39"/>
      <c r="F245" s="39"/>
      <c r="G245" s="39"/>
      <c r="H245" s="35"/>
      <c r="I245" s="35"/>
      <c r="J245" s="35"/>
      <c r="K245" s="35"/>
      <c r="L245" s="35"/>
      <c r="M245" s="35"/>
    </row>
    <row r="246" spans="1:13" ht="26.25" thickTop="1" x14ac:dyDescent="0.25">
      <c r="A246" s="13" t="s">
        <v>45</v>
      </c>
      <c r="B246" s="87" t="s">
        <v>255</v>
      </c>
      <c r="C246" s="88" t="str">
        <f>LEFT(xlvar.NXTBUD.DESCRLONG,7)&amp;" Original"</f>
        <v>2021/22 Original</v>
      </c>
      <c r="D246" s="88" t="str">
        <f>LEFT(xlvar.NXTBUD.DESCRLONG,7)</f>
        <v>2021/22</v>
      </c>
      <c r="E246" s="88" t="str">
        <f t="shared" ref="E246:M246" si="72">LEFT(D246,4)+1&amp;"/"&amp;RIGHT(D246,2)+1</f>
        <v>2022/23</v>
      </c>
      <c r="F246" s="88" t="str">
        <f t="shared" si="72"/>
        <v>2023/24</v>
      </c>
      <c r="G246" s="89" t="str">
        <f t="shared" si="72"/>
        <v>2024/25</v>
      </c>
      <c r="H246" s="48" t="str">
        <f t="shared" si="72"/>
        <v>2025/26</v>
      </c>
      <c r="I246" s="49" t="str">
        <f t="shared" si="72"/>
        <v>2026/27</v>
      </c>
      <c r="J246" s="49" t="str">
        <f t="shared" si="72"/>
        <v>2027/28</v>
      </c>
      <c r="K246" s="49" t="str">
        <f t="shared" si="72"/>
        <v>2028/29</v>
      </c>
      <c r="L246" s="49" t="str">
        <f t="shared" si="72"/>
        <v>2029/30</v>
      </c>
      <c r="M246" s="49" t="str">
        <f t="shared" si="72"/>
        <v>2030/31</v>
      </c>
    </row>
    <row r="247" spans="1:13" x14ac:dyDescent="0.25">
      <c r="A247" s="13" t="s">
        <v>206</v>
      </c>
      <c r="B247" s="90" t="s">
        <v>137</v>
      </c>
      <c r="C247" s="91"/>
      <c r="D247" s="92"/>
      <c r="E247" s="91"/>
      <c r="F247" s="91"/>
      <c r="G247" s="93"/>
      <c r="H247" s="42"/>
      <c r="I247" s="29"/>
      <c r="J247" s="29"/>
      <c r="K247" s="29"/>
      <c r="L247" s="29"/>
      <c r="M247" s="29"/>
    </row>
    <row r="248" spans="1:13" x14ac:dyDescent="0.25">
      <c r="A248" s="13" t="s">
        <v>391</v>
      </c>
      <c r="B248" s="85" t="s">
        <v>153</v>
      </c>
      <c r="C248" s="81">
        <v>14957876</v>
      </c>
      <c r="D248" s="82">
        <v>15407876</v>
      </c>
      <c r="E248" s="81">
        <v>15407876</v>
      </c>
      <c r="F248" s="81">
        <v>15407876</v>
      </c>
      <c r="G248" s="86">
        <v>15407876</v>
      </c>
      <c r="H248" s="46">
        <v>15407876</v>
      </c>
      <c r="I248" s="47">
        <v>15407876</v>
      </c>
      <c r="J248" s="47">
        <v>15407876</v>
      </c>
      <c r="K248" s="47">
        <v>15407876</v>
      </c>
      <c r="L248" s="47">
        <v>15407876</v>
      </c>
      <c r="M248" s="47">
        <v>15407876</v>
      </c>
    </row>
    <row r="249" spans="1:13" hidden="1" x14ac:dyDescent="0.25">
      <c r="A249" s="13" t="s">
        <v>79</v>
      </c>
      <c r="B249" s="63"/>
      <c r="C249" s="57"/>
      <c r="D249" s="58"/>
      <c r="E249" s="57"/>
      <c r="F249" s="57"/>
      <c r="G249" s="59"/>
      <c r="H249" s="42"/>
      <c r="I249" s="29"/>
      <c r="J249" s="29"/>
      <c r="K249" s="29"/>
      <c r="L249" s="29"/>
      <c r="M249" s="29"/>
    </row>
    <row r="250" spans="1:13" x14ac:dyDescent="0.25">
      <c r="A250" s="13" t="s">
        <v>72</v>
      </c>
      <c r="B250" s="64" t="str">
        <f>"Total "&amp;B247</f>
        <v>Total Non Cash</v>
      </c>
      <c r="C250" s="65">
        <f t="shared" ref="C250:M250" si="73">SUM(C247:C249)</f>
        <v>14957876</v>
      </c>
      <c r="D250" s="66">
        <f t="shared" si="73"/>
        <v>15407876</v>
      </c>
      <c r="E250" s="65">
        <f t="shared" si="73"/>
        <v>15407876</v>
      </c>
      <c r="F250" s="65">
        <f t="shared" si="73"/>
        <v>15407876</v>
      </c>
      <c r="G250" s="67">
        <f t="shared" si="73"/>
        <v>15407876</v>
      </c>
      <c r="H250" s="43">
        <f t="shared" si="73"/>
        <v>15407876</v>
      </c>
      <c r="I250" s="31">
        <f t="shared" si="73"/>
        <v>15407876</v>
      </c>
      <c r="J250" s="31">
        <f t="shared" si="73"/>
        <v>15407876</v>
      </c>
      <c r="K250" s="31">
        <f t="shared" si="73"/>
        <v>15407876</v>
      </c>
      <c r="L250" s="31">
        <f t="shared" si="73"/>
        <v>15407876</v>
      </c>
      <c r="M250" s="31">
        <f t="shared" si="73"/>
        <v>15407876</v>
      </c>
    </row>
    <row r="251" spans="1:13" x14ac:dyDescent="0.25">
      <c r="A251" s="13" t="s">
        <v>105</v>
      </c>
      <c r="B251" s="75" t="s">
        <v>75</v>
      </c>
      <c r="C251" s="61"/>
      <c r="D251" s="76"/>
      <c r="E251" s="61"/>
      <c r="F251" s="61"/>
      <c r="G251" s="62"/>
      <c r="H251" s="41"/>
      <c r="I251" s="30"/>
      <c r="J251" s="30"/>
      <c r="K251" s="30"/>
      <c r="L251" s="30"/>
      <c r="M251" s="30"/>
    </row>
    <row r="252" spans="1:13" x14ac:dyDescent="0.25">
      <c r="A252" s="13" t="s">
        <v>392</v>
      </c>
      <c r="B252" s="85" t="s">
        <v>140</v>
      </c>
      <c r="C252" s="81">
        <v>-99566455.629999995</v>
      </c>
      <c r="D252" s="82">
        <v>-73795637.519999996</v>
      </c>
      <c r="E252" s="81">
        <v>-34413025.869999997</v>
      </c>
      <c r="F252" s="81">
        <v>-22302998.09</v>
      </c>
      <c r="G252" s="86">
        <v>-15400113.710000001</v>
      </c>
      <c r="H252" s="46">
        <v>-16981374.100000001</v>
      </c>
      <c r="I252" s="47">
        <v>-17368777.629999999</v>
      </c>
      <c r="J252" s="47">
        <v>-19655337.699999999</v>
      </c>
      <c r="K252" s="47">
        <v>-23314813.699999999</v>
      </c>
      <c r="L252" s="47">
        <v>-18016590.050000001</v>
      </c>
      <c r="M252" s="47">
        <v>-15389522.16</v>
      </c>
    </row>
    <row r="253" spans="1:13" x14ac:dyDescent="0.25">
      <c r="A253" s="13" t="s">
        <v>393</v>
      </c>
      <c r="B253" s="85" t="s">
        <v>142</v>
      </c>
      <c r="C253" s="81">
        <v>522000</v>
      </c>
      <c r="D253" s="82">
        <v>350000</v>
      </c>
      <c r="E253" s="81">
        <v>320000</v>
      </c>
      <c r="F253" s="81">
        <v>320000</v>
      </c>
      <c r="G253" s="86">
        <v>320000</v>
      </c>
      <c r="H253" s="46">
        <v>320000</v>
      </c>
      <c r="I253" s="47">
        <v>320000</v>
      </c>
      <c r="J253" s="47">
        <v>320000</v>
      </c>
      <c r="K253" s="47">
        <v>320000</v>
      </c>
      <c r="L253" s="47">
        <v>320000</v>
      </c>
      <c r="M253" s="47">
        <v>320000</v>
      </c>
    </row>
    <row r="254" spans="1:13" hidden="1" x14ac:dyDescent="0.25">
      <c r="A254" s="13" t="s">
        <v>43</v>
      </c>
      <c r="B254" s="63"/>
      <c r="C254" s="57"/>
      <c r="D254" s="58"/>
      <c r="E254" s="57"/>
      <c r="F254" s="57"/>
      <c r="G254" s="59"/>
      <c r="H254" s="42"/>
      <c r="I254" s="29"/>
      <c r="J254" s="29"/>
      <c r="K254" s="29"/>
      <c r="L254" s="29"/>
      <c r="M254" s="29"/>
    </row>
    <row r="255" spans="1:13" x14ac:dyDescent="0.25">
      <c r="A255" s="13" t="s">
        <v>72</v>
      </c>
      <c r="B255" s="64" t="str">
        <f>"Total "&amp;B251</f>
        <v>Total Investing Fund Flows</v>
      </c>
      <c r="C255" s="65">
        <f t="shared" ref="C255:M255" si="74">SUM(C252:C254)</f>
        <v>-99044455.629999995</v>
      </c>
      <c r="D255" s="66">
        <f t="shared" si="74"/>
        <v>-73445637.519999996</v>
      </c>
      <c r="E255" s="65">
        <f t="shared" si="74"/>
        <v>-34093025.869999997</v>
      </c>
      <c r="F255" s="65">
        <f t="shared" si="74"/>
        <v>-21982998.09</v>
      </c>
      <c r="G255" s="67">
        <f t="shared" si="74"/>
        <v>-15080113.710000001</v>
      </c>
      <c r="H255" s="43">
        <f t="shared" si="74"/>
        <v>-16661374.100000001</v>
      </c>
      <c r="I255" s="31">
        <f t="shared" si="74"/>
        <v>-17048777.629999999</v>
      </c>
      <c r="J255" s="31">
        <f t="shared" si="74"/>
        <v>-19335337.699999999</v>
      </c>
      <c r="K255" s="31">
        <f t="shared" si="74"/>
        <v>-22994813.699999999</v>
      </c>
      <c r="L255" s="31">
        <f t="shared" si="74"/>
        <v>-17696590.050000001</v>
      </c>
      <c r="M255" s="31">
        <f t="shared" si="74"/>
        <v>-15069522.16</v>
      </c>
    </row>
    <row r="256" spans="1:13" x14ac:dyDescent="0.25">
      <c r="A256" s="13" t="s">
        <v>45</v>
      </c>
      <c r="B256" s="75" t="s">
        <v>77</v>
      </c>
      <c r="C256" s="61"/>
      <c r="D256" s="76"/>
      <c r="E256" s="61"/>
      <c r="F256" s="61"/>
      <c r="G256" s="62"/>
      <c r="H256" s="41"/>
      <c r="I256" s="30"/>
      <c r="J256" s="30"/>
      <c r="K256" s="30"/>
      <c r="L256" s="30"/>
      <c r="M256" s="30"/>
    </row>
    <row r="257" spans="1:13" x14ac:dyDescent="0.25">
      <c r="A257" s="13" t="s">
        <v>394</v>
      </c>
      <c r="B257" s="85" t="s">
        <v>157</v>
      </c>
      <c r="C257" s="81">
        <v>-1651712</v>
      </c>
      <c r="D257" s="82">
        <v>-2755748</v>
      </c>
      <c r="E257" s="81">
        <v>-3031880</v>
      </c>
      <c r="F257" s="81">
        <v>-2788348</v>
      </c>
      <c r="G257" s="86">
        <v>-2790079</v>
      </c>
      <c r="H257" s="46">
        <v>-2578942</v>
      </c>
      <c r="I257" s="47">
        <v>-2663986</v>
      </c>
      <c r="J257" s="47">
        <v>-2748303</v>
      </c>
      <c r="K257" s="47">
        <v>-2841100</v>
      </c>
      <c r="L257" s="47">
        <v>-2937571</v>
      </c>
      <c r="M257" s="47">
        <v>-3037769</v>
      </c>
    </row>
    <row r="258" spans="1:13" x14ac:dyDescent="0.25">
      <c r="A258" s="13" t="s">
        <v>415</v>
      </c>
      <c r="B258" s="85" t="s">
        <v>414</v>
      </c>
      <c r="C258" s="81">
        <v>2700000</v>
      </c>
      <c r="D258" s="82">
        <v>-300000</v>
      </c>
      <c r="E258" s="81">
        <v>-300000</v>
      </c>
      <c r="F258" s="81">
        <v>-300000</v>
      </c>
      <c r="G258" s="86">
        <v>-300000</v>
      </c>
      <c r="H258" s="46">
        <v>-300000</v>
      </c>
      <c r="I258" s="47">
        <v>-300000</v>
      </c>
      <c r="J258" s="47">
        <v>-300000</v>
      </c>
      <c r="K258" s="47">
        <v>-300000</v>
      </c>
      <c r="L258" s="47">
        <v>-300000</v>
      </c>
      <c r="M258" s="47">
        <v>0</v>
      </c>
    </row>
    <row r="259" spans="1:13" x14ac:dyDescent="0.25">
      <c r="A259" s="13" t="s">
        <v>395</v>
      </c>
      <c r="B259" s="85" t="s">
        <v>158</v>
      </c>
      <c r="C259" s="81">
        <v>21200000</v>
      </c>
      <c r="D259" s="82">
        <v>8780000</v>
      </c>
      <c r="E259" s="81">
        <v>0</v>
      </c>
      <c r="F259" s="81">
        <v>0</v>
      </c>
      <c r="G259" s="86">
        <v>0</v>
      </c>
      <c r="H259" s="46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</row>
    <row r="260" spans="1:13" hidden="1" x14ac:dyDescent="0.25">
      <c r="A260" s="13" t="s">
        <v>69</v>
      </c>
      <c r="B260" s="63"/>
      <c r="C260" s="57"/>
      <c r="D260" s="58"/>
      <c r="E260" s="57"/>
      <c r="F260" s="57"/>
      <c r="G260" s="59"/>
      <c r="H260" s="42"/>
      <c r="I260" s="29"/>
      <c r="J260" s="29"/>
      <c r="K260" s="29"/>
      <c r="L260" s="29"/>
      <c r="M260" s="29"/>
    </row>
    <row r="261" spans="1:13" ht="15.75" thickBot="1" x14ac:dyDescent="0.3">
      <c r="A261" s="13" t="s">
        <v>43</v>
      </c>
      <c r="B261" s="68" t="str">
        <f>"Total "&amp;B256</f>
        <v>Total Financing Fund Flows</v>
      </c>
      <c r="C261" s="69">
        <f t="shared" ref="C261:M261" si="75">SUM(C257:C260)</f>
        <v>22248288</v>
      </c>
      <c r="D261" s="70">
        <f t="shared" si="75"/>
        <v>5724252</v>
      </c>
      <c r="E261" s="69">
        <f t="shared" si="75"/>
        <v>-3331880</v>
      </c>
      <c r="F261" s="69">
        <f t="shared" si="75"/>
        <v>-3088348</v>
      </c>
      <c r="G261" s="79">
        <f t="shared" si="75"/>
        <v>-3090079</v>
      </c>
      <c r="H261" s="43">
        <f t="shared" si="75"/>
        <v>-2878942</v>
      </c>
      <c r="I261" s="31">
        <f t="shared" si="75"/>
        <v>-2963986</v>
      </c>
      <c r="J261" s="31">
        <f t="shared" si="75"/>
        <v>-3048303</v>
      </c>
      <c r="K261" s="31">
        <f t="shared" si="75"/>
        <v>-3141100</v>
      </c>
      <c r="L261" s="31">
        <f t="shared" si="75"/>
        <v>-3237571</v>
      </c>
      <c r="M261" s="31">
        <f t="shared" si="75"/>
        <v>-3037769</v>
      </c>
    </row>
    <row r="262" spans="1:13" ht="15.75" thickTop="1" x14ac:dyDescent="0.25">
      <c r="A262" s="13" t="s">
        <v>72</v>
      </c>
      <c r="B262" s="94" t="s">
        <v>108</v>
      </c>
      <c r="C262" s="95">
        <f t="shared" ref="C262:M262" si="76">C244+C250+C255+C261</f>
        <v>-22517000.699999988</v>
      </c>
      <c r="D262" s="95">
        <f t="shared" si="76"/>
        <v>-23848615.600000009</v>
      </c>
      <c r="E262" s="95">
        <f t="shared" si="76"/>
        <v>-16561895.489999987</v>
      </c>
      <c r="F262" s="95">
        <f t="shared" si="76"/>
        <v>-3608982.1300000064</v>
      </c>
      <c r="G262" s="96">
        <f t="shared" si="76"/>
        <v>4212287.2000000253</v>
      </c>
      <c r="H262" s="50">
        <f t="shared" si="76"/>
        <v>3941954.640000008</v>
      </c>
      <c r="I262" s="51">
        <f t="shared" si="76"/>
        <v>4598672.6699999981</v>
      </c>
      <c r="J262" s="51">
        <f t="shared" si="76"/>
        <v>2972143.4000000097</v>
      </c>
      <c r="K262" s="51">
        <f t="shared" si="76"/>
        <v>335846.44000000134</v>
      </c>
      <c r="L262" s="51">
        <f t="shared" si="76"/>
        <v>6992894.3599999957</v>
      </c>
      <c r="M262" s="51">
        <f t="shared" si="76"/>
        <v>11246610.859999996</v>
      </c>
    </row>
    <row r="263" spans="1:13" x14ac:dyDescent="0.25">
      <c r="A263" s="13" t="s">
        <v>45</v>
      </c>
      <c r="B263" s="97" t="s">
        <v>78</v>
      </c>
      <c r="C263" s="98"/>
      <c r="D263" s="99"/>
      <c r="E263" s="98"/>
      <c r="F263" s="98"/>
      <c r="G263" s="100"/>
      <c r="H263" s="41"/>
      <c r="I263" s="30"/>
      <c r="J263" s="30"/>
      <c r="K263" s="30"/>
      <c r="L263" s="30"/>
      <c r="M263" s="30"/>
    </row>
    <row r="264" spans="1:13" x14ac:dyDescent="0.25">
      <c r="A264" s="13" t="s">
        <v>396</v>
      </c>
      <c r="B264" s="85" t="s">
        <v>159</v>
      </c>
      <c r="C264" s="81">
        <v>-1884825.84</v>
      </c>
      <c r="D264" s="82">
        <v>-806689.92</v>
      </c>
      <c r="E264" s="81">
        <v>-872190</v>
      </c>
      <c r="F264" s="81">
        <v>-921690</v>
      </c>
      <c r="G264" s="86">
        <v>-857190</v>
      </c>
      <c r="H264" s="46">
        <v>-976690</v>
      </c>
      <c r="I264" s="47">
        <v>-977190</v>
      </c>
      <c r="J264" s="47">
        <v>-976690</v>
      </c>
      <c r="K264" s="47">
        <v>-907190</v>
      </c>
      <c r="L264" s="47">
        <v>-1031690</v>
      </c>
      <c r="M264" s="47">
        <v>-1032190</v>
      </c>
    </row>
    <row r="265" spans="1:13" x14ac:dyDescent="0.25">
      <c r="A265" s="13" t="s">
        <v>397</v>
      </c>
      <c r="B265" s="85" t="s">
        <v>160</v>
      </c>
      <c r="C265" s="81">
        <v>-3700042.44</v>
      </c>
      <c r="D265" s="82">
        <v>-3234500.04</v>
      </c>
      <c r="E265" s="81">
        <v>-3234500</v>
      </c>
      <c r="F265" s="81">
        <v>-3234500</v>
      </c>
      <c r="G265" s="86">
        <v>-3234500</v>
      </c>
      <c r="H265" s="46">
        <v>-3234500</v>
      </c>
      <c r="I265" s="47">
        <v>-3234500</v>
      </c>
      <c r="J265" s="47">
        <v>-3234500</v>
      </c>
      <c r="K265" s="47">
        <v>-3234500</v>
      </c>
      <c r="L265" s="47">
        <v>-3234500</v>
      </c>
      <c r="M265" s="47">
        <v>-3234500</v>
      </c>
    </row>
    <row r="266" spans="1:13" x14ac:dyDescent="0.25">
      <c r="A266" s="13" t="s">
        <v>398</v>
      </c>
      <c r="B266" s="85" t="s">
        <v>161</v>
      </c>
      <c r="C266" s="81">
        <v>-2287150.0800000001</v>
      </c>
      <c r="D266" s="82">
        <v>-80000.039999999994</v>
      </c>
      <c r="E266" s="81">
        <v>-90000</v>
      </c>
      <c r="F266" s="81">
        <v>-80000</v>
      </c>
      <c r="G266" s="86">
        <v>-90000</v>
      </c>
      <c r="H266" s="46">
        <v>-80000</v>
      </c>
      <c r="I266" s="47">
        <v>-90000</v>
      </c>
      <c r="J266" s="47">
        <v>-80000</v>
      </c>
      <c r="K266" s="47">
        <v>-90000</v>
      </c>
      <c r="L266" s="47">
        <v>-80000</v>
      </c>
      <c r="M266" s="47">
        <v>-80000</v>
      </c>
    </row>
    <row r="267" spans="1:13" x14ac:dyDescent="0.25">
      <c r="A267" s="13" t="s">
        <v>399</v>
      </c>
      <c r="B267" s="85" t="s">
        <v>162</v>
      </c>
      <c r="C267" s="81">
        <v>9329817.7200000007</v>
      </c>
      <c r="D267" s="82">
        <v>9303000.9600000009</v>
      </c>
      <c r="E267" s="81">
        <v>1576113</v>
      </c>
      <c r="F267" s="81">
        <v>1220242</v>
      </c>
      <c r="G267" s="86">
        <v>1156139</v>
      </c>
      <c r="H267" s="46">
        <v>971139</v>
      </c>
      <c r="I267" s="47">
        <v>966139</v>
      </c>
      <c r="J267" s="47">
        <v>971139</v>
      </c>
      <c r="K267" s="47">
        <v>1156139</v>
      </c>
      <c r="L267" s="47">
        <v>946139</v>
      </c>
      <c r="M267" s="47">
        <v>646139</v>
      </c>
    </row>
    <row r="268" spans="1:13" x14ac:dyDescent="0.25">
      <c r="A268" s="13" t="s">
        <v>400</v>
      </c>
      <c r="B268" s="85" t="s">
        <v>163</v>
      </c>
      <c r="C268" s="81">
        <v>8155818.5999999996</v>
      </c>
      <c r="D268" s="82">
        <v>8205303.96</v>
      </c>
      <c r="E268" s="81">
        <v>1562877</v>
      </c>
      <c r="F268" s="81">
        <v>987877</v>
      </c>
      <c r="G268" s="86">
        <v>1472877</v>
      </c>
      <c r="H268" s="46">
        <v>837877</v>
      </c>
      <c r="I268" s="47">
        <v>822877</v>
      </c>
      <c r="J268" s="47">
        <v>1022877</v>
      </c>
      <c r="K268" s="47">
        <v>822877</v>
      </c>
      <c r="L268" s="47">
        <v>822877</v>
      </c>
      <c r="M268" s="47">
        <v>827877</v>
      </c>
    </row>
    <row r="269" spans="1:13" x14ac:dyDescent="0.25">
      <c r="A269" s="13" t="s">
        <v>401</v>
      </c>
      <c r="B269" s="85" t="s">
        <v>164</v>
      </c>
      <c r="C269" s="81">
        <v>11385022.199999999</v>
      </c>
      <c r="D269" s="82">
        <v>6180785.1600000001</v>
      </c>
      <c r="E269" s="81">
        <v>2618948</v>
      </c>
      <c r="F269" s="81">
        <v>340000</v>
      </c>
      <c r="G269" s="86">
        <v>80000</v>
      </c>
      <c r="H269" s="46">
        <v>90000</v>
      </c>
      <c r="I269" s="47">
        <v>80000</v>
      </c>
      <c r="J269" s="47">
        <v>90000</v>
      </c>
      <c r="K269" s="47">
        <v>80000</v>
      </c>
      <c r="L269" s="47">
        <v>90000</v>
      </c>
      <c r="M269" s="47">
        <v>90000</v>
      </c>
    </row>
    <row r="270" spans="1:13" hidden="1" x14ac:dyDescent="0.25">
      <c r="A270" s="13" t="s">
        <v>69</v>
      </c>
      <c r="B270" s="63"/>
      <c r="C270" s="57"/>
      <c r="D270" s="58"/>
      <c r="E270" s="57"/>
      <c r="F270" s="57"/>
      <c r="G270" s="59"/>
      <c r="H270" s="42"/>
      <c r="I270" s="29"/>
      <c r="J270" s="29"/>
      <c r="K270" s="29"/>
      <c r="L270" s="29"/>
      <c r="M270" s="29"/>
    </row>
    <row r="271" spans="1:13" ht="15.75" thickBot="1" x14ac:dyDescent="0.3">
      <c r="A271" s="13" t="s">
        <v>43</v>
      </c>
      <c r="B271" s="68" t="str">
        <f>"Total "&amp;B263</f>
        <v>Total Reserve Movements</v>
      </c>
      <c r="C271" s="69">
        <f t="shared" ref="C271:M271" si="77">SUM(C264:C270)</f>
        <v>20998640.16</v>
      </c>
      <c r="D271" s="70">
        <f t="shared" si="77"/>
        <v>19567900.080000002</v>
      </c>
      <c r="E271" s="69">
        <f t="shared" si="77"/>
        <v>1561248</v>
      </c>
      <c r="F271" s="69">
        <f t="shared" si="77"/>
        <v>-1688071</v>
      </c>
      <c r="G271" s="71">
        <f t="shared" si="77"/>
        <v>-1472674</v>
      </c>
      <c r="H271" s="43">
        <f t="shared" si="77"/>
        <v>-2392174</v>
      </c>
      <c r="I271" s="31">
        <f t="shared" si="77"/>
        <v>-2432674</v>
      </c>
      <c r="J271" s="31">
        <f t="shared" si="77"/>
        <v>-2207174</v>
      </c>
      <c r="K271" s="31">
        <f t="shared" si="77"/>
        <v>-2172674</v>
      </c>
      <c r="L271" s="31">
        <f t="shared" si="77"/>
        <v>-2487174</v>
      </c>
      <c r="M271" s="31">
        <f t="shared" si="77"/>
        <v>-2782674</v>
      </c>
    </row>
    <row r="272" spans="1:13" ht="15.75" thickTop="1" x14ac:dyDescent="0.25">
      <c r="B272" s="77" t="s">
        <v>109</v>
      </c>
      <c r="C272" s="78">
        <f t="shared" ref="C272:M272" si="78">C262+C271</f>
        <v>-1518360.5399999879</v>
      </c>
      <c r="D272" s="78">
        <f t="shared" si="78"/>
        <v>-4280715.520000007</v>
      </c>
      <c r="E272" s="78">
        <f t="shared" si="78"/>
        <v>-15000647.489999987</v>
      </c>
      <c r="F272" s="78">
        <f t="shared" si="78"/>
        <v>-5297053.1300000064</v>
      </c>
      <c r="G272" s="78">
        <f t="shared" si="78"/>
        <v>2739613.2000000253</v>
      </c>
      <c r="H272" s="50">
        <f t="shared" si="78"/>
        <v>1549780.640000008</v>
      </c>
      <c r="I272" s="51">
        <f t="shared" si="78"/>
        <v>2165998.6699999981</v>
      </c>
      <c r="J272" s="51">
        <f t="shared" si="78"/>
        <v>764969.40000000969</v>
      </c>
      <c r="K272" s="51">
        <f t="shared" si="78"/>
        <v>-1836827.5599999987</v>
      </c>
      <c r="L272" s="51">
        <f t="shared" si="78"/>
        <v>4505720.3599999957</v>
      </c>
      <c r="M272" s="51">
        <f t="shared" si="78"/>
        <v>8463936.8599999957</v>
      </c>
    </row>
  </sheetData>
  <hyperlinks>
    <hyperlink ref="B12" location="'21PJOB Post Rollover'!B12" tooltip="Click to drilldown" display="'21PJOB Post Rollover'!B12" xr:uid="{00000000-0004-0000-0500-000000000000}"/>
    <hyperlink ref="C12" location="'21PJOB Post Rollover'!C12" tooltip="Click to drilldown" display="'21PJOB Post Rollover'!C12" xr:uid="{00000000-0004-0000-0500-000001000000}"/>
    <hyperlink ref="D12" location="'21PJOB Post Rollover'!D12" tooltip="Click to drilldown" display="'21PJOB Post Rollover'!D12" xr:uid="{00000000-0004-0000-0500-000002000000}"/>
    <hyperlink ref="E12" location="'21PJOB Post Rollover'!E12" tooltip="Click to drilldown" display="'21PJOB Post Rollover'!E12" xr:uid="{00000000-0004-0000-0500-000003000000}"/>
    <hyperlink ref="F12" location="'21PJOB Post Rollover'!F12" tooltip="Click to drilldown" display="'21PJOB Post Rollover'!F12" xr:uid="{00000000-0004-0000-0500-000004000000}"/>
    <hyperlink ref="G12" location="'21PJOB Post Rollover'!G12" tooltip="Click to drilldown" display="'21PJOB Post Rollover'!G12" xr:uid="{00000000-0004-0000-0500-000005000000}"/>
    <hyperlink ref="H12" location="'21PJOB Post Rollover'!H12" tooltip="Click to drilldown" display="'21PJOB Post Rollover'!H12" xr:uid="{00000000-0004-0000-0500-000006000000}"/>
    <hyperlink ref="I12" location="'21PJOB Post Rollover'!I12" tooltip="Click to drilldown" display="'21PJOB Post Rollover'!I12" xr:uid="{00000000-0004-0000-0500-000007000000}"/>
    <hyperlink ref="J12" location="'21PJOB Post Rollover'!J12" tooltip="Click to drilldown" display="'21PJOB Post Rollover'!J12" xr:uid="{00000000-0004-0000-0500-000008000000}"/>
    <hyperlink ref="K12" location="'21PJOB Post Rollover'!K12" tooltip="Click to drilldown" display="'21PJOB Post Rollover'!K12" xr:uid="{00000000-0004-0000-0500-000009000000}"/>
    <hyperlink ref="L12" location="'21PJOB Post Rollover'!L12" tooltip="Click to drilldown" display="'21PJOB Post Rollover'!L12" xr:uid="{00000000-0004-0000-0500-00000A000000}"/>
    <hyperlink ref="M12" location="'21PJOB Post Rollover'!M12" tooltip="Click to drilldown" display="'21PJOB Post Rollover'!M12" xr:uid="{00000000-0004-0000-0500-00000B000000}"/>
    <hyperlink ref="B13" location="'21PJOB Post Rollover'!B13" tooltip="Click to drilldown" display="'21PJOB Post Rollover'!B13" xr:uid="{00000000-0004-0000-0500-00000C000000}"/>
    <hyperlink ref="C13" location="'21PJOB Post Rollover'!C13" tooltip="Click to drilldown" display="'21PJOB Post Rollover'!C13" xr:uid="{00000000-0004-0000-0500-00000D000000}"/>
    <hyperlink ref="D13" location="'21PJOB Post Rollover'!D13" tooltip="Click to drilldown" display="'21PJOB Post Rollover'!D13" xr:uid="{00000000-0004-0000-0500-00000E000000}"/>
    <hyperlink ref="E13" location="'21PJOB Post Rollover'!E13" tooltip="Click to drilldown" display="'21PJOB Post Rollover'!E13" xr:uid="{00000000-0004-0000-0500-00000F000000}"/>
    <hyperlink ref="F13" location="'21PJOB Post Rollover'!F13" tooltip="Click to drilldown" display="'21PJOB Post Rollover'!F13" xr:uid="{00000000-0004-0000-0500-000010000000}"/>
    <hyperlink ref="G13" location="'21PJOB Post Rollover'!G13" tooltip="Click to drilldown" display="'21PJOB Post Rollover'!G13" xr:uid="{00000000-0004-0000-0500-000011000000}"/>
    <hyperlink ref="H13" location="'21PJOB Post Rollover'!H13" tooltip="Click to drilldown" display="'21PJOB Post Rollover'!H13" xr:uid="{00000000-0004-0000-0500-000012000000}"/>
    <hyperlink ref="I13" location="'21PJOB Post Rollover'!I13" tooltip="Click to drilldown" display="'21PJOB Post Rollover'!I13" xr:uid="{00000000-0004-0000-0500-000013000000}"/>
    <hyperlink ref="J13" location="'21PJOB Post Rollover'!J13" tooltip="Click to drilldown" display="'21PJOB Post Rollover'!J13" xr:uid="{00000000-0004-0000-0500-000014000000}"/>
    <hyperlink ref="K13" location="'21PJOB Post Rollover'!K13" tooltip="Click to drilldown" display="'21PJOB Post Rollover'!K13" xr:uid="{00000000-0004-0000-0500-000015000000}"/>
    <hyperlink ref="L13" location="'21PJOB Post Rollover'!L13" tooltip="Click to drilldown" display="'21PJOB Post Rollover'!L13" xr:uid="{00000000-0004-0000-0500-000016000000}"/>
    <hyperlink ref="M13" location="'21PJOB Post Rollover'!M13" tooltip="Click to drilldown" display="'21PJOB Post Rollover'!M13" xr:uid="{00000000-0004-0000-0500-000017000000}"/>
    <hyperlink ref="B14" location="'21PJOB Post Rollover'!B14" tooltip="Click to drilldown" display="'21PJOB Post Rollover'!B14" xr:uid="{00000000-0004-0000-0500-000018000000}"/>
    <hyperlink ref="C14" location="'21PJOB Post Rollover'!C14" tooltip="Click to drilldown" display="'21PJOB Post Rollover'!C14" xr:uid="{00000000-0004-0000-0500-000019000000}"/>
    <hyperlink ref="D14" location="'21PJOB Post Rollover'!D14" tooltip="Click to drilldown" display="'21PJOB Post Rollover'!D14" xr:uid="{00000000-0004-0000-0500-00001A000000}"/>
    <hyperlink ref="E14" location="'21PJOB Post Rollover'!E14" tooltip="Click to drilldown" display="'21PJOB Post Rollover'!E14" xr:uid="{00000000-0004-0000-0500-00001B000000}"/>
    <hyperlink ref="F14" location="'21PJOB Post Rollover'!F14" tooltip="Click to drilldown" display="'21PJOB Post Rollover'!F14" xr:uid="{00000000-0004-0000-0500-00001C000000}"/>
    <hyperlink ref="G14" location="'21PJOB Post Rollover'!G14" tooltip="Click to drilldown" display="'21PJOB Post Rollover'!G14" xr:uid="{00000000-0004-0000-0500-00001D000000}"/>
    <hyperlink ref="H14" location="'21PJOB Post Rollover'!H14" tooltip="Click to drilldown" display="'21PJOB Post Rollover'!H14" xr:uid="{00000000-0004-0000-0500-00001E000000}"/>
    <hyperlink ref="I14" location="'21PJOB Post Rollover'!I14" tooltip="Click to drilldown" display="'21PJOB Post Rollover'!I14" xr:uid="{00000000-0004-0000-0500-00001F000000}"/>
    <hyperlink ref="J14" location="'21PJOB Post Rollover'!J14" tooltip="Click to drilldown" display="'21PJOB Post Rollover'!J14" xr:uid="{00000000-0004-0000-0500-000020000000}"/>
    <hyperlink ref="K14" location="'21PJOB Post Rollover'!K14" tooltip="Click to drilldown" display="'21PJOB Post Rollover'!K14" xr:uid="{00000000-0004-0000-0500-000021000000}"/>
    <hyperlink ref="L14" location="'21PJOB Post Rollover'!L14" tooltip="Click to drilldown" display="'21PJOB Post Rollover'!L14" xr:uid="{00000000-0004-0000-0500-000022000000}"/>
    <hyperlink ref="M14" location="'21PJOB Post Rollover'!M14" tooltip="Click to drilldown" display="'21PJOB Post Rollover'!M14" xr:uid="{00000000-0004-0000-0500-000023000000}"/>
    <hyperlink ref="B15" location="'21PJOB Post Rollover'!B15" tooltip="Click to drilldown" display="'21PJOB Post Rollover'!B15" xr:uid="{00000000-0004-0000-0500-000024000000}"/>
    <hyperlink ref="C15" location="'21PJOB Post Rollover'!C15" tooltip="Click to drilldown" display="'21PJOB Post Rollover'!C15" xr:uid="{00000000-0004-0000-0500-000025000000}"/>
    <hyperlink ref="D15" location="'21PJOB Post Rollover'!D15" tooltip="Click to drilldown" display="'21PJOB Post Rollover'!D15" xr:uid="{00000000-0004-0000-0500-000026000000}"/>
    <hyperlink ref="E15" location="'21PJOB Post Rollover'!E15" tooltip="Click to drilldown" display="'21PJOB Post Rollover'!E15" xr:uid="{00000000-0004-0000-0500-000027000000}"/>
    <hyperlink ref="F15" location="'21PJOB Post Rollover'!F15" tooltip="Click to drilldown" display="'21PJOB Post Rollover'!F15" xr:uid="{00000000-0004-0000-0500-000028000000}"/>
    <hyperlink ref="G15" location="'21PJOB Post Rollover'!G15" tooltip="Click to drilldown" display="'21PJOB Post Rollover'!G15" xr:uid="{00000000-0004-0000-0500-000029000000}"/>
    <hyperlink ref="H15" location="'21PJOB Post Rollover'!H15" tooltip="Click to drilldown" display="'21PJOB Post Rollover'!H15" xr:uid="{00000000-0004-0000-0500-00002A000000}"/>
    <hyperlink ref="I15" location="'21PJOB Post Rollover'!I15" tooltip="Click to drilldown" display="'21PJOB Post Rollover'!I15" xr:uid="{00000000-0004-0000-0500-00002B000000}"/>
    <hyperlink ref="J15" location="'21PJOB Post Rollover'!J15" tooltip="Click to drilldown" display="'21PJOB Post Rollover'!J15" xr:uid="{00000000-0004-0000-0500-00002C000000}"/>
    <hyperlink ref="K15" location="'21PJOB Post Rollover'!K15" tooltip="Click to drilldown" display="'21PJOB Post Rollover'!K15" xr:uid="{00000000-0004-0000-0500-00002D000000}"/>
    <hyperlink ref="L15" location="'21PJOB Post Rollover'!L15" tooltip="Click to drilldown" display="'21PJOB Post Rollover'!L15" xr:uid="{00000000-0004-0000-0500-00002E000000}"/>
    <hyperlink ref="M15" location="'21PJOB Post Rollover'!M15" tooltip="Click to drilldown" display="'21PJOB Post Rollover'!M15" xr:uid="{00000000-0004-0000-0500-00002F000000}"/>
    <hyperlink ref="B16" location="'21PJOB Post Rollover'!B16" tooltip="Click to drilldown" display="'21PJOB Post Rollover'!B16" xr:uid="{00000000-0004-0000-0500-000030000000}"/>
    <hyperlink ref="C16" location="'21PJOB Post Rollover'!C16" tooltip="Click to drilldown" display="'21PJOB Post Rollover'!C16" xr:uid="{00000000-0004-0000-0500-000031000000}"/>
    <hyperlink ref="D16" location="'21PJOB Post Rollover'!D16" tooltip="Click to drilldown" display="'21PJOB Post Rollover'!D16" xr:uid="{00000000-0004-0000-0500-000032000000}"/>
    <hyperlink ref="E16" location="'21PJOB Post Rollover'!E16" tooltip="Click to drilldown" display="'21PJOB Post Rollover'!E16" xr:uid="{00000000-0004-0000-0500-000033000000}"/>
    <hyperlink ref="F16" location="'21PJOB Post Rollover'!F16" tooltip="Click to drilldown" display="'21PJOB Post Rollover'!F16" xr:uid="{00000000-0004-0000-0500-000034000000}"/>
    <hyperlink ref="G16" location="'21PJOB Post Rollover'!G16" tooltip="Click to drilldown" display="'21PJOB Post Rollover'!G16" xr:uid="{00000000-0004-0000-0500-000035000000}"/>
    <hyperlink ref="H16" location="'21PJOB Post Rollover'!H16" tooltip="Click to drilldown" display="'21PJOB Post Rollover'!H16" xr:uid="{00000000-0004-0000-0500-000036000000}"/>
    <hyperlink ref="I16" location="'21PJOB Post Rollover'!I16" tooltip="Click to drilldown" display="'21PJOB Post Rollover'!I16" xr:uid="{00000000-0004-0000-0500-000037000000}"/>
    <hyperlink ref="J16" location="'21PJOB Post Rollover'!J16" tooltip="Click to drilldown" display="'21PJOB Post Rollover'!J16" xr:uid="{00000000-0004-0000-0500-000038000000}"/>
    <hyperlink ref="K16" location="'21PJOB Post Rollover'!K16" tooltip="Click to drilldown" display="'21PJOB Post Rollover'!K16" xr:uid="{00000000-0004-0000-0500-000039000000}"/>
    <hyperlink ref="L16" location="'21PJOB Post Rollover'!L16" tooltip="Click to drilldown" display="'21PJOB Post Rollover'!L16" xr:uid="{00000000-0004-0000-0500-00003A000000}"/>
    <hyperlink ref="M16" location="'21PJOB Post Rollover'!M16" tooltip="Click to drilldown" display="'21PJOB Post Rollover'!M16" xr:uid="{00000000-0004-0000-0500-00003B000000}"/>
    <hyperlink ref="B17" location="'21PJOB Post Rollover'!B17" tooltip="Click to drilldown" display="'21PJOB Post Rollover'!B17" xr:uid="{00000000-0004-0000-0500-00003C000000}"/>
    <hyperlink ref="C17" location="'21PJOB Post Rollover'!C17" tooltip="Click to drilldown" display="'21PJOB Post Rollover'!C17" xr:uid="{00000000-0004-0000-0500-00003D000000}"/>
    <hyperlink ref="D17" location="'21PJOB Post Rollover'!D17" tooltip="Click to drilldown" display="'21PJOB Post Rollover'!D17" xr:uid="{00000000-0004-0000-0500-00003E000000}"/>
    <hyperlink ref="E17" location="'21PJOB Post Rollover'!E17" tooltip="Click to drilldown" display="'21PJOB Post Rollover'!E17" xr:uid="{00000000-0004-0000-0500-00003F000000}"/>
    <hyperlink ref="F17" location="'21PJOB Post Rollover'!F17" tooltip="Click to drilldown" display="'21PJOB Post Rollover'!F17" xr:uid="{00000000-0004-0000-0500-000040000000}"/>
    <hyperlink ref="G17" location="'21PJOB Post Rollover'!G17" tooltip="Click to drilldown" display="'21PJOB Post Rollover'!G17" xr:uid="{00000000-0004-0000-0500-000041000000}"/>
    <hyperlink ref="H17" location="'21PJOB Post Rollover'!H17" tooltip="Click to drilldown" display="'21PJOB Post Rollover'!H17" xr:uid="{00000000-0004-0000-0500-000042000000}"/>
    <hyperlink ref="I17" location="'21PJOB Post Rollover'!I17" tooltip="Click to drilldown" display="'21PJOB Post Rollover'!I17" xr:uid="{00000000-0004-0000-0500-000043000000}"/>
    <hyperlink ref="J17" location="'21PJOB Post Rollover'!J17" tooltip="Click to drilldown" display="'21PJOB Post Rollover'!J17" xr:uid="{00000000-0004-0000-0500-000044000000}"/>
    <hyperlink ref="K17" location="'21PJOB Post Rollover'!K17" tooltip="Click to drilldown" display="'21PJOB Post Rollover'!K17" xr:uid="{00000000-0004-0000-0500-000045000000}"/>
    <hyperlink ref="L17" location="'21PJOB Post Rollover'!L17" tooltip="Click to drilldown" display="'21PJOB Post Rollover'!L17" xr:uid="{00000000-0004-0000-0500-000046000000}"/>
    <hyperlink ref="M17" location="'21PJOB Post Rollover'!M17" tooltip="Click to drilldown" display="'21PJOB Post Rollover'!M17" xr:uid="{00000000-0004-0000-0500-000047000000}"/>
    <hyperlink ref="B21" location="'21PJOB Post Rollover'!B21" tooltip="Click to drilldown" display="'21PJOB Post Rollover'!B21" xr:uid="{00000000-0004-0000-0500-000048000000}"/>
    <hyperlink ref="C21" location="'21PJOB Post Rollover'!C21" tooltip="Click to drilldown" display="'21PJOB Post Rollover'!C21" xr:uid="{00000000-0004-0000-0500-000049000000}"/>
    <hyperlink ref="D21" location="'21PJOB Post Rollover'!D21" tooltip="Click to drilldown" display="'21PJOB Post Rollover'!D21" xr:uid="{00000000-0004-0000-0500-00004A000000}"/>
    <hyperlink ref="E21" location="'21PJOB Post Rollover'!E21" tooltip="Click to drilldown" display="'21PJOB Post Rollover'!E21" xr:uid="{00000000-0004-0000-0500-00004B000000}"/>
    <hyperlink ref="F21" location="'21PJOB Post Rollover'!F21" tooltip="Click to drilldown" display="'21PJOB Post Rollover'!F21" xr:uid="{00000000-0004-0000-0500-00004C000000}"/>
    <hyperlink ref="G21" location="'21PJOB Post Rollover'!G21" tooltip="Click to drilldown" display="'21PJOB Post Rollover'!G21" xr:uid="{00000000-0004-0000-0500-00004D000000}"/>
    <hyperlink ref="H21" location="'21PJOB Post Rollover'!H21" tooltip="Click to drilldown" display="'21PJOB Post Rollover'!H21" xr:uid="{00000000-0004-0000-0500-00004E000000}"/>
    <hyperlink ref="I21" location="'21PJOB Post Rollover'!I21" tooltip="Click to drilldown" display="'21PJOB Post Rollover'!I21" xr:uid="{00000000-0004-0000-0500-00004F000000}"/>
    <hyperlink ref="J21" location="'21PJOB Post Rollover'!J21" tooltip="Click to drilldown" display="'21PJOB Post Rollover'!J21" xr:uid="{00000000-0004-0000-0500-000050000000}"/>
    <hyperlink ref="K21" location="'21PJOB Post Rollover'!K21" tooltip="Click to drilldown" display="'21PJOB Post Rollover'!K21" xr:uid="{00000000-0004-0000-0500-000051000000}"/>
    <hyperlink ref="L21" location="'21PJOB Post Rollover'!L21" tooltip="Click to drilldown" display="'21PJOB Post Rollover'!L21" xr:uid="{00000000-0004-0000-0500-000052000000}"/>
    <hyperlink ref="M21" location="'21PJOB Post Rollover'!M21" tooltip="Click to drilldown" display="'21PJOB Post Rollover'!M21" xr:uid="{00000000-0004-0000-0500-000053000000}"/>
    <hyperlink ref="B22" location="'21PJOB Post Rollover'!B22" tooltip="Click to drilldown" display="'21PJOB Post Rollover'!B22" xr:uid="{00000000-0004-0000-0500-000054000000}"/>
    <hyperlink ref="C22" location="'21PJOB Post Rollover'!C22" tooltip="Click to drilldown" display="'21PJOB Post Rollover'!C22" xr:uid="{00000000-0004-0000-0500-000055000000}"/>
    <hyperlink ref="D22" location="'21PJOB Post Rollover'!D22" tooltip="Click to drilldown" display="'21PJOB Post Rollover'!D22" xr:uid="{00000000-0004-0000-0500-000056000000}"/>
    <hyperlink ref="E22" location="'21PJOB Post Rollover'!E22" tooltip="Click to drilldown" display="'21PJOB Post Rollover'!E22" xr:uid="{00000000-0004-0000-0500-000057000000}"/>
    <hyperlink ref="F22" location="'21PJOB Post Rollover'!F22" tooltip="Click to drilldown" display="'21PJOB Post Rollover'!F22" xr:uid="{00000000-0004-0000-0500-000058000000}"/>
    <hyperlink ref="G22" location="'21PJOB Post Rollover'!G22" tooltip="Click to drilldown" display="'21PJOB Post Rollover'!G22" xr:uid="{00000000-0004-0000-0500-000059000000}"/>
    <hyperlink ref="H22" location="'21PJOB Post Rollover'!H22" tooltip="Click to drilldown" display="'21PJOB Post Rollover'!H22" xr:uid="{00000000-0004-0000-0500-00005A000000}"/>
    <hyperlink ref="I22" location="'21PJOB Post Rollover'!I22" tooltip="Click to drilldown" display="'21PJOB Post Rollover'!I22" xr:uid="{00000000-0004-0000-0500-00005B000000}"/>
    <hyperlink ref="J22" location="'21PJOB Post Rollover'!J22" tooltip="Click to drilldown" display="'21PJOB Post Rollover'!J22" xr:uid="{00000000-0004-0000-0500-00005C000000}"/>
    <hyperlink ref="K22" location="'21PJOB Post Rollover'!K22" tooltip="Click to drilldown" display="'21PJOB Post Rollover'!K22" xr:uid="{00000000-0004-0000-0500-00005D000000}"/>
    <hyperlink ref="L22" location="'21PJOB Post Rollover'!L22" tooltip="Click to drilldown" display="'21PJOB Post Rollover'!L22" xr:uid="{00000000-0004-0000-0500-00005E000000}"/>
    <hyperlink ref="M22" location="'21PJOB Post Rollover'!M22" tooltip="Click to drilldown" display="'21PJOB Post Rollover'!M22" xr:uid="{00000000-0004-0000-0500-00005F000000}"/>
    <hyperlink ref="B23" location="'21PJOB Post Rollover'!B23" tooltip="Click to drilldown" display="'21PJOB Post Rollover'!B23" xr:uid="{00000000-0004-0000-0500-000060000000}"/>
    <hyperlink ref="C23" location="'21PJOB Post Rollover'!C23" tooltip="Click to drilldown" display="'21PJOB Post Rollover'!C23" xr:uid="{00000000-0004-0000-0500-000061000000}"/>
    <hyperlink ref="D23" location="'21PJOB Post Rollover'!D23" tooltip="Click to drilldown" display="'21PJOB Post Rollover'!D23" xr:uid="{00000000-0004-0000-0500-000062000000}"/>
    <hyperlink ref="E23" location="'21PJOB Post Rollover'!E23" tooltip="Click to drilldown" display="'21PJOB Post Rollover'!E23" xr:uid="{00000000-0004-0000-0500-000063000000}"/>
    <hyperlink ref="F23" location="'21PJOB Post Rollover'!F23" tooltip="Click to drilldown" display="'21PJOB Post Rollover'!F23" xr:uid="{00000000-0004-0000-0500-000064000000}"/>
    <hyperlink ref="G23" location="'21PJOB Post Rollover'!G23" tooltip="Click to drilldown" display="'21PJOB Post Rollover'!G23" xr:uid="{00000000-0004-0000-0500-000065000000}"/>
    <hyperlink ref="H23" location="'21PJOB Post Rollover'!H23" tooltip="Click to drilldown" display="'21PJOB Post Rollover'!H23" xr:uid="{00000000-0004-0000-0500-000066000000}"/>
    <hyperlink ref="I23" location="'21PJOB Post Rollover'!I23" tooltip="Click to drilldown" display="'21PJOB Post Rollover'!I23" xr:uid="{00000000-0004-0000-0500-000067000000}"/>
    <hyperlink ref="J23" location="'21PJOB Post Rollover'!J23" tooltip="Click to drilldown" display="'21PJOB Post Rollover'!J23" xr:uid="{00000000-0004-0000-0500-000068000000}"/>
    <hyperlink ref="K23" location="'21PJOB Post Rollover'!K23" tooltip="Click to drilldown" display="'21PJOB Post Rollover'!K23" xr:uid="{00000000-0004-0000-0500-000069000000}"/>
    <hyperlink ref="L23" location="'21PJOB Post Rollover'!L23" tooltip="Click to drilldown" display="'21PJOB Post Rollover'!L23" xr:uid="{00000000-0004-0000-0500-00006A000000}"/>
    <hyperlink ref="M23" location="'21PJOB Post Rollover'!M23" tooltip="Click to drilldown" display="'21PJOB Post Rollover'!M23" xr:uid="{00000000-0004-0000-0500-00006B000000}"/>
    <hyperlink ref="B24" location="'21PJOB Post Rollover'!B24" tooltip="Click to drilldown" display="'21PJOB Post Rollover'!B24" xr:uid="{00000000-0004-0000-0500-00006C000000}"/>
    <hyperlink ref="C24" location="'21PJOB Post Rollover'!C24" tooltip="Click to drilldown" display="'21PJOB Post Rollover'!C24" xr:uid="{00000000-0004-0000-0500-00006D000000}"/>
    <hyperlink ref="D24" location="'21PJOB Post Rollover'!D24" tooltip="Click to drilldown" display="'21PJOB Post Rollover'!D24" xr:uid="{00000000-0004-0000-0500-00006E000000}"/>
    <hyperlink ref="E24" location="'21PJOB Post Rollover'!E24" tooltip="Click to drilldown" display="'21PJOB Post Rollover'!E24" xr:uid="{00000000-0004-0000-0500-00006F000000}"/>
    <hyperlink ref="F24" location="'21PJOB Post Rollover'!F24" tooltip="Click to drilldown" display="'21PJOB Post Rollover'!F24" xr:uid="{00000000-0004-0000-0500-000070000000}"/>
    <hyperlink ref="G24" location="'21PJOB Post Rollover'!G24" tooltip="Click to drilldown" display="'21PJOB Post Rollover'!G24" xr:uid="{00000000-0004-0000-0500-000071000000}"/>
    <hyperlink ref="H24" location="'21PJOB Post Rollover'!H24" tooltip="Click to drilldown" display="'21PJOB Post Rollover'!H24" xr:uid="{00000000-0004-0000-0500-000072000000}"/>
    <hyperlink ref="I24" location="'21PJOB Post Rollover'!I24" tooltip="Click to drilldown" display="'21PJOB Post Rollover'!I24" xr:uid="{00000000-0004-0000-0500-000073000000}"/>
    <hyperlink ref="J24" location="'21PJOB Post Rollover'!J24" tooltip="Click to drilldown" display="'21PJOB Post Rollover'!J24" xr:uid="{00000000-0004-0000-0500-000074000000}"/>
    <hyperlink ref="K24" location="'21PJOB Post Rollover'!K24" tooltip="Click to drilldown" display="'21PJOB Post Rollover'!K24" xr:uid="{00000000-0004-0000-0500-000075000000}"/>
    <hyperlink ref="L24" location="'21PJOB Post Rollover'!L24" tooltip="Click to drilldown" display="'21PJOB Post Rollover'!L24" xr:uid="{00000000-0004-0000-0500-000076000000}"/>
    <hyperlink ref="M24" location="'21PJOB Post Rollover'!M24" tooltip="Click to drilldown" display="'21PJOB Post Rollover'!M24" xr:uid="{00000000-0004-0000-0500-000077000000}"/>
    <hyperlink ref="B25" location="'21PJOB Post Rollover'!B25" tooltip="Click to drilldown" display="'21PJOB Post Rollover'!B25" xr:uid="{00000000-0004-0000-0500-000078000000}"/>
    <hyperlink ref="C25" location="'21PJOB Post Rollover'!C25" tooltip="Click to drilldown" display="'21PJOB Post Rollover'!C25" xr:uid="{00000000-0004-0000-0500-000079000000}"/>
    <hyperlink ref="D25" location="'21PJOB Post Rollover'!D25" tooltip="Click to drilldown" display="'21PJOB Post Rollover'!D25" xr:uid="{00000000-0004-0000-0500-00007A000000}"/>
    <hyperlink ref="E25" location="'21PJOB Post Rollover'!E25" tooltip="Click to drilldown" display="'21PJOB Post Rollover'!E25" xr:uid="{00000000-0004-0000-0500-00007B000000}"/>
    <hyperlink ref="F25" location="'21PJOB Post Rollover'!F25" tooltip="Click to drilldown" display="'21PJOB Post Rollover'!F25" xr:uid="{00000000-0004-0000-0500-00007C000000}"/>
    <hyperlink ref="G25" location="'21PJOB Post Rollover'!G25" tooltip="Click to drilldown" display="'21PJOB Post Rollover'!G25" xr:uid="{00000000-0004-0000-0500-00007D000000}"/>
    <hyperlink ref="H25" location="'21PJOB Post Rollover'!H25" tooltip="Click to drilldown" display="'21PJOB Post Rollover'!H25" xr:uid="{00000000-0004-0000-0500-00007E000000}"/>
    <hyperlink ref="I25" location="'21PJOB Post Rollover'!I25" tooltip="Click to drilldown" display="'21PJOB Post Rollover'!I25" xr:uid="{00000000-0004-0000-0500-00007F000000}"/>
    <hyperlink ref="J25" location="'21PJOB Post Rollover'!J25" tooltip="Click to drilldown" display="'21PJOB Post Rollover'!J25" xr:uid="{00000000-0004-0000-0500-000080000000}"/>
    <hyperlink ref="K25" location="'21PJOB Post Rollover'!K25" tooltip="Click to drilldown" display="'21PJOB Post Rollover'!K25" xr:uid="{00000000-0004-0000-0500-000081000000}"/>
    <hyperlink ref="L25" location="'21PJOB Post Rollover'!L25" tooltip="Click to drilldown" display="'21PJOB Post Rollover'!L25" xr:uid="{00000000-0004-0000-0500-000082000000}"/>
    <hyperlink ref="M25" location="'21PJOB Post Rollover'!M25" tooltip="Click to drilldown" display="'21PJOB Post Rollover'!M25" xr:uid="{00000000-0004-0000-0500-000083000000}"/>
    <hyperlink ref="B26" location="'21PJOB Post Rollover'!B26" tooltip="Click to drilldown" display="'21PJOB Post Rollover'!B26" xr:uid="{00000000-0004-0000-0500-000084000000}"/>
    <hyperlink ref="C26" location="'21PJOB Post Rollover'!C26" tooltip="Click to drilldown" display="'21PJOB Post Rollover'!C26" xr:uid="{00000000-0004-0000-0500-000085000000}"/>
    <hyperlink ref="D26" location="'21PJOB Post Rollover'!D26" tooltip="Click to drilldown" display="'21PJOB Post Rollover'!D26" xr:uid="{00000000-0004-0000-0500-000086000000}"/>
    <hyperlink ref="E26" location="'21PJOB Post Rollover'!E26" tooltip="Click to drilldown" display="'21PJOB Post Rollover'!E26" xr:uid="{00000000-0004-0000-0500-000087000000}"/>
    <hyperlink ref="F26" location="'21PJOB Post Rollover'!F26" tooltip="Click to drilldown" display="'21PJOB Post Rollover'!F26" xr:uid="{00000000-0004-0000-0500-000088000000}"/>
    <hyperlink ref="G26" location="'21PJOB Post Rollover'!G26" tooltip="Click to drilldown" display="'21PJOB Post Rollover'!G26" xr:uid="{00000000-0004-0000-0500-000089000000}"/>
    <hyperlink ref="H26" location="'21PJOB Post Rollover'!H26" tooltip="Click to drilldown" display="'21PJOB Post Rollover'!H26" xr:uid="{00000000-0004-0000-0500-00008A000000}"/>
    <hyperlink ref="I26" location="'21PJOB Post Rollover'!I26" tooltip="Click to drilldown" display="'21PJOB Post Rollover'!I26" xr:uid="{00000000-0004-0000-0500-00008B000000}"/>
    <hyperlink ref="J26" location="'21PJOB Post Rollover'!J26" tooltip="Click to drilldown" display="'21PJOB Post Rollover'!J26" xr:uid="{00000000-0004-0000-0500-00008C000000}"/>
    <hyperlink ref="K26" location="'21PJOB Post Rollover'!K26" tooltip="Click to drilldown" display="'21PJOB Post Rollover'!K26" xr:uid="{00000000-0004-0000-0500-00008D000000}"/>
    <hyperlink ref="L26" location="'21PJOB Post Rollover'!L26" tooltip="Click to drilldown" display="'21PJOB Post Rollover'!L26" xr:uid="{00000000-0004-0000-0500-00008E000000}"/>
    <hyperlink ref="M26" location="'21PJOB Post Rollover'!M26" tooltip="Click to drilldown" display="'21PJOB Post Rollover'!M26" xr:uid="{00000000-0004-0000-0500-00008F000000}"/>
    <hyperlink ref="B31" location="'21PJOB Post Rollover'!B31" tooltip="Click to drilldown" display="'21PJOB Post Rollover'!B31" xr:uid="{00000000-0004-0000-0500-000090000000}"/>
    <hyperlink ref="C31" location="'21PJOB Post Rollover'!C31" tooltip="Click to drilldown" display="'21PJOB Post Rollover'!C31" xr:uid="{00000000-0004-0000-0500-000091000000}"/>
    <hyperlink ref="D31" location="'21PJOB Post Rollover'!D31" tooltip="Click to drilldown" display="'21PJOB Post Rollover'!D31" xr:uid="{00000000-0004-0000-0500-000092000000}"/>
    <hyperlink ref="E31" location="'21PJOB Post Rollover'!E31" tooltip="Click to drilldown" display="'21PJOB Post Rollover'!E31" xr:uid="{00000000-0004-0000-0500-000093000000}"/>
    <hyperlink ref="F31" location="'21PJOB Post Rollover'!F31" tooltip="Click to drilldown" display="'21PJOB Post Rollover'!F31" xr:uid="{00000000-0004-0000-0500-000094000000}"/>
    <hyperlink ref="G31" location="'21PJOB Post Rollover'!G31" tooltip="Click to drilldown" display="'21PJOB Post Rollover'!G31" xr:uid="{00000000-0004-0000-0500-000095000000}"/>
    <hyperlink ref="H31" location="'21PJOB Post Rollover'!H31" tooltip="Click to drilldown" display="'21PJOB Post Rollover'!H31" xr:uid="{00000000-0004-0000-0500-000096000000}"/>
    <hyperlink ref="I31" location="'21PJOB Post Rollover'!I31" tooltip="Click to drilldown" display="'21PJOB Post Rollover'!I31" xr:uid="{00000000-0004-0000-0500-000097000000}"/>
    <hyperlink ref="J31" location="'21PJOB Post Rollover'!J31" tooltip="Click to drilldown" display="'21PJOB Post Rollover'!J31" xr:uid="{00000000-0004-0000-0500-000098000000}"/>
    <hyperlink ref="K31" location="'21PJOB Post Rollover'!K31" tooltip="Click to drilldown" display="'21PJOB Post Rollover'!K31" xr:uid="{00000000-0004-0000-0500-000099000000}"/>
    <hyperlink ref="L31" location="'21PJOB Post Rollover'!L31" tooltip="Click to drilldown" display="'21PJOB Post Rollover'!L31" xr:uid="{00000000-0004-0000-0500-00009A000000}"/>
    <hyperlink ref="M31" location="'21PJOB Post Rollover'!M31" tooltip="Click to drilldown" display="'21PJOB Post Rollover'!M31" xr:uid="{00000000-0004-0000-0500-00009B000000}"/>
    <hyperlink ref="B37" location="'21PJOB Post Rollover'!B37" tooltip="Click to drilldown" display="'21PJOB Post Rollover'!B37" xr:uid="{00000000-0004-0000-0500-00009C000000}"/>
    <hyperlink ref="C37" location="'21PJOB Post Rollover'!C37" tooltip="Click to drilldown" display="'21PJOB Post Rollover'!C37" xr:uid="{00000000-0004-0000-0500-00009D000000}"/>
    <hyperlink ref="D37" location="'21PJOB Post Rollover'!D37" tooltip="Click to drilldown" display="'21PJOB Post Rollover'!D37" xr:uid="{00000000-0004-0000-0500-00009E000000}"/>
    <hyperlink ref="E37" location="'21PJOB Post Rollover'!E37" tooltip="Click to drilldown" display="'21PJOB Post Rollover'!E37" xr:uid="{00000000-0004-0000-0500-00009F000000}"/>
    <hyperlink ref="F37" location="'21PJOB Post Rollover'!F37" tooltip="Click to drilldown" display="'21PJOB Post Rollover'!F37" xr:uid="{00000000-0004-0000-0500-0000A0000000}"/>
    <hyperlink ref="G37" location="'21PJOB Post Rollover'!G37" tooltip="Click to drilldown" display="'21PJOB Post Rollover'!G37" xr:uid="{00000000-0004-0000-0500-0000A1000000}"/>
    <hyperlink ref="H37" location="'21PJOB Post Rollover'!H37" tooltip="Click to drilldown" display="'21PJOB Post Rollover'!H37" xr:uid="{00000000-0004-0000-0500-0000A2000000}"/>
    <hyperlink ref="I37" location="'21PJOB Post Rollover'!I37" tooltip="Click to drilldown" display="'21PJOB Post Rollover'!I37" xr:uid="{00000000-0004-0000-0500-0000A3000000}"/>
    <hyperlink ref="J37" location="'21PJOB Post Rollover'!J37" tooltip="Click to drilldown" display="'21PJOB Post Rollover'!J37" xr:uid="{00000000-0004-0000-0500-0000A4000000}"/>
    <hyperlink ref="K37" location="'21PJOB Post Rollover'!K37" tooltip="Click to drilldown" display="'21PJOB Post Rollover'!K37" xr:uid="{00000000-0004-0000-0500-0000A5000000}"/>
    <hyperlink ref="L37" location="'21PJOB Post Rollover'!L37" tooltip="Click to drilldown" display="'21PJOB Post Rollover'!L37" xr:uid="{00000000-0004-0000-0500-0000A6000000}"/>
    <hyperlink ref="M37" location="'21PJOB Post Rollover'!M37" tooltip="Click to drilldown" display="'21PJOB Post Rollover'!M37" xr:uid="{00000000-0004-0000-0500-0000A7000000}"/>
    <hyperlink ref="B41" location="'21PJOB Post Rollover'!B41" tooltip="Click to drilldown" display="'21PJOB Post Rollover'!B41" xr:uid="{00000000-0004-0000-0500-0000A8000000}"/>
    <hyperlink ref="C41" location="'21PJOB Post Rollover'!C41" tooltip="Click to drilldown" display="'21PJOB Post Rollover'!C41" xr:uid="{00000000-0004-0000-0500-0000A9000000}"/>
    <hyperlink ref="D41" location="'21PJOB Post Rollover'!D41" tooltip="Click to drilldown" display="'21PJOB Post Rollover'!D41" xr:uid="{00000000-0004-0000-0500-0000AA000000}"/>
    <hyperlink ref="E41" location="'21PJOB Post Rollover'!E41" tooltip="Click to drilldown" display="'21PJOB Post Rollover'!E41" xr:uid="{00000000-0004-0000-0500-0000AB000000}"/>
    <hyperlink ref="F41" location="'21PJOB Post Rollover'!F41" tooltip="Click to drilldown" display="'21PJOB Post Rollover'!F41" xr:uid="{00000000-0004-0000-0500-0000AC000000}"/>
    <hyperlink ref="G41" location="'21PJOB Post Rollover'!G41" tooltip="Click to drilldown" display="'21PJOB Post Rollover'!G41" xr:uid="{00000000-0004-0000-0500-0000AD000000}"/>
    <hyperlink ref="H41" location="'21PJOB Post Rollover'!H41" tooltip="Click to drilldown" display="'21PJOB Post Rollover'!H41" xr:uid="{00000000-0004-0000-0500-0000AE000000}"/>
    <hyperlink ref="I41" location="'21PJOB Post Rollover'!I41" tooltip="Click to drilldown" display="'21PJOB Post Rollover'!I41" xr:uid="{00000000-0004-0000-0500-0000AF000000}"/>
    <hyperlink ref="J41" location="'21PJOB Post Rollover'!J41" tooltip="Click to drilldown" display="'21PJOB Post Rollover'!J41" xr:uid="{00000000-0004-0000-0500-0000B0000000}"/>
    <hyperlink ref="K41" location="'21PJOB Post Rollover'!K41" tooltip="Click to drilldown" display="'21PJOB Post Rollover'!K41" xr:uid="{00000000-0004-0000-0500-0000B1000000}"/>
    <hyperlink ref="L41" location="'21PJOB Post Rollover'!L41" tooltip="Click to drilldown" display="'21PJOB Post Rollover'!L41" xr:uid="{00000000-0004-0000-0500-0000B2000000}"/>
    <hyperlink ref="M41" location="'21PJOB Post Rollover'!M41" tooltip="Click to drilldown" display="'21PJOB Post Rollover'!M41" xr:uid="{00000000-0004-0000-0500-0000B3000000}"/>
    <hyperlink ref="B42" location="'21PJOB Post Rollover'!B42" tooltip="Click to drilldown" display="'21PJOB Post Rollover'!B42" xr:uid="{00000000-0004-0000-0500-0000B4000000}"/>
    <hyperlink ref="C42" location="'21PJOB Post Rollover'!C42" tooltip="Click to drilldown" display="'21PJOB Post Rollover'!C42" xr:uid="{00000000-0004-0000-0500-0000B5000000}"/>
    <hyperlink ref="D42" location="'21PJOB Post Rollover'!D42" tooltip="Click to drilldown" display="'21PJOB Post Rollover'!D42" xr:uid="{00000000-0004-0000-0500-0000B6000000}"/>
    <hyperlink ref="E42" location="'21PJOB Post Rollover'!E42" tooltip="Click to drilldown" display="'21PJOB Post Rollover'!E42" xr:uid="{00000000-0004-0000-0500-0000B7000000}"/>
    <hyperlink ref="F42" location="'21PJOB Post Rollover'!F42" tooltip="Click to drilldown" display="'21PJOB Post Rollover'!F42" xr:uid="{00000000-0004-0000-0500-0000B8000000}"/>
    <hyperlink ref="G42" location="'21PJOB Post Rollover'!G42" tooltip="Click to drilldown" display="'21PJOB Post Rollover'!G42" xr:uid="{00000000-0004-0000-0500-0000B9000000}"/>
    <hyperlink ref="H42" location="'21PJOB Post Rollover'!H42" tooltip="Click to drilldown" display="'21PJOB Post Rollover'!H42" xr:uid="{00000000-0004-0000-0500-0000BA000000}"/>
    <hyperlink ref="I42" location="'21PJOB Post Rollover'!I42" tooltip="Click to drilldown" display="'21PJOB Post Rollover'!I42" xr:uid="{00000000-0004-0000-0500-0000BB000000}"/>
    <hyperlink ref="J42" location="'21PJOB Post Rollover'!J42" tooltip="Click to drilldown" display="'21PJOB Post Rollover'!J42" xr:uid="{00000000-0004-0000-0500-0000BC000000}"/>
    <hyperlink ref="K42" location="'21PJOB Post Rollover'!K42" tooltip="Click to drilldown" display="'21PJOB Post Rollover'!K42" xr:uid="{00000000-0004-0000-0500-0000BD000000}"/>
    <hyperlink ref="L42" location="'21PJOB Post Rollover'!L42" tooltip="Click to drilldown" display="'21PJOB Post Rollover'!L42" xr:uid="{00000000-0004-0000-0500-0000BE000000}"/>
    <hyperlink ref="M42" location="'21PJOB Post Rollover'!M42" tooltip="Click to drilldown" display="'21PJOB Post Rollover'!M42" xr:uid="{00000000-0004-0000-0500-0000BF000000}"/>
    <hyperlink ref="B46" location="'21PJOB Post Rollover'!B46" tooltip="Click to drilldown" display="'21PJOB Post Rollover'!B46" xr:uid="{00000000-0004-0000-0500-0000C0000000}"/>
    <hyperlink ref="C46" location="'21PJOB Post Rollover'!C46" tooltip="Click to drilldown" display="'21PJOB Post Rollover'!C46" xr:uid="{00000000-0004-0000-0500-0000C1000000}"/>
    <hyperlink ref="D46" location="'21PJOB Post Rollover'!D46" tooltip="Click to drilldown" display="'21PJOB Post Rollover'!D46" xr:uid="{00000000-0004-0000-0500-0000C2000000}"/>
    <hyperlink ref="E46" location="'21PJOB Post Rollover'!E46" tooltip="Click to drilldown" display="'21PJOB Post Rollover'!E46" xr:uid="{00000000-0004-0000-0500-0000C3000000}"/>
    <hyperlink ref="F46" location="'21PJOB Post Rollover'!F46" tooltip="Click to drilldown" display="'21PJOB Post Rollover'!F46" xr:uid="{00000000-0004-0000-0500-0000C4000000}"/>
    <hyperlink ref="G46" location="'21PJOB Post Rollover'!G46" tooltip="Click to drilldown" display="'21PJOB Post Rollover'!G46" xr:uid="{00000000-0004-0000-0500-0000C5000000}"/>
    <hyperlink ref="H46" location="'21PJOB Post Rollover'!H46" tooltip="Click to drilldown" display="'21PJOB Post Rollover'!H46" xr:uid="{00000000-0004-0000-0500-0000C6000000}"/>
    <hyperlink ref="I46" location="'21PJOB Post Rollover'!I46" tooltip="Click to drilldown" display="'21PJOB Post Rollover'!I46" xr:uid="{00000000-0004-0000-0500-0000C7000000}"/>
    <hyperlink ref="J46" location="'21PJOB Post Rollover'!J46" tooltip="Click to drilldown" display="'21PJOB Post Rollover'!J46" xr:uid="{00000000-0004-0000-0500-0000C8000000}"/>
    <hyperlink ref="K46" location="'21PJOB Post Rollover'!K46" tooltip="Click to drilldown" display="'21PJOB Post Rollover'!K46" xr:uid="{00000000-0004-0000-0500-0000C9000000}"/>
    <hyperlink ref="L46" location="'21PJOB Post Rollover'!L46" tooltip="Click to drilldown" display="'21PJOB Post Rollover'!L46" xr:uid="{00000000-0004-0000-0500-0000CA000000}"/>
    <hyperlink ref="M46" location="'21PJOB Post Rollover'!M46" tooltip="Click to drilldown" display="'21PJOB Post Rollover'!M46" xr:uid="{00000000-0004-0000-0500-0000CB000000}"/>
    <hyperlink ref="B47" location="'21PJOB Post Rollover'!B47" tooltip="Click to drilldown" display="'21PJOB Post Rollover'!B47" xr:uid="{00000000-0004-0000-0500-0000CC000000}"/>
    <hyperlink ref="C47" location="'21PJOB Post Rollover'!C47" tooltip="Click to drilldown" display="'21PJOB Post Rollover'!C47" xr:uid="{00000000-0004-0000-0500-0000CD000000}"/>
    <hyperlink ref="D47" location="'21PJOB Post Rollover'!D47" tooltip="Click to drilldown" display="'21PJOB Post Rollover'!D47" xr:uid="{00000000-0004-0000-0500-0000CE000000}"/>
    <hyperlink ref="E47" location="'21PJOB Post Rollover'!E47" tooltip="Click to drilldown" display="'21PJOB Post Rollover'!E47" xr:uid="{00000000-0004-0000-0500-0000CF000000}"/>
    <hyperlink ref="F47" location="'21PJOB Post Rollover'!F47" tooltip="Click to drilldown" display="'21PJOB Post Rollover'!F47" xr:uid="{00000000-0004-0000-0500-0000D0000000}"/>
    <hyperlink ref="G47" location="'21PJOB Post Rollover'!G47" tooltip="Click to drilldown" display="'21PJOB Post Rollover'!G47" xr:uid="{00000000-0004-0000-0500-0000D1000000}"/>
    <hyperlink ref="H47" location="'21PJOB Post Rollover'!H47" tooltip="Click to drilldown" display="'21PJOB Post Rollover'!H47" xr:uid="{00000000-0004-0000-0500-0000D2000000}"/>
    <hyperlink ref="I47" location="'21PJOB Post Rollover'!I47" tooltip="Click to drilldown" display="'21PJOB Post Rollover'!I47" xr:uid="{00000000-0004-0000-0500-0000D3000000}"/>
    <hyperlink ref="J47" location="'21PJOB Post Rollover'!J47" tooltip="Click to drilldown" display="'21PJOB Post Rollover'!J47" xr:uid="{00000000-0004-0000-0500-0000D4000000}"/>
    <hyperlink ref="K47" location="'21PJOB Post Rollover'!K47" tooltip="Click to drilldown" display="'21PJOB Post Rollover'!K47" xr:uid="{00000000-0004-0000-0500-0000D5000000}"/>
    <hyperlink ref="L47" location="'21PJOB Post Rollover'!L47" tooltip="Click to drilldown" display="'21PJOB Post Rollover'!L47" xr:uid="{00000000-0004-0000-0500-0000D6000000}"/>
    <hyperlink ref="M47" location="'21PJOB Post Rollover'!M47" tooltip="Click to drilldown" display="'21PJOB Post Rollover'!M47" xr:uid="{00000000-0004-0000-0500-0000D7000000}"/>
    <hyperlink ref="B48" location="'21PJOB Post Rollover'!B48" tooltip="Click to drilldown" display="'21PJOB Post Rollover'!B48" xr:uid="{00000000-0004-0000-0500-0000D8000000}"/>
    <hyperlink ref="C48" location="'21PJOB Post Rollover'!C48" tooltip="Click to drilldown" display="'21PJOB Post Rollover'!C48" xr:uid="{00000000-0004-0000-0500-0000D9000000}"/>
    <hyperlink ref="D48" location="'21PJOB Post Rollover'!D48" tooltip="Click to drilldown" display="'21PJOB Post Rollover'!D48" xr:uid="{00000000-0004-0000-0500-0000DA000000}"/>
    <hyperlink ref="E48" location="'21PJOB Post Rollover'!E48" tooltip="Click to drilldown" display="'21PJOB Post Rollover'!E48" xr:uid="{00000000-0004-0000-0500-0000DB000000}"/>
    <hyperlink ref="F48" location="'21PJOB Post Rollover'!F48" tooltip="Click to drilldown" display="'21PJOB Post Rollover'!F48" xr:uid="{00000000-0004-0000-0500-0000DC000000}"/>
    <hyperlink ref="G48" location="'21PJOB Post Rollover'!G48" tooltip="Click to drilldown" display="'21PJOB Post Rollover'!G48" xr:uid="{00000000-0004-0000-0500-0000DD000000}"/>
    <hyperlink ref="H48" location="'21PJOB Post Rollover'!H48" tooltip="Click to drilldown" display="'21PJOB Post Rollover'!H48" xr:uid="{00000000-0004-0000-0500-0000DE000000}"/>
    <hyperlink ref="I48" location="'21PJOB Post Rollover'!I48" tooltip="Click to drilldown" display="'21PJOB Post Rollover'!I48" xr:uid="{00000000-0004-0000-0500-0000DF000000}"/>
    <hyperlink ref="J48" location="'21PJOB Post Rollover'!J48" tooltip="Click to drilldown" display="'21PJOB Post Rollover'!J48" xr:uid="{00000000-0004-0000-0500-0000E0000000}"/>
    <hyperlink ref="K48" location="'21PJOB Post Rollover'!K48" tooltip="Click to drilldown" display="'21PJOB Post Rollover'!K48" xr:uid="{00000000-0004-0000-0500-0000E1000000}"/>
    <hyperlink ref="L48" location="'21PJOB Post Rollover'!L48" tooltip="Click to drilldown" display="'21PJOB Post Rollover'!L48" xr:uid="{00000000-0004-0000-0500-0000E2000000}"/>
    <hyperlink ref="M48" location="'21PJOB Post Rollover'!M48" tooltip="Click to drilldown" display="'21PJOB Post Rollover'!M48" xr:uid="{00000000-0004-0000-0500-0000E3000000}"/>
    <hyperlink ref="B53" location="'21PJOB Post Rollover'!B53" tooltip="Click to drilldown" display="'21PJOB Post Rollover'!B53" xr:uid="{00000000-0004-0000-0500-0000E4000000}"/>
    <hyperlink ref="C53" location="'21PJOB Post Rollover'!C53" tooltip="Click to drilldown" display="'21PJOB Post Rollover'!C53" xr:uid="{00000000-0004-0000-0500-0000E5000000}"/>
    <hyperlink ref="D53" location="'21PJOB Post Rollover'!D53" tooltip="Click to drilldown" display="'21PJOB Post Rollover'!D53" xr:uid="{00000000-0004-0000-0500-0000E6000000}"/>
    <hyperlink ref="E53" location="'21PJOB Post Rollover'!E53" tooltip="Click to drilldown" display="'21PJOB Post Rollover'!E53" xr:uid="{00000000-0004-0000-0500-0000E7000000}"/>
    <hyperlink ref="F53" location="'21PJOB Post Rollover'!F53" tooltip="Click to drilldown" display="'21PJOB Post Rollover'!F53" xr:uid="{00000000-0004-0000-0500-0000E8000000}"/>
    <hyperlink ref="G53" location="'21PJOB Post Rollover'!G53" tooltip="Click to drilldown" display="'21PJOB Post Rollover'!G53" xr:uid="{00000000-0004-0000-0500-0000E9000000}"/>
    <hyperlink ref="H53" location="'21PJOB Post Rollover'!H53" tooltip="Click to drilldown" display="'21PJOB Post Rollover'!H53" xr:uid="{00000000-0004-0000-0500-0000EA000000}"/>
    <hyperlink ref="I53" location="'21PJOB Post Rollover'!I53" tooltip="Click to drilldown" display="'21PJOB Post Rollover'!I53" xr:uid="{00000000-0004-0000-0500-0000EB000000}"/>
    <hyperlink ref="J53" location="'21PJOB Post Rollover'!J53" tooltip="Click to drilldown" display="'21PJOB Post Rollover'!J53" xr:uid="{00000000-0004-0000-0500-0000EC000000}"/>
    <hyperlink ref="K53" location="'21PJOB Post Rollover'!K53" tooltip="Click to drilldown" display="'21PJOB Post Rollover'!K53" xr:uid="{00000000-0004-0000-0500-0000ED000000}"/>
    <hyperlink ref="L53" location="'21PJOB Post Rollover'!L53" tooltip="Click to drilldown" display="'21PJOB Post Rollover'!L53" xr:uid="{00000000-0004-0000-0500-0000EE000000}"/>
    <hyperlink ref="M53" location="'21PJOB Post Rollover'!M53" tooltip="Click to drilldown" display="'21PJOB Post Rollover'!M53" xr:uid="{00000000-0004-0000-0500-0000EF000000}"/>
    <hyperlink ref="B54" location="'21PJOB Post Rollover'!B54" tooltip="Click to drilldown" display="'21PJOB Post Rollover'!B54" xr:uid="{00000000-0004-0000-0500-0000F0000000}"/>
    <hyperlink ref="C54" location="'21PJOB Post Rollover'!C54" tooltip="Click to drilldown" display="'21PJOB Post Rollover'!C54" xr:uid="{00000000-0004-0000-0500-0000F1000000}"/>
    <hyperlink ref="D54" location="'21PJOB Post Rollover'!D54" tooltip="Click to drilldown" display="'21PJOB Post Rollover'!D54" xr:uid="{00000000-0004-0000-0500-0000F2000000}"/>
    <hyperlink ref="E54" location="'21PJOB Post Rollover'!E54" tooltip="Click to drilldown" display="'21PJOB Post Rollover'!E54" xr:uid="{00000000-0004-0000-0500-0000F3000000}"/>
    <hyperlink ref="F54" location="'21PJOB Post Rollover'!F54" tooltip="Click to drilldown" display="'21PJOB Post Rollover'!F54" xr:uid="{00000000-0004-0000-0500-0000F4000000}"/>
    <hyperlink ref="G54" location="'21PJOB Post Rollover'!G54" tooltip="Click to drilldown" display="'21PJOB Post Rollover'!G54" xr:uid="{00000000-0004-0000-0500-0000F5000000}"/>
    <hyperlink ref="H54" location="'21PJOB Post Rollover'!H54" tooltip="Click to drilldown" display="'21PJOB Post Rollover'!H54" xr:uid="{00000000-0004-0000-0500-0000F6000000}"/>
    <hyperlink ref="I54" location="'21PJOB Post Rollover'!I54" tooltip="Click to drilldown" display="'21PJOB Post Rollover'!I54" xr:uid="{00000000-0004-0000-0500-0000F7000000}"/>
    <hyperlink ref="J54" location="'21PJOB Post Rollover'!J54" tooltip="Click to drilldown" display="'21PJOB Post Rollover'!J54" xr:uid="{00000000-0004-0000-0500-0000F8000000}"/>
    <hyperlink ref="K54" location="'21PJOB Post Rollover'!K54" tooltip="Click to drilldown" display="'21PJOB Post Rollover'!K54" xr:uid="{00000000-0004-0000-0500-0000F9000000}"/>
    <hyperlink ref="L54" location="'21PJOB Post Rollover'!L54" tooltip="Click to drilldown" display="'21PJOB Post Rollover'!L54" xr:uid="{00000000-0004-0000-0500-0000FA000000}"/>
    <hyperlink ref="M54" location="'21PJOB Post Rollover'!M54" tooltip="Click to drilldown" display="'21PJOB Post Rollover'!M54" xr:uid="{00000000-0004-0000-0500-0000FB000000}"/>
    <hyperlink ref="B55" location="'21PJOB Post Rollover'!B55" tooltip="Click to drilldown" display="'21PJOB Post Rollover'!B55" xr:uid="{00000000-0004-0000-0500-0000FC000000}"/>
    <hyperlink ref="C55" location="'21PJOB Post Rollover'!C55" tooltip="Click to drilldown" display="'21PJOB Post Rollover'!C55" xr:uid="{00000000-0004-0000-0500-0000FD000000}"/>
    <hyperlink ref="D55" location="'21PJOB Post Rollover'!D55" tooltip="Click to drilldown" display="'21PJOB Post Rollover'!D55" xr:uid="{00000000-0004-0000-0500-0000FE000000}"/>
    <hyperlink ref="E55" location="'21PJOB Post Rollover'!E55" tooltip="Click to drilldown" display="'21PJOB Post Rollover'!E55" xr:uid="{00000000-0004-0000-0500-0000FF000000}"/>
    <hyperlink ref="F55" location="'21PJOB Post Rollover'!F55" tooltip="Click to drilldown" display="'21PJOB Post Rollover'!F55" xr:uid="{00000000-0004-0000-0500-000000010000}"/>
    <hyperlink ref="G55" location="'21PJOB Post Rollover'!G55" tooltip="Click to drilldown" display="'21PJOB Post Rollover'!G55" xr:uid="{00000000-0004-0000-0500-000001010000}"/>
    <hyperlink ref="H55" location="'21PJOB Post Rollover'!H55" tooltip="Click to drilldown" display="'21PJOB Post Rollover'!H55" xr:uid="{00000000-0004-0000-0500-000002010000}"/>
    <hyperlink ref="I55" location="'21PJOB Post Rollover'!I55" tooltip="Click to drilldown" display="'21PJOB Post Rollover'!I55" xr:uid="{00000000-0004-0000-0500-000003010000}"/>
    <hyperlink ref="J55" location="'21PJOB Post Rollover'!J55" tooltip="Click to drilldown" display="'21PJOB Post Rollover'!J55" xr:uid="{00000000-0004-0000-0500-000004010000}"/>
    <hyperlink ref="K55" location="'21PJOB Post Rollover'!K55" tooltip="Click to drilldown" display="'21PJOB Post Rollover'!K55" xr:uid="{00000000-0004-0000-0500-000005010000}"/>
    <hyperlink ref="L55" location="'21PJOB Post Rollover'!L55" tooltip="Click to drilldown" display="'21PJOB Post Rollover'!L55" xr:uid="{00000000-0004-0000-0500-000006010000}"/>
    <hyperlink ref="M55" location="'21PJOB Post Rollover'!M55" tooltip="Click to drilldown" display="'21PJOB Post Rollover'!M55" xr:uid="{00000000-0004-0000-0500-000007010000}"/>
    <hyperlink ref="B56" location="'21PJOB Post Rollover'!B56" tooltip="Click to drilldown" display="'21PJOB Post Rollover'!B56" xr:uid="{00000000-0004-0000-0500-000008010000}"/>
    <hyperlink ref="C56" location="'21PJOB Post Rollover'!C56" tooltip="Click to drilldown" display="'21PJOB Post Rollover'!C56" xr:uid="{00000000-0004-0000-0500-000009010000}"/>
    <hyperlink ref="D56" location="'21PJOB Post Rollover'!D56" tooltip="Click to drilldown" display="'21PJOB Post Rollover'!D56" xr:uid="{00000000-0004-0000-0500-00000A010000}"/>
    <hyperlink ref="E56" location="'21PJOB Post Rollover'!E56" tooltip="Click to drilldown" display="'21PJOB Post Rollover'!E56" xr:uid="{00000000-0004-0000-0500-00000B010000}"/>
    <hyperlink ref="F56" location="'21PJOB Post Rollover'!F56" tooltip="Click to drilldown" display="'21PJOB Post Rollover'!F56" xr:uid="{00000000-0004-0000-0500-00000C010000}"/>
    <hyperlink ref="G56" location="'21PJOB Post Rollover'!G56" tooltip="Click to drilldown" display="'21PJOB Post Rollover'!G56" xr:uid="{00000000-0004-0000-0500-00000D010000}"/>
    <hyperlink ref="H56" location="'21PJOB Post Rollover'!H56" tooltip="Click to drilldown" display="'21PJOB Post Rollover'!H56" xr:uid="{00000000-0004-0000-0500-00000E010000}"/>
    <hyperlink ref="I56" location="'21PJOB Post Rollover'!I56" tooltip="Click to drilldown" display="'21PJOB Post Rollover'!I56" xr:uid="{00000000-0004-0000-0500-00000F010000}"/>
    <hyperlink ref="J56" location="'21PJOB Post Rollover'!J56" tooltip="Click to drilldown" display="'21PJOB Post Rollover'!J56" xr:uid="{00000000-0004-0000-0500-000010010000}"/>
    <hyperlink ref="K56" location="'21PJOB Post Rollover'!K56" tooltip="Click to drilldown" display="'21PJOB Post Rollover'!K56" xr:uid="{00000000-0004-0000-0500-000011010000}"/>
    <hyperlink ref="L56" location="'21PJOB Post Rollover'!L56" tooltip="Click to drilldown" display="'21PJOB Post Rollover'!L56" xr:uid="{00000000-0004-0000-0500-000012010000}"/>
    <hyperlink ref="M56" location="'21PJOB Post Rollover'!M56" tooltip="Click to drilldown" display="'21PJOB Post Rollover'!M56" xr:uid="{00000000-0004-0000-0500-000013010000}"/>
    <hyperlink ref="B57" location="'21PJOB Post Rollover'!B57" tooltip="Click to drilldown" display="'21PJOB Post Rollover'!B57" xr:uid="{00000000-0004-0000-0500-000014010000}"/>
    <hyperlink ref="C57" location="'21PJOB Post Rollover'!C57" tooltip="Click to drilldown" display="'21PJOB Post Rollover'!C57" xr:uid="{00000000-0004-0000-0500-000015010000}"/>
    <hyperlink ref="D57" location="'21PJOB Post Rollover'!D57" tooltip="Click to drilldown" display="'21PJOB Post Rollover'!D57" xr:uid="{00000000-0004-0000-0500-000016010000}"/>
    <hyperlink ref="E57" location="'21PJOB Post Rollover'!E57" tooltip="Click to drilldown" display="'21PJOB Post Rollover'!E57" xr:uid="{00000000-0004-0000-0500-000017010000}"/>
    <hyperlink ref="F57" location="'21PJOB Post Rollover'!F57" tooltip="Click to drilldown" display="'21PJOB Post Rollover'!F57" xr:uid="{00000000-0004-0000-0500-000018010000}"/>
    <hyperlink ref="G57" location="'21PJOB Post Rollover'!G57" tooltip="Click to drilldown" display="'21PJOB Post Rollover'!G57" xr:uid="{00000000-0004-0000-0500-000019010000}"/>
    <hyperlink ref="H57" location="'21PJOB Post Rollover'!H57" tooltip="Click to drilldown" display="'21PJOB Post Rollover'!H57" xr:uid="{00000000-0004-0000-0500-00001A010000}"/>
    <hyperlink ref="I57" location="'21PJOB Post Rollover'!I57" tooltip="Click to drilldown" display="'21PJOB Post Rollover'!I57" xr:uid="{00000000-0004-0000-0500-00001B010000}"/>
    <hyperlink ref="J57" location="'21PJOB Post Rollover'!J57" tooltip="Click to drilldown" display="'21PJOB Post Rollover'!J57" xr:uid="{00000000-0004-0000-0500-00001C010000}"/>
    <hyperlink ref="K57" location="'21PJOB Post Rollover'!K57" tooltip="Click to drilldown" display="'21PJOB Post Rollover'!K57" xr:uid="{00000000-0004-0000-0500-00001D010000}"/>
    <hyperlink ref="L57" location="'21PJOB Post Rollover'!L57" tooltip="Click to drilldown" display="'21PJOB Post Rollover'!L57" xr:uid="{00000000-0004-0000-0500-00001E010000}"/>
    <hyperlink ref="M57" location="'21PJOB Post Rollover'!M57" tooltip="Click to drilldown" display="'21PJOB Post Rollover'!M57" xr:uid="{00000000-0004-0000-0500-00001F010000}"/>
    <hyperlink ref="B58" location="'21PJOB Post Rollover'!B58" tooltip="Click to drilldown" display="'21PJOB Post Rollover'!B58" xr:uid="{00000000-0004-0000-0500-000020010000}"/>
    <hyperlink ref="C58" location="'21PJOB Post Rollover'!C58" tooltip="Click to drilldown" display="'21PJOB Post Rollover'!C58" xr:uid="{00000000-0004-0000-0500-000021010000}"/>
    <hyperlink ref="D58" location="'21PJOB Post Rollover'!D58" tooltip="Click to drilldown" display="'21PJOB Post Rollover'!D58" xr:uid="{00000000-0004-0000-0500-000022010000}"/>
    <hyperlink ref="E58" location="'21PJOB Post Rollover'!E58" tooltip="Click to drilldown" display="'21PJOB Post Rollover'!E58" xr:uid="{00000000-0004-0000-0500-000023010000}"/>
    <hyperlink ref="F58" location="'21PJOB Post Rollover'!F58" tooltip="Click to drilldown" display="'21PJOB Post Rollover'!F58" xr:uid="{00000000-0004-0000-0500-000024010000}"/>
    <hyperlink ref="G58" location="'21PJOB Post Rollover'!G58" tooltip="Click to drilldown" display="'21PJOB Post Rollover'!G58" xr:uid="{00000000-0004-0000-0500-000025010000}"/>
    <hyperlink ref="H58" location="'21PJOB Post Rollover'!H58" tooltip="Click to drilldown" display="'21PJOB Post Rollover'!H58" xr:uid="{00000000-0004-0000-0500-000026010000}"/>
    <hyperlink ref="I58" location="'21PJOB Post Rollover'!I58" tooltip="Click to drilldown" display="'21PJOB Post Rollover'!I58" xr:uid="{00000000-0004-0000-0500-000027010000}"/>
    <hyperlink ref="J58" location="'21PJOB Post Rollover'!J58" tooltip="Click to drilldown" display="'21PJOB Post Rollover'!J58" xr:uid="{00000000-0004-0000-0500-000028010000}"/>
    <hyperlink ref="K58" location="'21PJOB Post Rollover'!K58" tooltip="Click to drilldown" display="'21PJOB Post Rollover'!K58" xr:uid="{00000000-0004-0000-0500-000029010000}"/>
    <hyperlink ref="L58" location="'21PJOB Post Rollover'!L58" tooltip="Click to drilldown" display="'21PJOB Post Rollover'!L58" xr:uid="{00000000-0004-0000-0500-00002A010000}"/>
    <hyperlink ref="M58" location="'21PJOB Post Rollover'!M58" tooltip="Click to drilldown" display="'21PJOB Post Rollover'!M58" xr:uid="{00000000-0004-0000-0500-00002B010000}"/>
    <hyperlink ref="B70" location="'21PJOB Post Rollover'!B70" tooltip="Click to drilldown" display="'21PJOB Post Rollover'!B70" xr:uid="{00000000-0004-0000-0500-00002C010000}"/>
    <hyperlink ref="C70" location="'21PJOB Post Rollover'!C70" tooltip="Click to drilldown" display="'21PJOB Post Rollover'!C70" xr:uid="{00000000-0004-0000-0500-00002D010000}"/>
    <hyperlink ref="D70" location="'21PJOB Post Rollover'!D70" tooltip="Click to drilldown" display="'21PJOB Post Rollover'!D70" xr:uid="{00000000-0004-0000-0500-00002E010000}"/>
    <hyperlink ref="E70" location="'21PJOB Post Rollover'!E70" tooltip="Click to drilldown" display="'21PJOB Post Rollover'!E70" xr:uid="{00000000-0004-0000-0500-00002F010000}"/>
    <hyperlink ref="F70" location="'21PJOB Post Rollover'!F70" tooltip="Click to drilldown" display="'21PJOB Post Rollover'!F70" xr:uid="{00000000-0004-0000-0500-000030010000}"/>
    <hyperlink ref="G70" location="'21PJOB Post Rollover'!G70" tooltip="Click to drilldown" display="'21PJOB Post Rollover'!G70" xr:uid="{00000000-0004-0000-0500-000031010000}"/>
    <hyperlink ref="H70" location="'21PJOB Post Rollover'!H70" tooltip="Click to drilldown" display="'21PJOB Post Rollover'!H70" xr:uid="{00000000-0004-0000-0500-000032010000}"/>
    <hyperlink ref="I70" location="'21PJOB Post Rollover'!I70" tooltip="Click to drilldown" display="'21PJOB Post Rollover'!I70" xr:uid="{00000000-0004-0000-0500-000033010000}"/>
    <hyperlink ref="J70" location="'21PJOB Post Rollover'!J70" tooltip="Click to drilldown" display="'21PJOB Post Rollover'!J70" xr:uid="{00000000-0004-0000-0500-000034010000}"/>
    <hyperlink ref="K70" location="'21PJOB Post Rollover'!K70" tooltip="Click to drilldown" display="'21PJOB Post Rollover'!K70" xr:uid="{00000000-0004-0000-0500-000035010000}"/>
    <hyperlink ref="L70" location="'21PJOB Post Rollover'!L70" tooltip="Click to drilldown" display="'21PJOB Post Rollover'!L70" xr:uid="{00000000-0004-0000-0500-000036010000}"/>
    <hyperlink ref="M70" location="'21PJOB Post Rollover'!M70" tooltip="Click to drilldown" display="'21PJOB Post Rollover'!M70" xr:uid="{00000000-0004-0000-0500-000037010000}"/>
    <hyperlink ref="B71" location="'21PJOB Post Rollover'!B71" tooltip="Click to drilldown" display="'21PJOB Post Rollover'!B71" xr:uid="{00000000-0004-0000-0500-000038010000}"/>
    <hyperlink ref="C71" location="'21PJOB Post Rollover'!C71" tooltip="Click to drilldown" display="'21PJOB Post Rollover'!C71" xr:uid="{00000000-0004-0000-0500-000039010000}"/>
    <hyperlink ref="D71" location="'21PJOB Post Rollover'!D71" tooltip="Click to drilldown" display="'21PJOB Post Rollover'!D71" xr:uid="{00000000-0004-0000-0500-00003A010000}"/>
    <hyperlink ref="E71" location="'21PJOB Post Rollover'!E71" tooltip="Click to drilldown" display="'21PJOB Post Rollover'!E71" xr:uid="{00000000-0004-0000-0500-00003B010000}"/>
    <hyperlink ref="F71" location="'21PJOB Post Rollover'!F71" tooltip="Click to drilldown" display="'21PJOB Post Rollover'!F71" xr:uid="{00000000-0004-0000-0500-00003C010000}"/>
    <hyperlink ref="G71" location="'21PJOB Post Rollover'!G71" tooltip="Click to drilldown" display="'21PJOB Post Rollover'!G71" xr:uid="{00000000-0004-0000-0500-00003D010000}"/>
    <hyperlink ref="H71" location="'21PJOB Post Rollover'!H71" tooltip="Click to drilldown" display="'21PJOB Post Rollover'!H71" xr:uid="{00000000-0004-0000-0500-00003E010000}"/>
    <hyperlink ref="I71" location="'21PJOB Post Rollover'!I71" tooltip="Click to drilldown" display="'21PJOB Post Rollover'!I71" xr:uid="{00000000-0004-0000-0500-00003F010000}"/>
    <hyperlink ref="J71" location="'21PJOB Post Rollover'!J71" tooltip="Click to drilldown" display="'21PJOB Post Rollover'!J71" xr:uid="{00000000-0004-0000-0500-000040010000}"/>
    <hyperlink ref="K71" location="'21PJOB Post Rollover'!K71" tooltip="Click to drilldown" display="'21PJOB Post Rollover'!K71" xr:uid="{00000000-0004-0000-0500-000041010000}"/>
    <hyperlink ref="L71" location="'21PJOB Post Rollover'!L71" tooltip="Click to drilldown" display="'21PJOB Post Rollover'!L71" xr:uid="{00000000-0004-0000-0500-000042010000}"/>
    <hyperlink ref="M71" location="'21PJOB Post Rollover'!M71" tooltip="Click to drilldown" display="'21PJOB Post Rollover'!M71" xr:uid="{00000000-0004-0000-0500-000043010000}"/>
    <hyperlink ref="B72" location="'21PJOB Post Rollover'!B72" tooltip="Click to drilldown" display="'21PJOB Post Rollover'!B72" xr:uid="{00000000-0004-0000-0500-000044010000}"/>
    <hyperlink ref="C72" location="'21PJOB Post Rollover'!C72" tooltip="Click to drilldown" display="'21PJOB Post Rollover'!C72" xr:uid="{00000000-0004-0000-0500-000045010000}"/>
    <hyperlink ref="D72" location="'21PJOB Post Rollover'!D72" tooltip="Click to drilldown" display="'21PJOB Post Rollover'!D72" xr:uid="{00000000-0004-0000-0500-000046010000}"/>
    <hyperlink ref="E72" location="'21PJOB Post Rollover'!E72" tooltip="Click to drilldown" display="'21PJOB Post Rollover'!E72" xr:uid="{00000000-0004-0000-0500-000047010000}"/>
    <hyperlink ref="F72" location="'21PJOB Post Rollover'!F72" tooltip="Click to drilldown" display="'21PJOB Post Rollover'!F72" xr:uid="{00000000-0004-0000-0500-000048010000}"/>
    <hyperlink ref="G72" location="'21PJOB Post Rollover'!G72" tooltip="Click to drilldown" display="'21PJOB Post Rollover'!G72" xr:uid="{00000000-0004-0000-0500-000049010000}"/>
    <hyperlink ref="H72" location="'21PJOB Post Rollover'!H72" tooltip="Click to drilldown" display="'21PJOB Post Rollover'!H72" xr:uid="{00000000-0004-0000-0500-00004A010000}"/>
    <hyperlink ref="I72" location="'21PJOB Post Rollover'!I72" tooltip="Click to drilldown" display="'21PJOB Post Rollover'!I72" xr:uid="{00000000-0004-0000-0500-00004B010000}"/>
    <hyperlink ref="J72" location="'21PJOB Post Rollover'!J72" tooltip="Click to drilldown" display="'21PJOB Post Rollover'!J72" xr:uid="{00000000-0004-0000-0500-00004C010000}"/>
    <hyperlink ref="K72" location="'21PJOB Post Rollover'!K72" tooltip="Click to drilldown" display="'21PJOB Post Rollover'!K72" xr:uid="{00000000-0004-0000-0500-00004D010000}"/>
    <hyperlink ref="L72" location="'21PJOB Post Rollover'!L72" tooltip="Click to drilldown" display="'21PJOB Post Rollover'!L72" xr:uid="{00000000-0004-0000-0500-00004E010000}"/>
    <hyperlink ref="M72" location="'21PJOB Post Rollover'!M72" tooltip="Click to drilldown" display="'21PJOB Post Rollover'!M72" xr:uid="{00000000-0004-0000-0500-00004F010000}"/>
    <hyperlink ref="B73" location="'21PJOB Post Rollover'!B73" tooltip="Click to drilldown" display="'21PJOB Post Rollover'!B73" xr:uid="{00000000-0004-0000-0500-000050010000}"/>
    <hyperlink ref="C73" location="'21PJOB Post Rollover'!C73" tooltip="Click to drilldown" display="'21PJOB Post Rollover'!C73" xr:uid="{00000000-0004-0000-0500-000051010000}"/>
    <hyperlink ref="D73" location="'21PJOB Post Rollover'!D73" tooltip="Click to drilldown" display="'21PJOB Post Rollover'!D73" xr:uid="{00000000-0004-0000-0500-000052010000}"/>
    <hyperlink ref="E73" location="'21PJOB Post Rollover'!E73" tooltip="Click to drilldown" display="'21PJOB Post Rollover'!E73" xr:uid="{00000000-0004-0000-0500-000053010000}"/>
    <hyperlink ref="F73" location="'21PJOB Post Rollover'!F73" tooltip="Click to drilldown" display="'21PJOB Post Rollover'!F73" xr:uid="{00000000-0004-0000-0500-000054010000}"/>
    <hyperlink ref="G73" location="'21PJOB Post Rollover'!G73" tooltip="Click to drilldown" display="'21PJOB Post Rollover'!G73" xr:uid="{00000000-0004-0000-0500-000055010000}"/>
    <hyperlink ref="H73" location="'21PJOB Post Rollover'!H73" tooltip="Click to drilldown" display="'21PJOB Post Rollover'!H73" xr:uid="{00000000-0004-0000-0500-000056010000}"/>
    <hyperlink ref="I73" location="'21PJOB Post Rollover'!I73" tooltip="Click to drilldown" display="'21PJOB Post Rollover'!I73" xr:uid="{00000000-0004-0000-0500-000057010000}"/>
    <hyperlink ref="J73" location="'21PJOB Post Rollover'!J73" tooltip="Click to drilldown" display="'21PJOB Post Rollover'!J73" xr:uid="{00000000-0004-0000-0500-000058010000}"/>
    <hyperlink ref="K73" location="'21PJOB Post Rollover'!K73" tooltip="Click to drilldown" display="'21PJOB Post Rollover'!K73" xr:uid="{00000000-0004-0000-0500-000059010000}"/>
    <hyperlink ref="L73" location="'21PJOB Post Rollover'!L73" tooltip="Click to drilldown" display="'21PJOB Post Rollover'!L73" xr:uid="{00000000-0004-0000-0500-00005A010000}"/>
    <hyperlink ref="M73" location="'21PJOB Post Rollover'!M73" tooltip="Click to drilldown" display="'21PJOB Post Rollover'!M73" xr:uid="{00000000-0004-0000-0500-00005B010000}"/>
    <hyperlink ref="B74" location="'21PJOB Post Rollover'!B74" tooltip="Click to drilldown" display="'21PJOB Post Rollover'!B74" xr:uid="{00000000-0004-0000-0500-00005C010000}"/>
    <hyperlink ref="C74" location="'21PJOB Post Rollover'!C74" tooltip="Click to drilldown" display="'21PJOB Post Rollover'!C74" xr:uid="{00000000-0004-0000-0500-00005D010000}"/>
    <hyperlink ref="D74" location="'21PJOB Post Rollover'!D74" tooltip="Click to drilldown" display="'21PJOB Post Rollover'!D74" xr:uid="{00000000-0004-0000-0500-00005E010000}"/>
    <hyperlink ref="E74" location="'21PJOB Post Rollover'!E74" tooltip="Click to drilldown" display="'21PJOB Post Rollover'!E74" xr:uid="{00000000-0004-0000-0500-00005F010000}"/>
    <hyperlink ref="F74" location="'21PJOB Post Rollover'!F74" tooltip="Click to drilldown" display="'21PJOB Post Rollover'!F74" xr:uid="{00000000-0004-0000-0500-000060010000}"/>
    <hyperlink ref="G74" location="'21PJOB Post Rollover'!G74" tooltip="Click to drilldown" display="'21PJOB Post Rollover'!G74" xr:uid="{00000000-0004-0000-0500-000061010000}"/>
    <hyperlink ref="H74" location="'21PJOB Post Rollover'!H74" tooltip="Click to drilldown" display="'21PJOB Post Rollover'!H74" xr:uid="{00000000-0004-0000-0500-000062010000}"/>
    <hyperlink ref="I74" location="'21PJOB Post Rollover'!I74" tooltip="Click to drilldown" display="'21PJOB Post Rollover'!I74" xr:uid="{00000000-0004-0000-0500-000063010000}"/>
    <hyperlink ref="J74" location="'21PJOB Post Rollover'!J74" tooltip="Click to drilldown" display="'21PJOB Post Rollover'!J74" xr:uid="{00000000-0004-0000-0500-000064010000}"/>
    <hyperlink ref="K74" location="'21PJOB Post Rollover'!K74" tooltip="Click to drilldown" display="'21PJOB Post Rollover'!K74" xr:uid="{00000000-0004-0000-0500-000065010000}"/>
    <hyperlink ref="L74" location="'21PJOB Post Rollover'!L74" tooltip="Click to drilldown" display="'21PJOB Post Rollover'!L74" xr:uid="{00000000-0004-0000-0500-000066010000}"/>
    <hyperlink ref="M74" location="'21PJOB Post Rollover'!M74" tooltip="Click to drilldown" display="'21PJOB Post Rollover'!M74" xr:uid="{00000000-0004-0000-0500-000067010000}"/>
    <hyperlink ref="B78" location="'21PJOB Post Rollover'!B78" tooltip="Click to drilldown" display="'21PJOB Post Rollover'!B78" xr:uid="{00000000-0004-0000-0500-000068010000}"/>
    <hyperlink ref="C78" location="'21PJOB Post Rollover'!C78" tooltip="Click to drilldown" display="'21PJOB Post Rollover'!C78" xr:uid="{00000000-0004-0000-0500-000069010000}"/>
    <hyperlink ref="D78" location="'21PJOB Post Rollover'!D78" tooltip="Click to drilldown" display="'21PJOB Post Rollover'!D78" xr:uid="{00000000-0004-0000-0500-00006A010000}"/>
    <hyperlink ref="E78" location="'21PJOB Post Rollover'!E78" tooltip="Click to drilldown" display="'21PJOB Post Rollover'!E78" xr:uid="{00000000-0004-0000-0500-00006B010000}"/>
    <hyperlink ref="F78" location="'21PJOB Post Rollover'!F78" tooltip="Click to drilldown" display="'21PJOB Post Rollover'!F78" xr:uid="{00000000-0004-0000-0500-00006C010000}"/>
    <hyperlink ref="G78" location="'21PJOB Post Rollover'!G78" tooltip="Click to drilldown" display="'21PJOB Post Rollover'!G78" xr:uid="{00000000-0004-0000-0500-00006D010000}"/>
    <hyperlink ref="H78" location="'21PJOB Post Rollover'!H78" tooltip="Click to drilldown" display="'21PJOB Post Rollover'!H78" xr:uid="{00000000-0004-0000-0500-00006E010000}"/>
    <hyperlink ref="I78" location="'21PJOB Post Rollover'!I78" tooltip="Click to drilldown" display="'21PJOB Post Rollover'!I78" xr:uid="{00000000-0004-0000-0500-00006F010000}"/>
    <hyperlink ref="J78" location="'21PJOB Post Rollover'!J78" tooltip="Click to drilldown" display="'21PJOB Post Rollover'!J78" xr:uid="{00000000-0004-0000-0500-000070010000}"/>
    <hyperlink ref="K78" location="'21PJOB Post Rollover'!K78" tooltip="Click to drilldown" display="'21PJOB Post Rollover'!K78" xr:uid="{00000000-0004-0000-0500-000071010000}"/>
    <hyperlink ref="L78" location="'21PJOB Post Rollover'!L78" tooltip="Click to drilldown" display="'21PJOB Post Rollover'!L78" xr:uid="{00000000-0004-0000-0500-000072010000}"/>
    <hyperlink ref="M78" location="'21PJOB Post Rollover'!M78" tooltip="Click to drilldown" display="'21PJOB Post Rollover'!M78" xr:uid="{00000000-0004-0000-0500-000073010000}"/>
    <hyperlink ref="B79" location="'21PJOB Post Rollover'!B79" tooltip="Click to drilldown" display="'21PJOB Post Rollover'!B79" xr:uid="{00000000-0004-0000-0500-000074010000}"/>
    <hyperlink ref="C79" location="'21PJOB Post Rollover'!C79" tooltip="Click to drilldown" display="'21PJOB Post Rollover'!C79" xr:uid="{00000000-0004-0000-0500-000075010000}"/>
    <hyperlink ref="D79" location="'21PJOB Post Rollover'!D79" tooltip="Click to drilldown" display="'21PJOB Post Rollover'!D79" xr:uid="{00000000-0004-0000-0500-000076010000}"/>
    <hyperlink ref="E79" location="'21PJOB Post Rollover'!E79" tooltip="Click to drilldown" display="'21PJOB Post Rollover'!E79" xr:uid="{00000000-0004-0000-0500-000077010000}"/>
    <hyperlink ref="F79" location="'21PJOB Post Rollover'!F79" tooltip="Click to drilldown" display="'21PJOB Post Rollover'!F79" xr:uid="{00000000-0004-0000-0500-000078010000}"/>
    <hyperlink ref="G79" location="'21PJOB Post Rollover'!G79" tooltip="Click to drilldown" display="'21PJOB Post Rollover'!G79" xr:uid="{00000000-0004-0000-0500-000079010000}"/>
    <hyperlink ref="H79" location="'21PJOB Post Rollover'!H79" tooltip="Click to drilldown" display="'21PJOB Post Rollover'!H79" xr:uid="{00000000-0004-0000-0500-00007A010000}"/>
    <hyperlink ref="I79" location="'21PJOB Post Rollover'!I79" tooltip="Click to drilldown" display="'21PJOB Post Rollover'!I79" xr:uid="{00000000-0004-0000-0500-00007B010000}"/>
    <hyperlink ref="J79" location="'21PJOB Post Rollover'!J79" tooltip="Click to drilldown" display="'21PJOB Post Rollover'!J79" xr:uid="{00000000-0004-0000-0500-00007C010000}"/>
    <hyperlink ref="K79" location="'21PJOB Post Rollover'!K79" tooltip="Click to drilldown" display="'21PJOB Post Rollover'!K79" xr:uid="{00000000-0004-0000-0500-00007D010000}"/>
    <hyperlink ref="L79" location="'21PJOB Post Rollover'!L79" tooltip="Click to drilldown" display="'21PJOB Post Rollover'!L79" xr:uid="{00000000-0004-0000-0500-00007E010000}"/>
    <hyperlink ref="M79" location="'21PJOB Post Rollover'!M79" tooltip="Click to drilldown" display="'21PJOB Post Rollover'!M79" xr:uid="{00000000-0004-0000-0500-00007F010000}"/>
    <hyperlink ref="B80" location="'21PJOB Post Rollover'!B80" tooltip="Click to drilldown" display="'21PJOB Post Rollover'!B80" xr:uid="{00000000-0004-0000-0500-000080010000}"/>
    <hyperlink ref="C80" location="'21PJOB Post Rollover'!C80" tooltip="Click to drilldown" display="'21PJOB Post Rollover'!C80" xr:uid="{00000000-0004-0000-0500-000081010000}"/>
    <hyperlink ref="D80" location="'21PJOB Post Rollover'!D80" tooltip="Click to drilldown" display="'21PJOB Post Rollover'!D80" xr:uid="{00000000-0004-0000-0500-000082010000}"/>
    <hyperlink ref="E80" location="'21PJOB Post Rollover'!E80" tooltip="Click to drilldown" display="'21PJOB Post Rollover'!E80" xr:uid="{00000000-0004-0000-0500-000083010000}"/>
    <hyperlink ref="F80" location="'21PJOB Post Rollover'!F80" tooltip="Click to drilldown" display="'21PJOB Post Rollover'!F80" xr:uid="{00000000-0004-0000-0500-000084010000}"/>
    <hyperlink ref="G80" location="'21PJOB Post Rollover'!G80" tooltip="Click to drilldown" display="'21PJOB Post Rollover'!G80" xr:uid="{00000000-0004-0000-0500-000085010000}"/>
    <hyperlink ref="H80" location="'21PJOB Post Rollover'!H80" tooltip="Click to drilldown" display="'21PJOB Post Rollover'!H80" xr:uid="{00000000-0004-0000-0500-000086010000}"/>
    <hyperlink ref="I80" location="'21PJOB Post Rollover'!I80" tooltip="Click to drilldown" display="'21PJOB Post Rollover'!I80" xr:uid="{00000000-0004-0000-0500-000087010000}"/>
    <hyperlink ref="J80" location="'21PJOB Post Rollover'!J80" tooltip="Click to drilldown" display="'21PJOB Post Rollover'!J80" xr:uid="{00000000-0004-0000-0500-000088010000}"/>
    <hyperlink ref="K80" location="'21PJOB Post Rollover'!K80" tooltip="Click to drilldown" display="'21PJOB Post Rollover'!K80" xr:uid="{00000000-0004-0000-0500-000089010000}"/>
    <hyperlink ref="L80" location="'21PJOB Post Rollover'!L80" tooltip="Click to drilldown" display="'21PJOB Post Rollover'!L80" xr:uid="{00000000-0004-0000-0500-00008A010000}"/>
    <hyperlink ref="M80" location="'21PJOB Post Rollover'!M80" tooltip="Click to drilldown" display="'21PJOB Post Rollover'!M80" xr:uid="{00000000-0004-0000-0500-00008B010000}"/>
    <hyperlink ref="B81" location="'21PJOB Post Rollover'!B81" tooltip="Click to drilldown" display="'21PJOB Post Rollover'!B81" xr:uid="{00000000-0004-0000-0500-00008C010000}"/>
    <hyperlink ref="C81" location="'21PJOB Post Rollover'!C81" tooltip="Click to drilldown" display="'21PJOB Post Rollover'!C81" xr:uid="{00000000-0004-0000-0500-00008D010000}"/>
    <hyperlink ref="D81" location="'21PJOB Post Rollover'!D81" tooltip="Click to drilldown" display="'21PJOB Post Rollover'!D81" xr:uid="{00000000-0004-0000-0500-00008E010000}"/>
    <hyperlink ref="E81" location="'21PJOB Post Rollover'!E81" tooltip="Click to drilldown" display="'21PJOB Post Rollover'!E81" xr:uid="{00000000-0004-0000-0500-00008F010000}"/>
    <hyperlink ref="F81" location="'21PJOB Post Rollover'!F81" tooltip="Click to drilldown" display="'21PJOB Post Rollover'!F81" xr:uid="{00000000-0004-0000-0500-000090010000}"/>
    <hyperlink ref="G81" location="'21PJOB Post Rollover'!G81" tooltip="Click to drilldown" display="'21PJOB Post Rollover'!G81" xr:uid="{00000000-0004-0000-0500-000091010000}"/>
    <hyperlink ref="H81" location="'21PJOB Post Rollover'!H81" tooltip="Click to drilldown" display="'21PJOB Post Rollover'!H81" xr:uid="{00000000-0004-0000-0500-000092010000}"/>
    <hyperlink ref="I81" location="'21PJOB Post Rollover'!I81" tooltip="Click to drilldown" display="'21PJOB Post Rollover'!I81" xr:uid="{00000000-0004-0000-0500-000093010000}"/>
    <hyperlink ref="J81" location="'21PJOB Post Rollover'!J81" tooltip="Click to drilldown" display="'21PJOB Post Rollover'!J81" xr:uid="{00000000-0004-0000-0500-000094010000}"/>
    <hyperlink ref="K81" location="'21PJOB Post Rollover'!K81" tooltip="Click to drilldown" display="'21PJOB Post Rollover'!K81" xr:uid="{00000000-0004-0000-0500-000095010000}"/>
    <hyperlink ref="L81" location="'21PJOB Post Rollover'!L81" tooltip="Click to drilldown" display="'21PJOB Post Rollover'!L81" xr:uid="{00000000-0004-0000-0500-000096010000}"/>
    <hyperlink ref="M81" location="'21PJOB Post Rollover'!M81" tooltip="Click to drilldown" display="'21PJOB Post Rollover'!M81" xr:uid="{00000000-0004-0000-0500-000097010000}"/>
    <hyperlink ref="B82" location="'21PJOB Post Rollover'!B82" tooltip="Click to drilldown" display="'21PJOB Post Rollover'!B82" xr:uid="{00000000-0004-0000-0500-000098010000}"/>
    <hyperlink ref="C82" location="'21PJOB Post Rollover'!C82" tooltip="Click to drilldown" display="'21PJOB Post Rollover'!C82" xr:uid="{00000000-0004-0000-0500-000099010000}"/>
    <hyperlink ref="D82" location="'21PJOB Post Rollover'!D82" tooltip="Click to drilldown" display="'21PJOB Post Rollover'!D82" xr:uid="{00000000-0004-0000-0500-00009A010000}"/>
    <hyperlink ref="E82" location="'21PJOB Post Rollover'!E82" tooltip="Click to drilldown" display="'21PJOB Post Rollover'!E82" xr:uid="{00000000-0004-0000-0500-00009B010000}"/>
    <hyperlink ref="F82" location="'21PJOB Post Rollover'!F82" tooltip="Click to drilldown" display="'21PJOB Post Rollover'!F82" xr:uid="{00000000-0004-0000-0500-00009C010000}"/>
    <hyperlink ref="G82" location="'21PJOB Post Rollover'!G82" tooltip="Click to drilldown" display="'21PJOB Post Rollover'!G82" xr:uid="{00000000-0004-0000-0500-00009D010000}"/>
    <hyperlink ref="H82" location="'21PJOB Post Rollover'!H82" tooltip="Click to drilldown" display="'21PJOB Post Rollover'!H82" xr:uid="{00000000-0004-0000-0500-00009E010000}"/>
    <hyperlink ref="I82" location="'21PJOB Post Rollover'!I82" tooltip="Click to drilldown" display="'21PJOB Post Rollover'!I82" xr:uid="{00000000-0004-0000-0500-00009F010000}"/>
    <hyperlink ref="J82" location="'21PJOB Post Rollover'!J82" tooltip="Click to drilldown" display="'21PJOB Post Rollover'!J82" xr:uid="{00000000-0004-0000-0500-0000A0010000}"/>
    <hyperlink ref="K82" location="'21PJOB Post Rollover'!K82" tooltip="Click to drilldown" display="'21PJOB Post Rollover'!K82" xr:uid="{00000000-0004-0000-0500-0000A1010000}"/>
    <hyperlink ref="L82" location="'21PJOB Post Rollover'!L82" tooltip="Click to drilldown" display="'21PJOB Post Rollover'!L82" xr:uid="{00000000-0004-0000-0500-0000A2010000}"/>
    <hyperlink ref="M82" location="'21PJOB Post Rollover'!M82" tooltip="Click to drilldown" display="'21PJOB Post Rollover'!M82" xr:uid="{00000000-0004-0000-0500-0000A3010000}"/>
    <hyperlink ref="B92" location="'21PJOB Post Rollover'!B92" tooltip="Click to drilldown" display="'21PJOB Post Rollover'!B92" xr:uid="{00000000-0004-0000-0500-0000A4010000}"/>
    <hyperlink ref="C92" location="'21PJOB Post Rollover'!C92" tooltip="Click to drilldown" display="'21PJOB Post Rollover'!C92" xr:uid="{00000000-0004-0000-0500-0000A5010000}"/>
    <hyperlink ref="D92" location="'21PJOB Post Rollover'!D92" tooltip="Click to drilldown" display="'21PJOB Post Rollover'!D92" xr:uid="{00000000-0004-0000-0500-0000A6010000}"/>
    <hyperlink ref="E92" location="'21PJOB Post Rollover'!E92" tooltip="Click to drilldown" display="'21PJOB Post Rollover'!E92" xr:uid="{00000000-0004-0000-0500-0000A7010000}"/>
    <hyperlink ref="F92" location="'21PJOB Post Rollover'!F92" tooltip="Click to drilldown" display="'21PJOB Post Rollover'!F92" xr:uid="{00000000-0004-0000-0500-0000A8010000}"/>
    <hyperlink ref="G92" location="'21PJOB Post Rollover'!G92" tooltip="Click to drilldown" display="'21PJOB Post Rollover'!G92" xr:uid="{00000000-0004-0000-0500-0000A9010000}"/>
    <hyperlink ref="H92" location="'21PJOB Post Rollover'!H92" tooltip="Click to drilldown" display="'21PJOB Post Rollover'!H92" xr:uid="{00000000-0004-0000-0500-0000AA010000}"/>
    <hyperlink ref="I92" location="'21PJOB Post Rollover'!I92" tooltip="Click to drilldown" display="'21PJOB Post Rollover'!I92" xr:uid="{00000000-0004-0000-0500-0000AB010000}"/>
    <hyperlink ref="J92" location="'21PJOB Post Rollover'!J92" tooltip="Click to drilldown" display="'21PJOB Post Rollover'!J92" xr:uid="{00000000-0004-0000-0500-0000AC010000}"/>
    <hyperlink ref="K92" location="'21PJOB Post Rollover'!K92" tooltip="Click to drilldown" display="'21PJOB Post Rollover'!K92" xr:uid="{00000000-0004-0000-0500-0000AD010000}"/>
    <hyperlink ref="L92" location="'21PJOB Post Rollover'!L92" tooltip="Click to drilldown" display="'21PJOB Post Rollover'!L92" xr:uid="{00000000-0004-0000-0500-0000AE010000}"/>
    <hyperlink ref="M92" location="'21PJOB Post Rollover'!M92" tooltip="Click to drilldown" display="'21PJOB Post Rollover'!M92" xr:uid="{00000000-0004-0000-0500-0000AF010000}"/>
    <hyperlink ref="B96" location="'21PJOB Post Rollover'!B96" tooltip="Click to drilldown" display="'21PJOB Post Rollover'!B96" xr:uid="{00000000-0004-0000-0500-0000B0010000}"/>
    <hyperlink ref="C96" location="'21PJOB Post Rollover'!C96" tooltip="Click to drilldown" display="'21PJOB Post Rollover'!C96" xr:uid="{00000000-0004-0000-0500-0000B1010000}"/>
    <hyperlink ref="D96" location="'21PJOB Post Rollover'!D96" tooltip="Click to drilldown" display="'21PJOB Post Rollover'!D96" xr:uid="{00000000-0004-0000-0500-0000B2010000}"/>
    <hyperlink ref="E96" location="'21PJOB Post Rollover'!E96" tooltip="Click to drilldown" display="'21PJOB Post Rollover'!E96" xr:uid="{00000000-0004-0000-0500-0000B3010000}"/>
    <hyperlink ref="F96" location="'21PJOB Post Rollover'!F96" tooltip="Click to drilldown" display="'21PJOB Post Rollover'!F96" xr:uid="{00000000-0004-0000-0500-0000B4010000}"/>
    <hyperlink ref="G96" location="'21PJOB Post Rollover'!G96" tooltip="Click to drilldown" display="'21PJOB Post Rollover'!G96" xr:uid="{00000000-0004-0000-0500-0000B5010000}"/>
    <hyperlink ref="H96" location="'21PJOB Post Rollover'!H96" tooltip="Click to drilldown" display="'21PJOB Post Rollover'!H96" xr:uid="{00000000-0004-0000-0500-0000B6010000}"/>
    <hyperlink ref="I96" location="'21PJOB Post Rollover'!I96" tooltip="Click to drilldown" display="'21PJOB Post Rollover'!I96" xr:uid="{00000000-0004-0000-0500-0000B7010000}"/>
    <hyperlink ref="J96" location="'21PJOB Post Rollover'!J96" tooltip="Click to drilldown" display="'21PJOB Post Rollover'!J96" xr:uid="{00000000-0004-0000-0500-0000B8010000}"/>
    <hyperlink ref="K96" location="'21PJOB Post Rollover'!K96" tooltip="Click to drilldown" display="'21PJOB Post Rollover'!K96" xr:uid="{00000000-0004-0000-0500-0000B9010000}"/>
    <hyperlink ref="L96" location="'21PJOB Post Rollover'!L96" tooltip="Click to drilldown" display="'21PJOB Post Rollover'!L96" xr:uid="{00000000-0004-0000-0500-0000BA010000}"/>
    <hyperlink ref="M96" location="'21PJOB Post Rollover'!M96" tooltip="Click to drilldown" display="'21PJOB Post Rollover'!M96" xr:uid="{00000000-0004-0000-0500-0000BB010000}"/>
    <hyperlink ref="B105" location="'21PJOB Post Rollover'!B105" tooltip="Click to drilldown" display="'21PJOB Post Rollover'!B105" xr:uid="{00000000-0004-0000-0500-0000BC010000}"/>
    <hyperlink ref="C105" location="'21PJOB Post Rollover'!C105" tooltip="Click to drilldown" display="'21PJOB Post Rollover'!C105" xr:uid="{00000000-0004-0000-0500-0000BD010000}"/>
    <hyperlink ref="D105" location="'21PJOB Post Rollover'!D105" tooltip="Click to drilldown" display="'21PJOB Post Rollover'!D105" xr:uid="{00000000-0004-0000-0500-0000BE010000}"/>
    <hyperlink ref="E105" location="'21PJOB Post Rollover'!E105" tooltip="Click to drilldown" display="'21PJOB Post Rollover'!E105" xr:uid="{00000000-0004-0000-0500-0000BF010000}"/>
    <hyperlink ref="F105" location="'21PJOB Post Rollover'!F105" tooltip="Click to drilldown" display="'21PJOB Post Rollover'!F105" xr:uid="{00000000-0004-0000-0500-0000C0010000}"/>
    <hyperlink ref="G105" location="'21PJOB Post Rollover'!G105" tooltip="Click to drilldown" display="'21PJOB Post Rollover'!G105" xr:uid="{00000000-0004-0000-0500-0000C1010000}"/>
    <hyperlink ref="H105" location="'21PJOB Post Rollover'!H105" tooltip="Click to drilldown" display="'21PJOB Post Rollover'!H105" xr:uid="{00000000-0004-0000-0500-0000C2010000}"/>
    <hyperlink ref="I105" location="'21PJOB Post Rollover'!I105" tooltip="Click to drilldown" display="'21PJOB Post Rollover'!I105" xr:uid="{00000000-0004-0000-0500-0000C3010000}"/>
    <hyperlink ref="J105" location="'21PJOB Post Rollover'!J105" tooltip="Click to drilldown" display="'21PJOB Post Rollover'!J105" xr:uid="{00000000-0004-0000-0500-0000C4010000}"/>
    <hyperlink ref="K105" location="'21PJOB Post Rollover'!K105" tooltip="Click to drilldown" display="'21PJOB Post Rollover'!K105" xr:uid="{00000000-0004-0000-0500-0000C5010000}"/>
    <hyperlink ref="L105" location="'21PJOB Post Rollover'!L105" tooltip="Click to drilldown" display="'21PJOB Post Rollover'!L105" xr:uid="{00000000-0004-0000-0500-0000C6010000}"/>
    <hyperlink ref="M105" location="'21PJOB Post Rollover'!M105" tooltip="Click to drilldown" display="'21PJOB Post Rollover'!M105" xr:uid="{00000000-0004-0000-0500-0000C7010000}"/>
    <hyperlink ref="B117" location="'21PJOB Post Rollover'!B117" tooltip="Click to drilldown" display="'21PJOB Post Rollover'!B117" xr:uid="{00000000-0004-0000-0500-0000C8010000}"/>
    <hyperlink ref="C117" location="'21PJOB Post Rollover'!C117" tooltip="Click to drilldown" display="'21PJOB Post Rollover'!C117" xr:uid="{00000000-0004-0000-0500-0000C9010000}"/>
    <hyperlink ref="D117" location="'21PJOB Post Rollover'!D117" tooltip="Click to drilldown" display="'21PJOB Post Rollover'!D117" xr:uid="{00000000-0004-0000-0500-0000CA010000}"/>
    <hyperlink ref="E117" location="'21PJOB Post Rollover'!E117" tooltip="Click to drilldown" display="'21PJOB Post Rollover'!E117" xr:uid="{00000000-0004-0000-0500-0000CB010000}"/>
    <hyperlink ref="F117" location="'21PJOB Post Rollover'!F117" tooltip="Click to drilldown" display="'21PJOB Post Rollover'!F117" xr:uid="{00000000-0004-0000-0500-0000CC010000}"/>
    <hyperlink ref="G117" location="'21PJOB Post Rollover'!G117" tooltip="Click to drilldown" display="'21PJOB Post Rollover'!G117" xr:uid="{00000000-0004-0000-0500-0000CD010000}"/>
    <hyperlink ref="H117" location="'21PJOB Post Rollover'!H117" tooltip="Click to drilldown" display="'21PJOB Post Rollover'!H117" xr:uid="{00000000-0004-0000-0500-0000CE010000}"/>
    <hyperlink ref="I117" location="'21PJOB Post Rollover'!I117" tooltip="Click to drilldown" display="'21PJOB Post Rollover'!I117" xr:uid="{00000000-0004-0000-0500-0000CF010000}"/>
    <hyperlink ref="J117" location="'21PJOB Post Rollover'!J117" tooltip="Click to drilldown" display="'21PJOB Post Rollover'!J117" xr:uid="{00000000-0004-0000-0500-0000D0010000}"/>
    <hyperlink ref="K117" location="'21PJOB Post Rollover'!K117" tooltip="Click to drilldown" display="'21PJOB Post Rollover'!K117" xr:uid="{00000000-0004-0000-0500-0000D1010000}"/>
    <hyperlink ref="L117" location="'21PJOB Post Rollover'!L117" tooltip="Click to drilldown" display="'21PJOB Post Rollover'!L117" xr:uid="{00000000-0004-0000-0500-0000D2010000}"/>
    <hyperlink ref="M117" location="'21PJOB Post Rollover'!M117" tooltip="Click to drilldown" display="'21PJOB Post Rollover'!M117" xr:uid="{00000000-0004-0000-0500-0000D3010000}"/>
    <hyperlink ref="B118" location="'21PJOB Post Rollover'!B118" tooltip="Click to drilldown" display="'21PJOB Post Rollover'!B118" xr:uid="{00000000-0004-0000-0500-0000D4010000}"/>
    <hyperlink ref="C118" location="'21PJOB Post Rollover'!C118" tooltip="Click to drilldown" display="'21PJOB Post Rollover'!C118" xr:uid="{00000000-0004-0000-0500-0000D5010000}"/>
    <hyperlink ref="D118" location="'21PJOB Post Rollover'!D118" tooltip="Click to drilldown" display="'21PJOB Post Rollover'!D118" xr:uid="{00000000-0004-0000-0500-0000D6010000}"/>
    <hyperlink ref="E118" location="'21PJOB Post Rollover'!E118" tooltip="Click to drilldown" display="'21PJOB Post Rollover'!E118" xr:uid="{00000000-0004-0000-0500-0000D7010000}"/>
    <hyperlink ref="F118" location="'21PJOB Post Rollover'!F118" tooltip="Click to drilldown" display="'21PJOB Post Rollover'!F118" xr:uid="{00000000-0004-0000-0500-0000D8010000}"/>
    <hyperlink ref="G118" location="'21PJOB Post Rollover'!G118" tooltip="Click to drilldown" display="'21PJOB Post Rollover'!G118" xr:uid="{00000000-0004-0000-0500-0000D9010000}"/>
    <hyperlink ref="H118" location="'21PJOB Post Rollover'!H118" tooltip="Click to drilldown" display="'21PJOB Post Rollover'!H118" xr:uid="{00000000-0004-0000-0500-0000DA010000}"/>
    <hyperlink ref="I118" location="'21PJOB Post Rollover'!I118" tooltip="Click to drilldown" display="'21PJOB Post Rollover'!I118" xr:uid="{00000000-0004-0000-0500-0000DB010000}"/>
    <hyperlink ref="J118" location="'21PJOB Post Rollover'!J118" tooltip="Click to drilldown" display="'21PJOB Post Rollover'!J118" xr:uid="{00000000-0004-0000-0500-0000DC010000}"/>
    <hyperlink ref="K118" location="'21PJOB Post Rollover'!K118" tooltip="Click to drilldown" display="'21PJOB Post Rollover'!K118" xr:uid="{00000000-0004-0000-0500-0000DD010000}"/>
    <hyperlink ref="L118" location="'21PJOB Post Rollover'!L118" tooltip="Click to drilldown" display="'21PJOB Post Rollover'!L118" xr:uid="{00000000-0004-0000-0500-0000DE010000}"/>
    <hyperlink ref="M118" location="'21PJOB Post Rollover'!M118" tooltip="Click to drilldown" display="'21PJOB Post Rollover'!M118" xr:uid="{00000000-0004-0000-0500-0000DF010000}"/>
    <hyperlink ref="B119" location="'21PJOB Post Rollover'!B119" tooltip="Click to drilldown" display="'21PJOB Post Rollover'!B119" xr:uid="{00000000-0004-0000-0500-0000E0010000}"/>
    <hyperlink ref="C119" location="'21PJOB Post Rollover'!C119" tooltip="Click to drilldown" display="'21PJOB Post Rollover'!C119" xr:uid="{00000000-0004-0000-0500-0000E1010000}"/>
    <hyperlink ref="D119" location="'21PJOB Post Rollover'!D119" tooltip="Click to drilldown" display="'21PJOB Post Rollover'!D119" xr:uid="{00000000-0004-0000-0500-0000E2010000}"/>
    <hyperlink ref="E119" location="'21PJOB Post Rollover'!E119" tooltip="Click to drilldown" display="'21PJOB Post Rollover'!E119" xr:uid="{00000000-0004-0000-0500-0000E3010000}"/>
    <hyperlink ref="F119" location="'21PJOB Post Rollover'!F119" tooltip="Click to drilldown" display="'21PJOB Post Rollover'!F119" xr:uid="{00000000-0004-0000-0500-0000E4010000}"/>
    <hyperlink ref="G119" location="'21PJOB Post Rollover'!G119" tooltip="Click to drilldown" display="'21PJOB Post Rollover'!G119" xr:uid="{00000000-0004-0000-0500-0000E5010000}"/>
    <hyperlink ref="H119" location="'21PJOB Post Rollover'!H119" tooltip="Click to drilldown" display="'21PJOB Post Rollover'!H119" xr:uid="{00000000-0004-0000-0500-0000E6010000}"/>
    <hyperlink ref="I119" location="'21PJOB Post Rollover'!I119" tooltip="Click to drilldown" display="'21PJOB Post Rollover'!I119" xr:uid="{00000000-0004-0000-0500-0000E7010000}"/>
    <hyperlink ref="J119" location="'21PJOB Post Rollover'!J119" tooltip="Click to drilldown" display="'21PJOB Post Rollover'!J119" xr:uid="{00000000-0004-0000-0500-0000E8010000}"/>
    <hyperlink ref="K119" location="'21PJOB Post Rollover'!K119" tooltip="Click to drilldown" display="'21PJOB Post Rollover'!K119" xr:uid="{00000000-0004-0000-0500-0000E9010000}"/>
    <hyperlink ref="L119" location="'21PJOB Post Rollover'!L119" tooltip="Click to drilldown" display="'21PJOB Post Rollover'!L119" xr:uid="{00000000-0004-0000-0500-0000EA010000}"/>
    <hyperlink ref="M119" location="'21PJOB Post Rollover'!M119" tooltip="Click to drilldown" display="'21PJOB Post Rollover'!M119" xr:uid="{00000000-0004-0000-0500-0000EB010000}"/>
    <hyperlink ref="B120" location="'21PJOB Post Rollover'!B120" tooltip="Click to drilldown" display="'21PJOB Post Rollover'!B120" xr:uid="{00000000-0004-0000-0500-0000EC010000}"/>
    <hyperlink ref="C120" location="'21PJOB Post Rollover'!C120" tooltip="Click to drilldown" display="'21PJOB Post Rollover'!C120" xr:uid="{00000000-0004-0000-0500-0000ED010000}"/>
    <hyperlink ref="D120" location="'21PJOB Post Rollover'!D120" tooltip="Click to drilldown" display="'21PJOB Post Rollover'!D120" xr:uid="{00000000-0004-0000-0500-0000EE010000}"/>
    <hyperlink ref="E120" location="'21PJOB Post Rollover'!E120" tooltip="Click to drilldown" display="'21PJOB Post Rollover'!E120" xr:uid="{00000000-0004-0000-0500-0000EF010000}"/>
    <hyperlink ref="F120" location="'21PJOB Post Rollover'!F120" tooltip="Click to drilldown" display="'21PJOB Post Rollover'!F120" xr:uid="{00000000-0004-0000-0500-0000F0010000}"/>
    <hyperlink ref="G120" location="'21PJOB Post Rollover'!G120" tooltip="Click to drilldown" display="'21PJOB Post Rollover'!G120" xr:uid="{00000000-0004-0000-0500-0000F1010000}"/>
    <hyperlink ref="H120" location="'21PJOB Post Rollover'!H120" tooltip="Click to drilldown" display="'21PJOB Post Rollover'!H120" xr:uid="{00000000-0004-0000-0500-0000F2010000}"/>
    <hyperlink ref="I120" location="'21PJOB Post Rollover'!I120" tooltip="Click to drilldown" display="'21PJOB Post Rollover'!I120" xr:uid="{00000000-0004-0000-0500-0000F3010000}"/>
    <hyperlink ref="J120" location="'21PJOB Post Rollover'!J120" tooltip="Click to drilldown" display="'21PJOB Post Rollover'!J120" xr:uid="{00000000-0004-0000-0500-0000F4010000}"/>
    <hyperlink ref="K120" location="'21PJOB Post Rollover'!K120" tooltip="Click to drilldown" display="'21PJOB Post Rollover'!K120" xr:uid="{00000000-0004-0000-0500-0000F5010000}"/>
    <hyperlink ref="L120" location="'21PJOB Post Rollover'!L120" tooltip="Click to drilldown" display="'21PJOB Post Rollover'!L120" xr:uid="{00000000-0004-0000-0500-0000F6010000}"/>
    <hyperlink ref="M120" location="'21PJOB Post Rollover'!M120" tooltip="Click to drilldown" display="'21PJOB Post Rollover'!M120" xr:uid="{00000000-0004-0000-0500-0000F7010000}"/>
    <hyperlink ref="B121" location="'21PJOB Post Rollover'!B121" tooltip="Click to drilldown" display="'21PJOB Post Rollover'!B121" xr:uid="{00000000-0004-0000-0500-0000F8010000}"/>
    <hyperlink ref="C121" location="'21PJOB Post Rollover'!C121" tooltip="Click to drilldown" display="'21PJOB Post Rollover'!C121" xr:uid="{00000000-0004-0000-0500-0000F9010000}"/>
    <hyperlink ref="D121" location="'21PJOB Post Rollover'!D121" tooltip="Click to drilldown" display="'21PJOB Post Rollover'!D121" xr:uid="{00000000-0004-0000-0500-0000FA010000}"/>
    <hyperlink ref="E121" location="'21PJOB Post Rollover'!E121" tooltip="Click to drilldown" display="'21PJOB Post Rollover'!E121" xr:uid="{00000000-0004-0000-0500-0000FB010000}"/>
    <hyperlink ref="F121" location="'21PJOB Post Rollover'!F121" tooltip="Click to drilldown" display="'21PJOB Post Rollover'!F121" xr:uid="{00000000-0004-0000-0500-0000FC010000}"/>
    <hyperlink ref="G121" location="'21PJOB Post Rollover'!G121" tooltip="Click to drilldown" display="'21PJOB Post Rollover'!G121" xr:uid="{00000000-0004-0000-0500-0000FD010000}"/>
    <hyperlink ref="H121" location="'21PJOB Post Rollover'!H121" tooltip="Click to drilldown" display="'21PJOB Post Rollover'!H121" xr:uid="{00000000-0004-0000-0500-0000FE010000}"/>
    <hyperlink ref="I121" location="'21PJOB Post Rollover'!I121" tooltip="Click to drilldown" display="'21PJOB Post Rollover'!I121" xr:uid="{00000000-0004-0000-0500-0000FF010000}"/>
    <hyperlink ref="J121" location="'21PJOB Post Rollover'!J121" tooltip="Click to drilldown" display="'21PJOB Post Rollover'!J121" xr:uid="{00000000-0004-0000-0500-000000020000}"/>
    <hyperlink ref="K121" location="'21PJOB Post Rollover'!K121" tooltip="Click to drilldown" display="'21PJOB Post Rollover'!K121" xr:uid="{00000000-0004-0000-0500-000001020000}"/>
    <hyperlink ref="L121" location="'21PJOB Post Rollover'!L121" tooltip="Click to drilldown" display="'21PJOB Post Rollover'!L121" xr:uid="{00000000-0004-0000-0500-000002020000}"/>
    <hyperlink ref="M121" location="'21PJOB Post Rollover'!M121" tooltip="Click to drilldown" display="'21PJOB Post Rollover'!M121" xr:uid="{00000000-0004-0000-0500-000003020000}"/>
    <hyperlink ref="B122" location="'21PJOB Post Rollover'!B122" tooltip="Click to drilldown" display="'21PJOB Post Rollover'!B122" xr:uid="{00000000-0004-0000-0500-000004020000}"/>
    <hyperlink ref="C122" location="'21PJOB Post Rollover'!C122" tooltip="Click to drilldown" display="'21PJOB Post Rollover'!C122" xr:uid="{00000000-0004-0000-0500-000005020000}"/>
    <hyperlink ref="D122" location="'21PJOB Post Rollover'!D122" tooltip="Click to drilldown" display="'21PJOB Post Rollover'!D122" xr:uid="{00000000-0004-0000-0500-000006020000}"/>
    <hyperlink ref="E122" location="'21PJOB Post Rollover'!E122" tooltip="Click to drilldown" display="'21PJOB Post Rollover'!E122" xr:uid="{00000000-0004-0000-0500-000007020000}"/>
    <hyperlink ref="F122" location="'21PJOB Post Rollover'!F122" tooltip="Click to drilldown" display="'21PJOB Post Rollover'!F122" xr:uid="{00000000-0004-0000-0500-000008020000}"/>
    <hyperlink ref="G122" location="'21PJOB Post Rollover'!G122" tooltip="Click to drilldown" display="'21PJOB Post Rollover'!G122" xr:uid="{00000000-0004-0000-0500-000009020000}"/>
    <hyperlink ref="H122" location="'21PJOB Post Rollover'!H122" tooltip="Click to drilldown" display="'21PJOB Post Rollover'!H122" xr:uid="{00000000-0004-0000-0500-00000A020000}"/>
    <hyperlink ref="I122" location="'21PJOB Post Rollover'!I122" tooltip="Click to drilldown" display="'21PJOB Post Rollover'!I122" xr:uid="{00000000-0004-0000-0500-00000B020000}"/>
    <hyperlink ref="J122" location="'21PJOB Post Rollover'!J122" tooltip="Click to drilldown" display="'21PJOB Post Rollover'!J122" xr:uid="{00000000-0004-0000-0500-00000C020000}"/>
    <hyperlink ref="K122" location="'21PJOB Post Rollover'!K122" tooltip="Click to drilldown" display="'21PJOB Post Rollover'!K122" xr:uid="{00000000-0004-0000-0500-00000D020000}"/>
    <hyperlink ref="L122" location="'21PJOB Post Rollover'!L122" tooltip="Click to drilldown" display="'21PJOB Post Rollover'!L122" xr:uid="{00000000-0004-0000-0500-00000E020000}"/>
    <hyperlink ref="M122" location="'21PJOB Post Rollover'!M122" tooltip="Click to drilldown" display="'21PJOB Post Rollover'!M122" xr:uid="{00000000-0004-0000-0500-00000F020000}"/>
    <hyperlink ref="B126" location="'21PJOB Post Rollover'!B126" tooltip="Click to drilldown" display="'21PJOB Post Rollover'!B126" xr:uid="{00000000-0004-0000-0500-000010020000}"/>
    <hyperlink ref="C126" location="'21PJOB Post Rollover'!C126" tooltip="Click to drilldown" display="'21PJOB Post Rollover'!C126" xr:uid="{00000000-0004-0000-0500-000011020000}"/>
    <hyperlink ref="D126" location="'21PJOB Post Rollover'!D126" tooltip="Click to drilldown" display="'21PJOB Post Rollover'!D126" xr:uid="{00000000-0004-0000-0500-000012020000}"/>
    <hyperlink ref="E126" location="'21PJOB Post Rollover'!E126" tooltip="Click to drilldown" display="'21PJOB Post Rollover'!E126" xr:uid="{00000000-0004-0000-0500-000013020000}"/>
    <hyperlink ref="F126" location="'21PJOB Post Rollover'!F126" tooltip="Click to drilldown" display="'21PJOB Post Rollover'!F126" xr:uid="{00000000-0004-0000-0500-000014020000}"/>
    <hyperlink ref="G126" location="'21PJOB Post Rollover'!G126" tooltip="Click to drilldown" display="'21PJOB Post Rollover'!G126" xr:uid="{00000000-0004-0000-0500-000015020000}"/>
    <hyperlink ref="H126" location="'21PJOB Post Rollover'!H126" tooltip="Click to drilldown" display="'21PJOB Post Rollover'!H126" xr:uid="{00000000-0004-0000-0500-000016020000}"/>
    <hyperlink ref="I126" location="'21PJOB Post Rollover'!I126" tooltip="Click to drilldown" display="'21PJOB Post Rollover'!I126" xr:uid="{00000000-0004-0000-0500-000017020000}"/>
    <hyperlink ref="J126" location="'21PJOB Post Rollover'!J126" tooltip="Click to drilldown" display="'21PJOB Post Rollover'!J126" xr:uid="{00000000-0004-0000-0500-000018020000}"/>
    <hyperlink ref="K126" location="'21PJOB Post Rollover'!K126" tooltip="Click to drilldown" display="'21PJOB Post Rollover'!K126" xr:uid="{00000000-0004-0000-0500-000019020000}"/>
    <hyperlink ref="L126" location="'21PJOB Post Rollover'!L126" tooltip="Click to drilldown" display="'21PJOB Post Rollover'!L126" xr:uid="{00000000-0004-0000-0500-00001A020000}"/>
    <hyperlink ref="M126" location="'21PJOB Post Rollover'!M126" tooltip="Click to drilldown" display="'21PJOB Post Rollover'!M126" xr:uid="{00000000-0004-0000-0500-00001B020000}"/>
    <hyperlink ref="B127" location="'21PJOB Post Rollover'!B127" tooltip="Click to drilldown" display="'21PJOB Post Rollover'!B127" xr:uid="{00000000-0004-0000-0500-00001C020000}"/>
    <hyperlink ref="C127" location="'21PJOB Post Rollover'!C127" tooltip="Click to drilldown" display="'21PJOB Post Rollover'!C127" xr:uid="{00000000-0004-0000-0500-00001D020000}"/>
    <hyperlink ref="D127" location="'21PJOB Post Rollover'!D127" tooltip="Click to drilldown" display="'21PJOB Post Rollover'!D127" xr:uid="{00000000-0004-0000-0500-00001E020000}"/>
    <hyperlink ref="E127" location="'21PJOB Post Rollover'!E127" tooltip="Click to drilldown" display="'21PJOB Post Rollover'!E127" xr:uid="{00000000-0004-0000-0500-00001F020000}"/>
    <hyperlink ref="F127" location="'21PJOB Post Rollover'!F127" tooltip="Click to drilldown" display="'21PJOB Post Rollover'!F127" xr:uid="{00000000-0004-0000-0500-000020020000}"/>
    <hyperlink ref="G127" location="'21PJOB Post Rollover'!G127" tooltip="Click to drilldown" display="'21PJOB Post Rollover'!G127" xr:uid="{00000000-0004-0000-0500-000021020000}"/>
    <hyperlink ref="H127" location="'21PJOB Post Rollover'!H127" tooltip="Click to drilldown" display="'21PJOB Post Rollover'!H127" xr:uid="{00000000-0004-0000-0500-000022020000}"/>
    <hyperlink ref="I127" location="'21PJOB Post Rollover'!I127" tooltip="Click to drilldown" display="'21PJOB Post Rollover'!I127" xr:uid="{00000000-0004-0000-0500-000023020000}"/>
    <hyperlink ref="J127" location="'21PJOB Post Rollover'!J127" tooltip="Click to drilldown" display="'21PJOB Post Rollover'!J127" xr:uid="{00000000-0004-0000-0500-000024020000}"/>
    <hyperlink ref="K127" location="'21PJOB Post Rollover'!K127" tooltip="Click to drilldown" display="'21PJOB Post Rollover'!K127" xr:uid="{00000000-0004-0000-0500-000025020000}"/>
    <hyperlink ref="L127" location="'21PJOB Post Rollover'!L127" tooltip="Click to drilldown" display="'21PJOB Post Rollover'!L127" xr:uid="{00000000-0004-0000-0500-000026020000}"/>
    <hyperlink ref="M127" location="'21PJOB Post Rollover'!M127" tooltip="Click to drilldown" display="'21PJOB Post Rollover'!M127" xr:uid="{00000000-0004-0000-0500-000027020000}"/>
    <hyperlink ref="B128" location="'21PJOB Post Rollover'!B128" tooltip="Click to drilldown" display="'21PJOB Post Rollover'!B128" xr:uid="{00000000-0004-0000-0500-000028020000}"/>
    <hyperlink ref="C128" location="'21PJOB Post Rollover'!C128" tooltip="Click to drilldown" display="'21PJOB Post Rollover'!C128" xr:uid="{00000000-0004-0000-0500-000029020000}"/>
    <hyperlink ref="D128" location="'21PJOB Post Rollover'!D128" tooltip="Click to drilldown" display="'21PJOB Post Rollover'!D128" xr:uid="{00000000-0004-0000-0500-00002A020000}"/>
    <hyperlink ref="E128" location="'21PJOB Post Rollover'!E128" tooltip="Click to drilldown" display="'21PJOB Post Rollover'!E128" xr:uid="{00000000-0004-0000-0500-00002B020000}"/>
    <hyperlink ref="F128" location="'21PJOB Post Rollover'!F128" tooltip="Click to drilldown" display="'21PJOB Post Rollover'!F128" xr:uid="{00000000-0004-0000-0500-00002C020000}"/>
    <hyperlink ref="G128" location="'21PJOB Post Rollover'!G128" tooltip="Click to drilldown" display="'21PJOB Post Rollover'!G128" xr:uid="{00000000-0004-0000-0500-00002D020000}"/>
    <hyperlink ref="H128" location="'21PJOB Post Rollover'!H128" tooltip="Click to drilldown" display="'21PJOB Post Rollover'!H128" xr:uid="{00000000-0004-0000-0500-00002E020000}"/>
    <hyperlink ref="I128" location="'21PJOB Post Rollover'!I128" tooltip="Click to drilldown" display="'21PJOB Post Rollover'!I128" xr:uid="{00000000-0004-0000-0500-00002F020000}"/>
    <hyperlink ref="J128" location="'21PJOB Post Rollover'!J128" tooltip="Click to drilldown" display="'21PJOB Post Rollover'!J128" xr:uid="{00000000-0004-0000-0500-000030020000}"/>
    <hyperlink ref="K128" location="'21PJOB Post Rollover'!K128" tooltip="Click to drilldown" display="'21PJOB Post Rollover'!K128" xr:uid="{00000000-0004-0000-0500-000031020000}"/>
    <hyperlink ref="L128" location="'21PJOB Post Rollover'!L128" tooltip="Click to drilldown" display="'21PJOB Post Rollover'!L128" xr:uid="{00000000-0004-0000-0500-000032020000}"/>
    <hyperlink ref="M128" location="'21PJOB Post Rollover'!M128" tooltip="Click to drilldown" display="'21PJOB Post Rollover'!M128" xr:uid="{00000000-0004-0000-0500-000033020000}"/>
    <hyperlink ref="B129" location="'21PJOB Post Rollover'!B129" tooltip="Click to drilldown" display="'21PJOB Post Rollover'!B129" xr:uid="{00000000-0004-0000-0500-000034020000}"/>
    <hyperlink ref="C129" location="'21PJOB Post Rollover'!C129" tooltip="Click to drilldown" display="'21PJOB Post Rollover'!C129" xr:uid="{00000000-0004-0000-0500-000035020000}"/>
    <hyperlink ref="D129" location="'21PJOB Post Rollover'!D129" tooltip="Click to drilldown" display="'21PJOB Post Rollover'!D129" xr:uid="{00000000-0004-0000-0500-000036020000}"/>
    <hyperlink ref="E129" location="'21PJOB Post Rollover'!E129" tooltip="Click to drilldown" display="'21PJOB Post Rollover'!E129" xr:uid="{00000000-0004-0000-0500-000037020000}"/>
    <hyperlink ref="F129" location="'21PJOB Post Rollover'!F129" tooltip="Click to drilldown" display="'21PJOB Post Rollover'!F129" xr:uid="{00000000-0004-0000-0500-000038020000}"/>
    <hyperlink ref="G129" location="'21PJOB Post Rollover'!G129" tooltip="Click to drilldown" display="'21PJOB Post Rollover'!G129" xr:uid="{00000000-0004-0000-0500-000039020000}"/>
    <hyperlink ref="H129" location="'21PJOB Post Rollover'!H129" tooltip="Click to drilldown" display="'21PJOB Post Rollover'!H129" xr:uid="{00000000-0004-0000-0500-00003A020000}"/>
    <hyperlink ref="I129" location="'21PJOB Post Rollover'!I129" tooltip="Click to drilldown" display="'21PJOB Post Rollover'!I129" xr:uid="{00000000-0004-0000-0500-00003B020000}"/>
    <hyperlink ref="J129" location="'21PJOB Post Rollover'!J129" tooltip="Click to drilldown" display="'21PJOB Post Rollover'!J129" xr:uid="{00000000-0004-0000-0500-00003C020000}"/>
    <hyperlink ref="K129" location="'21PJOB Post Rollover'!K129" tooltip="Click to drilldown" display="'21PJOB Post Rollover'!K129" xr:uid="{00000000-0004-0000-0500-00003D020000}"/>
    <hyperlink ref="L129" location="'21PJOB Post Rollover'!L129" tooltip="Click to drilldown" display="'21PJOB Post Rollover'!L129" xr:uid="{00000000-0004-0000-0500-00003E020000}"/>
    <hyperlink ref="M129" location="'21PJOB Post Rollover'!M129" tooltip="Click to drilldown" display="'21PJOB Post Rollover'!M129" xr:uid="{00000000-0004-0000-0500-00003F020000}"/>
    <hyperlink ref="B130" location="'21PJOB Post Rollover'!B130" tooltip="Click to drilldown" display="'21PJOB Post Rollover'!B130" xr:uid="{00000000-0004-0000-0500-000040020000}"/>
    <hyperlink ref="C130" location="'21PJOB Post Rollover'!C130" tooltip="Click to drilldown" display="'21PJOB Post Rollover'!C130" xr:uid="{00000000-0004-0000-0500-000041020000}"/>
    <hyperlink ref="D130" location="'21PJOB Post Rollover'!D130" tooltip="Click to drilldown" display="'21PJOB Post Rollover'!D130" xr:uid="{00000000-0004-0000-0500-000042020000}"/>
    <hyperlink ref="E130" location="'21PJOB Post Rollover'!E130" tooltip="Click to drilldown" display="'21PJOB Post Rollover'!E130" xr:uid="{00000000-0004-0000-0500-000043020000}"/>
    <hyperlink ref="F130" location="'21PJOB Post Rollover'!F130" tooltip="Click to drilldown" display="'21PJOB Post Rollover'!F130" xr:uid="{00000000-0004-0000-0500-000044020000}"/>
    <hyperlink ref="G130" location="'21PJOB Post Rollover'!G130" tooltip="Click to drilldown" display="'21PJOB Post Rollover'!G130" xr:uid="{00000000-0004-0000-0500-000045020000}"/>
    <hyperlink ref="H130" location="'21PJOB Post Rollover'!H130" tooltip="Click to drilldown" display="'21PJOB Post Rollover'!H130" xr:uid="{00000000-0004-0000-0500-000046020000}"/>
    <hyperlink ref="I130" location="'21PJOB Post Rollover'!I130" tooltip="Click to drilldown" display="'21PJOB Post Rollover'!I130" xr:uid="{00000000-0004-0000-0500-000047020000}"/>
    <hyperlink ref="J130" location="'21PJOB Post Rollover'!J130" tooltip="Click to drilldown" display="'21PJOB Post Rollover'!J130" xr:uid="{00000000-0004-0000-0500-000048020000}"/>
    <hyperlink ref="K130" location="'21PJOB Post Rollover'!K130" tooltip="Click to drilldown" display="'21PJOB Post Rollover'!K130" xr:uid="{00000000-0004-0000-0500-000049020000}"/>
    <hyperlink ref="L130" location="'21PJOB Post Rollover'!L130" tooltip="Click to drilldown" display="'21PJOB Post Rollover'!L130" xr:uid="{00000000-0004-0000-0500-00004A020000}"/>
    <hyperlink ref="M130" location="'21PJOB Post Rollover'!M130" tooltip="Click to drilldown" display="'21PJOB Post Rollover'!M130" xr:uid="{00000000-0004-0000-0500-00004B020000}"/>
    <hyperlink ref="B131" location="'21PJOB Post Rollover'!B131" tooltip="Click to drilldown" display="'21PJOB Post Rollover'!B131" xr:uid="{00000000-0004-0000-0500-00004C020000}"/>
    <hyperlink ref="C131" location="'21PJOB Post Rollover'!C131" tooltip="Click to drilldown" display="'21PJOB Post Rollover'!C131" xr:uid="{00000000-0004-0000-0500-00004D020000}"/>
    <hyperlink ref="D131" location="'21PJOB Post Rollover'!D131" tooltip="Click to drilldown" display="'21PJOB Post Rollover'!D131" xr:uid="{00000000-0004-0000-0500-00004E020000}"/>
    <hyperlink ref="E131" location="'21PJOB Post Rollover'!E131" tooltip="Click to drilldown" display="'21PJOB Post Rollover'!E131" xr:uid="{00000000-0004-0000-0500-00004F020000}"/>
    <hyperlink ref="F131" location="'21PJOB Post Rollover'!F131" tooltip="Click to drilldown" display="'21PJOB Post Rollover'!F131" xr:uid="{00000000-0004-0000-0500-000050020000}"/>
    <hyperlink ref="G131" location="'21PJOB Post Rollover'!G131" tooltip="Click to drilldown" display="'21PJOB Post Rollover'!G131" xr:uid="{00000000-0004-0000-0500-000051020000}"/>
    <hyperlink ref="H131" location="'21PJOB Post Rollover'!H131" tooltip="Click to drilldown" display="'21PJOB Post Rollover'!H131" xr:uid="{00000000-0004-0000-0500-000052020000}"/>
    <hyperlink ref="I131" location="'21PJOB Post Rollover'!I131" tooltip="Click to drilldown" display="'21PJOB Post Rollover'!I131" xr:uid="{00000000-0004-0000-0500-000053020000}"/>
    <hyperlink ref="J131" location="'21PJOB Post Rollover'!J131" tooltip="Click to drilldown" display="'21PJOB Post Rollover'!J131" xr:uid="{00000000-0004-0000-0500-000054020000}"/>
    <hyperlink ref="K131" location="'21PJOB Post Rollover'!K131" tooltip="Click to drilldown" display="'21PJOB Post Rollover'!K131" xr:uid="{00000000-0004-0000-0500-000055020000}"/>
    <hyperlink ref="L131" location="'21PJOB Post Rollover'!L131" tooltip="Click to drilldown" display="'21PJOB Post Rollover'!L131" xr:uid="{00000000-0004-0000-0500-000056020000}"/>
    <hyperlink ref="M131" location="'21PJOB Post Rollover'!M131" tooltip="Click to drilldown" display="'21PJOB Post Rollover'!M131" xr:uid="{00000000-0004-0000-0500-000057020000}"/>
    <hyperlink ref="B136" location="'21PJOB Post Rollover'!B136" tooltip="Click to drilldown" display="'21PJOB Post Rollover'!B136" xr:uid="{00000000-0004-0000-0500-000058020000}"/>
    <hyperlink ref="C136" location="'21PJOB Post Rollover'!C136" tooltip="Click to drilldown" display="'21PJOB Post Rollover'!C136" xr:uid="{00000000-0004-0000-0500-000059020000}"/>
    <hyperlink ref="D136" location="'21PJOB Post Rollover'!D136" tooltip="Click to drilldown" display="'21PJOB Post Rollover'!D136" xr:uid="{00000000-0004-0000-0500-00005A020000}"/>
    <hyperlink ref="E136" location="'21PJOB Post Rollover'!E136" tooltip="Click to drilldown" display="'21PJOB Post Rollover'!E136" xr:uid="{00000000-0004-0000-0500-00005B020000}"/>
    <hyperlink ref="F136" location="'21PJOB Post Rollover'!F136" tooltip="Click to drilldown" display="'21PJOB Post Rollover'!F136" xr:uid="{00000000-0004-0000-0500-00005C020000}"/>
    <hyperlink ref="G136" location="'21PJOB Post Rollover'!G136" tooltip="Click to drilldown" display="'21PJOB Post Rollover'!G136" xr:uid="{00000000-0004-0000-0500-00005D020000}"/>
    <hyperlink ref="H136" location="'21PJOB Post Rollover'!H136" tooltip="Click to drilldown" display="'21PJOB Post Rollover'!H136" xr:uid="{00000000-0004-0000-0500-00005E020000}"/>
    <hyperlink ref="I136" location="'21PJOB Post Rollover'!I136" tooltip="Click to drilldown" display="'21PJOB Post Rollover'!I136" xr:uid="{00000000-0004-0000-0500-00005F020000}"/>
    <hyperlink ref="J136" location="'21PJOB Post Rollover'!J136" tooltip="Click to drilldown" display="'21PJOB Post Rollover'!J136" xr:uid="{00000000-0004-0000-0500-000060020000}"/>
    <hyperlink ref="K136" location="'21PJOB Post Rollover'!K136" tooltip="Click to drilldown" display="'21PJOB Post Rollover'!K136" xr:uid="{00000000-0004-0000-0500-000061020000}"/>
    <hyperlink ref="L136" location="'21PJOB Post Rollover'!L136" tooltip="Click to drilldown" display="'21PJOB Post Rollover'!L136" xr:uid="{00000000-0004-0000-0500-000062020000}"/>
    <hyperlink ref="M136" location="'21PJOB Post Rollover'!M136" tooltip="Click to drilldown" display="'21PJOB Post Rollover'!M136" xr:uid="{00000000-0004-0000-0500-000063020000}"/>
    <hyperlink ref="B142" location="'21PJOB Post Rollover'!B142" tooltip="Click to drilldown" display="'21PJOB Post Rollover'!B142" xr:uid="{00000000-0004-0000-0500-000064020000}"/>
    <hyperlink ref="C142" location="'21PJOB Post Rollover'!C142" tooltip="Click to drilldown" display="'21PJOB Post Rollover'!C142" xr:uid="{00000000-0004-0000-0500-000065020000}"/>
    <hyperlink ref="D142" location="'21PJOB Post Rollover'!D142" tooltip="Click to drilldown" display="'21PJOB Post Rollover'!D142" xr:uid="{00000000-0004-0000-0500-000066020000}"/>
    <hyperlink ref="E142" location="'21PJOB Post Rollover'!E142" tooltip="Click to drilldown" display="'21PJOB Post Rollover'!E142" xr:uid="{00000000-0004-0000-0500-000067020000}"/>
    <hyperlink ref="F142" location="'21PJOB Post Rollover'!F142" tooltip="Click to drilldown" display="'21PJOB Post Rollover'!F142" xr:uid="{00000000-0004-0000-0500-000068020000}"/>
    <hyperlink ref="G142" location="'21PJOB Post Rollover'!G142" tooltip="Click to drilldown" display="'21PJOB Post Rollover'!G142" xr:uid="{00000000-0004-0000-0500-000069020000}"/>
    <hyperlink ref="H142" location="'21PJOB Post Rollover'!H142" tooltip="Click to drilldown" display="'21PJOB Post Rollover'!H142" xr:uid="{00000000-0004-0000-0500-00006A020000}"/>
    <hyperlink ref="I142" location="'21PJOB Post Rollover'!I142" tooltip="Click to drilldown" display="'21PJOB Post Rollover'!I142" xr:uid="{00000000-0004-0000-0500-00006B020000}"/>
    <hyperlink ref="J142" location="'21PJOB Post Rollover'!J142" tooltip="Click to drilldown" display="'21PJOB Post Rollover'!J142" xr:uid="{00000000-0004-0000-0500-00006C020000}"/>
    <hyperlink ref="K142" location="'21PJOB Post Rollover'!K142" tooltip="Click to drilldown" display="'21PJOB Post Rollover'!K142" xr:uid="{00000000-0004-0000-0500-00006D020000}"/>
    <hyperlink ref="L142" location="'21PJOB Post Rollover'!L142" tooltip="Click to drilldown" display="'21PJOB Post Rollover'!L142" xr:uid="{00000000-0004-0000-0500-00006E020000}"/>
    <hyperlink ref="M142" location="'21PJOB Post Rollover'!M142" tooltip="Click to drilldown" display="'21PJOB Post Rollover'!M142" xr:uid="{00000000-0004-0000-0500-00006F020000}"/>
    <hyperlink ref="B146" location="'21PJOB Post Rollover'!B146" tooltip="Click to drilldown" display="'21PJOB Post Rollover'!B146" xr:uid="{00000000-0004-0000-0500-000070020000}"/>
    <hyperlink ref="C146" location="'21PJOB Post Rollover'!C146" tooltip="Click to drilldown" display="'21PJOB Post Rollover'!C146" xr:uid="{00000000-0004-0000-0500-000071020000}"/>
    <hyperlink ref="D146" location="'21PJOB Post Rollover'!D146" tooltip="Click to drilldown" display="'21PJOB Post Rollover'!D146" xr:uid="{00000000-0004-0000-0500-000072020000}"/>
    <hyperlink ref="E146" location="'21PJOB Post Rollover'!E146" tooltip="Click to drilldown" display="'21PJOB Post Rollover'!E146" xr:uid="{00000000-0004-0000-0500-000073020000}"/>
    <hyperlink ref="F146" location="'21PJOB Post Rollover'!F146" tooltip="Click to drilldown" display="'21PJOB Post Rollover'!F146" xr:uid="{00000000-0004-0000-0500-000074020000}"/>
    <hyperlink ref="G146" location="'21PJOB Post Rollover'!G146" tooltip="Click to drilldown" display="'21PJOB Post Rollover'!G146" xr:uid="{00000000-0004-0000-0500-000075020000}"/>
    <hyperlink ref="H146" location="'21PJOB Post Rollover'!H146" tooltip="Click to drilldown" display="'21PJOB Post Rollover'!H146" xr:uid="{00000000-0004-0000-0500-000076020000}"/>
    <hyperlink ref="I146" location="'21PJOB Post Rollover'!I146" tooltip="Click to drilldown" display="'21PJOB Post Rollover'!I146" xr:uid="{00000000-0004-0000-0500-000077020000}"/>
    <hyperlink ref="J146" location="'21PJOB Post Rollover'!J146" tooltip="Click to drilldown" display="'21PJOB Post Rollover'!J146" xr:uid="{00000000-0004-0000-0500-000078020000}"/>
    <hyperlink ref="K146" location="'21PJOB Post Rollover'!K146" tooltip="Click to drilldown" display="'21PJOB Post Rollover'!K146" xr:uid="{00000000-0004-0000-0500-000079020000}"/>
    <hyperlink ref="L146" location="'21PJOB Post Rollover'!L146" tooltip="Click to drilldown" display="'21PJOB Post Rollover'!L146" xr:uid="{00000000-0004-0000-0500-00007A020000}"/>
    <hyperlink ref="M146" location="'21PJOB Post Rollover'!M146" tooltip="Click to drilldown" display="'21PJOB Post Rollover'!M146" xr:uid="{00000000-0004-0000-0500-00007B020000}"/>
    <hyperlink ref="B151" location="'21PJOB Post Rollover'!B151" tooltip="Click to drilldown" display="'21PJOB Post Rollover'!B151" xr:uid="{00000000-0004-0000-0500-00007C020000}"/>
    <hyperlink ref="C151" location="'21PJOB Post Rollover'!C151" tooltip="Click to drilldown" display="'21PJOB Post Rollover'!C151" xr:uid="{00000000-0004-0000-0500-00007D020000}"/>
    <hyperlink ref="D151" location="'21PJOB Post Rollover'!D151" tooltip="Click to drilldown" display="'21PJOB Post Rollover'!D151" xr:uid="{00000000-0004-0000-0500-00007E020000}"/>
    <hyperlink ref="E151" location="'21PJOB Post Rollover'!E151" tooltip="Click to drilldown" display="'21PJOB Post Rollover'!E151" xr:uid="{00000000-0004-0000-0500-00007F020000}"/>
    <hyperlink ref="F151" location="'21PJOB Post Rollover'!F151" tooltip="Click to drilldown" display="'21PJOB Post Rollover'!F151" xr:uid="{00000000-0004-0000-0500-000080020000}"/>
    <hyperlink ref="G151" location="'21PJOB Post Rollover'!G151" tooltip="Click to drilldown" display="'21PJOB Post Rollover'!G151" xr:uid="{00000000-0004-0000-0500-000081020000}"/>
    <hyperlink ref="H151" location="'21PJOB Post Rollover'!H151" tooltip="Click to drilldown" display="'21PJOB Post Rollover'!H151" xr:uid="{00000000-0004-0000-0500-000082020000}"/>
    <hyperlink ref="I151" location="'21PJOB Post Rollover'!I151" tooltip="Click to drilldown" display="'21PJOB Post Rollover'!I151" xr:uid="{00000000-0004-0000-0500-000083020000}"/>
    <hyperlink ref="J151" location="'21PJOB Post Rollover'!J151" tooltip="Click to drilldown" display="'21PJOB Post Rollover'!J151" xr:uid="{00000000-0004-0000-0500-000084020000}"/>
    <hyperlink ref="K151" location="'21PJOB Post Rollover'!K151" tooltip="Click to drilldown" display="'21PJOB Post Rollover'!K151" xr:uid="{00000000-0004-0000-0500-000085020000}"/>
    <hyperlink ref="L151" location="'21PJOB Post Rollover'!L151" tooltip="Click to drilldown" display="'21PJOB Post Rollover'!L151" xr:uid="{00000000-0004-0000-0500-000086020000}"/>
    <hyperlink ref="M151" location="'21PJOB Post Rollover'!M151" tooltip="Click to drilldown" display="'21PJOB Post Rollover'!M151" xr:uid="{00000000-0004-0000-0500-000087020000}"/>
    <hyperlink ref="B156" location="'21PJOB Post Rollover'!B156" tooltip="Click to drilldown" display="'21PJOB Post Rollover'!B156" xr:uid="{00000000-0004-0000-0500-000088020000}"/>
    <hyperlink ref="C156" location="'21PJOB Post Rollover'!C156" tooltip="Click to drilldown" display="'21PJOB Post Rollover'!C156" xr:uid="{00000000-0004-0000-0500-000089020000}"/>
    <hyperlink ref="D156" location="'21PJOB Post Rollover'!D156" tooltip="Click to drilldown" display="'21PJOB Post Rollover'!D156" xr:uid="{00000000-0004-0000-0500-00008A020000}"/>
    <hyperlink ref="E156" location="'21PJOB Post Rollover'!E156" tooltip="Click to drilldown" display="'21PJOB Post Rollover'!E156" xr:uid="{00000000-0004-0000-0500-00008B020000}"/>
    <hyperlink ref="F156" location="'21PJOB Post Rollover'!F156" tooltip="Click to drilldown" display="'21PJOB Post Rollover'!F156" xr:uid="{00000000-0004-0000-0500-00008C020000}"/>
    <hyperlink ref="G156" location="'21PJOB Post Rollover'!G156" tooltip="Click to drilldown" display="'21PJOB Post Rollover'!G156" xr:uid="{00000000-0004-0000-0500-00008D020000}"/>
    <hyperlink ref="H156" location="'21PJOB Post Rollover'!H156" tooltip="Click to drilldown" display="'21PJOB Post Rollover'!H156" xr:uid="{00000000-0004-0000-0500-00008E020000}"/>
    <hyperlink ref="I156" location="'21PJOB Post Rollover'!I156" tooltip="Click to drilldown" display="'21PJOB Post Rollover'!I156" xr:uid="{00000000-0004-0000-0500-00008F020000}"/>
    <hyperlink ref="J156" location="'21PJOB Post Rollover'!J156" tooltip="Click to drilldown" display="'21PJOB Post Rollover'!J156" xr:uid="{00000000-0004-0000-0500-000090020000}"/>
    <hyperlink ref="K156" location="'21PJOB Post Rollover'!K156" tooltip="Click to drilldown" display="'21PJOB Post Rollover'!K156" xr:uid="{00000000-0004-0000-0500-000091020000}"/>
    <hyperlink ref="L156" location="'21PJOB Post Rollover'!L156" tooltip="Click to drilldown" display="'21PJOB Post Rollover'!L156" xr:uid="{00000000-0004-0000-0500-000092020000}"/>
    <hyperlink ref="M156" location="'21PJOB Post Rollover'!M156" tooltip="Click to drilldown" display="'21PJOB Post Rollover'!M156" xr:uid="{00000000-0004-0000-0500-000093020000}"/>
    <hyperlink ref="B157" location="'21PJOB Post Rollover'!B157" tooltip="Click to drilldown" display="'21PJOB Post Rollover'!B157" xr:uid="{00000000-0004-0000-0500-000094020000}"/>
    <hyperlink ref="C157" location="'21PJOB Post Rollover'!C157" tooltip="Click to drilldown" display="'21PJOB Post Rollover'!C157" xr:uid="{00000000-0004-0000-0500-000095020000}"/>
    <hyperlink ref="D157" location="'21PJOB Post Rollover'!D157" tooltip="Click to drilldown" display="'21PJOB Post Rollover'!D157" xr:uid="{00000000-0004-0000-0500-000096020000}"/>
    <hyperlink ref="E157" location="'21PJOB Post Rollover'!E157" tooltip="Click to drilldown" display="'21PJOB Post Rollover'!E157" xr:uid="{00000000-0004-0000-0500-000097020000}"/>
    <hyperlink ref="F157" location="'21PJOB Post Rollover'!F157" tooltip="Click to drilldown" display="'21PJOB Post Rollover'!F157" xr:uid="{00000000-0004-0000-0500-000098020000}"/>
    <hyperlink ref="G157" location="'21PJOB Post Rollover'!G157" tooltip="Click to drilldown" display="'21PJOB Post Rollover'!G157" xr:uid="{00000000-0004-0000-0500-000099020000}"/>
    <hyperlink ref="H157" location="'21PJOB Post Rollover'!H157" tooltip="Click to drilldown" display="'21PJOB Post Rollover'!H157" xr:uid="{00000000-0004-0000-0500-00009A020000}"/>
    <hyperlink ref="I157" location="'21PJOB Post Rollover'!I157" tooltip="Click to drilldown" display="'21PJOB Post Rollover'!I157" xr:uid="{00000000-0004-0000-0500-00009B020000}"/>
    <hyperlink ref="J157" location="'21PJOB Post Rollover'!J157" tooltip="Click to drilldown" display="'21PJOB Post Rollover'!J157" xr:uid="{00000000-0004-0000-0500-00009C020000}"/>
    <hyperlink ref="K157" location="'21PJOB Post Rollover'!K157" tooltip="Click to drilldown" display="'21PJOB Post Rollover'!K157" xr:uid="{00000000-0004-0000-0500-00009D020000}"/>
    <hyperlink ref="L157" location="'21PJOB Post Rollover'!L157" tooltip="Click to drilldown" display="'21PJOB Post Rollover'!L157" xr:uid="{00000000-0004-0000-0500-00009E020000}"/>
    <hyperlink ref="M157" location="'21PJOB Post Rollover'!M157" tooltip="Click to drilldown" display="'21PJOB Post Rollover'!M157" xr:uid="{00000000-0004-0000-0500-00009F020000}"/>
    <hyperlink ref="B158" location="'21PJOB Post Rollover'!B158" tooltip="Click to drilldown" display="'21PJOB Post Rollover'!B158" xr:uid="{00000000-0004-0000-0500-0000A0020000}"/>
    <hyperlink ref="C158" location="'21PJOB Post Rollover'!C158" tooltip="Click to drilldown" display="'21PJOB Post Rollover'!C158" xr:uid="{00000000-0004-0000-0500-0000A1020000}"/>
    <hyperlink ref="D158" location="'21PJOB Post Rollover'!D158" tooltip="Click to drilldown" display="'21PJOB Post Rollover'!D158" xr:uid="{00000000-0004-0000-0500-0000A2020000}"/>
    <hyperlink ref="E158" location="'21PJOB Post Rollover'!E158" tooltip="Click to drilldown" display="'21PJOB Post Rollover'!E158" xr:uid="{00000000-0004-0000-0500-0000A3020000}"/>
    <hyperlink ref="F158" location="'21PJOB Post Rollover'!F158" tooltip="Click to drilldown" display="'21PJOB Post Rollover'!F158" xr:uid="{00000000-0004-0000-0500-0000A4020000}"/>
    <hyperlink ref="G158" location="'21PJOB Post Rollover'!G158" tooltip="Click to drilldown" display="'21PJOB Post Rollover'!G158" xr:uid="{00000000-0004-0000-0500-0000A5020000}"/>
    <hyperlink ref="H158" location="'21PJOB Post Rollover'!H158" tooltip="Click to drilldown" display="'21PJOB Post Rollover'!H158" xr:uid="{00000000-0004-0000-0500-0000A6020000}"/>
    <hyperlink ref="I158" location="'21PJOB Post Rollover'!I158" tooltip="Click to drilldown" display="'21PJOB Post Rollover'!I158" xr:uid="{00000000-0004-0000-0500-0000A7020000}"/>
    <hyperlink ref="J158" location="'21PJOB Post Rollover'!J158" tooltip="Click to drilldown" display="'21PJOB Post Rollover'!J158" xr:uid="{00000000-0004-0000-0500-0000A8020000}"/>
    <hyperlink ref="K158" location="'21PJOB Post Rollover'!K158" tooltip="Click to drilldown" display="'21PJOB Post Rollover'!K158" xr:uid="{00000000-0004-0000-0500-0000A9020000}"/>
    <hyperlink ref="L158" location="'21PJOB Post Rollover'!L158" tooltip="Click to drilldown" display="'21PJOB Post Rollover'!L158" xr:uid="{00000000-0004-0000-0500-0000AA020000}"/>
    <hyperlink ref="M158" location="'21PJOB Post Rollover'!M158" tooltip="Click to drilldown" display="'21PJOB Post Rollover'!M158" xr:uid="{00000000-0004-0000-0500-0000AB020000}"/>
    <hyperlink ref="B170" location="'21PJOB Post Rollover'!B170" tooltip="Click to drilldown" display="'21PJOB Post Rollover'!B170" xr:uid="{00000000-0004-0000-0500-0000AC020000}"/>
    <hyperlink ref="C170" location="'21PJOB Post Rollover'!C170" tooltip="Click to drilldown" display="'21PJOB Post Rollover'!C170" xr:uid="{00000000-0004-0000-0500-0000AD020000}"/>
    <hyperlink ref="D170" location="'21PJOB Post Rollover'!D170" tooltip="Click to drilldown" display="'21PJOB Post Rollover'!D170" xr:uid="{00000000-0004-0000-0500-0000AE020000}"/>
    <hyperlink ref="E170" location="'21PJOB Post Rollover'!E170" tooltip="Click to drilldown" display="'21PJOB Post Rollover'!E170" xr:uid="{00000000-0004-0000-0500-0000AF020000}"/>
    <hyperlink ref="F170" location="'21PJOB Post Rollover'!F170" tooltip="Click to drilldown" display="'21PJOB Post Rollover'!F170" xr:uid="{00000000-0004-0000-0500-0000B0020000}"/>
    <hyperlink ref="G170" location="'21PJOB Post Rollover'!G170" tooltip="Click to drilldown" display="'21PJOB Post Rollover'!G170" xr:uid="{00000000-0004-0000-0500-0000B1020000}"/>
    <hyperlink ref="H170" location="'21PJOB Post Rollover'!H170" tooltip="Click to drilldown" display="'21PJOB Post Rollover'!H170" xr:uid="{00000000-0004-0000-0500-0000B2020000}"/>
    <hyperlink ref="I170" location="'21PJOB Post Rollover'!I170" tooltip="Click to drilldown" display="'21PJOB Post Rollover'!I170" xr:uid="{00000000-0004-0000-0500-0000B3020000}"/>
    <hyperlink ref="J170" location="'21PJOB Post Rollover'!J170" tooltip="Click to drilldown" display="'21PJOB Post Rollover'!J170" xr:uid="{00000000-0004-0000-0500-0000B4020000}"/>
    <hyperlink ref="K170" location="'21PJOB Post Rollover'!K170" tooltip="Click to drilldown" display="'21PJOB Post Rollover'!K170" xr:uid="{00000000-0004-0000-0500-0000B5020000}"/>
    <hyperlink ref="L170" location="'21PJOB Post Rollover'!L170" tooltip="Click to drilldown" display="'21PJOB Post Rollover'!L170" xr:uid="{00000000-0004-0000-0500-0000B6020000}"/>
    <hyperlink ref="M170" location="'21PJOB Post Rollover'!M170" tooltip="Click to drilldown" display="'21PJOB Post Rollover'!M170" xr:uid="{00000000-0004-0000-0500-0000B7020000}"/>
    <hyperlink ref="B171" location="'21PJOB Post Rollover'!B171" tooltip="Click to drilldown" display="'21PJOB Post Rollover'!B171" xr:uid="{00000000-0004-0000-0500-0000B8020000}"/>
    <hyperlink ref="C171" location="'21PJOB Post Rollover'!C171" tooltip="Click to drilldown" display="'21PJOB Post Rollover'!C171" xr:uid="{00000000-0004-0000-0500-0000B9020000}"/>
    <hyperlink ref="D171" location="'21PJOB Post Rollover'!D171" tooltip="Click to drilldown" display="'21PJOB Post Rollover'!D171" xr:uid="{00000000-0004-0000-0500-0000BA020000}"/>
    <hyperlink ref="E171" location="'21PJOB Post Rollover'!E171" tooltip="Click to drilldown" display="'21PJOB Post Rollover'!E171" xr:uid="{00000000-0004-0000-0500-0000BB020000}"/>
    <hyperlink ref="F171" location="'21PJOB Post Rollover'!F171" tooltip="Click to drilldown" display="'21PJOB Post Rollover'!F171" xr:uid="{00000000-0004-0000-0500-0000BC020000}"/>
    <hyperlink ref="G171" location="'21PJOB Post Rollover'!G171" tooltip="Click to drilldown" display="'21PJOB Post Rollover'!G171" xr:uid="{00000000-0004-0000-0500-0000BD020000}"/>
    <hyperlink ref="H171" location="'21PJOB Post Rollover'!H171" tooltip="Click to drilldown" display="'21PJOB Post Rollover'!H171" xr:uid="{00000000-0004-0000-0500-0000BE020000}"/>
    <hyperlink ref="I171" location="'21PJOB Post Rollover'!I171" tooltip="Click to drilldown" display="'21PJOB Post Rollover'!I171" xr:uid="{00000000-0004-0000-0500-0000BF020000}"/>
    <hyperlink ref="J171" location="'21PJOB Post Rollover'!J171" tooltip="Click to drilldown" display="'21PJOB Post Rollover'!J171" xr:uid="{00000000-0004-0000-0500-0000C0020000}"/>
    <hyperlink ref="K171" location="'21PJOB Post Rollover'!K171" tooltip="Click to drilldown" display="'21PJOB Post Rollover'!K171" xr:uid="{00000000-0004-0000-0500-0000C1020000}"/>
    <hyperlink ref="L171" location="'21PJOB Post Rollover'!L171" tooltip="Click to drilldown" display="'21PJOB Post Rollover'!L171" xr:uid="{00000000-0004-0000-0500-0000C2020000}"/>
    <hyperlink ref="M171" location="'21PJOB Post Rollover'!M171" tooltip="Click to drilldown" display="'21PJOB Post Rollover'!M171" xr:uid="{00000000-0004-0000-0500-0000C3020000}"/>
    <hyperlink ref="B172" location="'21PJOB Post Rollover'!B172" tooltip="Click to drilldown" display="'21PJOB Post Rollover'!B172" xr:uid="{00000000-0004-0000-0500-0000C4020000}"/>
    <hyperlink ref="C172" location="'21PJOB Post Rollover'!C172" tooltip="Click to drilldown" display="'21PJOB Post Rollover'!C172" xr:uid="{00000000-0004-0000-0500-0000C5020000}"/>
    <hyperlink ref="D172" location="'21PJOB Post Rollover'!D172" tooltip="Click to drilldown" display="'21PJOB Post Rollover'!D172" xr:uid="{00000000-0004-0000-0500-0000C6020000}"/>
    <hyperlink ref="E172" location="'21PJOB Post Rollover'!E172" tooltip="Click to drilldown" display="'21PJOB Post Rollover'!E172" xr:uid="{00000000-0004-0000-0500-0000C7020000}"/>
    <hyperlink ref="F172" location="'21PJOB Post Rollover'!F172" tooltip="Click to drilldown" display="'21PJOB Post Rollover'!F172" xr:uid="{00000000-0004-0000-0500-0000C8020000}"/>
    <hyperlink ref="G172" location="'21PJOB Post Rollover'!G172" tooltip="Click to drilldown" display="'21PJOB Post Rollover'!G172" xr:uid="{00000000-0004-0000-0500-0000C9020000}"/>
    <hyperlink ref="H172" location="'21PJOB Post Rollover'!H172" tooltip="Click to drilldown" display="'21PJOB Post Rollover'!H172" xr:uid="{00000000-0004-0000-0500-0000CA020000}"/>
    <hyperlink ref="I172" location="'21PJOB Post Rollover'!I172" tooltip="Click to drilldown" display="'21PJOB Post Rollover'!I172" xr:uid="{00000000-0004-0000-0500-0000CB020000}"/>
    <hyperlink ref="J172" location="'21PJOB Post Rollover'!J172" tooltip="Click to drilldown" display="'21PJOB Post Rollover'!J172" xr:uid="{00000000-0004-0000-0500-0000CC020000}"/>
    <hyperlink ref="K172" location="'21PJOB Post Rollover'!K172" tooltip="Click to drilldown" display="'21PJOB Post Rollover'!K172" xr:uid="{00000000-0004-0000-0500-0000CD020000}"/>
    <hyperlink ref="L172" location="'21PJOB Post Rollover'!L172" tooltip="Click to drilldown" display="'21PJOB Post Rollover'!L172" xr:uid="{00000000-0004-0000-0500-0000CE020000}"/>
    <hyperlink ref="M172" location="'21PJOB Post Rollover'!M172" tooltip="Click to drilldown" display="'21PJOB Post Rollover'!M172" xr:uid="{00000000-0004-0000-0500-0000CF020000}"/>
    <hyperlink ref="B173" location="'21PJOB Post Rollover'!B173" tooltip="Click to drilldown" display="'21PJOB Post Rollover'!B173" xr:uid="{00000000-0004-0000-0500-0000D0020000}"/>
    <hyperlink ref="C173" location="'21PJOB Post Rollover'!C173" tooltip="Click to drilldown" display="'21PJOB Post Rollover'!C173" xr:uid="{00000000-0004-0000-0500-0000D1020000}"/>
    <hyperlink ref="D173" location="'21PJOB Post Rollover'!D173" tooltip="Click to drilldown" display="'21PJOB Post Rollover'!D173" xr:uid="{00000000-0004-0000-0500-0000D2020000}"/>
    <hyperlink ref="E173" location="'21PJOB Post Rollover'!E173" tooltip="Click to drilldown" display="'21PJOB Post Rollover'!E173" xr:uid="{00000000-0004-0000-0500-0000D3020000}"/>
    <hyperlink ref="F173" location="'21PJOB Post Rollover'!F173" tooltip="Click to drilldown" display="'21PJOB Post Rollover'!F173" xr:uid="{00000000-0004-0000-0500-0000D4020000}"/>
    <hyperlink ref="G173" location="'21PJOB Post Rollover'!G173" tooltip="Click to drilldown" display="'21PJOB Post Rollover'!G173" xr:uid="{00000000-0004-0000-0500-0000D5020000}"/>
    <hyperlink ref="H173" location="'21PJOB Post Rollover'!H173" tooltip="Click to drilldown" display="'21PJOB Post Rollover'!H173" xr:uid="{00000000-0004-0000-0500-0000D6020000}"/>
    <hyperlink ref="I173" location="'21PJOB Post Rollover'!I173" tooltip="Click to drilldown" display="'21PJOB Post Rollover'!I173" xr:uid="{00000000-0004-0000-0500-0000D7020000}"/>
    <hyperlink ref="J173" location="'21PJOB Post Rollover'!J173" tooltip="Click to drilldown" display="'21PJOB Post Rollover'!J173" xr:uid="{00000000-0004-0000-0500-0000D8020000}"/>
    <hyperlink ref="K173" location="'21PJOB Post Rollover'!K173" tooltip="Click to drilldown" display="'21PJOB Post Rollover'!K173" xr:uid="{00000000-0004-0000-0500-0000D9020000}"/>
    <hyperlink ref="L173" location="'21PJOB Post Rollover'!L173" tooltip="Click to drilldown" display="'21PJOB Post Rollover'!L173" xr:uid="{00000000-0004-0000-0500-0000DA020000}"/>
    <hyperlink ref="M173" location="'21PJOB Post Rollover'!M173" tooltip="Click to drilldown" display="'21PJOB Post Rollover'!M173" xr:uid="{00000000-0004-0000-0500-0000DB020000}"/>
    <hyperlink ref="B174" location="'21PJOB Post Rollover'!B174" tooltip="Click to drilldown" display="'21PJOB Post Rollover'!B174" xr:uid="{00000000-0004-0000-0500-0000DC020000}"/>
    <hyperlink ref="C174" location="'21PJOB Post Rollover'!C174" tooltip="Click to drilldown" display="'21PJOB Post Rollover'!C174" xr:uid="{00000000-0004-0000-0500-0000DD020000}"/>
    <hyperlink ref="D174" location="'21PJOB Post Rollover'!D174" tooltip="Click to drilldown" display="'21PJOB Post Rollover'!D174" xr:uid="{00000000-0004-0000-0500-0000DE020000}"/>
    <hyperlink ref="E174" location="'21PJOB Post Rollover'!E174" tooltip="Click to drilldown" display="'21PJOB Post Rollover'!E174" xr:uid="{00000000-0004-0000-0500-0000DF020000}"/>
    <hyperlink ref="F174" location="'21PJOB Post Rollover'!F174" tooltip="Click to drilldown" display="'21PJOB Post Rollover'!F174" xr:uid="{00000000-0004-0000-0500-0000E0020000}"/>
    <hyperlink ref="G174" location="'21PJOB Post Rollover'!G174" tooltip="Click to drilldown" display="'21PJOB Post Rollover'!G174" xr:uid="{00000000-0004-0000-0500-0000E1020000}"/>
    <hyperlink ref="H174" location="'21PJOB Post Rollover'!H174" tooltip="Click to drilldown" display="'21PJOB Post Rollover'!H174" xr:uid="{00000000-0004-0000-0500-0000E2020000}"/>
    <hyperlink ref="I174" location="'21PJOB Post Rollover'!I174" tooltip="Click to drilldown" display="'21PJOB Post Rollover'!I174" xr:uid="{00000000-0004-0000-0500-0000E3020000}"/>
    <hyperlink ref="J174" location="'21PJOB Post Rollover'!J174" tooltip="Click to drilldown" display="'21PJOB Post Rollover'!J174" xr:uid="{00000000-0004-0000-0500-0000E4020000}"/>
    <hyperlink ref="K174" location="'21PJOB Post Rollover'!K174" tooltip="Click to drilldown" display="'21PJOB Post Rollover'!K174" xr:uid="{00000000-0004-0000-0500-0000E5020000}"/>
    <hyperlink ref="L174" location="'21PJOB Post Rollover'!L174" tooltip="Click to drilldown" display="'21PJOB Post Rollover'!L174" xr:uid="{00000000-0004-0000-0500-0000E6020000}"/>
    <hyperlink ref="M174" location="'21PJOB Post Rollover'!M174" tooltip="Click to drilldown" display="'21PJOB Post Rollover'!M174" xr:uid="{00000000-0004-0000-0500-0000E7020000}"/>
    <hyperlink ref="B175" location="'21PJOB Post Rollover'!B175" tooltip="Click to drilldown" display="'21PJOB Post Rollover'!B175" xr:uid="{00000000-0004-0000-0500-0000E8020000}"/>
    <hyperlink ref="C175" location="'21PJOB Post Rollover'!C175" tooltip="Click to drilldown" display="'21PJOB Post Rollover'!C175" xr:uid="{00000000-0004-0000-0500-0000E9020000}"/>
    <hyperlink ref="D175" location="'21PJOB Post Rollover'!D175" tooltip="Click to drilldown" display="'21PJOB Post Rollover'!D175" xr:uid="{00000000-0004-0000-0500-0000EA020000}"/>
    <hyperlink ref="E175" location="'21PJOB Post Rollover'!E175" tooltip="Click to drilldown" display="'21PJOB Post Rollover'!E175" xr:uid="{00000000-0004-0000-0500-0000EB020000}"/>
    <hyperlink ref="F175" location="'21PJOB Post Rollover'!F175" tooltip="Click to drilldown" display="'21PJOB Post Rollover'!F175" xr:uid="{00000000-0004-0000-0500-0000EC020000}"/>
    <hyperlink ref="G175" location="'21PJOB Post Rollover'!G175" tooltip="Click to drilldown" display="'21PJOB Post Rollover'!G175" xr:uid="{00000000-0004-0000-0500-0000ED020000}"/>
    <hyperlink ref="H175" location="'21PJOB Post Rollover'!H175" tooltip="Click to drilldown" display="'21PJOB Post Rollover'!H175" xr:uid="{00000000-0004-0000-0500-0000EE020000}"/>
    <hyperlink ref="I175" location="'21PJOB Post Rollover'!I175" tooltip="Click to drilldown" display="'21PJOB Post Rollover'!I175" xr:uid="{00000000-0004-0000-0500-0000EF020000}"/>
    <hyperlink ref="J175" location="'21PJOB Post Rollover'!J175" tooltip="Click to drilldown" display="'21PJOB Post Rollover'!J175" xr:uid="{00000000-0004-0000-0500-0000F0020000}"/>
    <hyperlink ref="K175" location="'21PJOB Post Rollover'!K175" tooltip="Click to drilldown" display="'21PJOB Post Rollover'!K175" xr:uid="{00000000-0004-0000-0500-0000F1020000}"/>
    <hyperlink ref="L175" location="'21PJOB Post Rollover'!L175" tooltip="Click to drilldown" display="'21PJOB Post Rollover'!L175" xr:uid="{00000000-0004-0000-0500-0000F2020000}"/>
    <hyperlink ref="M175" location="'21PJOB Post Rollover'!M175" tooltip="Click to drilldown" display="'21PJOB Post Rollover'!M175" xr:uid="{00000000-0004-0000-0500-0000F3020000}"/>
    <hyperlink ref="B179" location="'21PJOB Post Rollover'!B179" tooltip="Click to drilldown" display="'21PJOB Post Rollover'!B179" xr:uid="{00000000-0004-0000-0500-0000F4020000}"/>
    <hyperlink ref="C179" location="'21PJOB Post Rollover'!C179" tooltip="Click to drilldown" display="'21PJOB Post Rollover'!C179" xr:uid="{00000000-0004-0000-0500-0000F5020000}"/>
    <hyperlink ref="D179" location="'21PJOB Post Rollover'!D179" tooltip="Click to drilldown" display="'21PJOB Post Rollover'!D179" xr:uid="{00000000-0004-0000-0500-0000F6020000}"/>
    <hyperlink ref="E179" location="'21PJOB Post Rollover'!E179" tooltip="Click to drilldown" display="'21PJOB Post Rollover'!E179" xr:uid="{00000000-0004-0000-0500-0000F7020000}"/>
    <hyperlink ref="F179" location="'21PJOB Post Rollover'!F179" tooltip="Click to drilldown" display="'21PJOB Post Rollover'!F179" xr:uid="{00000000-0004-0000-0500-0000F8020000}"/>
    <hyperlink ref="G179" location="'21PJOB Post Rollover'!G179" tooltip="Click to drilldown" display="'21PJOB Post Rollover'!G179" xr:uid="{00000000-0004-0000-0500-0000F9020000}"/>
    <hyperlink ref="H179" location="'21PJOB Post Rollover'!H179" tooltip="Click to drilldown" display="'21PJOB Post Rollover'!H179" xr:uid="{00000000-0004-0000-0500-0000FA020000}"/>
    <hyperlink ref="I179" location="'21PJOB Post Rollover'!I179" tooltip="Click to drilldown" display="'21PJOB Post Rollover'!I179" xr:uid="{00000000-0004-0000-0500-0000FB020000}"/>
    <hyperlink ref="J179" location="'21PJOB Post Rollover'!J179" tooltip="Click to drilldown" display="'21PJOB Post Rollover'!J179" xr:uid="{00000000-0004-0000-0500-0000FC020000}"/>
    <hyperlink ref="K179" location="'21PJOB Post Rollover'!K179" tooltip="Click to drilldown" display="'21PJOB Post Rollover'!K179" xr:uid="{00000000-0004-0000-0500-0000FD020000}"/>
    <hyperlink ref="L179" location="'21PJOB Post Rollover'!L179" tooltip="Click to drilldown" display="'21PJOB Post Rollover'!L179" xr:uid="{00000000-0004-0000-0500-0000FE020000}"/>
    <hyperlink ref="M179" location="'21PJOB Post Rollover'!M179" tooltip="Click to drilldown" display="'21PJOB Post Rollover'!M179" xr:uid="{00000000-0004-0000-0500-0000FF020000}"/>
    <hyperlink ref="B180" location="'21PJOB Post Rollover'!B180" tooltip="Click to drilldown" display="'21PJOB Post Rollover'!B180" xr:uid="{00000000-0004-0000-0500-000000030000}"/>
    <hyperlink ref="C180" location="'21PJOB Post Rollover'!C180" tooltip="Click to drilldown" display="'21PJOB Post Rollover'!C180" xr:uid="{00000000-0004-0000-0500-000001030000}"/>
    <hyperlink ref="D180" location="'21PJOB Post Rollover'!D180" tooltip="Click to drilldown" display="'21PJOB Post Rollover'!D180" xr:uid="{00000000-0004-0000-0500-000002030000}"/>
    <hyperlink ref="E180" location="'21PJOB Post Rollover'!E180" tooltip="Click to drilldown" display="'21PJOB Post Rollover'!E180" xr:uid="{00000000-0004-0000-0500-000003030000}"/>
    <hyperlink ref="F180" location="'21PJOB Post Rollover'!F180" tooltip="Click to drilldown" display="'21PJOB Post Rollover'!F180" xr:uid="{00000000-0004-0000-0500-000004030000}"/>
    <hyperlink ref="G180" location="'21PJOB Post Rollover'!G180" tooltip="Click to drilldown" display="'21PJOB Post Rollover'!G180" xr:uid="{00000000-0004-0000-0500-000005030000}"/>
    <hyperlink ref="H180" location="'21PJOB Post Rollover'!H180" tooltip="Click to drilldown" display="'21PJOB Post Rollover'!H180" xr:uid="{00000000-0004-0000-0500-000006030000}"/>
    <hyperlink ref="I180" location="'21PJOB Post Rollover'!I180" tooltip="Click to drilldown" display="'21PJOB Post Rollover'!I180" xr:uid="{00000000-0004-0000-0500-000007030000}"/>
    <hyperlink ref="J180" location="'21PJOB Post Rollover'!J180" tooltip="Click to drilldown" display="'21PJOB Post Rollover'!J180" xr:uid="{00000000-0004-0000-0500-000008030000}"/>
    <hyperlink ref="K180" location="'21PJOB Post Rollover'!K180" tooltip="Click to drilldown" display="'21PJOB Post Rollover'!K180" xr:uid="{00000000-0004-0000-0500-000009030000}"/>
    <hyperlink ref="L180" location="'21PJOB Post Rollover'!L180" tooltip="Click to drilldown" display="'21PJOB Post Rollover'!L180" xr:uid="{00000000-0004-0000-0500-00000A030000}"/>
    <hyperlink ref="M180" location="'21PJOB Post Rollover'!M180" tooltip="Click to drilldown" display="'21PJOB Post Rollover'!M180" xr:uid="{00000000-0004-0000-0500-00000B030000}"/>
    <hyperlink ref="B181" location="'21PJOB Post Rollover'!B181" tooltip="Click to drilldown" display="'21PJOB Post Rollover'!B181" xr:uid="{00000000-0004-0000-0500-00000C030000}"/>
    <hyperlink ref="C181" location="'21PJOB Post Rollover'!C181" tooltip="Click to drilldown" display="'21PJOB Post Rollover'!C181" xr:uid="{00000000-0004-0000-0500-00000D030000}"/>
    <hyperlink ref="D181" location="'21PJOB Post Rollover'!D181" tooltip="Click to drilldown" display="'21PJOB Post Rollover'!D181" xr:uid="{00000000-0004-0000-0500-00000E030000}"/>
    <hyperlink ref="E181" location="'21PJOB Post Rollover'!E181" tooltip="Click to drilldown" display="'21PJOB Post Rollover'!E181" xr:uid="{00000000-0004-0000-0500-00000F030000}"/>
    <hyperlink ref="F181" location="'21PJOB Post Rollover'!F181" tooltip="Click to drilldown" display="'21PJOB Post Rollover'!F181" xr:uid="{00000000-0004-0000-0500-000010030000}"/>
    <hyperlink ref="G181" location="'21PJOB Post Rollover'!G181" tooltip="Click to drilldown" display="'21PJOB Post Rollover'!G181" xr:uid="{00000000-0004-0000-0500-000011030000}"/>
    <hyperlink ref="H181" location="'21PJOB Post Rollover'!H181" tooltip="Click to drilldown" display="'21PJOB Post Rollover'!H181" xr:uid="{00000000-0004-0000-0500-000012030000}"/>
    <hyperlink ref="I181" location="'21PJOB Post Rollover'!I181" tooltip="Click to drilldown" display="'21PJOB Post Rollover'!I181" xr:uid="{00000000-0004-0000-0500-000013030000}"/>
    <hyperlink ref="J181" location="'21PJOB Post Rollover'!J181" tooltip="Click to drilldown" display="'21PJOB Post Rollover'!J181" xr:uid="{00000000-0004-0000-0500-000014030000}"/>
    <hyperlink ref="K181" location="'21PJOB Post Rollover'!K181" tooltip="Click to drilldown" display="'21PJOB Post Rollover'!K181" xr:uid="{00000000-0004-0000-0500-000015030000}"/>
    <hyperlink ref="L181" location="'21PJOB Post Rollover'!L181" tooltip="Click to drilldown" display="'21PJOB Post Rollover'!L181" xr:uid="{00000000-0004-0000-0500-000016030000}"/>
    <hyperlink ref="M181" location="'21PJOB Post Rollover'!M181" tooltip="Click to drilldown" display="'21PJOB Post Rollover'!M181" xr:uid="{00000000-0004-0000-0500-000017030000}"/>
    <hyperlink ref="B182" location="'21PJOB Post Rollover'!B182" tooltip="Click to drilldown" display="'21PJOB Post Rollover'!B182" xr:uid="{00000000-0004-0000-0500-000018030000}"/>
    <hyperlink ref="C182" location="'21PJOB Post Rollover'!C182" tooltip="Click to drilldown" display="'21PJOB Post Rollover'!C182" xr:uid="{00000000-0004-0000-0500-000019030000}"/>
    <hyperlink ref="D182" location="'21PJOB Post Rollover'!D182" tooltip="Click to drilldown" display="'21PJOB Post Rollover'!D182" xr:uid="{00000000-0004-0000-0500-00001A030000}"/>
    <hyperlink ref="E182" location="'21PJOB Post Rollover'!E182" tooltip="Click to drilldown" display="'21PJOB Post Rollover'!E182" xr:uid="{00000000-0004-0000-0500-00001B030000}"/>
    <hyperlink ref="F182" location="'21PJOB Post Rollover'!F182" tooltip="Click to drilldown" display="'21PJOB Post Rollover'!F182" xr:uid="{00000000-0004-0000-0500-00001C030000}"/>
    <hyperlink ref="G182" location="'21PJOB Post Rollover'!G182" tooltip="Click to drilldown" display="'21PJOB Post Rollover'!G182" xr:uid="{00000000-0004-0000-0500-00001D030000}"/>
    <hyperlink ref="H182" location="'21PJOB Post Rollover'!H182" tooltip="Click to drilldown" display="'21PJOB Post Rollover'!H182" xr:uid="{00000000-0004-0000-0500-00001E030000}"/>
    <hyperlink ref="I182" location="'21PJOB Post Rollover'!I182" tooltip="Click to drilldown" display="'21PJOB Post Rollover'!I182" xr:uid="{00000000-0004-0000-0500-00001F030000}"/>
    <hyperlink ref="J182" location="'21PJOB Post Rollover'!J182" tooltip="Click to drilldown" display="'21PJOB Post Rollover'!J182" xr:uid="{00000000-0004-0000-0500-000020030000}"/>
    <hyperlink ref="K182" location="'21PJOB Post Rollover'!K182" tooltip="Click to drilldown" display="'21PJOB Post Rollover'!K182" xr:uid="{00000000-0004-0000-0500-000021030000}"/>
    <hyperlink ref="L182" location="'21PJOB Post Rollover'!L182" tooltip="Click to drilldown" display="'21PJOB Post Rollover'!L182" xr:uid="{00000000-0004-0000-0500-000022030000}"/>
    <hyperlink ref="M182" location="'21PJOB Post Rollover'!M182" tooltip="Click to drilldown" display="'21PJOB Post Rollover'!M182" xr:uid="{00000000-0004-0000-0500-000023030000}"/>
    <hyperlink ref="B183" location="'21PJOB Post Rollover'!B183" tooltip="Click to drilldown" display="'21PJOB Post Rollover'!B183" xr:uid="{00000000-0004-0000-0500-000024030000}"/>
    <hyperlink ref="C183" location="'21PJOB Post Rollover'!C183" tooltip="Click to drilldown" display="'21PJOB Post Rollover'!C183" xr:uid="{00000000-0004-0000-0500-000025030000}"/>
    <hyperlink ref="D183" location="'21PJOB Post Rollover'!D183" tooltip="Click to drilldown" display="'21PJOB Post Rollover'!D183" xr:uid="{00000000-0004-0000-0500-000026030000}"/>
    <hyperlink ref="E183" location="'21PJOB Post Rollover'!E183" tooltip="Click to drilldown" display="'21PJOB Post Rollover'!E183" xr:uid="{00000000-0004-0000-0500-000027030000}"/>
    <hyperlink ref="F183" location="'21PJOB Post Rollover'!F183" tooltip="Click to drilldown" display="'21PJOB Post Rollover'!F183" xr:uid="{00000000-0004-0000-0500-000028030000}"/>
    <hyperlink ref="G183" location="'21PJOB Post Rollover'!G183" tooltip="Click to drilldown" display="'21PJOB Post Rollover'!G183" xr:uid="{00000000-0004-0000-0500-000029030000}"/>
    <hyperlink ref="H183" location="'21PJOB Post Rollover'!H183" tooltip="Click to drilldown" display="'21PJOB Post Rollover'!H183" xr:uid="{00000000-0004-0000-0500-00002A030000}"/>
    <hyperlink ref="I183" location="'21PJOB Post Rollover'!I183" tooltip="Click to drilldown" display="'21PJOB Post Rollover'!I183" xr:uid="{00000000-0004-0000-0500-00002B030000}"/>
    <hyperlink ref="J183" location="'21PJOB Post Rollover'!J183" tooltip="Click to drilldown" display="'21PJOB Post Rollover'!J183" xr:uid="{00000000-0004-0000-0500-00002C030000}"/>
    <hyperlink ref="K183" location="'21PJOB Post Rollover'!K183" tooltip="Click to drilldown" display="'21PJOB Post Rollover'!K183" xr:uid="{00000000-0004-0000-0500-00002D030000}"/>
    <hyperlink ref="L183" location="'21PJOB Post Rollover'!L183" tooltip="Click to drilldown" display="'21PJOB Post Rollover'!L183" xr:uid="{00000000-0004-0000-0500-00002E030000}"/>
    <hyperlink ref="M183" location="'21PJOB Post Rollover'!M183" tooltip="Click to drilldown" display="'21PJOB Post Rollover'!M183" xr:uid="{00000000-0004-0000-0500-00002F030000}"/>
    <hyperlink ref="B184" location="'21PJOB Post Rollover'!B184" tooltip="Click to drilldown" display="'21PJOB Post Rollover'!B184" xr:uid="{00000000-0004-0000-0500-000030030000}"/>
    <hyperlink ref="C184" location="'21PJOB Post Rollover'!C184" tooltip="Click to drilldown" display="'21PJOB Post Rollover'!C184" xr:uid="{00000000-0004-0000-0500-000031030000}"/>
    <hyperlink ref="D184" location="'21PJOB Post Rollover'!D184" tooltip="Click to drilldown" display="'21PJOB Post Rollover'!D184" xr:uid="{00000000-0004-0000-0500-000032030000}"/>
    <hyperlink ref="E184" location="'21PJOB Post Rollover'!E184" tooltip="Click to drilldown" display="'21PJOB Post Rollover'!E184" xr:uid="{00000000-0004-0000-0500-000033030000}"/>
    <hyperlink ref="F184" location="'21PJOB Post Rollover'!F184" tooltip="Click to drilldown" display="'21PJOB Post Rollover'!F184" xr:uid="{00000000-0004-0000-0500-000034030000}"/>
    <hyperlink ref="G184" location="'21PJOB Post Rollover'!G184" tooltip="Click to drilldown" display="'21PJOB Post Rollover'!G184" xr:uid="{00000000-0004-0000-0500-000035030000}"/>
    <hyperlink ref="H184" location="'21PJOB Post Rollover'!H184" tooltip="Click to drilldown" display="'21PJOB Post Rollover'!H184" xr:uid="{00000000-0004-0000-0500-000036030000}"/>
    <hyperlink ref="I184" location="'21PJOB Post Rollover'!I184" tooltip="Click to drilldown" display="'21PJOB Post Rollover'!I184" xr:uid="{00000000-0004-0000-0500-000037030000}"/>
    <hyperlink ref="J184" location="'21PJOB Post Rollover'!J184" tooltip="Click to drilldown" display="'21PJOB Post Rollover'!J184" xr:uid="{00000000-0004-0000-0500-000038030000}"/>
    <hyperlink ref="K184" location="'21PJOB Post Rollover'!K184" tooltip="Click to drilldown" display="'21PJOB Post Rollover'!K184" xr:uid="{00000000-0004-0000-0500-000039030000}"/>
    <hyperlink ref="L184" location="'21PJOB Post Rollover'!L184" tooltip="Click to drilldown" display="'21PJOB Post Rollover'!L184" xr:uid="{00000000-0004-0000-0500-00003A030000}"/>
    <hyperlink ref="M184" location="'21PJOB Post Rollover'!M184" tooltip="Click to drilldown" display="'21PJOB Post Rollover'!M184" xr:uid="{00000000-0004-0000-0500-00003B030000}"/>
    <hyperlink ref="B189" location="'21PJOB Post Rollover'!B189" tooltip="Click to drilldown" display="'21PJOB Post Rollover'!B189" xr:uid="{00000000-0004-0000-0500-00003C030000}"/>
    <hyperlink ref="C189" location="'21PJOB Post Rollover'!C189" tooltip="Click to drilldown" display="'21PJOB Post Rollover'!C189" xr:uid="{00000000-0004-0000-0500-00003D030000}"/>
    <hyperlink ref="D189" location="'21PJOB Post Rollover'!D189" tooltip="Click to drilldown" display="'21PJOB Post Rollover'!D189" xr:uid="{00000000-0004-0000-0500-00003E030000}"/>
    <hyperlink ref="E189" location="'21PJOB Post Rollover'!E189" tooltip="Click to drilldown" display="'21PJOB Post Rollover'!E189" xr:uid="{00000000-0004-0000-0500-00003F030000}"/>
    <hyperlink ref="F189" location="'21PJOB Post Rollover'!F189" tooltip="Click to drilldown" display="'21PJOB Post Rollover'!F189" xr:uid="{00000000-0004-0000-0500-000040030000}"/>
    <hyperlink ref="G189" location="'21PJOB Post Rollover'!G189" tooltip="Click to drilldown" display="'21PJOB Post Rollover'!G189" xr:uid="{00000000-0004-0000-0500-000041030000}"/>
    <hyperlink ref="H189" location="'21PJOB Post Rollover'!H189" tooltip="Click to drilldown" display="'21PJOB Post Rollover'!H189" xr:uid="{00000000-0004-0000-0500-000042030000}"/>
    <hyperlink ref="I189" location="'21PJOB Post Rollover'!I189" tooltip="Click to drilldown" display="'21PJOB Post Rollover'!I189" xr:uid="{00000000-0004-0000-0500-000043030000}"/>
    <hyperlink ref="J189" location="'21PJOB Post Rollover'!J189" tooltip="Click to drilldown" display="'21PJOB Post Rollover'!J189" xr:uid="{00000000-0004-0000-0500-000044030000}"/>
    <hyperlink ref="K189" location="'21PJOB Post Rollover'!K189" tooltip="Click to drilldown" display="'21PJOB Post Rollover'!K189" xr:uid="{00000000-0004-0000-0500-000045030000}"/>
    <hyperlink ref="L189" location="'21PJOB Post Rollover'!L189" tooltip="Click to drilldown" display="'21PJOB Post Rollover'!L189" xr:uid="{00000000-0004-0000-0500-000046030000}"/>
    <hyperlink ref="M189" location="'21PJOB Post Rollover'!M189" tooltip="Click to drilldown" display="'21PJOB Post Rollover'!M189" xr:uid="{00000000-0004-0000-0500-000047030000}"/>
    <hyperlink ref="B195" location="'21PJOB Post Rollover'!B195" tooltip="Click to drilldown" display="'21PJOB Post Rollover'!B195" xr:uid="{00000000-0004-0000-0500-000048030000}"/>
    <hyperlink ref="C195" location="'21PJOB Post Rollover'!C195" tooltip="Click to drilldown" display="'21PJOB Post Rollover'!C195" xr:uid="{00000000-0004-0000-0500-000049030000}"/>
    <hyperlink ref="D195" location="'21PJOB Post Rollover'!D195" tooltip="Click to drilldown" display="'21PJOB Post Rollover'!D195" xr:uid="{00000000-0004-0000-0500-00004A030000}"/>
    <hyperlink ref="E195" location="'21PJOB Post Rollover'!E195" tooltip="Click to drilldown" display="'21PJOB Post Rollover'!E195" xr:uid="{00000000-0004-0000-0500-00004B030000}"/>
    <hyperlink ref="F195" location="'21PJOB Post Rollover'!F195" tooltip="Click to drilldown" display="'21PJOB Post Rollover'!F195" xr:uid="{00000000-0004-0000-0500-00004C030000}"/>
    <hyperlink ref="G195" location="'21PJOB Post Rollover'!G195" tooltip="Click to drilldown" display="'21PJOB Post Rollover'!G195" xr:uid="{00000000-0004-0000-0500-00004D030000}"/>
    <hyperlink ref="H195" location="'21PJOB Post Rollover'!H195" tooltip="Click to drilldown" display="'21PJOB Post Rollover'!H195" xr:uid="{00000000-0004-0000-0500-00004E030000}"/>
    <hyperlink ref="I195" location="'21PJOB Post Rollover'!I195" tooltip="Click to drilldown" display="'21PJOB Post Rollover'!I195" xr:uid="{00000000-0004-0000-0500-00004F030000}"/>
    <hyperlink ref="J195" location="'21PJOB Post Rollover'!J195" tooltip="Click to drilldown" display="'21PJOB Post Rollover'!J195" xr:uid="{00000000-0004-0000-0500-000050030000}"/>
    <hyperlink ref="K195" location="'21PJOB Post Rollover'!K195" tooltip="Click to drilldown" display="'21PJOB Post Rollover'!K195" xr:uid="{00000000-0004-0000-0500-000051030000}"/>
    <hyperlink ref="L195" location="'21PJOB Post Rollover'!L195" tooltip="Click to drilldown" display="'21PJOB Post Rollover'!L195" xr:uid="{00000000-0004-0000-0500-000052030000}"/>
    <hyperlink ref="M195" location="'21PJOB Post Rollover'!M195" tooltip="Click to drilldown" display="'21PJOB Post Rollover'!M195" xr:uid="{00000000-0004-0000-0500-000053030000}"/>
    <hyperlink ref="B199" location="'21PJOB Post Rollover'!B199" tooltip="Click to drilldown" display="'21PJOB Post Rollover'!B199" xr:uid="{00000000-0004-0000-0500-000054030000}"/>
    <hyperlink ref="C199" location="'21PJOB Post Rollover'!C199" tooltip="Click to drilldown" display="'21PJOB Post Rollover'!C199" xr:uid="{00000000-0004-0000-0500-000055030000}"/>
    <hyperlink ref="D199" location="'21PJOB Post Rollover'!D199" tooltip="Click to drilldown" display="'21PJOB Post Rollover'!D199" xr:uid="{00000000-0004-0000-0500-000056030000}"/>
    <hyperlink ref="E199" location="'21PJOB Post Rollover'!E199" tooltip="Click to drilldown" display="'21PJOB Post Rollover'!E199" xr:uid="{00000000-0004-0000-0500-000057030000}"/>
    <hyperlink ref="F199" location="'21PJOB Post Rollover'!F199" tooltip="Click to drilldown" display="'21PJOB Post Rollover'!F199" xr:uid="{00000000-0004-0000-0500-000058030000}"/>
    <hyperlink ref="G199" location="'21PJOB Post Rollover'!G199" tooltip="Click to drilldown" display="'21PJOB Post Rollover'!G199" xr:uid="{00000000-0004-0000-0500-000059030000}"/>
    <hyperlink ref="H199" location="'21PJOB Post Rollover'!H199" tooltip="Click to drilldown" display="'21PJOB Post Rollover'!H199" xr:uid="{00000000-0004-0000-0500-00005A030000}"/>
    <hyperlink ref="I199" location="'21PJOB Post Rollover'!I199" tooltip="Click to drilldown" display="'21PJOB Post Rollover'!I199" xr:uid="{00000000-0004-0000-0500-00005B030000}"/>
    <hyperlink ref="J199" location="'21PJOB Post Rollover'!J199" tooltip="Click to drilldown" display="'21PJOB Post Rollover'!J199" xr:uid="{00000000-0004-0000-0500-00005C030000}"/>
    <hyperlink ref="K199" location="'21PJOB Post Rollover'!K199" tooltip="Click to drilldown" display="'21PJOB Post Rollover'!K199" xr:uid="{00000000-0004-0000-0500-00005D030000}"/>
    <hyperlink ref="L199" location="'21PJOB Post Rollover'!L199" tooltip="Click to drilldown" display="'21PJOB Post Rollover'!L199" xr:uid="{00000000-0004-0000-0500-00005E030000}"/>
    <hyperlink ref="M199" location="'21PJOB Post Rollover'!M199" tooltip="Click to drilldown" display="'21PJOB Post Rollover'!M199" xr:uid="{00000000-0004-0000-0500-00005F030000}"/>
    <hyperlink ref="B204" location="'21PJOB Post Rollover'!B204" tooltip="Click to drilldown" display="'21PJOB Post Rollover'!B204" xr:uid="{00000000-0004-0000-0500-000060030000}"/>
    <hyperlink ref="C204" location="'21PJOB Post Rollover'!C204" tooltip="Click to drilldown" display="'21PJOB Post Rollover'!C204" xr:uid="{00000000-0004-0000-0500-000061030000}"/>
    <hyperlink ref="D204" location="'21PJOB Post Rollover'!D204" tooltip="Click to drilldown" display="'21PJOB Post Rollover'!D204" xr:uid="{00000000-0004-0000-0500-000062030000}"/>
    <hyperlink ref="E204" location="'21PJOB Post Rollover'!E204" tooltip="Click to drilldown" display="'21PJOB Post Rollover'!E204" xr:uid="{00000000-0004-0000-0500-000063030000}"/>
    <hyperlink ref="F204" location="'21PJOB Post Rollover'!F204" tooltip="Click to drilldown" display="'21PJOB Post Rollover'!F204" xr:uid="{00000000-0004-0000-0500-000064030000}"/>
    <hyperlink ref="G204" location="'21PJOB Post Rollover'!G204" tooltip="Click to drilldown" display="'21PJOB Post Rollover'!G204" xr:uid="{00000000-0004-0000-0500-000065030000}"/>
    <hyperlink ref="H204" location="'21PJOB Post Rollover'!H204" tooltip="Click to drilldown" display="'21PJOB Post Rollover'!H204" xr:uid="{00000000-0004-0000-0500-000066030000}"/>
    <hyperlink ref="I204" location="'21PJOB Post Rollover'!I204" tooltip="Click to drilldown" display="'21PJOB Post Rollover'!I204" xr:uid="{00000000-0004-0000-0500-000067030000}"/>
    <hyperlink ref="J204" location="'21PJOB Post Rollover'!J204" tooltip="Click to drilldown" display="'21PJOB Post Rollover'!J204" xr:uid="{00000000-0004-0000-0500-000068030000}"/>
    <hyperlink ref="K204" location="'21PJOB Post Rollover'!K204" tooltip="Click to drilldown" display="'21PJOB Post Rollover'!K204" xr:uid="{00000000-0004-0000-0500-000069030000}"/>
    <hyperlink ref="L204" location="'21PJOB Post Rollover'!L204" tooltip="Click to drilldown" display="'21PJOB Post Rollover'!L204" xr:uid="{00000000-0004-0000-0500-00006A030000}"/>
    <hyperlink ref="M204" location="'21PJOB Post Rollover'!M204" tooltip="Click to drilldown" display="'21PJOB Post Rollover'!M204" xr:uid="{00000000-0004-0000-0500-00006B030000}"/>
    <hyperlink ref="B209" location="'21PJOB Post Rollover'!B209" tooltip="Click to drilldown" display="'21PJOB Post Rollover'!B209" xr:uid="{00000000-0004-0000-0500-00006C030000}"/>
    <hyperlink ref="C209" location="'21PJOB Post Rollover'!C209" tooltip="Click to drilldown" display="'21PJOB Post Rollover'!C209" xr:uid="{00000000-0004-0000-0500-00006D030000}"/>
    <hyperlink ref="D209" location="'21PJOB Post Rollover'!D209" tooltip="Click to drilldown" display="'21PJOB Post Rollover'!D209" xr:uid="{00000000-0004-0000-0500-00006E030000}"/>
    <hyperlink ref="E209" location="'21PJOB Post Rollover'!E209" tooltip="Click to drilldown" display="'21PJOB Post Rollover'!E209" xr:uid="{00000000-0004-0000-0500-00006F030000}"/>
    <hyperlink ref="F209" location="'21PJOB Post Rollover'!F209" tooltip="Click to drilldown" display="'21PJOB Post Rollover'!F209" xr:uid="{00000000-0004-0000-0500-000070030000}"/>
    <hyperlink ref="G209" location="'21PJOB Post Rollover'!G209" tooltip="Click to drilldown" display="'21PJOB Post Rollover'!G209" xr:uid="{00000000-0004-0000-0500-000071030000}"/>
    <hyperlink ref="H209" location="'21PJOB Post Rollover'!H209" tooltip="Click to drilldown" display="'21PJOB Post Rollover'!H209" xr:uid="{00000000-0004-0000-0500-000072030000}"/>
    <hyperlink ref="I209" location="'21PJOB Post Rollover'!I209" tooltip="Click to drilldown" display="'21PJOB Post Rollover'!I209" xr:uid="{00000000-0004-0000-0500-000073030000}"/>
    <hyperlink ref="J209" location="'21PJOB Post Rollover'!J209" tooltip="Click to drilldown" display="'21PJOB Post Rollover'!J209" xr:uid="{00000000-0004-0000-0500-000074030000}"/>
    <hyperlink ref="K209" location="'21PJOB Post Rollover'!K209" tooltip="Click to drilldown" display="'21PJOB Post Rollover'!K209" xr:uid="{00000000-0004-0000-0500-000075030000}"/>
    <hyperlink ref="L209" location="'21PJOB Post Rollover'!L209" tooltip="Click to drilldown" display="'21PJOB Post Rollover'!L209" xr:uid="{00000000-0004-0000-0500-000076030000}"/>
    <hyperlink ref="M209" location="'21PJOB Post Rollover'!M209" tooltip="Click to drilldown" display="'21PJOB Post Rollover'!M209" xr:uid="{00000000-0004-0000-0500-000077030000}"/>
    <hyperlink ref="B210" location="'21PJOB Post Rollover'!B210" tooltip="Click to drilldown" display="'21PJOB Post Rollover'!B210" xr:uid="{00000000-0004-0000-0500-000078030000}"/>
    <hyperlink ref="C210" location="'21PJOB Post Rollover'!C210" tooltip="Click to drilldown" display="'21PJOB Post Rollover'!C210" xr:uid="{00000000-0004-0000-0500-000079030000}"/>
    <hyperlink ref="D210" location="'21PJOB Post Rollover'!D210" tooltip="Click to drilldown" display="'21PJOB Post Rollover'!D210" xr:uid="{00000000-0004-0000-0500-00007A030000}"/>
    <hyperlink ref="E210" location="'21PJOB Post Rollover'!E210" tooltip="Click to drilldown" display="'21PJOB Post Rollover'!E210" xr:uid="{00000000-0004-0000-0500-00007B030000}"/>
    <hyperlink ref="F210" location="'21PJOB Post Rollover'!F210" tooltip="Click to drilldown" display="'21PJOB Post Rollover'!F210" xr:uid="{00000000-0004-0000-0500-00007C030000}"/>
    <hyperlink ref="G210" location="'21PJOB Post Rollover'!G210" tooltip="Click to drilldown" display="'21PJOB Post Rollover'!G210" xr:uid="{00000000-0004-0000-0500-00007D030000}"/>
    <hyperlink ref="H210" location="'21PJOB Post Rollover'!H210" tooltip="Click to drilldown" display="'21PJOB Post Rollover'!H210" xr:uid="{00000000-0004-0000-0500-00007E030000}"/>
    <hyperlink ref="I210" location="'21PJOB Post Rollover'!I210" tooltip="Click to drilldown" display="'21PJOB Post Rollover'!I210" xr:uid="{00000000-0004-0000-0500-00007F030000}"/>
    <hyperlink ref="J210" location="'21PJOB Post Rollover'!J210" tooltip="Click to drilldown" display="'21PJOB Post Rollover'!J210" xr:uid="{00000000-0004-0000-0500-000080030000}"/>
    <hyperlink ref="K210" location="'21PJOB Post Rollover'!K210" tooltip="Click to drilldown" display="'21PJOB Post Rollover'!K210" xr:uid="{00000000-0004-0000-0500-000081030000}"/>
    <hyperlink ref="L210" location="'21PJOB Post Rollover'!L210" tooltip="Click to drilldown" display="'21PJOB Post Rollover'!L210" xr:uid="{00000000-0004-0000-0500-000082030000}"/>
    <hyperlink ref="M210" location="'21PJOB Post Rollover'!M210" tooltip="Click to drilldown" display="'21PJOB Post Rollover'!M210" xr:uid="{00000000-0004-0000-0500-000083030000}"/>
    <hyperlink ref="B211" location="'21PJOB Post Rollover'!B211" tooltip="Click to drilldown" display="'21PJOB Post Rollover'!B211" xr:uid="{00000000-0004-0000-0500-000084030000}"/>
    <hyperlink ref="C211" location="'21PJOB Post Rollover'!C211" tooltip="Click to drilldown" display="'21PJOB Post Rollover'!C211" xr:uid="{00000000-0004-0000-0500-000085030000}"/>
    <hyperlink ref="D211" location="'21PJOB Post Rollover'!D211" tooltip="Click to drilldown" display="'21PJOB Post Rollover'!D211" xr:uid="{00000000-0004-0000-0500-000086030000}"/>
    <hyperlink ref="E211" location="'21PJOB Post Rollover'!E211" tooltip="Click to drilldown" display="'21PJOB Post Rollover'!E211" xr:uid="{00000000-0004-0000-0500-000087030000}"/>
    <hyperlink ref="F211" location="'21PJOB Post Rollover'!F211" tooltip="Click to drilldown" display="'21PJOB Post Rollover'!F211" xr:uid="{00000000-0004-0000-0500-000088030000}"/>
    <hyperlink ref="G211" location="'21PJOB Post Rollover'!G211" tooltip="Click to drilldown" display="'21PJOB Post Rollover'!G211" xr:uid="{00000000-0004-0000-0500-000089030000}"/>
    <hyperlink ref="H211" location="'21PJOB Post Rollover'!H211" tooltip="Click to drilldown" display="'21PJOB Post Rollover'!H211" xr:uid="{00000000-0004-0000-0500-00008A030000}"/>
    <hyperlink ref="I211" location="'21PJOB Post Rollover'!I211" tooltip="Click to drilldown" display="'21PJOB Post Rollover'!I211" xr:uid="{00000000-0004-0000-0500-00008B030000}"/>
    <hyperlink ref="J211" location="'21PJOB Post Rollover'!J211" tooltip="Click to drilldown" display="'21PJOB Post Rollover'!J211" xr:uid="{00000000-0004-0000-0500-00008C030000}"/>
    <hyperlink ref="K211" location="'21PJOB Post Rollover'!K211" tooltip="Click to drilldown" display="'21PJOB Post Rollover'!K211" xr:uid="{00000000-0004-0000-0500-00008D030000}"/>
    <hyperlink ref="L211" location="'21PJOB Post Rollover'!L211" tooltip="Click to drilldown" display="'21PJOB Post Rollover'!L211" xr:uid="{00000000-0004-0000-0500-00008E030000}"/>
    <hyperlink ref="M211" location="'21PJOB Post Rollover'!M211" tooltip="Click to drilldown" display="'21PJOB Post Rollover'!M211" xr:uid="{00000000-0004-0000-0500-00008F030000}"/>
    <hyperlink ref="B223" location="'21PJOB Post Rollover'!B223" tooltip="Click to drilldown" display="'21PJOB Post Rollover'!B223" xr:uid="{00000000-0004-0000-0500-000090030000}"/>
    <hyperlink ref="C223" location="'21PJOB Post Rollover'!C223" tooltip="Click to drilldown" display="'21PJOB Post Rollover'!C223" xr:uid="{00000000-0004-0000-0500-000091030000}"/>
    <hyperlink ref="D223" location="'21PJOB Post Rollover'!D223" tooltip="Click to drilldown" display="'21PJOB Post Rollover'!D223" xr:uid="{00000000-0004-0000-0500-000092030000}"/>
    <hyperlink ref="E223" location="'21PJOB Post Rollover'!E223" tooltip="Click to drilldown" display="'21PJOB Post Rollover'!E223" xr:uid="{00000000-0004-0000-0500-000093030000}"/>
    <hyperlink ref="F223" location="'21PJOB Post Rollover'!F223" tooltip="Click to drilldown" display="'21PJOB Post Rollover'!F223" xr:uid="{00000000-0004-0000-0500-000094030000}"/>
    <hyperlink ref="G223" location="'21PJOB Post Rollover'!G223" tooltip="Click to drilldown" display="'21PJOB Post Rollover'!G223" xr:uid="{00000000-0004-0000-0500-000095030000}"/>
    <hyperlink ref="H223" location="'21PJOB Post Rollover'!H223" tooltip="Click to drilldown" display="'21PJOB Post Rollover'!H223" xr:uid="{00000000-0004-0000-0500-000096030000}"/>
    <hyperlink ref="I223" location="'21PJOB Post Rollover'!I223" tooltip="Click to drilldown" display="'21PJOB Post Rollover'!I223" xr:uid="{00000000-0004-0000-0500-000097030000}"/>
    <hyperlink ref="J223" location="'21PJOB Post Rollover'!J223" tooltip="Click to drilldown" display="'21PJOB Post Rollover'!J223" xr:uid="{00000000-0004-0000-0500-000098030000}"/>
    <hyperlink ref="K223" location="'21PJOB Post Rollover'!K223" tooltip="Click to drilldown" display="'21PJOB Post Rollover'!K223" xr:uid="{00000000-0004-0000-0500-000099030000}"/>
    <hyperlink ref="L223" location="'21PJOB Post Rollover'!L223" tooltip="Click to drilldown" display="'21PJOB Post Rollover'!L223" xr:uid="{00000000-0004-0000-0500-00009A030000}"/>
    <hyperlink ref="M223" location="'21PJOB Post Rollover'!M223" tooltip="Click to drilldown" display="'21PJOB Post Rollover'!M223" xr:uid="{00000000-0004-0000-0500-00009B030000}"/>
    <hyperlink ref="B224" location="'21PJOB Post Rollover'!B224" tooltip="Click to drilldown" display="'21PJOB Post Rollover'!B224" xr:uid="{00000000-0004-0000-0500-00009C030000}"/>
    <hyperlink ref="C224" location="'21PJOB Post Rollover'!C224" tooltip="Click to drilldown" display="'21PJOB Post Rollover'!C224" xr:uid="{00000000-0004-0000-0500-00009D030000}"/>
    <hyperlink ref="D224" location="'21PJOB Post Rollover'!D224" tooltip="Click to drilldown" display="'21PJOB Post Rollover'!D224" xr:uid="{00000000-0004-0000-0500-00009E030000}"/>
    <hyperlink ref="E224" location="'21PJOB Post Rollover'!E224" tooltip="Click to drilldown" display="'21PJOB Post Rollover'!E224" xr:uid="{00000000-0004-0000-0500-00009F030000}"/>
    <hyperlink ref="F224" location="'21PJOB Post Rollover'!F224" tooltip="Click to drilldown" display="'21PJOB Post Rollover'!F224" xr:uid="{00000000-0004-0000-0500-0000A0030000}"/>
    <hyperlink ref="G224" location="'21PJOB Post Rollover'!G224" tooltip="Click to drilldown" display="'21PJOB Post Rollover'!G224" xr:uid="{00000000-0004-0000-0500-0000A1030000}"/>
    <hyperlink ref="H224" location="'21PJOB Post Rollover'!H224" tooltip="Click to drilldown" display="'21PJOB Post Rollover'!H224" xr:uid="{00000000-0004-0000-0500-0000A2030000}"/>
    <hyperlink ref="I224" location="'21PJOB Post Rollover'!I224" tooltip="Click to drilldown" display="'21PJOB Post Rollover'!I224" xr:uid="{00000000-0004-0000-0500-0000A3030000}"/>
    <hyperlink ref="J224" location="'21PJOB Post Rollover'!J224" tooltip="Click to drilldown" display="'21PJOB Post Rollover'!J224" xr:uid="{00000000-0004-0000-0500-0000A4030000}"/>
    <hyperlink ref="K224" location="'21PJOB Post Rollover'!K224" tooltip="Click to drilldown" display="'21PJOB Post Rollover'!K224" xr:uid="{00000000-0004-0000-0500-0000A5030000}"/>
    <hyperlink ref="L224" location="'21PJOB Post Rollover'!L224" tooltip="Click to drilldown" display="'21PJOB Post Rollover'!L224" xr:uid="{00000000-0004-0000-0500-0000A6030000}"/>
    <hyperlink ref="M224" location="'21PJOB Post Rollover'!M224" tooltip="Click to drilldown" display="'21PJOB Post Rollover'!M224" xr:uid="{00000000-0004-0000-0500-0000A7030000}"/>
    <hyperlink ref="B225" location="'21PJOB Post Rollover'!B225" tooltip="Click to drilldown" display="'21PJOB Post Rollover'!B225" xr:uid="{00000000-0004-0000-0500-0000A8030000}"/>
    <hyperlink ref="C225" location="'21PJOB Post Rollover'!C225" tooltip="Click to drilldown" display="'21PJOB Post Rollover'!C225" xr:uid="{00000000-0004-0000-0500-0000A9030000}"/>
    <hyperlink ref="D225" location="'21PJOB Post Rollover'!D225" tooltip="Click to drilldown" display="'21PJOB Post Rollover'!D225" xr:uid="{00000000-0004-0000-0500-0000AA030000}"/>
    <hyperlink ref="E225" location="'21PJOB Post Rollover'!E225" tooltip="Click to drilldown" display="'21PJOB Post Rollover'!E225" xr:uid="{00000000-0004-0000-0500-0000AB030000}"/>
    <hyperlink ref="F225" location="'21PJOB Post Rollover'!F225" tooltip="Click to drilldown" display="'21PJOB Post Rollover'!F225" xr:uid="{00000000-0004-0000-0500-0000AC030000}"/>
    <hyperlink ref="G225" location="'21PJOB Post Rollover'!G225" tooltip="Click to drilldown" display="'21PJOB Post Rollover'!G225" xr:uid="{00000000-0004-0000-0500-0000AD030000}"/>
    <hyperlink ref="H225" location="'21PJOB Post Rollover'!H225" tooltip="Click to drilldown" display="'21PJOB Post Rollover'!H225" xr:uid="{00000000-0004-0000-0500-0000AE030000}"/>
    <hyperlink ref="I225" location="'21PJOB Post Rollover'!I225" tooltip="Click to drilldown" display="'21PJOB Post Rollover'!I225" xr:uid="{00000000-0004-0000-0500-0000AF030000}"/>
    <hyperlink ref="J225" location="'21PJOB Post Rollover'!J225" tooltip="Click to drilldown" display="'21PJOB Post Rollover'!J225" xr:uid="{00000000-0004-0000-0500-0000B0030000}"/>
    <hyperlink ref="K225" location="'21PJOB Post Rollover'!K225" tooltip="Click to drilldown" display="'21PJOB Post Rollover'!K225" xr:uid="{00000000-0004-0000-0500-0000B1030000}"/>
    <hyperlink ref="L225" location="'21PJOB Post Rollover'!L225" tooltip="Click to drilldown" display="'21PJOB Post Rollover'!L225" xr:uid="{00000000-0004-0000-0500-0000B2030000}"/>
    <hyperlink ref="M225" location="'21PJOB Post Rollover'!M225" tooltip="Click to drilldown" display="'21PJOB Post Rollover'!M225" xr:uid="{00000000-0004-0000-0500-0000B3030000}"/>
    <hyperlink ref="B226" location="'21PJOB Post Rollover'!B226" tooltip="Click to drilldown" display="'21PJOB Post Rollover'!B226" xr:uid="{00000000-0004-0000-0500-0000B4030000}"/>
    <hyperlink ref="C226" location="'21PJOB Post Rollover'!C226" tooltip="Click to drilldown" display="'21PJOB Post Rollover'!C226" xr:uid="{00000000-0004-0000-0500-0000B5030000}"/>
    <hyperlink ref="D226" location="'21PJOB Post Rollover'!D226" tooltip="Click to drilldown" display="'21PJOB Post Rollover'!D226" xr:uid="{00000000-0004-0000-0500-0000B6030000}"/>
    <hyperlink ref="E226" location="'21PJOB Post Rollover'!E226" tooltip="Click to drilldown" display="'21PJOB Post Rollover'!E226" xr:uid="{00000000-0004-0000-0500-0000B7030000}"/>
    <hyperlink ref="F226" location="'21PJOB Post Rollover'!F226" tooltip="Click to drilldown" display="'21PJOB Post Rollover'!F226" xr:uid="{00000000-0004-0000-0500-0000B8030000}"/>
    <hyperlink ref="G226" location="'21PJOB Post Rollover'!G226" tooltip="Click to drilldown" display="'21PJOB Post Rollover'!G226" xr:uid="{00000000-0004-0000-0500-0000B9030000}"/>
    <hyperlink ref="H226" location="'21PJOB Post Rollover'!H226" tooltip="Click to drilldown" display="'21PJOB Post Rollover'!H226" xr:uid="{00000000-0004-0000-0500-0000BA030000}"/>
    <hyperlink ref="I226" location="'21PJOB Post Rollover'!I226" tooltip="Click to drilldown" display="'21PJOB Post Rollover'!I226" xr:uid="{00000000-0004-0000-0500-0000BB030000}"/>
    <hyperlink ref="J226" location="'21PJOB Post Rollover'!J226" tooltip="Click to drilldown" display="'21PJOB Post Rollover'!J226" xr:uid="{00000000-0004-0000-0500-0000BC030000}"/>
    <hyperlink ref="K226" location="'21PJOB Post Rollover'!K226" tooltip="Click to drilldown" display="'21PJOB Post Rollover'!K226" xr:uid="{00000000-0004-0000-0500-0000BD030000}"/>
    <hyperlink ref="L226" location="'21PJOB Post Rollover'!L226" tooltip="Click to drilldown" display="'21PJOB Post Rollover'!L226" xr:uid="{00000000-0004-0000-0500-0000BE030000}"/>
    <hyperlink ref="M226" location="'21PJOB Post Rollover'!M226" tooltip="Click to drilldown" display="'21PJOB Post Rollover'!M226" xr:uid="{00000000-0004-0000-0500-0000BF030000}"/>
    <hyperlink ref="B227" location="'21PJOB Post Rollover'!B227" tooltip="Click to drilldown" display="'21PJOB Post Rollover'!B227" xr:uid="{00000000-0004-0000-0500-0000C0030000}"/>
    <hyperlink ref="C227" location="'21PJOB Post Rollover'!C227" tooltip="Click to drilldown" display="'21PJOB Post Rollover'!C227" xr:uid="{00000000-0004-0000-0500-0000C1030000}"/>
    <hyperlink ref="D227" location="'21PJOB Post Rollover'!D227" tooltip="Click to drilldown" display="'21PJOB Post Rollover'!D227" xr:uid="{00000000-0004-0000-0500-0000C2030000}"/>
    <hyperlink ref="E227" location="'21PJOB Post Rollover'!E227" tooltip="Click to drilldown" display="'21PJOB Post Rollover'!E227" xr:uid="{00000000-0004-0000-0500-0000C3030000}"/>
    <hyperlink ref="F227" location="'21PJOB Post Rollover'!F227" tooltip="Click to drilldown" display="'21PJOB Post Rollover'!F227" xr:uid="{00000000-0004-0000-0500-0000C4030000}"/>
    <hyperlink ref="G227" location="'21PJOB Post Rollover'!G227" tooltip="Click to drilldown" display="'21PJOB Post Rollover'!G227" xr:uid="{00000000-0004-0000-0500-0000C5030000}"/>
    <hyperlink ref="H227" location="'21PJOB Post Rollover'!H227" tooltip="Click to drilldown" display="'21PJOB Post Rollover'!H227" xr:uid="{00000000-0004-0000-0500-0000C6030000}"/>
    <hyperlink ref="I227" location="'21PJOB Post Rollover'!I227" tooltip="Click to drilldown" display="'21PJOB Post Rollover'!I227" xr:uid="{00000000-0004-0000-0500-0000C7030000}"/>
    <hyperlink ref="J227" location="'21PJOB Post Rollover'!J227" tooltip="Click to drilldown" display="'21PJOB Post Rollover'!J227" xr:uid="{00000000-0004-0000-0500-0000C8030000}"/>
    <hyperlink ref="K227" location="'21PJOB Post Rollover'!K227" tooltip="Click to drilldown" display="'21PJOB Post Rollover'!K227" xr:uid="{00000000-0004-0000-0500-0000C9030000}"/>
    <hyperlink ref="L227" location="'21PJOB Post Rollover'!L227" tooltip="Click to drilldown" display="'21PJOB Post Rollover'!L227" xr:uid="{00000000-0004-0000-0500-0000CA030000}"/>
    <hyperlink ref="M227" location="'21PJOB Post Rollover'!M227" tooltip="Click to drilldown" display="'21PJOB Post Rollover'!M227" xr:uid="{00000000-0004-0000-0500-0000CB030000}"/>
    <hyperlink ref="B228" location="'21PJOB Post Rollover'!B228" tooltip="Click to drilldown" display="'21PJOB Post Rollover'!B228" xr:uid="{00000000-0004-0000-0500-0000CC030000}"/>
    <hyperlink ref="C228" location="'21PJOB Post Rollover'!C228" tooltip="Click to drilldown" display="'21PJOB Post Rollover'!C228" xr:uid="{00000000-0004-0000-0500-0000CD030000}"/>
    <hyperlink ref="D228" location="'21PJOB Post Rollover'!D228" tooltip="Click to drilldown" display="'21PJOB Post Rollover'!D228" xr:uid="{00000000-0004-0000-0500-0000CE030000}"/>
    <hyperlink ref="E228" location="'21PJOB Post Rollover'!E228" tooltip="Click to drilldown" display="'21PJOB Post Rollover'!E228" xr:uid="{00000000-0004-0000-0500-0000CF030000}"/>
    <hyperlink ref="F228" location="'21PJOB Post Rollover'!F228" tooltip="Click to drilldown" display="'21PJOB Post Rollover'!F228" xr:uid="{00000000-0004-0000-0500-0000D0030000}"/>
    <hyperlink ref="G228" location="'21PJOB Post Rollover'!G228" tooltip="Click to drilldown" display="'21PJOB Post Rollover'!G228" xr:uid="{00000000-0004-0000-0500-0000D1030000}"/>
    <hyperlink ref="H228" location="'21PJOB Post Rollover'!H228" tooltip="Click to drilldown" display="'21PJOB Post Rollover'!H228" xr:uid="{00000000-0004-0000-0500-0000D2030000}"/>
    <hyperlink ref="I228" location="'21PJOB Post Rollover'!I228" tooltip="Click to drilldown" display="'21PJOB Post Rollover'!I228" xr:uid="{00000000-0004-0000-0500-0000D3030000}"/>
    <hyperlink ref="J228" location="'21PJOB Post Rollover'!J228" tooltip="Click to drilldown" display="'21PJOB Post Rollover'!J228" xr:uid="{00000000-0004-0000-0500-0000D4030000}"/>
    <hyperlink ref="K228" location="'21PJOB Post Rollover'!K228" tooltip="Click to drilldown" display="'21PJOB Post Rollover'!K228" xr:uid="{00000000-0004-0000-0500-0000D5030000}"/>
    <hyperlink ref="L228" location="'21PJOB Post Rollover'!L228" tooltip="Click to drilldown" display="'21PJOB Post Rollover'!L228" xr:uid="{00000000-0004-0000-0500-0000D6030000}"/>
    <hyperlink ref="M228" location="'21PJOB Post Rollover'!M228" tooltip="Click to drilldown" display="'21PJOB Post Rollover'!M228" xr:uid="{00000000-0004-0000-0500-0000D7030000}"/>
    <hyperlink ref="B232" location="'21PJOB Post Rollover'!B232" tooltip="Click to drilldown" display="'21PJOB Post Rollover'!B232" xr:uid="{00000000-0004-0000-0500-0000D8030000}"/>
    <hyperlink ref="C232" location="'21PJOB Post Rollover'!C232" tooltip="Click to drilldown" display="'21PJOB Post Rollover'!C232" xr:uid="{00000000-0004-0000-0500-0000D9030000}"/>
    <hyperlink ref="D232" location="'21PJOB Post Rollover'!D232" tooltip="Click to drilldown" display="'21PJOB Post Rollover'!D232" xr:uid="{00000000-0004-0000-0500-0000DA030000}"/>
    <hyperlink ref="E232" location="'21PJOB Post Rollover'!E232" tooltip="Click to drilldown" display="'21PJOB Post Rollover'!E232" xr:uid="{00000000-0004-0000-0500-0000DB030000}"/>
    <hyperlink ref="F232" location="'21PJOB Post Rollover'!F232" tooltip="Click to drilldown" display="'21PJOB Post Rollover'!F232" xr:uid="{00000000-0004-0000-0500-0000DC030000}"/>
    <hyperlink ref="G232" location="'21PJOB Post Rollover'!G232" tooltip="Click to drilldown" display="'21PJOB Post Rollover'!G232" xr:uid="{00000000-0004-0000-0500-0000DD030000}"/>
    <hyperlink ref="H232" location="'21PJOB Post Rollover'!H232" tooltip="Click to drilldown" display="'21PJOB Post Rollover'!H232" xr:uid="{00000000-0004-0000-0500-0000DE030000}"/>
    <hyperlink ref="I232" location="'21PJOB Post Rollover'!I232" tooltip="Click to drilldown" display="'21PJOB Post Rollover'!I232" xr:uid="{00000000-0004-0000-0500-0000DF030000}"/>
    <hyperlink ref="J232" location="'21PJOB Post Rollover'!J232" tooltip="Click to drilldown" display="'21PJOB Post Rollover'!J232" xr:uid="{00000000-0004-0000-0500-0000E0030000}"/>
    <hyperlink ref="K232" location="'21PJOB Post Rollover'!K232" tooltip="Click to drilldown" display="'21PJOB Post Rollover'!K232" xr:uid="{00000000-0004-0000-0500-0000E1030000}"/>
    <hyperlink ref="L232" location="'21PJOB Post Rollover'!L232" tooltip="Click to drilldown" display="'21PJOB Post Rollover'!L232" xr:uid="{00000000-0004-0000-0500-0000E2030000}"/>
    <hyperlink ref="M232" location="'21PJOB Post Rollover'!M232" tooltip="Click to drilldown" display="'21PJOB Post Rollover'!M232" xr:uid="{00000000-0004-0000-0500-0000E3030000}"/>
    <hyperlink ref="B233" location="'21PJOB Post Rollover'!B233" tooltip="Click to drilldown" display="'21PJOB Post Rollover'!B233" xr:uid="{00000000-0004-0000-0500-0000E4030000}"/>
    <hyperlink ref="C233" location="'21PJOB Post Rollover'!C233" tooltip="Click to drilldown" display="'21PJOB Post Rollover'!C233" xr:uid="{00000000-0004-0000-0500-0000E5030000}"/>
    <hyperlink ref="D233" location="'21PJOB Post Rollover'!D233" tooltip="Click to drilldown" display="'21PJOB Post Rollover'!D233" xr:uid="{00000000-0004-0000-0500-0000E6030000}"/>
    <hyperlink ref="E233" location="'21PJOB Post Rollover'!E233" tooltip="Click to drilldown" display="'21PJOB Post Rollover'!E233" xr:uid="{00000000-0004-0000-0500-0000E7030000}"/>
    <hyperlink ref="F233" location="'21PJOB Post Rollover'!F233" tooltip="Click to drilldown" display="'21PJOB Post Rollover'!F233" xr:uid="{00000000-0004-0000-0500-0000E8030000}"/>
    <hyperlink ref="G233" location="'21PJOB Post Rollover'!G233" tooltip="Click to drilldown" display="'21PJOB Post Rollover'!G233" xr:uid="{00000000-0004-0000-0500-0000E9030000}"/>
    <hyperlink ref="H233" location="'21PJOB Post Rollover'!H233" tooltip="Click to drilldown" display="'21PJOB Post Rollover'!H233" xr:uid="{00000000-0004-0000-0500-0000EA030000}"/>
    <hyperlink ref="I233" location="'21PJOB Post Rollover'!I233" tooltip="Click to drilldown" display="'21PJOB Post Rollover'!I233" xr:uid="{00000000-0004-0000-0500-0000EB030000}"/>
    <hyperlink ref="J233" location="'21PJOB Post Rollover'!J233" tooltip="Click to drilldown" display="'21PJOB Post Rollover'!J233" xr:uid="{00000000-0004-0000-0500-0000EC030000}"/>
    <hyperlink ref="K233" location="'21PJOB Post Rollover'!K233" tooltip="Click to drilldown" display="'21PJOB Post Rollover'!K233" xr:uid="{00000000-0004-0000-0500-0000ED030000}"/>
    <hyperlink ref="L233" location="'21PJOB Post Rollover'!L233" tooltip="Click to drilldown" display="'21PJOB Post Rollover'!L233" xr:uid="{00000000-0004-0000-0500-0000EE030000}"/>
    <hyperlink ref="M233" location="'21PJOB Post Rollover'!M233" tooltip="Click to drilldown" display="'21PJOB Post Rollover'!M233" xr:uid="{00000000-0004-0000-0500-0000EF030000}"/>
    <hyperlink ref="B234" location="'21PJOB Post Rollover'!B234" tooltip="Click to drilldown" display="'21PJOB Post Rollover'!B234" xr:uid="{00000000-0004-0000-0500-0000F0030000}"/>
    <hyperlink ref="C234" location="'21PJOB Post Rollover'!C234" tooltip="Click to drilldown" display="'21PJOB Post Rollover'!C234" xr:uid="{00000000-0004-0000-0500-0000F1030000}"/>
    <hyperlink ref="D234" location="'21PJOB Post Rollover'!D234" tooltip="Click to drilldown" display="'21PJOB Post Rollover'!D234" xr:uid="{00000000-0004-0000-0500-0000F2030000}"/>
    <hyperlink ref="E234" location="'21PJOB Post Rollover'!E234" tooltip="Click to drilldown" display="'21PJOB Post Rollover'!E234" xr:uid="{00000000-0004-0000-0500-0000F3030000}"/>
    <hyperlink ref="F234" location="'21PJOB Post Rollover'!F234" tooltip="Click to drilldown" display="'21PJOB Post Rollover'!F234" xr:uid="{00000000-0004-0000-0500-0000F4030000}"/>
    <hyperlink ref="G234" location="'21PJOB Post Rollover'!G234" tooltip="Click to drilldown" display="'21PJOB Post Rollover'!G234" xr:uid="{00000000-0004-0000-0500-0000F5030000}"/>
    <hyperlink ref="H234" location="'21PJOB Post Rollover'!H234" tooltip="Click to drilldown" display="'21PJOB Post Rollover'!H234" xr:uid="{00000000-0004-0000-0500-0000F6030000}"/>
    <hyperlink ref="I234" location="'21PJOB Post Rollover'!I234" tooltip="Click to drilldown" display="'21PJOB Post Rollover'!I234" xr:uid="{00000000-0004-0000-0500-0000F7030000}"/>
    <hyperlink ref="J234" location="'21PJOB Post Rollover'!J234" tooltip="Click to drilldown" display="'21PJOB Post Rollover'!J234" xr:uid="{00000000-0004-0000-0500-0000F8030000}"/>
    <hyperlink ref="K234" location="'21PJOB Post Rollover'!K234" tooltip="Click to drilldown" display="'21PJOB Post Rollover'!K234" xr:uid="{00000000-0004-0000-0500-0000F9030000}"/>
    <hyperlink ref="L234" location="'21PJOB Post Rollover'!L234" tooltip="Click to drilldown" display="'21PJOB Post Rollover'!L234" xr:uid="{00000000-0004-0000-0500-0000FA030000}"/>
    <hyperlink ref="M234" location="'21PJOB Post Rollover'!M234" tooltip="Click to drilldown" display="'21PJOB Post Rollover'!M234" xr:uid="{00000000-0004-0000-0500-0000FB030000}"/>
    <hyperlink ref="B235" location="'21PJOB Post Rollover'!B235" tooltip="Click to drilldown" display="'21PJOB Post Rollover'!B235" xr:uid="{00000000-0004-0000-0500-0000FC030000}"/>
    <hyperlink ref="C235" location="'21PJOB Post Rollover'!C235" tooltip="Click to drilldown" display="'21PJOB Post Rollover'!C235" xr:uid="{00000000-0004-0000-0500-0000FD030000}"/>
    <hyperlink ref="D235" location="'21PJOB Post Rollover'!D235" tooltip="Click to drilldown" display="'21PJOB Post Rollover'!D235" xr:uid="{00000000-0004-0000-0500-0000FE030000}"/>
    <hyperlink ref="E235" location="'21PJOB Post Rollover'!E235" tooltip="Click to drilldown" display="'21PJOB Post Rollover'!E235" xr:uid="{00000000-0004-0000-0500-0000FF030000}"/>
    <hyperlink ref="F235" location="'21PJOB Post Rollover'!F235" tooltip="Click to drilldown" display="'21PJOB Post Rollover'!F235" xr:uid="{00000000-0004-0000-0500-000000040000}"/>
    <hyperlink ref="G235" location="'21PJOB Post Rollover'!G235" tooltip="Click to drilldown" display="'21PJOB Post Rollover'!G235" xr:uid="{00000000-0004-0000-0500-000001040000}"/>
    <hyperlink ref="H235" location="'21PJOB Post Rollover'!H235" tooltip="Click to drilldown" display="'21PJOB Post Rollover'!H235" xr:uid="{00000000-0004-0000-0500-000002040000}"/>
    <hyperlink ref="I235" location="'21PJOB Post Rollover'!I235" tooltip="Click to drilldown" display="'21PJOB Post Rollover'!I235" xr:uid="{00000000-0004-0000-0500-000003040000}"/>
    <hyperlink ref="J235" location="'21PJOB Post Rollover'!J235" tooltip="Click to drilldown" display="'21PJOB Post Rollover'!J235" xr:uid="{00000000-0004-0000-0500-000004040000}"/>
    <hyperlink ref="K235" location="'21PJOB Post Rollover'!K235" tooltip="Click to drilldown" display="'21PJOB Post Rollover'!K235" xr:uid="{00000000-0004-0000-0500-000005040000}"/>
    <hyperlink ref="L235" location="'21PJOB Post Rollover'!L235" tooltip="Click to drilldown" display="'21PJOB Post Rollover'!L235" xr:uid="{00000000-0004-0000-0500-000006040000}"/>
    <hyperlink ref="M235" location="'21PJOB Post Rollover'!M235" tooltip="Click to drilldown" display="'21PJOB Post Rollover'!M235" xr:uid="{00000000-0004-0000-0500-000007040000}"/>
    <hyperlink ref="B236" location="'21PJOB Post Rollover'!B236" tooltip="Click to drilldown" display="'21PJOB Post Rollover'!B236" xr:uid="{00000000-0004-0000-0500-000008040000}"/>
    <hyperlink ref="C236" location="'21PJOB Post Rollover'!C236" tooltip="Click to drilldown" display="'21PJOB Post Rollover'!C236" xr:uid="{00000000-0004-0000-0500-000009040000}"/>
    <hyperlink ref="D236" location="'21PJOB Post Rollover'!D236" tooltip="Click to drilldown" display="'21PJOB Post Rollover'!D236" xr:uid="{00000000-0004-0000-0500-00000A040000}"/>
    <hyperlink ref="E236" location="'21PJOB Post Rollover'!E236" tooltip="Click to drilldown" display="'21PJOB Post Rollover'!E236" xr:uid="{00000000-0004-0000-0500-00000B040000}"/>
    <hyperlink ref="F236" location="'21PJOB Post Rollover'!F236" tooltip="Click to drilldown" display="'21PJOB Post Rollover'!F236" xr:uid="{00000000-0004-0000-0500-00000C040000}"/>
    <hyperlink ref="G236" location="'21PJOB Post Rollover'!G236" tooltip="Click to drilldown" display="'21PJOB Post Rollover'!G236" xr:uid="{00000000-0004-0000-0500-00000D040000}"/>
    <hyperlink ref="H236" location="'21PJOB Post Rollover'!H236" tooltip="Click to drilldown" display="'21PJOB Post Rollover'!H236" xr:uid="{00000000-0004-0000-0500-00000E040000}"/>
    <hyperlink ref="I236" location="'21PJOB Post Rollover'!I236" tooltip="Click to drilldown" display="'21PJOB Post Rollover'!I236" xr:uid="{00000000-0004-0000-0500-00000F040000}"/>
    <hyperlink ref="J236" location="'21PJOB Post Rollover'!J236" tooltip="Click to drilldown" display="'21PJOB Post Rollover'!J236" xr:uid="{00000000-0004-0000-0500-000010040000}"/>
    <hyperlink ref="K236" location="'21PJOB Post Rollover'!K236" tooltip="Click to drilldown" display="'21PJOB Post Rollover'!K236" xr:uid="{00000000-0004-0000-0500-000011040000}"/>
    <hyperlink ref="L236" location="'21PJOB Post Rollover'!L236" tooltip="Click to drilldown" display="'21PJOB Post Rollover'!L236" xr:uid="{00000000-0004-0000-0500-000012040000}"/>
    <hyperlink ref="M236" location="'21PJOB Post Rollover'!M236" tooltip="Click to drilldown" display="'21PJOB Post Rollover'!M236" xr:uid="{00000000-0004-0000-0500-000013040000}"/>
    <hyperlink ref="B237" location="'21PJOB Post Rollover'!B237" tooltip="Click to drilldown" display="'21PJOB Post Rollover'!B237" xr:uid="{00000000-0004-0000-0500-000014040000}"/>
    <hyperlink ref="C237" location="'21PJOB Post Rollover'!C237" tooltip="Click to drilldown" display="'21PJOB Post Rollover'!C237" xr:uid="{00000000-0004-0000-0500-000015040000}"/>
    <hyperlink ref="D237" location="'21PJOB Post Rollover'!D237" tooltip="Click to drilldown" display="'21PJOB Post Rollover'!D237" xr:uid="{00000000-0004-0000-0500-000016040000}"/>
    <hyperlink ref="E237" location="'21PJOB Post Rollover'!E237" tooltip="Click to drilldown" display="'21PJOB Post Rollover'!E237" xr:uid="{00000000-0004-0000-0500-000017040000}"/>
    <hyperlink ref="F237" location="'21PJOB Post Rollover'!F237" tooltip="Click to drilldown" display="'21PJOB Post Rollover'!F237" xr:uid="{00000000-0004-0000-0500-000018040000}"/>
    <hyperlink ref="G237" location="'21PJOB Post Rollover'!G237" tooltip="Click to drilldown" display="'21PJOB Post Rollover'!G237" xr:uid="{00000000-0004-0000-0500-000019040000}"/>
    <hyperlink ref="H237" location="'21PJOB Post Rollover'!H237" tooltip="Click to drilldown" display="'21PJOB Post Rollover'!H237" xr:uid="{00000000-0004-0000-0500-00001A040000}"/>
    <hyperlink ref="I237" location="'21PJOB Post Rollover'!I237" tooltip="Click to drilldown" display="'21PJOB Post Rollover'!I237" xr:uid="{00000000-0004-0000-0500-00001B040000}"/>
    <hyperlink ref="J237" location="'21PJOB Post Rollover'!J237" tooltip="Click to drilldown" display="'21PJOB Post Rollover'!J237" xr:uid="{00000000-0004-0000-0500-00001C040000}"/>
    <hyperlink ref="K237" location="'21PJOB Post Rollover'!K237" tooltip="Click to drilldown" display="'21PJOB Post Rollover'!K237" xr:uid="{00000000-0004-0000-0500-00001D040000}"/>
    <hyperlink ref="L237" location="'21PJOB Post Rollover'!L237" tooltip="Click to drilldown" display="'21PJOB Post Rollover'!L237" xr:uid="{00000000-0004-0000-0500-00001E040000}"/>
    <hyperlink ref="M237" location="'21PJOB Post Rollover'!M237" tooltip="Click to drilldown" display="'21PJOB Post Rollover'!M237" xr:uid="{00000000-0004-0000-0500-00001F040000}"/>
    <hyperlink ref="B242" location="'21PJOB Post Rollover'!B242" tooltip="Click to drilldown" display="'21PJOB Post Rollover'!B242" xr:uid="{00000000-0004-0000-0500-000020040000}"/>
    <hyperlink ref="C242" location="'21PJOB Post Rollover'!C242" tooltip="Click to drilldown" display="'21PJOB Post Rollover'!C242" xr:uid="{00000000-0004-0000-0500-000021040000}"/>
    <hyperlink ref="D242" location="'21PJOB Post Rollover'!D242" tooltip="Click to drilldown" display="'21PJOB Post Rollover'!D242" xr:uid="{00000000-0004-0000-0500-000022040000}"/>
    <hyperlink ref="E242" location="'21PJOB Post Rollover'!E242" tooltip="Click to drilldown" display="'21PJOB Post Rollover'!E242" xr:uid="{00000000-0004-0000-0500-000023040000}"/>
    <hyperlink ref="F242" location="'21PJOB Post Rollover'!F242" tooltip="Click to drilldown" display="'21PJOB Post Rollover'!F242" xr:uid="{00000000-0004-0000-0500-000024040000}"/>
    <hyperlink ref="G242" location="'21PJOB Post Rollover'!G242" tooltip="Click to drilldown" display="'21PJOB Post Rollover'!G242" xr:uid="{00000000-0004-0000-0500-000025040000}"/>
    <hyperlink ref="H242" location="'21PJOB Post Rollover'!H242" tooltip="Click to drilldown" display="'21PJOB Post Rollover'!H242" xr:uid="{00000000-0004-0000-0500-000026040000}"/>
    <hyperlink ref="I242" location="'21PJOB Post Rollover'!I242" tooltip="Click to drilldown" display="'21PJOB Post Rollover'!I242" xr:uid="{00000000-0004-0000-0500-000027040000}"/>
    <hyperlink ref="J242" location="'21PJOB Post Rollover'!J242" tooltip="Click to drilldown" display="'21PJOB Post Rollover'!J242" xr:uid="{00000000-0004-0000-0500-000028040000}"/>
    <hyperlink ref="K242" location="'21PJOB Post Rollover'!K242" tooltip="Click to drilldown" display="'21PJOB Post Rollover'!K242" xr:uid="{00000000-0004-0000-0500-000029040000}"/>
    <hyperlink ref="L242" location="'21PJOB Post Rollover'!L242" tooltip="Click to drilldown" display="'21PJOB Post Rollover'!L242" xr:uid="{00000000-0004-0000-0500-00002A040000}"/>
    <hyperlink ref="M242" location="'21PJOB Post Rollover'!M242" tooltip="Click to drilldown" display="'21PJOB Post Rollover'!M242" xr:uid="{00000000-0004-0000-0500-00002B040000}"/>
    <hyperlink ref="B248" location="'21PJOB Post Rollover'!B248" tooltip="Click to drilldown" display="'21PJOB Post Rollover'!B248" xr:uid="{00000000-0004-0000-0500-00002C040000}"/>
    <hyperlink ref="C248" location="'21PJOB Post Rollover'!C248" tooltip="Click to drilldown" display="'21PJOB Post Rollover'!C248" xr:uid="{00000000-0004-0000-0500-00002D040000}"/>
    <hyperlink ref="D248" location="'21PJOB Post Rollover'!D248" tooltip="Click to drilldown" display="'21PJOB Post Rollover'!D248" xr:uid="{00000000-0004-0000-0500-00002E040000}"/>
    <hyperlink ref="E248" location="'21PJOB Post Rollover'!E248" tooltip="Click to drilldown" display="'21PJOB Post Rollover'!E248" xr:uid="{00000000-0004-0000-0500-00002F040000}"/>
    <hyperlink ref="F248" location="'21PJOB Post Rollover'!F248" tooltip="Click to drilldown" display="'21PJOB Post Rollover'!F248" xr:uid="{00000000-0004-0000-0500-000030040000}"/>
    <hyperlink ref="G248" location="'21PJOB Post Rollover'!G248" tooltip="Click to drilldown" display="'21PJOB Post Rollover'!G248" xr:uid="{00000000-0004-0000-0500-000031040000}"/>
    <hyperlink ref="H248" location="'21PJOB Post Rollover'!H248" tooltip="Click to drilldown" display="'21PJOB Post Rollover'!H248" xr:uid="{00000000-0004-0000-0500-000032040000}"/>
    <hyperlink ref="I248" location="'21PJOB Post Rollover'!I248" tooltip="Click to drilldown" display="'21PJOB Post Rollover'!I248" xr:uid="{00000000-0004-0000-0500-000033040000}"/>
    <hyperlink ref="J248" location="'21PJOB Post Rollover'!J248" tooltip="Click to drilldown" display="'21PJOB Post Rollover'!J248" xr:uid="{00000000-0004-0000-0500-000034040000}"/>
    <hyperlink ref="K248" location="'21PJOB Post Rollover'!K248" tooltip="Click to drilldown" display="'21PJOB Post Rollover'!K248" xr:uid="{00000000-0004-0000-0500-000035040000}"/>
    <hyperlink ref="L248" location="'21PJOB Post Rollover'!L248" tooltip="Click to drilldown" display="'21PJOB Post Rollover'!L248" xr:uid="{00000000-0004-0000-0500-000036040000}"/>
    <hyperlink ref="M248" location="'21PJOB Post Rollover'!M248" tooltip="Click to drilldown" display="'21PJOB Post Rollover'!M248" xr:uid="{00000000-0004-0000-0500-000037040000}"/>
    <hyperlink ref="B252" location="'21PJOB Post Rollover'!B252" tooltip="Click to drilldown" display="'21PJOB Post Rollover'!B252" xr:uid="{00000000-0004-0000-0500-000038040000}"/>
    <hyperlink ref="C252" location="'21PJOB Post Rollover'!C252" tooltip="Click to drilldown" display="'21PJOB Post Rollover'!C252" xr:uid="{00000000-0004-0000-0500-000039040000}"/>
    <hyperlink ref="D252" location="'21PJOB Post Rollover'!D252" tooltip="Click to drilldown" display="'21PJOB Post Rollover'!D252" xr:uid="{00000000-0004-0000-0500-00003A040000}"/>
    <hyperlink ref="E252" location="'21PJOB Post Rollover'!E252" tooltip="Click to drilldown" display="'21PJOB Post Rollover'!E252" xr:uid="{00000000-0004-0000-0500-00003B040000}"/>
    <hyperlink ref="F252" location="'21PJOB Post Rollover'!F252" tooltip="Click to drilldown" display="'21PJOB Post Rollover'!F252" xr:uid="{00000000-0004-0000-0500-00003C040000}"/>
    <hyperlink ref="G252" location="'21PJOB Post Rollover'!G252" tooltip="Click to drilldown" display="'21PJOB Post Rollover'!G252" xr:uid="{00000000-0004-0000-0500-00003D040000}"/>
    <hyperlink ref="H252" location="'21PJOB Post Rollover'!H252" tooltip="Click to drilldown" display="'21PJOB Post Rollover'!H252" xr:uid="{00000000-0004-0000-0500-00003E040000}"/>
    <hyperlink ref="I252" location="'21PJOB Post Rollover'!I252" tooltip="Click to drilldown" display="'21PJOB Post Rollover'!I252" xr:uid="{00000000-0004-0000-0500-00003F040000}"/>
    <hyperlink ref="J252" location="'21PJOB Post Rollover'!J252" tooltip="Click to drilldown" display="'21PJOB Post Rollover'!J252" xr:uid="{00000000-0004-0000-0500-000040040000}"/>
    <hyperlink ref="K252" location="'21PJOB Post Rollover'!K252" tooltip="Click to drilldown" display="'21PJOB Post Rollover'!K252" xr:uid="{00000000-0004-0000-0500-000041040000}"/>
    <hyperlink ref="L252" location="'21PJOB Post Rollover'!L252" tooltip="Click to drilldown" display="'21PJOB Post Rollover'!L252" xr:uid="{00000000-0004-0000-0500-000042040000}"/>
    <hyperlink ref="M252" location="'21PJOB Post Rollover'!M252" tooltip="Click to drilldown" display="'21PJOB Post Rollover'!M252" xr:uid="{00000000-0004-0000-0500-000043040000}"/>
    <hyperlink ref="B253" location="'21PJOB Post Rollover'!B253" tooltip="Click to drilldown" display="'21PJOB Post Rollover'!B253" xr:uid="{00000000-0004-0000-0500-000044040000}"/>
    <hyperlink ref="C253" location="'21PJOB Post Rollover'!C253" tooltip="Click to drilldown" display="'21PJOB Post Rollover'!C253" xr:uid="{00000000-0004-0000-0500-000045040000}"/>
    <hyperlink ref="D253" location="'21PJOB Post Rollover'!D253" tooltip="Click to drilldown" display="'21PJOB Post Rollover'!D253" xr:uid="{00000000-0004-0000-0500-000046040000}"/>
    <hyperlink ref="E253" location="'21PJOB Post Rollover'!E253" tooltip="Click to drilldown" display="'21PJOB Post Rollover'!E253" xr:uid="{00000000-0004-0000-0500-000047040000}"/>
    <hyperlink ref="F253" location="'21PJOB Post Rollover'!F253" tooltip="Click to drilldown" display="'21PJOB Post Rollover'!F253" xr:uid="{00000000-0004-0000-0500-000048040000}"/>
    <hyperlink ref="G253" location="'21PJOB Post Rollover'!G253" tooltip="Click to drilldown" display="'21PJOB Post Rollover'!G253" xr:uid="{00000000-0004-0000-0500-000049040000}"/>
    <hyperlink ref="H253" location="'21PJOB Post Rollover'!H253" tooltip="Click to drilldown" display="'21PJOB Post Rollover'!H253" xr:uid="{00000000-0004-0000-0500-00004A040000}"/>
    <hyperlink ref="I253" location="'21PJOB Post Rollover'!I253" tooltip="Click to drilldown" display="'21PJOB Post Rollover'!I253" xr:uid="{00000000-0004-0000-0500-00004B040000}"/>
    <hyperlink ref="J253" location="'21PJOB Post Rollover'!J253" tooltip="Click to drilldown" display="'21PJOB Post Rollover'!J253" xr:uid="{00000000-0004-0000-0500-00004C040000}"/>
    <hyperlink ref="K253" location="'21PJOB Post Rollover'!K253" tooltip="Click to drilldown" display="'21PJOB Post Rollover'!K253" xr:uid="{00000000-0004-0000-0500-00004D040000}"/>
    <hyperlink ref="L253" location="'21PJOB Post Rollover'!L253" tooltip="Click to drilldown" display="'21PJOB Post Rollover'!L253" xr:uid="{00000000-0004-0000-0500-00004E040000}"/>
    <hyperlink ref="M253" location="'21PJOB Post Rollover'!M253" tooltip="Click to drilldown" display="'21PJOB Post Rollover'!M253" xr:uid="{00000000-0004-0000-0500-00004F040000}"/>
    <hyperlink ref="B257" location="'21PJOB Post Rollover'!B257" tooltip="Click to drilldown" display="'21PJOB Post Rollover'!B257" xr:uid="{00000000-0004-0000-0500-000050040000}"/>
    <hyperlink ref="C257" location="'21PJOB Post Rollover'!C257" tooltip="Click to drilldown" display="'21PJOB Post Rollover'!C257" xr:uid="{00000000-0004-0000-0500-000051040000}"/>
    <hyperlink ref="D257" location="'21PJOB Post Rollover'!D257" tooltip="Click to drilldown" display="'21PJOB Post Rollover'!D257" xr:uid="{00000000-0004-0000-0500-000052040000}"/>
    <hyperlink ref="E257" location="'21PJOB Post Rollover'!E257" tooltip="Click to drilldown" display="'21PJOB Post Rollover'!E257" xr:uid="{00000000-0004-0000-0500-000053040000}"/>
    <hyperlink ref="F257" location="'21PJOB Post Rollover'!F257" tooltip="Click to drilldown" display="'21PJOB Post Rollover'!F257" xr:uid="{00000000-0004-0000-0500-000054040000}"/>
    <hyperlink ref="G257" location="'21PJOB Post Rollover'!G257" tooltip="Click to drilldown" display="'21PJOB Post Rollover'!G257" xr:uid="{00000000-0004-0000-0500-000055040000}"/>
    <hyperlink ref="H257" location="'21PJOB Post Rollover'!H257" tooltip="Click to drilldown" display="'21PJOB Post Rollover'!H257" xr:uid="{00000000-0004-0000-0500-000056040000}"/>
    <hyperlink ref="I257" location="'21PJOB Post Rollover'!I257" tooltip="Click to drilldown" display="'21PJOB Post Rollover'!I257" xr:uid="{00000000-0004-0000-0500-000057040000}"/>
    <hyperlink ref="J257" location="'21PJOB Post Rollover'!J257" tooltip="Click to drilldown" display="'21PJOB Post Rollover'!J257" xr:uid="{00000000-0004-0000-0500-000058040000}"/>
    <hyperlink ref="K257" location="'21PJOB Post Rollover'!K257" tooltip="Click to drilldown" display="'21PJOB Post Rollover'!K257" xr:uid="{00000000-0004-0000-0500-000059040000}"/>
    <hyperlink ref="L257" location="'21PJOB Post Rollover'!L257" tooltip="Click to drilldown" display="'21PJOB Post Rollover'!L257" xr:uid="{00000000-0004-0000-0500-00005A040000}"/>
    <hyperlink ref="M257" location="'21PJOB Post Rollover'!M257" tooltip="Click to drilldown" display="'21PJOB Post Rollover'!M257" xr:uid="{00000000-0004-0000-0500-00005B040000}"/>
    <hyperlink ref="B258" location="'21PJOB Post Rollover'!B258" tooltip="Click to drilldown" display="'21PJOB Post Rollover'!B258" xr:uid="{00000000-0004-0000-0500-00005C040000}"/>
    <hyperlink ref="C258" location="'21PJOB Post Rollover'!C258" tooltip="Click to drilldown" display="'21PJOB Post Rollover'!C258" xr:uid="{00000000-0004-0000-0500-00005D040000}"/>
    <hyperlink ref="D258" location="'21PJOB Post Rollover'!D258" tooltip="Click to drilldown" display="'21PJOB Post Rollover'!D258" xr:uid="{00000000-0004-0000-0500-00005E040000}"/>
    <hyperlink ref="E258" location="'21PJOB Post Rollover'!E258" tooltip="Click to drilldown" display="'21PJOB Post Rollover'!E258" xr:uid="{00000000-0004-0000-0500-00005F040000}"/>
    <hyperlink ref="F258" location="'21PJOB Post Rollover'!F258" tooltip="Click to drilldown" display="'21PJOB Post Rollover'!F258" xr:uid="{00000000-0004-0000-0500-000060040000}"/>
    <hyperlink ref="G258" location="'21PJOB Post Rollover'!G258" tooltip="Click to drilldown" display="'21PJOB Post Rollover'!G258" xr:uid="{00000000-0004-0000-0500-000061040000}"/>
    <hyperlink ref="H258" location="'21PJOB Post Rollover'!H258" tooltip="Click to drilldown" display="'21PJOB Post Rollover'!H258" xr:uid="{00000000-0004-0000-0500-000062040000}"/>
    <hyperlink ref="I258" location="'21PJOB Post Rollover'!I258" tooltip="Click to drilldown" display="'21PJOB Post Rollover'!I258" xr:uid="{00000000-0004-0000-0500-000063040000}"/>
    <hyperlink ref="J258" location="'21PJOB Post Rollover'!J258" tooltip="Click to drilldown" display="'21PJOB Post Rollover'!J258" xr:uid="{00000000-0004-0000-0500-000064040000}"/>
    <hyperlink ref="K258" location="'21PJOB Post Rollover'!K258" tooltip="Click to drilldown" display="'21PJOB Post Rollover'!K258" xr:uid="{00000000-0004-0000-0500-000065040000}"/>
    <hyperlink ref="L258" location="'21PJOB Post Rollover'!L258" tooltip="Click to drilldown" display="'21PJOB Post Rollover'!L258" xr:uid="{00000000-0004-0000-0500-000066040000}"/>
    <hyperlink ref="M258" location="'21PJOB Post Rollover'!M258" tooltip="Click to drilldown" display="'21PJOB Post Rollover'!M258" xr:uid="{00000000-0004-0000-0500-000067040000}"/>
    <hyperlink ref="B259" location="'21PJOB Post Rollover'!B259" tooltip="Click to drilldown" display="'21PJOB Post Rollover'!B259" xr:uid="{00000000-0004-0000-0500-000068040000}"/>
    <hyperlink ref="C259" location="'21PJOB Post Rollover'!C259" tooltip="Click to drilldown" display="'21PJOB Post Rollover'!C259" xr:uid="{00000000-0004-0000-0500-000069040000}"/>
    <hyperlink ref="D259" location="'21PJOB Post Rollover'!D259" tooltip="Click to drilldown" display="'21PJOB Post Rollover'!D259" xr:uid="{00000000-0004-0000-0500-00006A040000}"/>
    <hyperlink ref="E259" location="'21PJOB Post Rollover'!E259" tooltip="Click to drilldown" display="'21PJOB Post Rollover'!E259" xr:uid="{00000000-0004-0000-0500-00006B040000}"/>
    <hyperlink ref="F259" location="'21PJOB Post Rollover'!F259" tooltip="Click to drilldown" display="'21PJOB Post Rollover'!F259" xr:uid="{00000000-0004-0000-0500-00006C040000}"/>
    <hyperlink ref="G259" location="'21PJOB Post Rollover'!G259" tooltip="Click to drilldown" display="'21PJOB Post Rollover'!G259" xr:uid="{00000000-0004-0000-0500-00006D040000}"/>
    <hyperlink ref="H259" location="'21PJOB Post Rollover'!H259" tooltip="Click to drilldown" display="'21PJOB Post Rollover'!H259" xr:uid="{00000000-0004-0000-0500-00006E040000}"/>
    <hyperlink ref="I259" location="'21PJOB Post Rollover'!I259" tooltip="Click to drilldown" display="'21PJOB Post Rollover'!I259" xr:uid="{00000000-0004-0000-0500-00006F040000}"/>
    <hyperlink ref="J259" location="'21PJOB Post Rollover'!J259" tooltip="Click to drilldown" display="'21PJOB Post Rollover'!J259" xr:uid="{00000000-0004-0000-0500-000070040000}"/>
    <hyperlink ref="K259" location="'21PJOB Post Rollover'!K259" tooltip="Click to drilldown" display="'21PJOB Post Rollover'!K259" xr:uid="{00000000-0004-0000-0500-000071040000}"/>
    <hyperlink ref="L259" location="'21PJOB Post Rollover'!L259" tooltip="Click to drilldown" display="'21PJOB Post Rollover'!L259" xr:uid="{00000000-0004-0000-0500-000072040000}"/>
    <hyperlink ref="M259" location="'21PJOB Post Rollover'!M259" tooltip="Click to drilldown" display="'21PJOB Post Rollover'!M259" xr:uid="{00000000-0004-0000-0500-000073040000}"/>
    <hyperlink ref="B264" location="'21PJOB Post Rollover'!B264" tooltip="Click to drilldown" display="'21PJOB Post Rollover'!B264" xr:uid="{00000000-0004-0000-0500-000074040000}"/>
    <hyperlink ref="C264" location="'21PJOB Post Rollover'!C264" tooltip="Click to drilldown" display="'21PJOB Post Rollover'!C264" xr:uid="{00000000-0004-0000-0500-000075040000}"/>
    <hyperlink ref="D264" location="'21PJOB Post Rollover'!D264" tooltip="Click to drilldown" display="'21PJOB Post Rollover'!D264" xr:uid="{00000000-0004-0000-0500-000076040000}"/>
    <hyperlink ref="E264" location="'21PJOB Post Rollover'!E264" tooltip="Click to drilldown" display="'21PJOB Post Rollover'!E264" xr:uid="{00000000-0004-0000-0500-000077040000}"/>
    <hyperlink ref="F264" location="'21PJOB Post Rollover'!F264" tooltip="Click to drilldown" display="'21PJOB Post Rollover'!F264" xr:uid="{00000000-0004-0000-0500-000078040000}"/>
    <hyperlink ref="G264" location="'21PJOB Post Rollover'!G264" tooltip="Click to drilldown" display="'21PJOB Post Rollover'!G264" xr:uid="{00000000-0004-0000-0500-000079040000}"/>
    <hyperlink ref="H264" location="'21PJOB Post Rollover'!H264" tooltip="Click to drilldown" display="'21PJOB Post Rollover'!H264" xr:uid="{00000000-0004-0000-0500-00007A040000}"/>
    <hyperlink ref="I264" location="'21PJOB Post Rollover'!I264" tooltip="Click to drilldown" display="'21PJOB Post Rollover'!I264" xr:uid="{00000000-0004-0000-0500-00007B040000}"/>
    <hyperlink ref="J264" location="'21PJOB Post Rollover'!J264" tooltip="Click to drilldown" display="'21PJOB Post Rollover'!J264" xr:uid="{00000000-0004-0000-0500-00007C040000}"/>
    <hyperlink ref="K264" location="'21PJOB Post Rollover'!K264" tooltip="Click to drilldown" display="'21PJOB Post Rollover'!K264" xr:uid="{00000000-0004-0000-0500-00007D040000}"/>
    <hyperlink ref="L264" location="'21PJOB Post Rollover'!L264" tooltip="Click to drilldown" display="'21PJOB Post Rollover'!L264" xr:uid="{00000000-0004-0000-0500-00007E040000}"/>
    <hyperlink ref="M264" location="'21PJOB Post Rollover'!M264" tooltip="Click to drilldown" display="'21PJOB Post Rollover'!M264" xr:uid="{00000000-0004-0000-0500-00007F040000}"/>
    <hyperlink ref="B265" location="'21PJOB Post Rollover'!B265" tooltip="Click to drilldown" display="'21PJOB Post Rollover'!B265" xr:uid="{00000000-0004-0000-0500-000080040000}"/>
    <hyperlink ref="C265" location="'21PJOB Post Rollover'!C265" tooltip="Click to drilldown" display="'21PJOB Post Rollover'!C265" xr:uid="{00000000-0004-0000-0500-000081040000}"/>
    <hyperlink ref="D265" location="'21PJOB Post Rollover'!D265" tooltip="Click to drilldown" display="'21PJOB Post Rollover'!D265" xr:uid="{00000000-0004-0000-0500-000082040000}"/>
    <hyperlink ref="E265" location="'21PJOB Post Rollover'!E265" tooltip="Click to drilldown" display="'21PJOB Post Rollover'!E265" xr:uid="{00000000-0004-0000-0500-000083040000}"/>
    <hyperlink ref="F265" location="'21PJOB Post Rollover'!F265" tooltip="Click to drilldown" display="'21PJOB Post Rollover'!F265" xr:uid="{00000000-0004-0000-0500-000084040000}"/>
    <hyperlink ref="G265" location="'21PJOB Post Rollover'!G265" tooltip="Click to drilldown" display="'21PJOB Post Rollover'!G265" xr:uid="{00000000-0004-0000-0500-000085040000}"/>
    <hyperlink ref="H265" location="'21PJOB Post Rollover'!H265" tooltip="Click to drilldown" display="'21PJOB Post Rollover'!H265" xr:uid="{00000000-0004-0000-0500-000086040000}"/>
    <hyperlink ref="I265" location="'21PJOB Post Rollover'!I265" tooltip="Click to drilldown" display="'21PJOB Post Rollover'!I265" xr:uid="{00000000-0004-0000-0500-000087040000}"/>
    <hyperlink ref="J265" location="'21PJOB Post Rollover'!J265" tooltip="Click to drilldown" display="'21PJOB Post Rollover'!J265" xr:uid="{00000000-0004-0000-0500-000088040000}"/>
    <hyperlink ref="K265" location="'21PJOB Post Rollover'!K265" tooltip="Click to drilldown" display="'21PJOB Post Rollover'!K265" xr:uid="{00000000-0004-0000-0500-000089040000}"/>
    <hyperlink ref="L265" location="'21PJOB Post Rollover'!L265" tooltip="Click to drilldown" display="'21PJOB Post Rollover'!L265" xr:uid="{00000000-0004-0000-0500-00008A040000}"/>
    <hyperlink ref="M265" location="'21PJOB Post Rollover'!M265" tooltip="Click to drilldown" display="'21PJOB Post Rollover'!M265" xr:uid="{00000000-0004-0000-0500-00008B040000}"/>
    <hyperlink ref="B266" location="'21PJOB Post Rollover'!B266" tooltip="Click to drilldown" display="'21PJOB Post Rollover'!B266" xr:uid="{00000000-0004-0000-0500-00008C040000}"/>
    <hyperlink ref="C266" location="'21PJOB Post Rollover'!C266" tooltip="Click to drilldown" display="'21PJOB Post Rollover'!C266" xr:uid="{00000000-0004-0000-0500-00008D040000}"/>
    <hyperlink ref="D266" location="'21PJOB Post Rollover'!D266" tooltip="Click to drilldown" display="'21PJOB Post Rollover'!D266" xr:uid="{00000000-0004-0000-0500-00008E040000}"/>
    <hyperlink ref="E266" location="'21PJOB Post Rollover'!E266" tooltip="Click to drilldown" display="'21PJOB Post Rollover'!E266" xr:uid="{00000000-0004-0000-0500-00008F040000}"/>
    <hyperlink ref="F266" location="'21PJOB Post Rollover'!F266" tooltip="Click to drilldown" display="'21PJOB Post Rollover'!F266" xr:uid="{00000000-0004-0000-0500-000090040000}"/>
    <hyperlink ref="G266" location="'21PJOB Post Rollover'!G266" tooltip="Click to drilldown" display="'21PJOB Post Rollover'!G266" xr:uid="{00000000-0004-0000-0500-000091040000}"/>
    <hyperlink ref="H266" location="'21PJOB Post Rollover'!H266" tooltip="Click to drilldown" display="'21PJOB Post Rollover'!H266" xr:uid="{00000000-0004-0000-0500-000092040000}"/>
    <hyperlink ref="I266" location="'21PJOB Post Rollover'!I266" tooltip="Click to drilldown" display="'21PJOB Post Rollover'!I266" xr:uid="{00000000-0004-0000-0500-000093040000}"/>
    <hyperlink ref="J266" location="'21PJOB Post Rollover'!J266" tooltip="Click to drilldown" display="'21PJOB Post Rollover'!J266" xr:uid="{00000000-0004-0000-0500-000094040000}"/>
    <hyperlink ref="K266" location="'21PJOB Post Rollover'!K266" tooltip="Click to drilldown" display="'21PJOB Post Rollover'!K266" xr:uid="{00000000-0004-0000-0500-000095040000}"/>
    <hyperlink ref="L266" location="'21PJOB Post Rollover'!L266" tooltip="Click to drilldown" display="'21PJOB Post Rollover'!L266" xr:uid="{00000000-0004-0000-0500-000096040000}"/>
    <hyperlink ref="M266" location="'21PJOB Post Rollover'!M266" tooltip="Click to drilldown" display="'21PJOB Post Rollover'!M266" xr:uid="{00000000-0004-0000-0500-000097040000}"/>
    <hyperlink ref="B267" location="'21PJOB Post Rollover'!B267" tooltip="Click to drilldown" display="'21PJOB Post Rollover'!B267" xr:uid="{00000000-0004-0000-0500-000098040000}"/>
    <hyperlink ref="C267" location="'21PJOB Post Rollover'!C267" tooltip="Click to drilldown" display="'21PJOB Post Rollover'!C267" xr:uid="{00000000-0004-0000-0500-000099040000}"/>
    <hyperlink ref="D267" location="'21PJOB Post Rollover'!D267" tooltip="Click to drilldown" display="'21PJOB Post Rollover'!D267" xr:uid="{00000000-0004-0000-0500-00009A040000}"/>
    <hyperlink ref="E267" location="'21PJOB Post Rollover'!E267" tooltip="Click to drilldown" display="'21PJOB Post Rollover'!E267" xr:uid="{00000000-0004-0000-0500-00009B040000}"/>
    <hyperlink ref="F267" location="'21PJOB Post Rollover'!F267" tooltip="Click to drilldown" display="'21PJOB Post Rollover'!F267" xr:uid="{00000000-0004-0000-0500-00009C040000}"/>
    <hyperlink ref="G267" location="'21PJOB Post Rollover'!G267" tooltip="Click to drilldown" display="'21PJOB Post Rollover'!G267" xr:uid="{00000000-0004-0000-0500-00009D040000}"/>
    <hyperlink ref="H267" location="'21PJOB Post Rollover'!H267" tooltip="Click to drilldown" display="'21PJOB Post Rollover'!H267" xr:uid="{00000000-0004-0000-0500-00009E040000}"/>
    <hyperlink ref="I267" location="'21PJOB Post Rollover'!I267" tooltip="Click to drilldown" display="'21PJOB Post Rollover'!I267" xr:uid="{00000000-0004-0000-0500-00009F040000}"/>
    <hyperlink ref="J267" location="'21PJOB Post Rollover'!J267" tooltip="Click to drilldown" display="'21PJOB Post Rollover'!J267" xr:uid="{00000000-0004-0000-0500-0000A0040000}"/>
    <hyperlink ref="K267" location="'21PJOB Post Rollover'!K267" tooltip="Click to drilldown" display="'21PJOB Post Rollover'!K267" xr:uid="{00000000-0004-0000-0500-0000A1040000}"/>
    <hyperlink ref="L267" location="'21PJOB Post Rollover'!L267" tooltip="Click to drilldown" display="'21PJOB Post Rollover'!L267" xr:uid="{00000000-0004-0000-0500-0000A2040000}"/>
    <hyperlink ref="M267" location="'21PJOB Post Rollover'!M267" tooltip="Click to drilldown" display="'21PJOB Post Rollover'!M267" xr:uid="{00000000-0004-0000-0500-0000A3040000}"/>
    <hyperlink ref="B268" location="'21PJOB Post Rollover'!B268" tooltip="Click to drilldown" display="'21PJOB Post Rollover'!B268" xr:uid="{00000000-0004-0000-0500-0000A4040000}"/>
    <hyperlink ref="C268" location="'21PJOB Post Rollover'!C268" tooltip="Click to drilldown" display="'21PJOB Post Rollover'!C268" xr:uid="{00000000-0004-0000-0500-0000A5040000}"/>
    <hyperlink ref="D268" location="'21PJOB Post Rollover'!D268" tooltip="Click to drilldown" display="'21PJOB Post Rollover'!D268" xr:uid="{00000000-0004-0000-0500-0000A6040000}"/>
    <hyperlink ref="E268" location="'21PJOB Post Rollover'!E268" tooltip="Click to drilldown" display="'21PJOB Post Rollover'!E268" xr:uid="{00000000-0004-0000-0500-0000A7040000}"/>
    <hyperlink ref="F268" location="'21PJOB Post Rollover'!F268" tooltip="Click to drilldown" display="'21PJOB Post Rollover'!F268" xr:uid="{00000000-0004-0000-0500-0000A8040000}"/>
    <hyperlink ref="G268" location="'21PJOB Post Rollover'!G268" tooltip="Click to drilldown" display="'21PJOB Post Rollover'!G268" xr:uid="{00000000-0004-0000-0500-0000A9040000}"/>
    <hyperlink ref="H268" location="'21PJOB Post Rollover'!H268" tooltip="Click to drilldown" display="'21PJOB Post Rollover'!H268" xr:uid="{00000000-0004-0000-0500-0000AA040000}"/>
    <hyperlink ref="I268" location="'21PJOB Post Rollover'!I268" tooltip="Click to drilldown" display="'21PJOB Post Rollover'!I268" xr:uid="{00000000-0004-0000-0500-0000AB040000}"/>
    <hyperlink ref="J268" location="'21PJOB Post Rollover'!J268" tooltip="Click to drilldown" display="'21PJOB Post Rollover'!J268" xr:uid="{00000000-0004-0000-0500-0000AC040000}"/>
    <hyperlink ref="K268" location="'21PJOB Post Rollover'!K268" tooltip="Click to drilldown" display="'21PJOB Post Rollover'!K268" xr:uid="{00000000-0004-0000-0500-0000AD040000}"/>
    <hyperlink ref="L268" location="'21PJOB Post Rollover'!L268" tooltip="Click to drilldown" display="'21PJOB Post Rollover'!L268" xr:uid="{00000000-0004-0000-0500-0000AE040000}"/>
    <hyperlink ref="M268" location="'21PJOB Post Rollover'!M268" tooltip="Click to drilldown" display="'21PJOB Post Rollover'!M268" xr:uid="{00000000-0004-0000-0500-0000AF040000}"/>
    <hyperlink ref="B269" location="'21PJOB Post Rollover'!B269" tooltip="Click to drilldown" display="'21PJOB Post Rollover'!B269" xr:uid="{00000000-0004-0000-0500-0000B0040000}"/>
    <hyperlink ref="C269" location="'21PJOB Post Rollover'!C269" tooltip="Click to drilldown" display="'21PJOB Post Rollover'!C269" xr:uid="{00000000-0004-0000-0500-0000B1040000}"/>
    <hyperlink ref="D269" location="'21PJOB Post Rollover'!D269" tooltip="Click to drilldown" display="'21PJOB Post Rollover'!D269" xr:uid="{00000000-0004-0000-0500-0000B2040000}"/>
    <hyperlink ref="E269" location="'21PJOB Post Rollover'!E269" tooltip="Click to drilldown" display="'21PJOB Post Rollover'!E269" xr:uid="{00000000-0004-0000-0500-0000B3040000}"/>
    <hyperlink ref="F269" location="'21PJOB Post Rollover'!F269" tooltip="Click to drilldown" display="'21PJOB Post Rollover'!F269" xr:uid="{00000000-0004-0000-0500-0000B4040000}"/>
    <hyperlink ref="G269" location="'21PJOB Post Rollover'!G269" tooltip="Click to drilldown" display="'21PJOB Post Rollover'!G269" xr:uid="{00000000-0004-0000-0500-0000B5040000}"/>
    <hyperlink ref="H269" location="'21PJOB Post Rollover'!H269" tooltip="Click to drilldown" display="'21PJOB Post Rollover'!H269" xr:uid="{00000000-0004-0000-0500-0000B6040000}"/>
    <hyperlink ref="I269" location="'21PJOB Post Rollover'!I269" tooltip="Click to drilldown" display="'21PJOB Post Rollover'!I269" xr:uid="{00000000-0004-0000-0500-0000B7040000}"/>
    <hyperlink ref="J269" location="'21PJOB Post Rollover'!J269" tooltip="Click to drilldown" display="'21PJOB Post Rollover'!J269" xr:uid="{00000000-0004-0000-0500-0000B8040000}"/>
    <hyperlink ref="K269" location="'21PJOB Post Rollover'!K269" tooltip="Click to drilldown" display="'21PJOB Post Rollover'!K269" xr:uid="{00000000-0004-0000-0500-0000B9040000}"/>
    <hyperlink ref="L269" location="'21PJOB Post Rollover'!L269" tooltip="Click to drilldown" display="'21PJOB Post Rollover'!L269" xr:uid="{00000000-0004-0000-0500-0000BA040000}"/>
    <hyperlink ref="M269" location="'21PJOB Post Rollover'!M269" tooltip="Click to drilldown" display="'21PJOB Post Rollover'!M269" xr:uid="{00000000-0004-0000-0500-0000BB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7" min="1" max="6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2"/>
  <sheetViews>
    <sheetView showGridLines="0" topLeftCell="B13" zoomScaleNormal="100" workbookViewId="0">
      <selection activeCell="N46" sqref="N23:O46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Draft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411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3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22190000</v>
      </c>
      <c r="E12" s="83">
        <v>23074975</v>
      </c>
      <c r="F12" s="83">
        <v>23995257.129999999</v>
      </c>
      <c r="G12" s="84">
        <v>24952255.449999999</v>
      </c>
      <c r="H12" s="44">
        <v>25944524.91</v>
      </c>
      <c r="I12" s="45">
        <v>26976310.52</v>
      </c>
      <c r="J12" s="45">
        <v>28049187.690000001</v>
      </c>
      <c r="K12" s="45">
        <v>29164794.68</v>
      </c>
      <c r="L12" s="45">
        <v>30324835.140000001</v>
      </c>
      <c r="M12" s="45">
        <v>31531080.670000002</v>
      </c>
    </row>
    <row r="13" spans="1:14" x14ac:dyDescent="0.25">
      <c r="A13" s="13" t="s">
        <v>215</v>
      </c>
      <c r="B13" s="80" t="s">
        <v>145</v>
      </c>
      <c r="C13" s="81">
        <v>6958005.29</v>
      </c>
      <c r="D13" s="82">
        <v>7600681.5999999996</v>
      </c>
      <c r="E13" s="83">
        <v>8101902.6200000001</v>
      </c>
      <c r="F13" s="83">
        <v>8283927.8099999996</v>
      </c>
      <c r="G13" s="84">
        <v>8610095.0899999999</v>
      </c>
      <c r="H13" s="44">
        <v>8897166.4000000004</v>
      </c>
      <c r="I13" s="45">
        <v>9297573.9100000001</v>
      </c>
      <c r="J13" s="45">
        <v>9611847</v>
      </c>
      <c r="K13" s="45">
        <v>10040536.199999999</v>
      </c>
      <c r="L13" s="45">
        <v>10384213.890000001</v>
      </c>
      <c r="M13" s="45">
        <v>10843475.210000001</v>
      </c>
    </row>
    <row r="14" spans="1:14" x14ac:dyDescent="0.25">
      <c r="A14" s="13" t="s">
        <v>216</v>
      </c>
      <c r="B14" s="80" t="s">
        <v>146</v>
      </c>
      <c r="C14" s="81">
        <v>240000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1260396.3500000001</v>
      </c>
      <c r="D15" s="82">
        <v>1448353.36</v>
      </c>
      <c r="E15" s="83">
        <v>1526136.21</v>
      </c>
      <c r="F15" s="83">
        <v>1576203.39</v>
      </c>
      <c r="G15" s="84">
        <v>1638392.5</v>
      </c>
      <c r="H15" s="44">
        <v>1692783.95</v>
      </c>
      <c r="I15" s="45">
        <v>1759464.2</v>
      </c>
      <c r="J15" s="45">
        <v>1818522.97</v>
      </c>
      <c r="K15" s="45">
        <v>1890051.31</v>
      </c>
      <c r="L15" s="45">
        <v>1954145.41</v>
      </c>
      <c r="M15" s="45">
        <v>2030908.42</v>
      </c>
    </row>
    <row r="16" spans="1:14" x14ac:dyDescent="0.25">
      <c r="A16" s="13" t="s">
        <v>218</v>
      </c>
      <c r="B16" s="80" t="s">
        <v>148</v>
      </c>
      <c r="C16" s="81">
        <v>16459014.52</v>
      </c>
      <c r="D16" s="82">
        <v>12596836.779999999</v>
      </c>
      <c r="E16" s="83">
        <v>10746920.310000001</v>
      </c>
      <c r="F16" s="83">
        <v>10879675.09</v>
      </c>
      <c r="G16" s="84">
        <v>11052876.75</v>
      </c>
      <c r="H16" s="44">
        <v>11174070.98</v>
      </c>
      <c r="I16" s="45">
        <v>11327605.59</v>
      </c>
      <c r="J16" s="45">
        <v>11487088.26</v>
      </c>
      <c r="K16" s="45">
        <v>11648623.07</v>
      </c>
      <c r="L16" s="45">
        <v>11864316.960000001</v>
      </c>
      <c r="M16" s="45">
        <v>12033279.699999999</v>
      </c>
    </row>
    <row r="17" spans="1:15" x14ac:dyDescent="0.25">
      <c r="A17" s="13" t="s">
        <v>219</v>
      </c>
      <c r="B17" s="80" t="s">
        <v>149</v>
      </c>
      <c r="C17" s="81">
        <v>18865245.399999999</v>
      </c>
      <c r="D17" s="82">
        <v>19218564.960000001</v>
      </c>
      <c r="E17" s="83">
        <v>19299403.399999999</v>
      </c>
      <c r="F17" s="83">
        <v>19926517.010000002</v>
      </c>
      <c r="G17" s="84">
        <v>20596021.73</v>
      </c>
      <c r="H17" s="44">
        <v>21276700.359999999</v>
      </c>
      <c r="I17" s="45">
        <v>22005363.120000001</v>
      </c>
      <c r="J17" s="45">
        <v>22734849</v>
      </c>
      <c r="K17" s="45">
        <v>23514026.390000001</v>
      </c>
      <c r="L17" s="45">
        <v>24295794.5</v>
      </c>
      <c r="M17" s="45">
        <v>25129084.370000001</v>
      </c>
    </row>
    <row r="18" spans="1:15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5" x14ac:dyDescent="0.25">
      <c r="A19" s="13" t="s">
        <v>79</v>
      </c>
      <c r="B19" s="64" t="s">
        <v>115</v>
      </c>
      <c r="C19" s="65">
        <f>SUM(C11:C18)</f>
        <v>65447147.559999995</v>
      </c>
      <c r="D19" s="66">
        <f t="shared" ref="D19:M19" si="1">SUM(D11:D18)</f>
        <v>63334436.700000003</v>
      </c>
      <c r="E19" s="65">
        <f t="shared" si="1"/>
        <v>63029337.539999999</v>
      </c>
      <c r="F19" s="65">
        <f t="shared" si="1"/>
        <v>64941580.430000007</v>
      </c>
      <c r="G19" s="67">
        <f t="shared" si="1"/>
        <v>67129641.519999996</v>
      </c>
      <c r="H19" s="43">
        <f t="shared" si="1"/>
        <v>69265246.600000009</v>
      </c>
      <c r="I19" s="31">
        <f t="shared" si="1"/>
        <v>71646317.340000004</v>
      </c>
      <c r="J19" s="31">
        <f t="shared" si="1"/>
        <v>73981494.919999987</v>
      </c>
      <c r="K19" s="31">
        <f t="shared" si="1"/>
        <v>76538031.650000006</v>
      </c>
      <c r="L19" s="31">
        <f t="shared" si="1"/>
        <v>79103305.900000006</v>
      </c>
      <c r="M19" s="31">
        <f t="shared" si="1"/>
        <v>81847828.370000005</v>
      </c>
    </row>
    <row r="20" spans="1:15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5" x14ac:dyDescent="0.25">
      <c r="A21" s="13" t="s">
        <v>220</v>
      </c>
      <c r="B21" s="85" t="s">
        <v>150</v>
      </c>
      <c r="C21" s="81">
        <v>21836150.899999999</v>
      </c>
      <c r="D21" s="82">
        <v>23134035.52</v>
      </c>
      <c r="E21" s="81">
        <v>24103246.829999998</v>
      </c>
      <c r="F21" s="81">
        <v>24884482.149999999</v>
      </c>
      <c r="G21" s="86">
        <v>25706077.140000001</v>
      </c>
      <c r="H21" s="46">
        <v>26521987.23</v>
      </c>
      <c r="I21" s="47">
        <v>27362244.559999999</v>
      </c>
      <c r="J21" s="47">
        <v>28227582.09</v>
      </c>
      <c r="K21" s="47">
        <v>29118743.460000001</v>
      </c>
      <c r="L21" s="47">
        <v>30036495.940000001</v>
      </c>
      <c r="M21" s="47">
        <v>30981630.690000001</v>
      </c>
    </row>
    <row r="22" spans="1:15" x14ac:dyDescent="0.25">
      <c r="A22" s="13" t="s">
        <v>221</v>
      </c>
      <c r="B22" s="85" t="s">
        <v>151</v>
      </c>
      <c r="C22" s="81">
        <v>15681639.52</v>
      </c>
      <c r="D22" s="82">
        <v>10001017.970000001</v>
      </c>
      <c r="E22" s="81">
        <v>9271834.3599999994</v>
      </c>
      <c r="F22" s="81">
        <v>9583885.5800000001</v>
      </c>
      <c r="G22" s="86">
        <v>9979432.5099999998</v>
      </c>
      <c r="H22" s="46">
        <v>9878805.2699999996</v>
      </c>
      <c r="I22" s="47">
        <v>10172230.369999999</v>
      </c>
      <c r="J22" s="47">
        <v>10630725.039999999</v>
      </c>
      <c r="K22" s="47">
        <v>11068280.949999999</v>
      </c>
      <c r="L22" s="47">
        <v>10907662.18</v>
      </c>
      <c r="M22" s="47">
        <v>11199832.289999999</v>
      </c>
    </row>
    <row r="23" spans="1:15" x14ac:dyDescent="0.25">
      <c r="A23" s="13" t="s">
        <v>222</v>
      </c>
      <c r="B23" s="85" t="s">
        <v>152</v>
      </c>
      <c r="C23" s="81">
        <v>160116</v>
      </c>
      <c r="D23" s="82">
        <v>462170</v>
      </c>
      <c r="E23" s="81">
        <v>581428</v>
      </c>
      <c r="F23" s="81">
        <v>536900</v>
      </c>
      <c r="G23" s="86">
        <v>500594</v>
      </c>
      <c r="H23" s="46">
        <v>463633</v>
      </c>
      <c r="I23" s="47">
        <v>425838</v>
      </c>
      <c r="J23" s="47">
        <v>387311</v>
      </c>
      <c r="K23" s="47">
        <v>347644</v>
      </c>
      <c r="L23" s="47">
        <v>307180</v>
      </c>
      <c r="M23" s="47">
        <v>265769</v>
      </c>
      <c r="N23" s="105"/>
      <c r="O23" s="105"/>
    </row>
    <row r="24" spans="1:15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5" x14ac:dyDescent="0.25">
      <c r="A25" s="13" t="s">
        <v>224</v>
      </c>
      <c r="B25" s="85" t="s">
        <v>154</v>
      </c>
      <c r="C25" s="81">
        <v>4876726.03</v>
      </c>
      <c r="D25" s="82">
        <v>5280471.84</v>
      </c>
      <c r="E25" s="81">
        <v>5456347.4900000002</v>
      </c>
      <c r="F25" s="81">
        <v>5638384.1299999999</v>
      </c>
      <c r="G25" s="86">
        <v>5749150.2599999998</v>
      </c>
      <c r="H25" s="46">
        <v>5958353.9299999997</v>
      </c>
      <c r="I25" s="47">
        <v>6074174.7400000002</v>
      </c>
      <c r="J25" s="47">
        <v>6297245.8899999997</v>
      </c>
      <c r="K25" s="47">
        <v>6418204.5800000001</v>
      </c>
      <c r="L25" s="47">
        <v>6656592.0599999996</v>
      </c>
      <c r="M25" s="47">
        <v>6782353.4000000004</v>
      </c>
    </row>
    <row r="26" spans="1:15" x14ac:dyDescent="0.25">
      <c r="A26" s="13" t="s">
        <v>225</v>
      </c>
      <c r="B26" s="85" t="s">
        <v>155</v>
      </c>
      <c r="C26" s="81">
        <v>11862083.09</v>
      </c>
      <c r="D26" s="82">
        <v>12726244.17</v>
      </c>
      <c r="E26" s="81">
        <v>13140442.699999999</v>
      </c>
      <c r="F26" s="81">
        <v>13568300.439999999</v>
      </c>
      <c r="G26" s="86">
        <v>14010272.33</v>
      </c>
      <c r="H26" s="46">
        <v>14466828.75</v>
      </c>
      <c r="I26" s="47">
        <v>14938455.85</v>
      </c>
      <c r="J26" s="47">
        <v>15425656.300000001</v>
      </c>
      <c r="K26" s="47">
        <v>15928949.17</v>
      </c>
      <c r="L26" s="47">
        <v>16448871.5</v>
      </c>
      <c r="M26" s="47">
        <v>16985978.289999999</v>
      </c>
    </row>
    <row r="27" spans="1:15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5" ht="15.75" thickBot="1" x14ac:dyDescent="0.3">
      <c r="A28" s="13" t="s">
        <v>43</v>
      </c>
      <c r="B28" s="68" t="s">
        <v>116</v>
      </c>
      <c r="C28" s="69">
        <f>SUM(C20:C27)</f>
        <v>64240071.540000007</v>
      </c>
      <c r="D28" s="70">
        <f t="shared" ref="D28:M28" si="2">SUM(D20:D27)</f>
        <v>61727295.5</v>
      </c>
      <c r="E28" s="69">
        <f t="shared" si="2"/>
        <v>62676655.379999995</v>
      </c>
      <c r="F28" s="69">
        <f t="shared" si="2"/>
        <v>64335308.299999997</v>
      </c>
      <c r="G28" s="71">
        <f t="shared" si="2"/>
        <v>66068882.239999995</v>
      </c>
      <c r="H28" s="43">
        <f t="shared" si="2"/>
        <v>67412964.180000007</v>
      </c>
      <c r="I28" s="31">
        <f t="shared" si="2"/>
        <v>69096299.519999996</v>
      </c>
      <c r="J28" s="31">
        <f t="shared" si="2"/>
        <v>71091876.319999993</v>
      </c>
      <c r="K28" s="31">
        <f t="shared" si="2"/>
        <v>73005178.159999996</v>
      </c>
      <c r="L28" s="31">
        <f t="shared" si="2"/>
        <v>74480157.680000007</v>
      </c>
      <c r="M28" s="31">
        <f t="shared" si="2"/>
        <v>76338919.670000002</v>
      </c>
    </row>
    <row r="29" spans="1:15" ht="15.75" thickTop="1" x14ac:dyDescent="0.25">
      <c r="A29" s="13" t="s">
        <v>79</v>
      </c>
      <c r="B29" s="94" t="s">
        <v>106</v>
      </c>
      <c r="C29" s="95">
        <f t="shared" ref="C29:M29" si="3">C19-C28</f>
        <v>1207076.0199999884</v>
      </c>
      <c r="D29" s="95">
        <f t="shared" si="3"/>
        <v>1607141.200000003</v>
      </c>
      <c r="E29" s="95">
        <f t="shared" si="3"/>
        <v>352682.16000000387</v>
      </c>
      <c r="F29" s="95">
        <f t="shared" si="3"/>
        <v>606272.13000001013</v>
      </c>
      <c r="G29" s="96">
        <f t="shared" si="3"/>
        <v>1060759.2800000012</v>
      </c>
      <c r="H29" s="50">
        <f t="shared" si="3"/>
        <v>1852282.4200000018</v>
      </c>
      <c r="I29" s="51">
        <f t="shared" si="3"/>
        <v>2550017.8200000077</v>
      </c>
      <c r="J29" s="51">
        <f t="shared" si="3"/>
        <v>2889618.599999994</v>
      </c>
      <c r="K29" s="51">
        <f t="shared" si="3"/>
        <v>3532853.4900000095</v>
      </c>
      <c r="L29" s="51">
        <f t="shared" si="3"/>
        <v>4623148.2199999988</v>
      </c>
      <c r="M29" s="51">
        <f t="shared" si="3"/>
        <v>5508908.700000003</v>
      </c>
    </row>
    <row r="30" spans="1:15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5" x14ac:dyDescent="0.25">
      <c r="A31" s="13" t="s">
        <v>226</v>
      </c>
      <c r="B31" s="85" t="s">
        <v>156</v>
      </c>
      <c r="C31" s="81">
        <v>32305993</v>
      </c>
      <c r="D31" s="82">
        <v>21936369</v>
      </c>
      <c r="E31" s="81">
        <v>481500</v>
      </c>
      <c r="F31" s="81">
        <v>481500</v>
      </c>
      <c r="G31" s="86">
        <v>481500</v>
      </c>
      <c r="H31" s="46">
        <v>481500</v>
      </c>
      <c r="I31" s="47">
        <v>481500</v>
      </c>
      <c r="J31" s="47">
        <v>481500</v>
      </c>
      <c r="K31" s="47">
        <v>481500</v>
      </c>
      <c r="L31" s="47">
        <v>481500</v>
      </c>
      <c r="M31" s="47">
        <v>481500</v>
      </c>
    </row>
    <row r="32" spans="1:15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5" ht="15.75" thickBot="1" x14ac:dyDescent="0.3">
      <c r="A33" s="13" t="s">
        <v>61</v>
      </c>
      <c r="B33" s="72" t="s">
        <v>107</v>
      </c>
      <c r="C33" s="73">
        <f>SUM(C29:C32)</f>
        <v>33513069.019999988</v>
      </c>
      <c r="D33" s="73">
        <f t="shared" ref="D33:M33" si="4">SUM(D29:D32)</f>
        <v>23543510.200000003</v>
      </c>
      <c r="E33" s="73">
        <f t="shared" si="4"/>
        <v>834182.16000000387</v>
      </c>
      <c r="F33" s="73">
        <f t="shared" si="4"/>
        <v>1087772.1300000101</v>
      </c>
      <c r="G33" s="74">
        <f t="shared" si="4"/>
        <v>1542259.2800000012</v>
      </c>
      <c r="H33" s="50">
        <f t="shared" si="4"/>
        <v>2333782.4200000018</v>
      </c>
      <c r="I33" s="51">
        <f t="shared" si="4"/>
        <v>3031517.8200000077</v>
      </c>
      <c r="J33" s="51">
        <f t="shared" si="4"/>
        <v>3371118.599999994</v>
      </c>
      <c r="K33" s="51">
        <f t="shared" si="4"/>
        <v>4014353.4900000095</v>
      </c>
      <c r="L33" s="51">
        <f t="shared" si="4"/>
        <v>5104648.2199999988</v>
      </c>
      <c r="M33" s="51">
        <f t="shared" si="4"/>
        <v>5990408.700000003</v>
      </c>
    </row>
    <row r="34" spans="1:15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5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5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5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5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5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5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5" x14ac:dyDescent="0.25">
      <c r="A41" s="13" t="s">
        <v>228</v>
      </c>
      <c r="B41" s="85" t="s">
        <v>140</v>
      </c>
      <c r="C41" s="81">
        <v>-75312421.629999995</v>
      </c>
      <c r="D41" s="82">
        <v>-53078663.520000003</v>
      </c>
      <c r="E41" s="81">
        <v>-8836199.8699999992</v>
      </c>
      <c r="F41" s="81">
        <v>-8992200.0899999999</v>
      </c>
      <c r="G41" s="86">
        <v>-8265199.71</v>
      </c>
      <c r="H41" s="46">
        <v>-8142200.0999999996</v>
      </c>
      <c r="I41" s="47">
        <v>-8460199.6300000008</v>
      </c>
      <c r="J41" s="47">
        <v>-8057199.7000000002</v>
      </c>
      <c r="K41" s="47">
        <v>-8315199.7000000002</v>
      </c>
      <c r="L41" s="47">
        <v>-8212200.0499999998</v>
      </c>
      <c r="M41" s="47">
        <v>-8370200.1600000001</v>
      </c>
    </row>
    <row r="42" spans="1:15" x14ac:dyDescent="0.25">
      <c r="A42" s="13" t="s">
        <v>229</v>
      </c>
      <c r="B42" s="85" t="s">
        <v>142</v>
      </c>
      <c r="C42" s="81">
        <v>522000</v>
      </c>
      <c r="D42" s="82">
        <v>350000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5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5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-74790421.629999995</v>
      </c>
      <c r="D44" s="66">
        <f t="shared" si="7"/>
        <v>-52728663.520000003</v>
      </c>
      <c r="E44" s="65">
        <f t="shared" si="7"/>
        <v>-8516199.8699999992</v>
      </c>
      <c r="F44" s="65">
        <f t="shared" si="7"/>
        <v>-8672200.0899999999</v>
      </c>
      <c r="G44" s="67">
        <f t="shared" si="7"/>
        <v>-7945199.71</v>
      </c>
      <c r="H44" s="43">
        <f t="shared" si="7"/>
        <v>-7822200.0999999996</v>
      </c>
      <c r="I44" s="31">
        <f t="shared" si="7"/>
        <v>-8140199.6300000008</v>
      </c>
      <c r="J44" s="31">
        <f t="shared" si="7"/>
        <v>-7737199.7000000002</v>
      </c>
      <c r="K44" s="31">
        <f t="shared" si="7"/>
        <v>-7995199.7000000002</v>
      </c>
      <c r="L44" s="31">
        <f t="shared" si="7"/>
        <v>-7892200.0499999998</v>
      </c>
      <c r="M44" s="31">
        <f t="shared" si="7"/>
        <v>-8050200.1600000001</v>
      </c>
    </row>
    <row r="45" spans="1:15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5" x14ac:dyDescent="0.25">
      <c r="A46" s="13" t="s">
        <v>230</v>
      </c>
      <c r="B46" s="85" t="s">
        <v>157</v>
      </c>
      <c r="C46" s="81">
        <v>-651346</v>
      </c>
      <c r="D46" s="82">
        <v>-1905575</v>
      </c>
      <c r="E46" s="81">
        <v>-2229232</v>
      </c>
      <c r="F46" s="81">
        <v>-1929816</v>
      </c>
      <c r="G46" s="86">
        <v>-1966185</v>
      </c>
      <c r="H46" s="46">
        <v>-2003083</v>
      </c>
      <c r="I46" s="47">
        <v>-2040878</v>
      </c>
      <c r="J46" s="47">
        <v>-2079405</v>
      </c>
      <c r="K46" s="47">
        <v>-2119074</v>
      </c>
      <c r="L46" s="47">
        <v>-2159537</v>
      </c>
      <c r="M46" s="47">
        <v>-2200945</v>
      </c>
      <c r="N46" s="105"/>
      <c r="O46" s="105"/>
    </row>
    <row r="47" spans="1:15" x14ac:dyDescent="0.25">
      <c r="A47" s="13" t="s">
        <v>413</v>
      </c>
      <c r="B47" s="85" t="s">
        <v>414</v>
      </c>
      <c r="C47" s="81">
        <v>2700000</v>
      </c>
      <c r="D47" s="82">
        <v>-300000</v>
      </c>
      <c r="E47" s="81">
        <v>-300000</v>
      </c>
      <c r="F47" s="81">
        <v>-300000</v>
      </c>
      <c r="G47" s="86">
        <v>-300000</v>
      </c>
      <c r="H47" s="46">
        <v>-300000</v>
      </c>
      <c r="I47" s="47">
        <v>-300000</v>
      </c>
      <c r="J47" s="47">
        <v>-300000</v>
      </c>
      <c r="K47" s="47">
        <v>-300000</v>
      </c>
      <c r="L47" s="47">
        <v>-300000</v>
      </c>
      <c r="M47" s="47">
        <v>0</v>
      </c>
    </row>
    <row r="48" spans="1:15" x14ac:dyDescent="0.25">
      <c r="A48" s="13" t="s">
        <v>231</v>
      </c>
      <c r="B48" s="85" t="s">
        <v>158</v>
      </c>
      <c r="C48" s="81">
        <v>21200000</v>
      </c>
      <c r="D48" s="82">
        <v>8780000</v>
      </c>
      <c r="E48" s="81">
        <v>0</v>
      </c>
      <c r="F48" s="81">
        <v>0</v>
      </c>
      <c r="G48" s="86">
        <v>0</v>
      </c>
      <c r="H48" s="46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</row>
    <row r="49" spans="1:13" hidden="1" x14ac:dyDescent="0.25">
      <c r="A49" s="13" t="s">
        <v>206</v>
      </c>
      <c r="B49" s="63"/>
      <c r="C49" s="57"/>
      <c r="D49" s="58"/>
      <c r="E49" s="57"/>
      <c r="F49" s="57"/>
      <c r="G49" s="59"/>
      <c r="H49" s="42"/>
      <c r="I49" s="29"/>
      <c r="J49" s="29"/>
      <c r="K49" s="29"/>
      <c r="L49" s="29"/>
      <c r="M49" s="29"/>
    </row>
    <row r="50" spans="1:13" ht="15.75" thickBot="1" x14ac:dyDescent="0.3">
      <c r="A50" s="13" t="s">
        <v>43</v>
      </c>
      <c r="B50" s="68" t="str">
        <f>"Total "&amp;B45</f>
        <v>Total Financing Fund Flows</v>
      </c>
      <c r="C50" s="69">
        <f t="shared" ref="C50:M50" si="8">SUM(C46:C49)</f>
        <v>23248654</v>
      </c>
      <c r="D50" s="70">
        <f t="shared" si="8"/>
        <v>6574425</v>
      </c>
      <c r="E50" s="69">
        <f t="shared" si="8"/>
        <v>-2529232</v>
      </c>
      <c r="F50" s="69">
        <f t="shared" si="8"/>
        <v>-2229816</v>
      </c>
      <c r="G50" s="71">
        <f t="shared" si="8"/>
        <v>-2266185</v>
      </c>
      <c r="H50" s="43">
        <f t="shared" si="8"/>
        <v>-2303083</v>
      </c>
      <c r="I50" s="31">
        <f t="shared" si="8"/>
        <v>-2340878</v>
      </c>
      <c r="J50" s="31">
        <f t="shared" si="8"/>
        <v>-2379405</v>
      </c>
      <c r="K50" s="31">
        <f t="shared" si="8"/>
        <v>-2419074</v>
      </c>
      <c r="L50" s="31">
        <f t="shared" si="8"/>
        <v>-2459537</v>
      </c>
      <c r="M50" s="31">
        <f t="shared" si="8"/>
        <v>-2200945</v>
      </c>
    </row>
    <row r="51" spans="1:13" ht="15.75" thickTop="1" x14ac:dyDescent="0.25">
      <c r="A51" s="13" t="s">
        <v>43</v>
      </c>
      <c r="B51" s="94" t="s">
        <v>108</v>
      </c>
      <c r="C51" s="95">
        <f t="shared" ref="C51:M51" si="9">C33+C39+C44+C50</f>
        <v>-8205342.6100000069</v>
      </c>
      <c r="D51" s="95">
        <f t="shared" si="9"/>
        <v>-12487372.32</v>
      </c>
      <c r="E51" s="95">
        <f t="shared" si="9"/>
        <v>-87893.709999995306</v>
      </c>
      <c r="F51" s="95">
        <f t="shared" si="9"/>
        <v>309112.04000001028</v>
      </c>
      <c r="G51" s="96">
        <f t="shared" si="9"/>
        <v>1454230.5700000012</v>
      </c>
      <c r="H51" s="50">
        <f t="shared" si="9"/>
        <v>2331855.3200000022</v>
      </c>
      <c r="I51" s="51">
        <f t="shared" si="9"/>
        <v>2673796.1900000069</v>
      </c>
      <c r="J51" s="51">
        <f t="shared" si="9"/>
        <v>3377869.8999999939</v>
      </c>
      <c r="K51" s="51">
        <f t="shared" si="9"/>
        <v>3723435.7900000094</v>
      </c>
      <c r="L51" s="51">
        <f t="shared" si="9"/>
        <v>4876267.169999999</v>
      </c>
      <c r="M51" s="51">
        <f t="shared" si="9"/>
        <v>5862619.5400000028</v>
      </c>
    </row>
    <row r="52" spans="1:13" x14ac:dyDescent="0.25">
      <c r="A52" s="13" t="s">
        <v>43</v>
      </c>
      <c r="B52" s="97" t="s">
        <v>78</v>
      </c>
      <c r="C52" s="98"/>
      <c r="D52" s="99"/>
      <c r="E52" s="98"/>
      <c r="F52" s="98"/>
      <c r="G52" s="100"/>
      <c r="H52" s="41"/>
      <c r="I52" s="30"/>
      <c r="J52" s="30"/>
      <c r="K52" s="30"/>
      <c r="L52" s="30"/>
      <c r="M52" s="30"/>
    </row>
    <row r="53" spans="1:13" x14ac:dyDescent="0.25">
      <c r="A53" s="13" t="s">
        <v>232</v>
      </c>
      <c r="B53" s="85" t="s">
        <v>159</v>
      </c>
      <c r="C53" s="81">
        <v>-1884825.84</v>
      </c>
      <c r="D53" s="82">
        <v>-806689.92</v>
      </c>
      <c r="E53" s="81">
        <v>-872190</v>
      </c>
      <c r="F53" s="81">
        <v>-921690</v>
      </c>
      <c r="G53" s="86">
        <v>-857190</v>
      </c>
      <c r="H53" s="46">
        <v>-976690</v>
      </c>
      <c r="I53" s="47">
        <v>-977190</v>
      </c>
      <c r="J53" s="47">
        <v>-976690</v>
      </c>
      <c r="K53" s="47">
        <v>-907190</v>
      </c>
      <c r="L53" s="47">
        <v>-1031690</v>
      </c>
      <c r="M53" s="47">
        <v>-1032190</v>
      </c>
    </row>
    <row r="54" spans="1:13" x14ac:dyDescent="0.25">
      <c r="A54" s="13" t="s">
        <v>233</v>
      </c>
      <c r="B54" s="85" t="s">
        <v>160</v>
      </c>
      <c r="C54" s="81">
        <v>-2700042.36</v>
      </c>
      <c r="D54" s="82">
        <v>-2234499.96</v>
      </c>
      <c r="E54" s="81">
        <v>-2234500</v>
      </c>
      <c r="F54" s="81">
        <v>-2234500</v>
      </c>
      <c r="G54" s="86">
        <v>-2234500</v>
      </c>
      <c r="H54" s="46">
        <v>-2234500</v>
      </c>
      <c r="I54" s="47">
        <v>-2234500</v>
      </c>
      <c r="J54" s="47">
        <v>-2234500</v>
      </c>
      <c r="K54" s="47">
        <v>-2234500</v>
      </c>
      <c r="L54" s="47">
        <v>-2234500</v>
      </c>
      <c r="M54" s="47">
        <v>-2234500</v>
      </c>
    </row>
    <row r="55" spans="1:13" x14ac:dyDescent="0.25">
      <c r="A55" s="13" t="s">
        <v>234</v>
      </c>
      <c r="B55" s="85" t="s">
        <v>161</v>
      </c>
      <c r="C55" s="81">
        <v>-2287150.0800000001</v>
      </c>
      <c r="D55" s="82">
        <v>-80000.039999999994</v>
      </c>
      <c r="E55" s="81">
        <v>-90000</v>
      </c>
      <c r="F55" s="81">
        <v>-80000</v>
      </c>
      <c r="G55" s="86">
        <v>-90000</v>
      </c>
      <c r="H55" s="46">
        <v>-80000</v>
      </c>
      <c r="I55" s="47">
        <v>-90000</v>
      </c>
      <c r="J55" s="47">
        <v>-80000</v>
      </c>
      <c r="K55" s="47">
        <v>-90000</v>
      </c>
      <c r="L55" s="47">
        <v>-80000</v>
      </c>
      <c r="M55" s="47">
        <v>-80000</v>
      </c>
    </row>
    <row r="56" spans="1:13" x14ac:dyDescent="0.25">
      <c r="A56" s="13" t="s">
        <v>235</v>
      </c>
      <c r="B56" s="85" t="s">
        <v>162</v>
      </c>
      <c r="C56" s="81">
        <v>9329817.7200000007</v>
      </c>
      <c r="D56" s="82">
        <v>9303000.9600000009</v>
      </c>
      <c r="E56" s="81">
        <v>1576113</v>
      </c>
      <c r="F56" s="81">
        <v>1220242</v>
      </c>
      <c r="G56" s="86">
        <v>1156139</v>
      </c>
      <c r="H56" s="46">
        <v>971139</v>
      </c>
      <c r="I56" s="47">
        <v>966139</v>
      </c>
      <c r="J56" s="47">
        <v>971139</v>
      </c>
      <c r="K56" s="47">
        <v>1156139</v>
      </c>
      <c r="L56" s="47">
        <v>946139</v>
      </c>
      <c r="M56" s="47">
        <v>646139</v>
      </c>
    </row>
    <row r="57" spans="1:13" x14ac:dyDescent="0.25">
      <c r="A57" s="13" t="s">
        <v>236</v>
      </c>
      <c r="B57" s="85" t="s">
        <v>163</v>
      </c>
      <c r="C57" s="81">
        <v>3964964.64</v>
      </c>
      <c r="D57" s="82">
        <v>3762322.08</v>
      </c>
      <c r="E57" s="81">
        <v>905000</v>
      </c>
      <c r="F57" s="81">
        <v>665000</v>
      </c>
      <c r="G57" s="86">
        <v>500000</v>
      </c>
      <c r="H57" s="46">
        <v>515000</v>
      </c>
      <c r="I57" s="47">
        <v>500000</v>
      </c>
      <c r="J57" s="47">
        <v>500000</v>
      </c>
      <c r="K57" s="47">
        <v>500000</v>
      </c>
      <c r="L57" s="47">
        <v>500000</v>
      </c>
      <c r="M57" s="47">
        <v>505000</v>
      </c>
    </row>
    <row r="58" spans="1:13" x14ac:dyDescent="0.25">
      <c r="A58" s="13" t="s">
        <v>237</v>
      </c>
      <c r="B58" s="85" t="s">
        <v>164</v>
      </c>
      <c r="C58" s="81">
        <v>2405746.2000000002</v>
      </c>
      <c r="D58" s="82">
        <v>2633306.16</v>
      </c>
      <c r="E58" s="81">
        <v>80000</v>
      </c>
      <c r="F58" s="81">
        <v>90000</v>
      </c>
      <c r="G58" s="86">
        <v>80000</v>
      </c>
      <c r="H58" s="46">
        <v>90000</v>
      </c>
      <c r="I58" s="47">
        <v>80000</v>
      </c>
      <c r="J58" s="47">
        <v>90000</v>
      </c>
      <c r="K58" s="47">
        <v>80000</v>
      </c>
      <c r="L58" s="47">
        <v>90000</v>
      </c>
      <c r="M58" s="47">
        <v>90000</v>
      </c>
    </row>
    <row r="59" spans="1:13" hidden="1" x14ac:dyDescent="0.25">
      <c r="A59" s="13" t="s">
        <v>206</v>
      </c>
      <c r="B59" s="63"/>
      <c r="C59" s="57"/>
      <c r="D59" s="58"/>
      <c r="E59" s="57"/>
      <c r="F59" s="57"/>
      <c r="G59" s="59"/>
      <c r="H59" s="42"/>
      <c r="I59" s="29"/>
      <c r="J59" s="29"/>
      <c r="K59" s="29"/>
      <c r="L59" s="29"/>
      <c r="M59" s="29"/>
    </row>
    <row r="60" spans="1:13" ht="15.75" thickBot="1" x14ac:dyDescent="0.3">
      <c r="A60" s="13" t="s">
        <v>43</v>
      </c>
      <c r="B60" s="68" t="str">
        <f>"Total "&amp;B52</f>
        <v>Total Reserve Movements</v>
      </c>
      <c r="C60" s="69">
        <f t="shared" ref="C60:M60" si="10">SUM(C53:C59)</f>
        <v>8828510.2800000012</v>
      </c>
      <c r="D60" s="70">
        <f t="shared" si="10"/>
        <v>12577439.280000001</v>
      </c>
      <c r="E60" s="69">
        <f t="shared" si="10"/>
        <v>-635577</v>
      </c>
      <c r="F60" s="69">
        <f t="shared" si="10"/>
        <v>-1260948</v>
      </c>
      <c r="G60" s="71">
        <f t="shared" si="10"/>
        <v>-1445551</v>
      </c>
      <c r="H60" s="43">
        <f t="shared" si="10"/>
        <v>-1715051</v>
      </c>
      <c r="I60" s="31">
        <f t="shared" si="10"/>
        <v>-1755551</v>
      </c>
      <c r="J60" s="31">
        <f t="shared" si="10"/>
        <v>-1730051</v>
      </c>
      <c r="K60" s="31">
        <f t="shared" si="10"/>
        <v>-1495551</v>
      </c>
      <c r="L60" s="31">
        <f t="shared" si="10"/>
        <v>-1810051</v>
      </c>
      <c r="M60" s="31">
        <f t="shared" si="10"/>
        <v>-2105551</v>
      </c>
    </row>
    <row r="61" spans="1:13" ht="16.5" thickTop="1" thickBot="1" x14ac:dyDescent="0.3">
      <c r="A61" s="13" t="s">
        <v>43</v>
      </c>
      <c r="B61" s="72" t="s">
        <v>109</v>
      </c>
      <c r="C61" s="73">
        <f t="shared" ref="C61:M61" si="11">C51+C60</f>
        <v>623167.66999999434</v>
      </c>
      <c r="D61" s="73">
        <f t="shared" si="11"/>
        <v>90066.960000000894</v>
      </c>
      <c r="E61" s="73">
        <f t="shared" si="11"/>
        <v>-723470.70999999531</v>
      </c>
      <c r="F61" s="73">
        <f t="shared" si="11"/>
        <v>-951835.95999998972</v>
      </c>
      <c r="G61" s="74">
        <f t="shared" si="11"/>
        <v>8679.5700000012293</v>
      </c>
      <c r="H61" s="50">
        <f t="shared" si="11"/>
        <v>616804.32000000216</v>
      </c>
      <c r="I61" s="51">
        <f t="shared" si="11"/>
        <v>918245.19000000693</v>
      </c>
      <c r="J61" s="51">
        <f t="shared" si="11"/>
        <v>1647818.8999999939</v>
      </c>
      <c r="K61" s="51">
        <f t="shared" si="11"/>
        <v>2227884.7900000094</v>
      </c>
      <c r="L61" s="51">
        <f t="shared" si="11"/>
        <v>3066216.169999999</v>
      </c>
      <c r="M61" s="51">
        <f t="shared" si="11"/>
        <v>3757068.5400000028</v>
      </c>
    </row>
    <row r="62" spans="1:13" ht="15.75" thickTop="1" x14ac:dyDescent="0.25">
      <c r="A62" s="13" t="s">
        <v>43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13" t="s">
        <v>43</v>
      </c>
      <c r="B63" s="77" t="s">
        <v>250</v>
      </c>
      <c r="C63" s="78">
        <f>+C61+'Gen Unrestricted'!B6</f>
        <v>5029167.6699999943</v>
      </c>
      <c r="D63" s="78">
        <f>+C63+D61</f>
        <v>5119234.6299999952</v>
      </c>
      <c r="E63" s="78">
        <f t="shared" ref="E63:G63" si="12">+D63+E61</f>
        <v>4395763.92</v>
      </c>
      <c r="F63" s="78">
        <f t="shared" si="12"/>
        <v>3443927.9600000102</v>
      </c>
      <c r="G63" s="78">
        <f t="shared" si="12"/>
        <v>3452607.5300000114</v>
      </c>
      <c r="H63" s="52"/>
      <c r="I63" s="52"/>
      <c r="J63" s="52"/>
      <c r="K63" s="52"/>
      <c r="L63" s="52"/>
      <c r="M63" s="52"/>
    </row>
    <row r="64" spans="1:13" x14ac:dyDescent="0.25">
      <c r="A64" s="13" t="s">
        <v>133</v>
      </c>
    </row>
    <row r="65" spans="1:13" hidden="1" x14ac:dyDescent="0.25">
      <c r="A65" s="13" t="s">
        <v>257</v>
      </c>
      <c r="B65" s="1" t="str">
        <f>IF(xlvar.SELECT="Entity",B67,IF(xlvar.SELECT="Directorate",C67,IF(xlvar.SELECT="Business Unit",D67,IF(xlvar.SELECT="Key Outcome Area",H67,IF(xlvar.SELECT="IPR Outcomes",I67,IF(xlvar.SELECT="IPR Strategies",J67,IF(xlvar.SELECT="IPR Activities",K67,IF(xlvar.SELECT="Project",L67,F67))))))))</f>
        <v>20 - Domestic Waste Management</v>
      </c>
    </row>
    <row r="66" spans="1:13" ht="15.75" thickBot="1" x14ac:dyDescent="0.3">
      <c r="A66" s="13" t="s">
        <v>165</v>
      </c>
      <c r="B66" s="1"/>
    </row>
    <row r="67" spans="1:13" ht="15.75" hidden="1" thickBot="1" x14ac:dyDescent="0.3">
      <c r="A67" s="13" t="s">
        <v>207</v>
      </c>
      <c r="B67" s="34" t="s">
        <v>210</v>
      </c>
      <c r="C67" s="34" t="s">
        <v>192</v>
      </c>
      <c r="D67" s="34" t="s">
        <v>196</v>
      </c>
      <c r="E67" s="34" t="s">
        <v>44</v>
      </c>
      <c r="F67" s="34" t="s">
        <v>337</v>
      </c>
      <c r="G67" s="34"/>
      <c r="H67" s="34" t="s">
        <v>211</v>
      </c>
      <c r="I67" s="34" t="s">
        <v>193</v>
      </c>
      <c r="J67" s="34" t="s">
        <v>194</v>
      </c>
      <c r="K67" s="34" t="s">
        <v>195</v>
      </c>
      <c r="L67" s="34" t="s">
        <v>338</v>
      </c>
    </row>
    <row r="68" spans="1:13" ht="28.5" customHeight="1" thickTop="1" x14ac:dyDescent="0.25">
      <c r="A68" s="13" t="s">
        <v>165</v>
      </c>
      <c r="B68" s="87" t="s">
        <v>260</v>
      </c>
      <c r="C68" s="88" t="str">
        <f>xlvar.PYORIG.DESCRLONG</f>
        <v>2020/21 Quarter 3 PJ Budget</v>
      </c>
      <c r="D68" s="88" t="str">
        <f>LEFT(xlvar.NXTBUD.DESCRLONG,7)</f>
        <v>2021/22</v>
      </c>
      <c r="E68" s="88" t="str">
        <f t="shared" ref="E68:M68" si="13">LEFT(D68,4)+1&amp;"/"&amp;RIGHT(D68,2)+1</f>
        <v>2022/23</v>
      </c>
      <c r="F68" s="88" t="str">
        <f t="shared" si="13"/>
        <v>2023/24</v>
      </c>
      <c r="G68" s="89" t="str">
        <f t="shared" si="13"/>
        <v>2024/25</v>
      </c>
      <c r="H68" s="48" t="str">
        <f t="shared" si="13"/>
        <v>2025/26</v>
      </c>
      <c r="I68" s="49" t="str">
        <f t="shared" si="13"/>
        <v>2026/27</v>
      </c>
      <c r="J68" s="49" t="str">
        <f t="shared" si="13"/>
        <v>2027/28</v>
      </c>
      <c r="K68" s="49" t="str">
        <f t="shared" si="13"/>
        <v>2028/29</v>
      </c>
      <c r="L68" s="49" t="str">
        <f t="shared" si="13"/>
        <v>2029/30</v>
      </c>
      <c r="M68" s="49" t="str">
        <f t="shared" si="13"/>
        <v>2030/31</v>
      </c>
    </row>
    <row r="69" spans="1:13" x14ac:dyDescent="0.25">
      <c r="A69" s="13" t="s">
        <v>166</v>
      </c>
      <c r="B69" s="90" t="s">
        <v>134</v>
      </c>
      <c r="C69" s="91"/>
      <c r="D69" s="92"/>
      <c r="E69" s="91"/>
      <c r="F69" s="91"/>
      <c r="G69" s="93"/>
      <c r="H69" s="40"/>
      <c r="I69" s="28"/>
      <c r="J69" s="28"/>
      <c r="K69" s="28"/>
      <c r="L69" s="28"/>
      <c r="M69" s="28"/>
    </row>
    <row r="70" spans="1:13" x14ac:dyDescent="0.25">
      <c r="A70" s="13" t="s">
        <v>238</v>
      </c>
      <c r="B70" s="80" t="s">
        <v>144</v>
      </c>
      <c r="C70" s="81">
        <v>4170000</v>
      </c>
      <c r="D70" s="82">
        <v>4417000</v>
      </c>
      <c r="E70" s="83">
        <v>4570930</v>
      </c>
      <c r="F70" s="83">
        <v>4730220.95</v>
      </c>
      <c r="G70" s="84">
        <v>4895059.42</v>
      </c>
      <c r="H70" s="44">
        <v>5040415.13</v>
      </c>
      <c r="I70" s="45">
        <v>5190071.67</v>
      </c>
      <c r="J70" s="45">
        <v>5344155.68</v>
      </c>
      <c r="K70" s="45">
        <v>5502797.4699999997</v>
      </c>
      <c r="L70" s="45">
        <v>5666131.2000000002</v>
      </c>
      <c r="M70" s="45">
        <v>5834294.9400000004</v>
      </c>
    </row>
    <row r="71" spans="1:13" x14ac:dyDescent="0.25">
      <c r="A71" s="13" t="s">
        <v>239</v>
      </c>
      <c r="B71" s="80" t="s">
        <v>146</v>
      </c>
      <c r="C71" s="81">
        <v>23250</v>
      </c>
      <c r="D71" s="82">
        <v>20500</v>
      </c>
      <c r="E71" s="83">
        <v>20500</v>
      </c>
      <c r="F71" s="83">
        <v>20500</v>
      </c>
      <c r="G71" s="84">
        <v>20500</v>
      </c>
      <c r="H71" s="44">
        <v>20500</v>
      </c>
      <c r="I71" s="45">
        <v>20500</v>
      </c>
      <c r="J71" s="45">
        <v>20500</v>
      </c>
      <c r="K71" s="45">
        <v>20500</v>
      </c>
      <c r="L71" s="45">
        <v>20500</v>
      </c>
      <c r="M71" s="45">
        <v>20500</v>
      </c>
    </row>
    <row r="72" spans="1:13" x14ac:dyDescent="0.25">
      <c r="A72" s="13" t="s">
        <v>240</v>
      </c>
      <c r="B72" s="80" t="s">
        <v>147</v>
      </c>
      <c r="C72" s="81">
        <v>22800</v>
      </c>
      <c r="D72" s="82">
        <v>26828</v>
      </c>
      <c r="E72" s="83">
        <v>27901.119999999999</v>
      </c>
      <c r="F72" s="83">
        <v>29017.16</v>
      </c>
      <c r="G72" s="84">
        <v>30177.85</v>
      </c>
      <c r="H72" s="44">
        <v>31384.959999999999</v>
      </c>
      <c r="I72" s="45">
        <v>32640.35</v>
      </c>
      <c r="J72" s="45">
        <v>33945.97</v>
      </c>
      <c r="K72" s="45">
        <v>35303.81</v>
      </c>
      <c r="L72" s="45">
        <v>36715.96</v>
      </c>
      <c r="M72" s="45">
        <v>38184.6</v>
      </c>
    </row>
    <row r="73" spans="1:13" x14ac:dyDescent="0.25">
      <c r="A73" s="13" t="s">
        <v>241</v>
      </c>
      <c r="B73" s="80" t="s">
        <v>148</v>
      </c>
      <c r="C73" s="81">
        <v>71500</v>
      </c>
      <c r="D73" s="82">
        <v>71500</v>
      </c>
      <c r="E73" s="83">
        <v>71500</v>
      </c>
      <c r="F73" s="83">
        <v>71500</v>
      </c>
      <c r="G73" s="84">
        <v>71500</v>
      </c>
      <c r="H73" s="44">
        <v>71500</v>
      </c>
      <c r="I73" s="45">
        <v>71500</v>
      </c>
      <c r="J73" s="45">
        <v>71500</v>
      </c>
      <c r="K73" s="45">
        <v>71500</v>
      </c>
      <c r="L73" s="45">
        <v>71500</v>
      </c>
      <c r="M73" s="45">
        <v>71500</v>
      </c>
    </row>
    <row r="74" spans="1:13" x14ac:dyDescent="0.25">
      <c r="A74" s="13" t="s">
        <v>272</v>
      </c>
      <c r="B74" s="80" t="s">
        <v>149</v>
      </c>
      <c r="C74" s="81">
        <v>6970</v>
      </c>
      <c r="D74" s="82">
        <v>7179</v>
      </c>
      <c r="E74" s="83">
        <v>7376.42</v>
      </c>
      <c r="F74" s="83">
        <v>7579.27</v>
      </c>
      <c r="G74" s="84">
        <v>7787.7</v>
      </c>
      <c r="H74" s="44">
        <v>8001.86</v>
      </c>
      <c r="I74" s="45">
        <v>8221.91</v>
      </c>
      <c r="J74" s="45">
        <v>8448.01</v>
      </c>
      <c r="K74" s="45">
        <v>8680.33</v>
      </c>
      <c r="L74" s="45">
        <v>8919.0400000000009</v>
      </c>
      <c r="M74" s="45">
        <v>9164.31</v>
      </c>
    </row>
    <row r="75" spans="1:13" hidden="1" x14ac:dyDescent="0.25">
      <c r="A75" s="13" t="s">
        <v>207</v>
      </c>
      <c r="B75" s="63"/>
      <c r="C75" s="57"/>
      <c r="D75" s="58"/>
      <c r="E75" s="57"/>
      <c r="F75" s="57"/>
      <c r="G75" s="59"/>
      <c r="H75" s="42"/>
      <c r="I75" s="29"/>
      <c r="J75" s="29"/>
      <c r="K75" s="29"/>
      <c r="L75" s="29"/>
      <c r="M75" s="29"/>
    </row>
    <row r="76" spans="1:13" x14ac:dyDescent="0.25">
      <c r="A76" s="13" t="s">
        <v>168</v>
      </c>
      <c r="B76" s="64" t="s">
        <v>115</v>
      </c>
      <c r="C76" s="65">
        <f t="shared" ref="C76" si="14">SUM(C69:C75)</f>
        <v>4294520</v>
      </c>
      <c r="D76" s="66">
        <f t="shared" ref="D76:M76" si="15">SUM(D69:D75)</f>
        <v>4543007</v>
      </c>
      <c r="E76" s="65">
        <f t="shared" si="15"/>
        <v>4698207.54</v>
      </c>
      <c r="F76" s="65">
        <f t="shared" si="15"/>
        <v>4858817.38</v>
      </c>
      <c r="G76" s="67">
        <f t="shared" si="15"/>
        <v>5025024.97</v>
      </c>
      <c r="H76" s="43">
        <f t="shared" si="15"/>
        <v>5171801.95</v>
      </c>
      <c r="I76" s="31">
        <f t="shared" si="15"/>
        <v>5322933.93</v>
      </c>
      <c r="J76" s="31">
        <f t="shared" si="15"/>
        <v>5478549.6599999992</v>
      </c>
      <c r="K76" s="31">
        <f t="shared" si="15"/>
        <v>5638781.6099999994</v>
      </c>
      <c r="L76" s="31">
        <f t="shared" si="15"/>
        <v>5803766.2000000002</v>
      </c>
      <c r="M76" s="31">
        <f t="shared" si="15"/>
        <v>5973643.8499999996</v>
      </c>
    </row>
    <row r="77" spans="1:13" x14ac:dyDescent="0.25">
      <c r="A77" s="13" t="s">
        <v>166</v>
      </c>
      <c r="B77" s="56" t="s">
        <v>135</v>
      </c>
      <c r="C77" s="57"/>
      <c r="D77" s="58"/>
      <c r="E77" s="57"/>
      <c r="F77" s="57"/>
      <c r="G77" s="59"/>
      <c r="H77" s="42"/>
      <c r="I77" s="29"/>
      <c r="J77" s="29"/>
      <c r="K77" s="29"/>
      <c r="L77" s="29"/>
      <c r="M77" s="29"/>
    </row>
    <row r="78" spans="1:13" x14ac:dyDescent="0.25">
      <c r="A78" s="13" t="s">
        <v>242</v>
      </c>
      <c r="B78" s="85" t="s">
        <v>150</v>
      </c>
      <c r="C78" s="81">
        <v>867229.52</v>
      </c>
      <c r="D78" s="82">
        <v>935737.6</v>
      </c>
      <c r="E78" s="81">
        <v>967067.73</v>
      </c>
      <c r="F78" s="81">
        <v>999458.12</v>
      </c>
      <c r="G78" s="86">
        <v>1032928.45</v>
      </c>
      <c r="H78" s="46">
        <v>1067522.6599999999</v>
      </c>
      <c r="I78" s="47">
        <v>1103284.8999999999</v>
      </c>
      <c r="J78" s="47">
        <v>1140247.57</v>
      </c>
      <c r="K78" s="47">
        <v>1178455.32</v>
      </c>
      <c r="L78" s="47">
        <v>1217953.05</v>
      </c>
      <c r="M78" s="47">
        <v>1258785.96</v>
      </c>
    </row>
    <row r="79" spans="1:13" x14ac:dyDescent="0.25">
      <c r="A79" s="13" t="s">
        <v>243</v>
      </c>
      <c r="B79" s="85" t="s">
        <v>151</v>
      </c>
      <c r="C79" s="81">
        <v>898930.61</v>
      </c>
      <c r="D79" s="82">
        <v>931836.53</v>
      </c>
      <c r="E79" s="81">
        <v>880399.53</v>
      </c>
      <c r="F79" s="81">
        <v>904610.5</v>
      </c>
      <c r="G79" s="86">
        <v>929487.31</v>
      </c>
      <c r="H79" s="46">
        <v>1032548.2</v>
      </c>
      <c r="I79" s="47">
        <v>981312.02</v>
      </c>
      <c r="J79" s="47">
        <v>1008298.11</v>
      </c>
      <c r="K79" s="47">
        <v>1036026.3</v>
      </c>
      <c r="L79" s="47">
        <v>1144517.01</v>
      </c>
      <c r="M79" s="47">
        <v>1093791.25</v>
      </c>
    </row>
    <row r="80" spans="1:13" x14ac:dyDescent="0.25">
      <c r="A80" s="13" t="s">
        <v>244</v>
      </c>
      <c r="B80" s="85" t="s">
        <v>153</v>
      </c>
      <c r="C80" s="81">
        <v>700</v>
      </c>
      <c r="D80" s="82">
        <v>700</v>
      </c>
      <c r="E80" s="81">
        <v>700</v>
      </c>
      <c r="F80" s="81">
        <v>700</v>
      </c>
      <c r="G80" s="86">
        <v>700</v>
      </c>
      <c r="H80" s="46">
        <v>700</v>
      </c>
      <c r="I80" s="47">
        <v>700</v>
      </c>
      <c r="J80" s="47">
        <v>700</v>
      </c>
      <c r="K80" s="47">
        <v>700</v>
      </c>
      <c r="L80" s="47">
        <v>700</v>
      </c>
      <c r="M80" s="47">
        <v>700</v>
      </c>
    </row>
    <row r="81" spans="1:13" x14ac:dyDescent="0.25">
      <c r="A81" s="13" t="s">
        <v>245</v>
      </c>
      <c r="B81" s="85" t="s">
        <v>154</v>
      </c>
      <c r="C81" s="81">
        <v>11000</v>
      </c>
      <c r="D81" s="82">
        <v>6000</v>
      </c>
      <c r="E81" s="81">
        <v>6165</v>
      </c>
      <c r="F81" s="81">
        <v>6334.53</v>
      </c>
      <c r="G81" s="86">
        <v>6508.73</v>
      </c>
      <c r="H81" s="46">
        <v>6687.72</v>
      </c>
      <c r="I81" s="47">
        <v>6871.63</v>
      </c>
      <c r="J81" s="47">
        <v>7060.6</v>
      </c>
      <c r="K81" s="47">
        <v>7254.76</v>
      </c>
      <c r="L81" s="47">
        <v>7454.26</v>
      </c>
      <c r="M81" s="47">
        <v>7659.25</v>
      </c>
    </row>
    <row r="82" spans="1:13" x14ac:dyDescent="0.25">
      <c r="A82" s="13" t="s">
        <v>246</v>
      </c>
      <c r="B82" s="85" t="s">
        <v>155</v>
      </c>
      <c r="C82" s="81">
        <v>2967492.94</v>
      </c>
      <c r="D82" s="82">
        <v>2676451.6800000002</v>
      </c>
      <c r="E82" s="81">
        <v>2509794.46</v>
      </c>
      <c r="F82" s="81">
        <v>2582968.39</v>
      </c>
      <c r="G82" s="86">
        <v>2658300.0099999998</v>
      </c>
      <c r="H82" s="46">
        <v>2735853.75</v>
      </c>
      <c r="I82" s="47">
        <v>2815695.99</v>
      </c>
      <c r="J82" s="47">
        <v>2897895.12</v>
      </c>
      <c r="K82" s="47">
        <v>2982521.6</v>
      </c>
      <c r="L82" s="47">
        <v>3069647.98</v>
      </c>
      <c r="M82" s="47">
        <v>3159349.1</v>
      </c>
    </row>
    <row r="83" spans="1:13" hidden="1" x14ac:dyDescent="0.25">
      <c r="A83" s="13" t="s">
        <v>207</v>
      </c>
      <c r="B83" s="63"/>
      <c r="C83" s="57"/>
      <c r="D83" s="58"/>
      <c r="E83" s="57"/>
      <c r="F83" s="57"/>
      <c r="G83" s="59"/>
      <c r="H83" s="42"/>
      <c r="I83" s="29"/>
      <c r="J83" s="29"/>
      <c r="K83" s="29"/>
      <c r="L83" s="29"/>
      <c r="M83" s="29"/>
    </row>
    <row r="84" spans="1:13" ht="15.75" thickBot="1" x14ac:dyDescent="0.3">
      <c r="A84" s="13" t="s">
        <v>165</v>
      </c>
      <c r="B84" s="68" t="s">
        <v>116</v>
      </c>
      <c r="C84" s="69">
        <f t="shared" ref="C84:M84" si="16">SUM(C77:C83)</f>
        <v>4745353.07</v>
      </c>
      <c r="D84" s="70">
        <f t="shared" si="16"/>
        <v>4550725.8100000005</v>
      </c>
      <c r="E84" s="69">
        <f t="shared" si="16"/>
        <v>4364126.72</v>
      </c>
      <c r="F84" s="69">
        <f t="shared" si="16"/>
        <v>4494071.54</v>
      </c>
      <c r="G84" s="71">
        <f t="shared" si="16"/>
        <v>4627924.5</v>
      </c>
      <c r="H84" s="43">
        <f t="shared" si="16"/>
        <v>4843312.33</v>
      </c>
      <c r="I84" s="31">
        <f t="shared" si="16"/>
        <v>4907864.54</v>
      </c>
      <c r="J84" s="31">
        <f t="shared" si="16"/>
        <v>5054201.4000000004</v>
      </c>
      <c r="K84" s="31">
        <f t="shared" si="16"/>
        <v>5204957.9800000004</v>
      </c>
      <c r="L84" s="31">
        <f t="shared" si="16"/>
        <v>5440272.2999999998</v>
      </c>
      <c r="M84" s="31">
        <f t="shared" si="16"/>
        <v>5520285.5600000005</v>
      </c>
    </row>
    <row r="85" spans="1:13" ht="15.75" thickTop="1" x14ac:dyDescent="0.25">
      <c r="A85" s="13" t="s">
        <v>168</v>
      </c>
      <c r="B85" s="94" t="s">
        <v>106</v>
      </c>
      <c r="C85" s="95">
        <f t="shared" ref="C85:M85" si="17">C76-C84</f>
        <v>-450833.0700000003</v>
      </c>
      <c r="D85" s="95">
        <f t="shared" si="17"/>
        <v>-7718.8100000005215</v>
      </c>
      <c r="E85" s="95">
        <f t="shared" si="17"/>
        <v>334080.8200000003</v>
      </c>
      <c r="F85" s="95">
        <f t="shared" si="17"/>
        <v>364745.83999999985</v>
      </c>
      <c r="G85" s="96">
        <f t="shared" si="17"/>
        <v>397100.46999999974</v>
      </c>
      <c r="H85" s="50">
        <f t="shared" si="17"/>
        <v>328489.62000000011</v>
      </c>
      <c r="I85" s="51">
        <f t="shared" si="17"/>
        <v>415069.38999999966</v>
      </c>
      <c r="J85" s="51">
        <f t="shared" si="17"/>
        <v>424348.25999999885</v>
      </c>
      <c r="K85" s="51">
        <f t="shared" si="17"/>
        <v>433823.62999999896</v>
      </c>
      <c r="L85" s="51">
        <f t="shared" si="17"/>
        <v>363493.90000000037</v>
      </c>
      <c r="M85" s="51">
        <f t="shared" si="17"/>
        <v>453358.28999999911</v>
      </c>
    </row>
    <row r="86" spans="1:13" x14ac:dyDescent="0.25">
      <c r="A86" s="13" t="s">
        <v>166</v>
      </c>
      <c r="B86" s="90" t="s">
        <v>74</v>
      </c>
      <c r="C86" s="91"/>
      <c r="D86" s="92"/>
      <c r="E86" s="91"/>
      <c r="F86" s="91"/>
      <c r="G86" s="93"/>
      <c r="H86" s="42"/>
      <c r="I86" s="29"/>
      <c r="J86" s="29"/>
      <c r="K86" s="29"/>
      <c r="L86" s="29"/>
      <c r="M86" s="29"/>
    </row>
    <row r="87" spans="1:13" hidden="1" x14ac:dyDescent="0.25">
      <c r="A87" s="13" t="s">
        <v>166</v>
      </c>
      <c r="B87" s="63"/>
      <c r="C87" s="57"/>
      <c r="D87" s="58"/>
      <c r="E87" s="57"/>
      <c r="F87" s="57"/>
      <c r="G87" s="59"/>
      <c r="H87" s="42"/>
      <c r="I87" s="29"/>
      <c r="J87" s="29"/>
      <c r="K87" s="29"/>
      <c r="L87" s="29"/>
      <c r="M87" s="29"/>
    </row>
    <row r="88" spans="1:13" ht="15.75" thickBot="1" x14ac:dyDescent="0.3">
      <c r="A88" s="13" t="s">
        <v>165</v>
      </c>
      <c r="B88" s="72" t="s">
        <v>107</v>
      </c>
      <c r="C88" s="73">
        <f t="shared" ref="C88:M88" si="18">SUM(C85:C87)</f>
        <v>-450833.0700000003</v>
      </c>
      <c r="D88" s="73">
        <f t="shared" si="18"/>
        <v>-7718.8100000005215</v>
      </c>
      <c r="E88" s="73">
        <f t="shared" si="18"/>
        <v>334080.8200000003</v>
      </c>
      <c r="F88" s="73">
        <f t="shared" si="18"/>
        <v>364745.83999999985</v>
      </c>
      <c r="G88" s="74">
        <f t="shared" si="18"/>
        <v>397100.46999999974</v>
      </c>
      <c r="H88" s="50">
        <f t="shared" si="18"/>
        <v>328489.62000000011</v>
      </c>
      <c r="I88" s="51">
        <f t="shared" si="18"/>
        <v>415069.38999999966</v>
      </c>
      <c r="J88" s="51">
        <f t="shared" si="18"/>
        <v>424348.25999999885</v>
      </c>
      <c r="K88" s="51">
        <f t="shared" si="18"/>
        <v>433823.62999999896</v>
      </c>
      <c r="L88" s="51">
        <f t="shared" si="18"/>
        <v>363493.90000000037</v>
      </c>
      <c r="M88" s="51">
        <f t="shared" si="18"/>
        <v>453358.28999999911</v>
      </c>
    </row>
    <row r="89" spans="1:13" ht="16.5" thickTop="1" thickBot="1" x14ac:dyDescent="0.3">
      <c r="A89" s="13" t="s">
        <v>165</v>
      </c>
      <c r="B89" s="38"/>
      <c r="C89" s="39"/>
      <c r="D89" s="39"/>
      <c r="E89" s="39"/>
      <c r="F89" s="39"/>
      <c r="G89" s="39"/>
      <c r="H89" s="35"/>
      <c r="I89" s="35"/>
      <c r="J89" s="35"/>
      <c r="K89" s="35"/>
      <c r="L89" s="35"/>
      <c r="M89" s="35"/>
    </row>
    <row r="90" spans="1:13" ht="26.25" thickTop="1" x14ac:dyDescent="0.25">
      <c r="A90" s="13" t="s">
        <v>168</v>
      </c>
      <c r="B90" s="87" t="s">
        <v>261</v>
      </c>
      <c r="C90" s="88" t="str">
        <f>LEFT(xlvar.NXTBUD.DESCRLONG,7)&amp;" Original"</f>
        <v>2021/22 Original</v>
      </c>
      <c r="D90" s="88" t="str">
        <f>LEFT(xlvar.NXTBUD.DESCRLONG,7)</f>
        <v>2021/22</v>
      </c>
      <c r="E90" s="88" t="str">
        <f t="shared" ref="E90:M90" si="19">LEFT(D90,4)+1&amp;"/"&amp;RIGHT(D90,2)+1</f>
        <v>2022/23</v>
      </c>
      <c r="F90" s="88" t="str">
        <f t="shared" si="19"/>
        <v>2023/24</v>
      </c>
      <c r="G90" s="89" t="str">
        <f t="shared" si="19"/>
        <v>2024/25</v>
      </c>
      <c r="H90" s="48" t="str">
        <f t="shared" si="19"/>
        <v>2025/26</v>
      </c>
      <c r="I90" s="49" t="str">
        <f t="shared" si="19"/>
        <v>2026/27</v>
      </c>
      <c r="J90" s="49" t="str">
        <f t="shared" si="19"/>
        <v>2027/28</v>
      </c>
      <c r="K90" s="49" t="str">
        <f t="shared" si="19"/>
        <v>2028/29</v>
      </c>
      <c r="L90" s="49" t="str">
        <f t="shared" si="19"/>
        <v>2029/30</v>
      </c>
      <c r="M90" s="49" t="str">
        <f t="shared" si="19"/>
        <v>2030/31</v>
      </c>
    </row>
    <row r="91" spans="1:13" x14ac:dyDescent="0.25">
      <c r="A91" s="13" t="s">
        <v>167</v>
      </c>
      <c r="B91" s="90" t="s">
        <v>137</v>
      </c>
      <c r="C91" s="91"/>
      <c r="D91" s="92"/>
      <c r="E91" s="91"/>
      <c r="F91" s="91"/>
      <c r="G91" s="93"/>
      <c r="H91" s="42"/>
      <c r="I91" s="29"/>
      <c r="J91" s="29"/>
      <c r="K91" s="29"/>
      <c r="L91" s="29"/>
      <c r="M91" s="29"/>
    </row>
    <row r="92" spans="1:13" x14ac:dyDescent="0.25">
      <c r="A92" s="13" t="s">
        <v>247</v>
      </c>
      <c r="B92" s="85" t="s">
        <v>153</v>
      </c>
      <c r="C92" s="81">
        <v>700</v>
      </c>
      <c r="D92" s="82">
        <v>700</v>
      </c>
      <c r="E92" s="81">
        <v>700</v>
      </c>
      <c r="F92" s="81">
        <v>700</v>
      </c>
      <c r="G92" s="86">
        <v>700</v>
      </c>
      <c r="H92" s="46">
        <v>700</v>
      </c>
      <c r="I92" s="47">
        <v>700</v>
      </c>
      <c r="J92" s="47">
        <v>700</v>
      </c>
      <c r="K92" s="47">
        <v>700</v>
      </c>
      <c r="L92" s="47">
        <v>700</v>
      </c>
      <c r="M92" s="47">
        <v>700</v>
      </c>
    </row>
    <row r="93" spans="1:13" hidden="1" x14ac:dyDescent="0.25">
      <c r="A93" s="13" t="s">
        <v>165</v>
      </c>
      <c r="B93" s="63"/>
      <c r="C93" s="57"/>
      <c r="D93" s="58"/>
      <c r="E93" s="57"/>
      <c r="F93" s="57"/>
      <c r="G93" s="59"/>
      <c r="H93" s="42"/>
      <c r="I93" s="29"/>
      <c r="J93" s="29"/>
      <c r="K93" s="29"/>
      <c r="L93" s="29"/>
      <c r="M93" s="29"/>
    </row>
    <row r="94" spans="1:13" x14ac:dyDescent="0.25">
      <c r="A94" s="13" t="s">
        <v>168</v>
      </c>
      <c r="B94" s="64" t="str">
        <f t="shared" ref="B94" si="20">"Total "&amp;B91</f>
        <v>Total Non Cash</v>
      </c>
      <c r="C94" s="65">
        <f t="shared" ref="C94:M94" si="21">SUM(C91:C93)</f>
        <v>700</v>
      </c>
      <c r="D94" s="66">
        <f t="shared" si="21"/>
        <v>700</v>
      </c>
      <c r="E94" s="65">
        <f t="shared" si="21"/>
        <v>700</v>
      </c>
      <c r="F94" s="65">
        <f t="shared" si="21"/>
        <v>700</v>
      </c>
      <c r="G94" s="67">
        <f t="shared" si="21"/>
        <v>700</v>
      </c>
      <c r="H94" s="43">
        <f t="shared" si="21"/>
        <v>700</v>
      </c>
      <c r="I94" s="31">
        <f t="shared" si="21"/>
        <v>700</v>
      </c>
      <c r="J94" s="31">
        <f t="shared" si="21"/>
        <v>700</v>
      </c>
      <c r="K94" s="31">
        <f t="shared" si="21"/>
        <v>700</v>
      </c>
      <c r="L94" s="31">
        <f t="shared" si="21"/>
        <v>700</v>
      </c>
      <c r="M94" s="31">
        <f t="shared" si="21"/>
        <v>700</v>
      </c>
    </row>
    <row r="95" spans="1:13" x14ac:dyDescent="0.25">
      <c r="A95" s="13" t="s">
        <v>170</v>
      </c>
      <c r="B95" s="75" t="s">
        <v>75</v>
      </c>
      <c r="C95" s="61"/>
      <c r="D95" s="76"/>
      <c r="E95" s="61"/>
      <c r="F95" s="61"/>
      <c r="G95" s="62"/>
      <c r="H95" s="41"/>
      <c r="I95" s="30"/>
      <c r="J95" s="30"/>
      <c r="K95" s="30"/>
      <c r="L95" s="30"/>
      <c r="M95" s="30"/>
    </row>
    <row r="96" spans="1:13" x14ac:dyDescent="0.25">
      <c r="A96" s="13" t="s">
        <v>339</v>
      </c>
      <c r="B96" s="85" t="s">
        <v>140</v>
      </c>
      <c r="C96" s="81">
        <v>-29000</v>
      </c>
      <c r="D96" s="82">
        <v>-20000</v>
      </c>
      <c r="E96" s="81">
        <v>0</v>
      </c>
      <c r="F96" s="81">
        <v>0</v>
      </c>
      <c r="G96" s="8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</row>
    <row r="97" spans="1:13" x14ac:dyDescent="0.25">
      <c r="A97" s="13" t="s">
        <v>207</v>
      </c>
      <c r="B97" s="63" t="s">
        <v>142</v>
      </c>
      <c r="C97" s="57">
        <v>0</v>
      </c>
      <c r="D97" s="58">
        <v>0</v>
      </c>
      <c r="E97" s="57">
        <v>0</v>
      </c>
      <c r="F97" s="57">
        <v>0</v>
      </c>
      <c r="G97" s="59">
        <v>0</v>
      </c>
      <c r="H97" s="42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</row>
    <row r="98" spans="1:13" hidden="1" x14ac:dyDescent="0.25">
      <c r="A98" s="13" t="s">
        <v>165</v>
      </c>
      <c r="B98" s="63"/>
      <c r="C98" s="57"/>
      <c r="D98" s="58"/>
      <c r="E98" s="57"/>
      <c r="F98" s="57"/>
      <c r="G98" s="59"/>
      <c r="H98" s="42"/>
      <c r="I98" s="29"/>
      <c r="J98" s="29"/>
      <c r="K98" s="29"/>
      <c r="L98" s="29"/>
      <c r="M98" s="29"/>
    </row>
    <row r="99" spans="1:13" x14ac:dyDescent="0.25">
      <c r="A99" s="13" t="s">
        <v>165</v>
      </c>
      <c r="B99" s="64" t="str">
        <f>"Total "&amp;B95</f>
        <v>Total Investing Fund Flows</v>
      </c>
      <c r="C99" s="65">
        <f t="shared" ref="C99:M99" si="22">SUM(C96:C98)</f>
        <v>-29000</v>
      </c>
      <c r="D99" s="66">
        <f t="shared" si="22"/>
        <v>-20000</v>
      </c>
      <c r="E99" s="65">
        <f t="shared" si="22"/>
        <v>0</v>
      </c>
      <c r="F99" s="65">
        <f t="shared" si="22"/>
        <v>0</v>
      </c>
      <c r="G99" s="67">
        <f t="shared" si="22"/>
        <v>0</v>
      </c>
      <c r="H99" s="43">
        <f t="shared" si="22"/>
        <v>0</v>
      </c>
      <c r="I99" s="31">
        <f t="shared" si="22"/>
        <v>0</v>
      </c>
      <c r="J99" s="31">
        <f t="shared" si="22"/>
        <v>0</v>
      </c>
      <c r="K99" s="31">
        <f t="shared" si="22"/>
        <v>0</v>
      </c>
      <c r="L99" s="31">
        <f t="shared" si="22"/>
        <v>0</v>
      </c>
      <c r="M99" s="31">
        <f t="shared" si="22"/>
        <v>0</v>
      </c>
    </row>
    <row r="100" spans="1:13" x14ac:dyDescent="0.25">
      <c r="A100" s="13" t="s">
        <v>170</v>
      </c>
      <c r="B100" s="75" t="s">
        <v>77</v>
      </c>
      <c r="C100" s="61"/>
      <c r="D100" s="76"/>
      <c r="E100" s="61"/>
      <c r="F100" s="61"/>
      <c r="G100" s="62"/>
      <c r="H100" s="41"/>
      <c r="I100" s="30"/>
      <c r="J100" s="30"/>
      <c r="K100" s="30"/>
      <c r="L100" s="30"/>
      <c r="M100" s="30"/>
    </row>
    <row r="101" spans="1:13" hidden="1" x14ac:dyDescent="0.25">
      <c r="A101" s="13" t="s">
        <v>169</v>
      </c>
      <c r="B101" s="63"/>
      <c r="C101" s="57"/>
      <c r="D101" s="58"/>
      <c r="E101" s="57"/>
      <c r="F101" s="57"/>
      <c r="G101" s="59"/>
      <c r="H101" s="42"/>
      <c r="I101" s="29"/>
      <c r="J101" s="29"/>
      <c r="K101" s="29"/>
      <c r="L101" s="29"/>
      <c r="M101" s="29"/>
    </row>
    <row r="102" spans="1:13" ht="15.75" thickBot="1" x14ac:dyDescent="0.3">
      <c r="A102" s="13" t="s">
        <v>165</v>
      </c>
      <c r="B102" s="68" t="str">
        <f>"Total "&amp;B100</f>
        <v>Total Financing Fund Flows</v>
      </c>
      <c r="C102" s="69">
        <f t="shared" ref="C102:M102" si="23">SUM(C101:C101)</f>
        <v>0</v>
      </c>
      <c r="D102" s="70">
        <f t="shared" si="23"/>
        <v>0</v>
      </c>
      <c r="E102" s="69">
        <f t="shared" si="23"/>
        <v>0</v>
      </c>
      <c r="F102" s="69">
        <f t="shared" si="23"/>
        <v>0</v>
      </c>
      <c r="G102" s="71">
        <f t="shared" si="23"/>
        <v>0</v>
      </c>
      <c r="H102" s="43">
        <f t="shared" si="23"/>
        <v>0</v>
      </c>
      <c r="I102" s="31">
        <f t="shared" si="23"/>
        <v>0</v>
      </c>
      <c r="J102" s="31">
        <f t="shared" si="23"/>
        <v>0</v>
      </c>
      <c r="K102" s="31">
        <f t="shared" si="23"/>
        <v>0</v>
      </c>
      <c r="L102" s="31">
        <f t="shared" si="23"/>
        <v>0</v>
      </c>
      <c r="M102" s="31">
        <f t="shared" si="23"/>
        <v>0</v>
      </c>
    </row>
    <row r="103" spans="1:13" ht="15.75" thickTop="1" x14ac:dyDescent="0.25">
      <c r="A103" s="13" t="s">
        <v>170</v>
      </c>
      <c r="B103" s="94" t="s">
        <v>108</v>
      </c>
      <c r="C103" s="95">
        <f t="shared" ref="C103:M103" si="24">C88+C94+C99+C102</f>
        <v>-479133.0700000003</v>
      </c>
      <c r="D103" s="95">
        <f t="shared" si="24"/>
        <v>-27018.810000000522</v>
      </c>
      <c r="E103" s="95">
        <f t="shared" si="24"/>
        <v>334780.8200000003</v>
      </c>
      <c r="F103" s="95">
        <f t="shared" si="24"/>
        <v>365445.83999999985</v>
      </c>
      <c r="G103" s="96">
        <f t="shared" si="24"/>
        <v>397800.46999999974</v>
      </c>
      <c r="H103" s="50">
        <f t="shared" si="24"/>
        <v>329189.62000000011</v>
      </c>
      <c r="I103" s="51">
        <f t="shared" si="24"/>
        <v>415769.38999999966</v>
      </c>
      <c r="J103" s="51">
        <f t="shared" si="24"/>
        <v>425048.25999999885</v>
      </c>
      <c r="K103" s="51">
        <f t="shared" si="24"/>
        <v>434523.62999999896</v>
      </c>
      <c r="L103" s="51">
        <f t="shared" si="24"/>
        <v>364193.90000000037</v>
      </c>
      <c r="M103" s="51">
        <f t="shared" si="24"/>
        <v>454058.28999999911</v>
      </c>
    </row>
    <row r="104" spans="1:13" x14ac:dyDescent="0.25">
      <c r="A104" s="13" t="s">
        <v>167</v>
      </c>
      <c r="B104" s="97" t="s">
        <v>78</v>
      </c>
      <c r="C104" s="98"/>
      <c r="D104" s="99"/>
      <c r="E104" s="98"/>
      <c r="F104" s="98"/>
      <c r="G104" s="100"/>
      <c r="H104" s="41"/>
      <c r="I104" s="30"/>
      <c r="J104" s="30"/>
      <c r="K104" s="30"/>
      <c r="L104" s="30"/>
      <c r="M104" s="30"/>
    </row>
    <row r="105" spans="1:13" x14ac:dyDescent="0.25">
      <c r="A105" s="13" t="s">
        <v>340</v>
      </c>
      <c r="B105" s="85" t="s">
        <v>164</v>
      </c>
      <c r="C105" s="81">
        <v>80000.039999999994</v>
      </c>
      <c r="D105" s="82">
        <v>20000.04</v>
      </c>
      <c r="E105" s="81">
        <v>0</v>
      </c>
      <c r="F105" s="81">
        <v>0</v>
      </c>
      <c r="G105" s="86">
        <v>0</v>
      </c>
      <c r="H105" s="46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</row>
    <row r="106" spans="1:13" hidden="1" x14ac:dyDescent="0.25">
      <c r="A106" s="13" t="s">
        <v>169</v>
      </c>
      <c r="B106" s="63"/>
      <c r="C106" s="57"/>
      <c r="D106" s="58"/>
      <c r="E106" s="57"/>
      <c r="F106" s="57"/>
      <c r="G106" s="59"/>
      <c r="H106" s="42"/>
      <c r="I106" s="29"/>
      <c r="J106" s="29"/>
      <c r="K106" s="29"/>
      <c r="L106" s="29"/>
      <c r="M106" s="29"/>
    </row>
    <row r="107" spans="1:13" ht="15.75" thickBot="1" x14ac:dyDescent="0.3">
      <c r="A107" s="13" t="s">
        <v>165</v>
      </c>
      <c r="B107" s="68" t="str">
        <f>"Total "&amp;B104</f>
        <v>Total Reserve Movements</v>
      </c>
      <c r="C107" s="69">
        <f t="shared" ref="C107:M107" si="25">SUM(C105:C106)</f>
        <v>80000.039999999994</v>
      </c>
      <c r="D107" s="70">
        <f t="shared" si="25"/>
        <v>20000.04</v>
      </c>
      <c r="E107" s="69">
        <f t="shared" si="25"/>
        <v>0</v>
      </c>
      <c r="F107" s="69">
        <f t="shared" si="25"/>
        <v>0</v>
      </c>
      <c r="G107" s="71">
        <f t="shared" si="25"/>
        <v>0</v>
      </c>
      <c r="H107" s="43">
        <f t="shared" si="25"/>
        <v>0</v>
      </c>
      <c r="I107" s="31">
        <f t="shared" si="25"/>
        <v>0</v>
      </c>
      <c r="J107" s="31">
        <f t="shared" si="25"/>
        <v>0</v>
      </c>
      <c r="K107" s="31">
        <f t="shared" si="25"/>
        <v>0</v>
      </c>
      <c r="L107" s="31">
        <f t="shared" si="25"/>
        <v>0</v>
      </c>
      <c r="M107" s="31">
        <f t="shared" si="25"/>
        <v>0</v>
      </c>
    </row>
    <row r="108" spans="1:13" ht="16.5" thickTop="1" thickBot="1" x14ac:dyDescent="0.3">
      <c r="A108" s="13" t="s">
        <v>165</v>
      </c>
      <c r="B108" s="72" t="s">
        <v>109</v>
      </c>
      <c r="C108" s="73">
        <f t="shared" ref="C108:M108" si="26">C103+C107</f>
        <v>-399133.03000000032</v>
      </c>
      <c r="D108" s="73">
        <f t="shared" si="26"/>
        <v>-7018.7700000005207</v>
      </c>
      <c r="E108" s="73">
        <f t="shared" si="26"/>
        <v>334780.8200000003</v>
      </c>
      <c r="F108" s="73">
        <f t="shared" si="26"/>
        <v>365445.83999999985</v>
      </c>
      <c r="G108" s="74">
        <f t="shared" si="26"/>
        <v>397800.46999999974</v>
      </c>
      <c r="H108" s="50">
        <f t="shared" si="26"/>
        <v>329189.62000000011</v>
      </c>
      <c r="I108" s="51">
        <f t="shared" si="26"/>
        <v>415769.38999999966</v>
      </c>
      <c r="J108" s="51">
        <f t="shared" si="26"/>
        <v>425048.25999999885</v>
      </c>
      <c r="K108" s="51">
        <f t="shared" si="26"/>
        <v>434523.62999999896</v>
      </c>
      <c r="L108" s="51">
        <f t="shared" si="26"/>
        <v>364193.90000000037</v>
      </c>
      <c r="M108" s="51">
        <f t="shared" si="26"/>
        <v>454058.28999999911</v>
      </c>
    </row>
    <row r="109" spans="1:13" ht="15.75" thickTop="1" x14ac:dyDescent="0.25">
      <c r="A109" s="13" t="s">
        <v>172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x14ac:dyDescent="0.25">
      <c r="A110" s="13" t="s">
        <v>257</v>
      </c>
      <c r="B110" s="77" t="s">
        <v>250</v>
      </c>
      <c r="C110" s="78">
        <f>+C108+'Gen Unrestricted'!B8</f>
        <v>1747866.9699999997</v>
      </c>
      <c r="D110" s="78">
        <f t="shared" ref="D110" si="27">+C110+D108</f>
        <v>1740848.1999999993</v>
      </c>
      <c r="E110" s="78">
        <f t="shared" ref="E110" si="28">+D110+E108</f>
        <v>2075629.0199999996</v>
      </c>
      <c r="F110" s="78">
        <f t="shared" ref="F110" si="29">+E110+F108</f>
        <v>2441074.8599999994</v>
      </c>
      <c r="G110" s="78">
        <f t="shared" ref="G110" si="30">+F110+G108</f>
        <v>2838875.3299999991</v>
      </c>
      <c r="H110" s="52"/>
      <c r="I110" s="52"/>
      <c r="J110" s="52"/>
      <c r="K110" s="52"/>
      <c r="L110" s="52"/>
      <c r="M110" s="52"/>
    </row>
    <row r="111" spans="1:13" x14ac:dyDescent="0.25">
      <c r="A111" s="13" t="s">
        <v>165</v>
      </c>
    </row>
    <row r="112" spans="1:13" hidden="1" x14ac:dyDescent="0.25">
      <c r="A112" s="13" t="s">
        <v>207</v>
      </c>
      <c r="B112" s="1" t="str">
        <f>IF(xlvar.SELECT="Entity",B114,IF(xlvar.SELECT="Directorate",C114,IF(xlvar.SELECT="Business Unit",D114,IF(xlvar.SELECT="Key Outcome Area",H114,IF(xlvar.SELECT="IPR Outcomes",I114,IF(xlvar.SELECT="IPR Strategies",J114,IF(xlvar.SELECT="IPR Activities",K114,IF(xlvar.SELECT="Project",L114,F114))))))))</f>
        <v>30 - Water Fund</v>
      </c>
    </row>
    <row r="113" spans="1:13" ht="15.75" thickBot="1" x14ac:dyDescent="0.3">
      <c r="A113" s="13" t="s">
        <v>165</v>
      </c>
      <c r="B113" s="1"/>
    </row>
    <row r="114" spans="1:13" ht="15.75" hidden="1" thickBot="1" x14ac:dyDescent="0.3">
      <c r="A114" s="13" t="s">
        <v>166</v>
      </c>
      <c r="B114" s="34" t="s">
        <v>197</v>
      </c>
      <c r="C114" s="34" t="s">
        <v>192</v>
      </c>
      <c r="D114" s="34" t="s">
        <v>198</v>
      </c>
      <c r="E114" s="34" t="s">
        <v>44</v>
      </c>
      <c r="F114" s="34" t="s">
        <v>199</v>
      </c>
      <c r="G114" s="34"/>
      <c r="H114" s="34" t="s">
        <v>200</v>
      </c>
      <c r="I114" s="34" t="s">
        <v>193</v>
      </c>
      <c r="J114" s="34" t="s">
        <v>194</v>
      </c>
      <c r="K114" s="34" t="s">
        <v>195</v>
      </c>
      <c r="L114" s="34" t="s">
        <v>341</v>
      </c>
    </row>
    <row r="115" spans="1:13" ht="28.5" customHeight="1" thickTop="1" x14ac:dyDescent="0.25">
      <c r="A115" s="13" t="s">
        <v>167</v>
      </c>
      <c r="B115" s="87" t="s">
        <v>262</v>
      </c>
      <c r="C115" s="88" t="str">
        <f>xlvar.PYORIG.DESCRLONG</f>
        <v>2020/21 Quarter 3 PJ Budget</v>
      </c>
      <c r="D115" s="88" t="str">
        <f>LEFT(xlvar.NXTBUD.DESCRLONG,7)</f>
        <v>2021/22</v>
      </c>
      <c r="E115" s="88" t="str">
        <f t="shared" ref="E115:M115" si="31">LEFT(D115,4)+1&amp;"/"&amp;RIGHT(D115,2)+1</f>
        <v>2022/23</v>
      </c>
      <c r="F115" s="88" t="str">
        <f t="shared" si="31"/>
        <v>2023/24</v>
      </c>
      <c r="G115" s="89" t="str">
        <f t="shared" si="31"/>
        <v>2024/25</v>
      </c>
      <c r="H115" s="48" t="str">
        <f t="shared" si="31"/>
        <v>2025/26</v>
      </c>
      <c r="I115" s="49" t="str">
        <f t="shared" si="31"/>
        <v>2026/27</v>
      </c>
      <c r="J115" s="49" t="str">
        <f t="shared" si="31"/>
        <v>2027/28</v>
      </c>
      <c r="K115" s="49" t="str">
        <f t="shared" si="31"/>
        <v>2028/29</v>
      </c>
      <c r="L115" s="49" t="str">
        <f t="shared" si="31"/>
        <v>2029/30</v>
      </c>
      <c r="M115" s="49" t="str">
        <f t="shared" si="31"/>
        <v>2030/31</v>
      </c>
    </row>
    <row r="116" spans="1:13" x14ac:dyDescent="0.25">
      <c r="A116" s="13" t="s">
        <v>207</v>
      </c>
      <c r="B116" s="90" t="s">
        <v>134</v>
      </c>
      <c r="C116" s="91"/>
      <c r="D116" s="92"/>
      <c r="E116" s="91"/>
      <c r="F116" s="91"/>
      <c r="G116" s="93"/>
      <c r="H116" s="40"/>
      <c r="I116" s="28"/>
      <c r="J116" s="28"/>
      <c r="K116" s="28"/>
      <c r="L116" s="28"/>
      <c r="M116" s="28"/>
    </row>
    <row r="117" spans="1:13" x14ac:dyDescent="0.25">
      <c r="A117" s="13" t="s">
        <v>342</v>
      </c>
      <c r="B117" s="80" t="s">
        <v>144</v>
      </c>
      <c r="C117" s="81">
        <v>2256135</v>
      </c>
      <c r="D117" s="82">
        <v>2342309.39</v>
      </c>
      <c r="E117" s="83">
        <v>2417084.4500000002</v>
      </c>
      <c r="F117" s="83">
        <v>2494235.69</v>
      </c>
      <c r="G117" s="84">
        <v>2573838.19</v>
      </c>
      <c r="H117" s="44">
        <v>2655969.37</v>
      </c>
      <c r="I117" s="45">
        <v>2740709.07</v>
      </c>
      <c r="J117" s="45">
        <v>2828139.63</v>
      </c>
      <c r="K117" s="45">
        <v>2918345.99</v>
      </c>
      <c r="L117" s="45">
        <v>3011415.72</v>
      </c>
      <c r="M117" s="45">
        <v>3107439.16</v>
      </c>
    </row>
    <row r="118" spans="1:13" x14ac:dyDescent="0.25">
      <c r="A118" s="13" t="s">
        <v>343</v>
      </c>
      <c r="B118" s="80" t="s">
        <v>145</v>
      </c>
      <c r="C118" s="81">
        <v>7020765.46</v>
      </c>
      <c r="D118" s="82">
        <v>7254362.4000000004</v>
      </c>
      <c r="E118" s="83">
        <v>7490982.2800000003</v>
      </c>
      <c r="F118" s="83">
        <v>7735326.4400000004</v>
      </c>
      <c r="G118" s="84">
        <v>7987647.2599999998</v>
      </c>
      <c r="H118" s="44">
        <v>8248205.4100000001</v>
      </c>
      <c r="I118" s="45">
        <v>8517270.0999999996</v>
      </c>
      <c r="J118" s="45">
        <v>8795119.3100000005</v>
      </c>
      <c r="K118" s="45">
        <v>9082040.1300000008</v>
      </c>
      <c r="L118" s="45">
        <v>9378329.0600000005</v>
      </c>
      <c r="M118" s="45">
        <v>9684292.2899999991</v>
      </c>
    </row>
    <row r="119" spans="1:13" x14ac:dyDescent="0.25">
      <c r="A119" s="13" t="s">
        <v>344</v>
      </c>
      <c r="B119" s="80" t="s">
        <v>146</v>
      </c>
      <c r="C119" s="81">
        <v>282500</v>
      </c>
      <c r="D119" s="82">
        <v>270000</v>
      </c>
      <c r="E119" s="83">
        <v>270000</v>
      </c>
      <c r="F119" s="83">
        <v>270000</v>
      </c>
      <c r="G119" s="84">
        <v>270000</v>
      </c>
      <c r="H119" s="44">
        <v>270000</v>
      </c>
      <c r="I119" s="45">
        <v>270000</v>
      </c>
      <c r="J119" s="45">
        <v>270000</v>
      </c>
      <c r="K119" s="45">
        <v>270000</v>
      </c>
      <c r="L119" s="45">
        <v>270000</v>
      </c>
      <c r="M119" s="45">
        <v>270000</v>
      </c>
    </row>
    <row r="120" spans="1:13" x14ac:dyDescent="0.25">
      <c r="A120" s="13" t="s">
        <v>345</v>
      </c>
      <c r="B120" s="80" t="s">
        <v>147</v>
      </c>
      <c r="C120" s="81">
        <v>99639.360000000001</v>
      </c>
      <c r="D120" s="82">
        <v>102692.21</v>
      </c>
      <c r="E120" s="83">
        <v>106799.9</v>
      </c>
      <c r="F120" s="83">
        <v>111071.9</v>
      </c>
      <c r="G120" s="84">
        <v>115514.77</v>
      </c>
      <c r="H120" s="44">
        <v>120135.37</v>
      </c>
      <c r="I120" s="45">
        <v>124940.79</v>
      </c>
      <c r="J120" s="45">
        <v>129938.42</v>
      </c>
      <c r="K120" s="45">
        <v>135135.96</v>
      </c>
      <c r="L120" s="45">
        <v>140541.4</v>
      </c>
      <c r="M120" s="45">
        <v>146163.04999999999</v>
      </c>
    </row>
    <row r="121" spans="1:13" x14ac:dyDescent="0.25">
      <c r="A121" s="13" t="s">
        <v>346</v>
      </c>
      <c r="B121" s="80" t="s">
        <v>148</v>
      </c>
      <c r="C121" s="81">
        <v>99000</v>
      </c>
      <c r="D121" s="82">
        <v>138500</v>
      </c>
      <c r="E121" s="83">
        <v>140240</v>
      </c>
      <c r="F121" s="83">
        <v>142049.60000000001</v>
      </c>
      <c r="G121" s="84">
        <v>143931.57999999999</v>
      </c>
      <c r="H121" s="44">
        <v>145888.84</v>
      </c>
      <c r="I121" s="45">
        <v>147924.39000000001</v>
      </c>
      <c r="J121" s="45">
        <v>150041.37</v>
      </c>
      <c r="K121" s="45">
        <v>152243.01999999999</v>
      </c>
      <c r="L121" s="45">
        <v>154532.74</v>
      </c>
      <c r="M121" s="45">
        <v>156914.04999999999</v>
      </c>
    </row>
    <row r="122" spans="1:13" x14ac:dyDescent="0.25">
      <c r="A122" s="13" t="s">
        <v>347</v>
      </c>
      <c r="B122" s="80" t="s">
        <v>149</v>
      </c>
      <c r="C122" s="81">
        <v>473897</v>
      </c>
      <c r="D122" s="82">
        <v>577571</v>
      </c>
      <c r="E122" s="83">
        <v>593486.03</v>
      </c>
      <c r="F122" s="83">
        <v>609839.76</v>
      </c>
      <c r="G122" s="84">
        <v>626644.28</v>
      </c>
      <c r="H122" s="44">
        <v>643912.03</v>
      </c>
      <c r="I122" s="45">
        <v>661655.77</v>
      </c>
      <c r="J122" s="45">
        <v>679888.64</v>
      </c>
      <c r="K122" s="45">
        <v>698624.13</v>
      </c>
      <c r="L122" s="45">
        <v>717876.11</v>
      </c>
      <c r="M122" s="45">
        <v>737658.81</v>
      </c>
    </row>
    <row r="123" spans="1:13" hidden="1" x14ac:dyDescent="0.25">
      <c r="A123" s="13" t="s">
        <v>166</v>
      </c>
      <c r="B123" s="63"/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167</v>
      </c>
      <c r="B124" s="64" t="s">
        <v>115</v>
      </c>
      <c r="C124" s="65">
        <f t="shared" ref="C124" si="32">SUM(C116:C123)</f>
        <v>10231936.82</v>
      </c>
      <c r="D124" s="66">
        <f t="shared" ref="D124:M124" si="33">SUM(D116:D123)</f>
        <v>10685435.000000002</v>
      </c>
      <c r="E124" s="65">
        <f t="shared" si="33"/>
        <v>11018592.66</v>
      </c>
      <c r="F124" s="65">
        <f t="shared" si="33"/>
        <v>11362523.390000001</v>
      </c>
      <c r="G124" s="67">
        <f t="shared" si="33"/>
        <v>11717576.079999998</v>
      </c>
      <c r="H124" s="43">
        <f t="shared" si="33"/>
        <v>12084111.02</v>
      </c>
      <c r="I124" s="31">
        <f t="shared" si="33"/>
        <v>12462500.119999999</v>
      </c>
      <c r="J124" s="31">
        <f t="shared" si="33"/>
        <v>12853127.370000001</v>
      </c>
      <c r="K124" s="31">
        <f t="shared" si="33"/>
        <v>13256389.230000002</v>
      </c>
      <c r="L124" s="31">
        <f t="shared" si="33"/>
        <v>13672695.030000001</v>
      </c>
      <c r="M124" s="31">
        <f t="shared" si="33"/>
        <v>14102467.360000001</v>
      </c>
    </row>
    <row r="125" spans="1:13" x14ac:dyDescent="0.25">
      <c r="A125" s="13" t="s">
        <v>207</v>
      </c>
      <c r="B125" s="56" t="s">
        <v>135</v>
      </c>
      <c r="C125" s="57"/>
      <c r="D125" s="58"/>
      <c r="E125" s="57"/>
      <c r="F125" s="57"/>
      <c r="G125" s="59"/>
      <c r="H125" s="42"/>
      <c r="I125" s="29"/>
      <c r="J125" s="29"/>
      <c r="K125" s="29"/>
      <c r="L125" s="29"/>
      <c r="M125" s="29"/>
    </row>
    <row r="126" spans="1:13" x14ac:dyDescent="0.25">
      <c r="A126" s="13" t="s">
        <v>348</v>
      </c>
      <c r="B126" s="85" t="s">
        <v>150</v>
      </c>
      <c r="C126" s="81">
        <v>2150154.7599999998</v>
      </c>
      <c r="D126" s="82">
        <v>2079656.8</v>
      </c>
      <c r="E126" s="81">
        <v>2135312.38</v>
      </c>
      <c r="F126" s="81">
        <v>2192386.9</v>
      </c>
      <c r="G126" s="86">
        <v>2250955.16</v>
      </c>
      <c r="H126" s="46">
        <v>2311016.71</v>
      </c>
      <c r="I126" s="47">
        <v>2372609.9700000002</v>
      </c>
      <c r="J126" s="47">
        <v>2435788.35</v>
      </c>
      <c r="K126" s="47">
        <v>2503812.2799999998</v>
      </c>
      <c r="L126" s="47">
        <v>2570351.34</v>
      </c>
      <c r="M126" s="47">
        <v>2638618.29</v>
      </c>
    </row>
    <row r="127" spans="1:13" x14ac:dyDescent="0.25">
      <c r="A127" s="13" t="s">
        <v>349</v>
      </c>
      <c r="B127" s="85" t="s">
        <v>151</v>
      </c>
      <c r="C127" s="81">
        <v>2381912</v>
      </c>
      <c r="D127" s="82">
        <v>2267900</v>
      </c>
      <c r="E127" s="81">
        <v>2287104.75</v>
      </c>
      <c r="F127" s="81">
        <v>2347937.6</v>
      </c>
      <c r="G127" s="86">
        <v>2410443.39</v>
      </c>
      <c r="H127" s="46">
        <v>2474668.11</v>
      </c>
      <c r="I127" s="47">
        <v>2585658.9700000002</v>
      </c>
      <c r="J127" s="47">
        <v>2608464.62</v>
      </c>
      <c r="K127" s="47">
        <v>2678134.88</v>
      </c>
      <c r="L127" s="47">
        <v>2749721.13</v>
      </c>
      <c r="M127" s="47">
        <v>2823275.94</v>
      </c>
    </row>
    <row r="128" spans="1:13" x14ac:dyDescent="0.25">
      <c r="A128" s="13" t="s">
        <v>350</v>
      </c>
      <c r="B128" s="85" t="s">
        <v>152</v>
      </c>
      <c r="C128" s="81">
        <v>911553</v>
      </c>
      <c r="D128" s="82">
        <v>875809</v>
      </c>
      <c r="E128" s="81">
        <v>837523</v>
      </c>
      <c r="F128" s="81">
        <v>797184</v>
      </c>
      <c r="G128" s="86">
        <v>751371</v>
      </c>
      <c r="H128" s="46">
        <v>715415</v>
      </c>
      <c r="I128" s="47">
        <v>673558</v>
      </c>
      <c r="J128" s="47">
        <v>633322</v>
      </c>
      <c r="K128" s="47">
        <v>586641</v>
      </c>
      <c r="L128" s="47">
        <v>537315</v>
      </c>
      <c r="M128" s="47">
        <v>485694</v>
      </c>
    </row>
    <row r="129" spans="1:13" x14ac:dyDescent="0.25">
      <c r="A129" s="13" t="s">
        <v>267</v>
      </c>
      <c r="B129" s="85" t="s">
        <v>153</v>
      </c>
      <c r="C129" s="81">
        <v>3332513</v>
      </c>
      <c r="D129" s="82">
        <v>3432513</v>
      </c>
      <c r="E129" s="81">
        <v>3432513</v>
      </c>
      <c r="F129" s="81">
        <v>3432513</v>
      </c>
      <c r="G129" s="86">
        <v>3432513</v>
      </c>
      <c r="H129" s="46">
        <v>3432513</v>
      </c>
      <c r="I129" s="47">
        <v>3432513</v>
      </c>
      <c r="J129" s="47">
        <v>3432513</v>
      </c>
      <c r="K129" s="47">
        <v>3432513</v>
      </c>
      <c r="L129" s="47">
        <v>3432513</v>
      </c>
      <c r="M129" s="47">
        <v>3432513</v>
      </c>
    </row>
    <row r="130" spans="1:13" x14ac:dyDescent="0.25">
      <c r="A130" s="13" t="s">
        <v>351</v>
      </c>
      <c r="B130" s="85" t="s">
        <v>154</v>
      </c>
      <c r="C130" s="81">
        <v>427800</v>
      </c>
      <c r="D130" s="82">
        <v>521650</v>
      </c>
      <c r="E130" s="81">
        <v>537277.86</v>
      </c>
      <c r="F130" s="81">
        <v>553373.98</v>
      </c>
      <c r="G130" s="86">
        <v>569952.36</v>
      </c>
      <c r="H130" s="46">
        <v>587027.47</v>
      </c>
      <c r="I130" s="47">
        <v>604614.19999999995</v>
      </c>
      <c r="J130" s="47">
        <v>622727.86</v>
      </c>
      <c r="K130" s="47">
        <v>641384.24</v>
      </c>
      <c r="L130" s="47">
        <v>660599.62</v>
      </c>
      <c r="M130" s="47">
        <v>680390.74</v>
      </c>
    </row>
    <row r="131" spans="1:13" x14ac:dyDescent="0.25">
      <c r="A131" s="13" t="s">
        <v>352</v>
      </c>
      <c r="B131" s="85" t="s">
        <v>155</v>
      </c>
      <c r="C131" s="81">
        <v>2000313.02</v>
      </c>
      <c r="D131" s="82">
        <v>2081247.43</v>
      </c>
      <c r="E131" s="81">
        <v>2151353.56</v>
      </c>
      <c r="F131" s="81">
        <v>2223838.14</v>
      </c>
      <c r="G131" s="86">
        <v>2298782.3199999998</v>
      </c>
      <c r="H131" s="46">
        <v>2376270.06</v>
      </c>
      <c r="I131" s="47">
        <v>2456388.19</v>
      </c>
      <c r="J131" s="47">
        <v>2539226.56</v>
      </c>
      <c r="K131" s="47">
        <v>2624878.0499999998</v>
      </c>
      <c r="L131" s="47">
        <v>2713438.76</v>
      </c>
      <c r="M131" s="47">
        <v>2805008.04</v>
      </c>
    </row>
    <row r="132" spans="1:13" hidden="1" x14ac:dyDescent="0.25">
      <c r="A132" s="13" t="s">
        <v>169</v>
      </c>
      <c r="B132" s="63"/>
      <c r="C132" s="57"/>
      <c r="D132" s="58"/>
      <c r="E132" s="57"/>
      <c r="F132" s="57"/>
      <c r="G132" s="59"/>
      <c r="H132" s="42"/>
      <c r="I132" s="29"/>
      <c r="J132" s="29"/>
      <c r="K132" s="29"/>
      <c r="L132" s="29"/>
      <c r="M132" s="29"/>
    </row>
    <row r="133" spans="1:13" ht="15.75" thickBot="1" x14ac:dyDescent="0.3">
      <c r="A133" s="13" t="s">
        <v>168</v>
      </c>
      <c r="B133" s="68" t="s">
        <v>116</v>
      </c>
      <c r="C133" s="69">
        <f t="shared" ref="C133:M133" si="34">SUM(C125:C132)</f>
        <v>11204245.779999999</v>
      </c>
      <c r="D133" s="70">
        <f t="shared" si="34"/>
        <v>11258776.23</v>
      </c>
      <c r="E133" s="69">
        <f t="shared" si="34"/>
        <v>11381084.549999999</v>
      </c>
      <c r="F133" s="69">
        <f t="shared" si="34"/>
        <v>11547233.620000001</v>
      </c>
      <c r="G133" s="71">
        <f t="shared" si="34"/>
        <v>11714017.23</v>
      </c>
      <c r="H133" s="43">
        <f t="shared" si="34"/>
        <v>11896910.350000001</v>
      </c>
      <c r="I133" s="31">
        <f t="shared" si="34"/>
        <v>12125342.33</v>
      </c>
      <c r="J133" s="31">
        <f t="shared" si="34"/>
        <v>12272042.390000001</v>
      </c>
      <c r="K133" s="31">
        <f t="shared" si="34"/>
        <v>12467363.449999999</v>
      </c>
      <c r="L133" s="31">
        <f t="shared" si="34"/>
        <v>12663938.849999998</v>
      </c>
      <c r="M133" s="31">
        <f t="shared" si="34"/>
        <v>12865500.010000002</v>
      </c>
    </row>
    <row r="134" spans="1:13" ht="15.75" thickTop="1" x14ac:dyDescent="0.25">
      <c r="A134" s="13" t="s">
        <v>167</v>
      </c>
      <c r="B134" s="94" t="s">
        <v>106</v>
      </c>
      <c r="C134" s="95">
        <f t="shared" ref="C134:M134" si="35">C124-C133</f>
        <v>-972308.95999999903</v>
      </c>
      <c r="D134" s="95">
        <f t="shared" si="35"/>
        <v>-573341.22999999858</v>
      </c>
      <c r="E134" s="95">
        <f t="shared" si="35"/>
        <v>-362491.88999999873</v>
      </c>
      <c r="F134" s="95">
        <f t="shared" si="35"/>
        <v>-184710.23000000045</v>
      </c>
      <c r="G134" s="96">
        <f t="shared" si="35"/>
        <v>3558.8499999977648</v>
      </c>
      <c r="H134" s="50">
        <f t="shared" si="35"/>
        <v>187200.66999999806</v>
      </c>
      <c r="I134" s="51">
        <f t="shared" si="35"/>
        <v>337157.78999999911</v>
      </c>
      <c r="J134" s="51">
        <f t="shared" si="35"/>
        <v>581084.98000000045</v>
      </c>
      <c r="K134" s="51">
        <f t="shared" si="35"/>
        <v>789025.78000000305</v>
      </c>
      <c r="L134" s="51">
        <f t="shared" si="35"/>
        <v>1008756.1800000034</v>
      </c>
      <c r="M134" s="51">
        <f t="shared" si="35"/>
        <v>1236967.3499999996</v>
      </c>
    </row>
    <row r="135" spans="1:13" x14ac:dyDescent="0.25">
      <c r="A135" s="13" t="s">
        <v>207</v>
      </c>
      <c r="B135" s="90" t="s">
        <v>74</v>
      </c>
      <c r="C135" s="91"/>
      <c r="D135" s="92"/>
      <c r="E135" s="91"/>
      <c r="F135" s="91"/>
      <c r="G135" s="93"/>
      <c r="H135" s="42"/>
      <c r="I135" s="29"/>
      <c r="J135" s="29"/>
      <c r="K135" s="29"/>
      <c r="L135" s="29"/>
      <c r="M135" s="29"/>
    </row>
    <row r="136" spans="1:13" x14ac:dyDescent="0.25">
      <c r="A136" s="13" t="s">
        <v>353</v>
      </c>
      <c r="B136" s="85" t="s">
        <v>156</v>
      </c>
      <c r="C136" s="81">
        <v>849679</v>
      </c>
      <c r="D136" s="82">
        <v>793874</v>
      </c>
      <c r="E136" s="81">
        <v>617840</v>
      </c>
      <c r="F136" s="81">
        <v>621812</v>
      </c>
      <c r="G136" s="86">
        <v>625928</v>
      </c>
      <c r="H136" s="46">
        <v>630188</v>
      </c>
      <c r="I136" s="47">
        <v>634592</v>
      </c>
      <c r="J136" s="47">
        <v>639152</v>
      </c>
      <c r="K136" s="47">
        <v>640628</v>
      </c>
      <c r="L136" s="47">
        <v>645404</v>
      </c>
      <c r="M136" s="47">
        <v>650336</v>
      </c>
    </row>
    <row r="137" spans="1:13" hidden="1" x14ac:dyDescent="0.25">
      <c r="A137" s="13" t="s">
        <v>165</v>
      </c>
      <c r="B137" s="63"/>
      <c r="C137" s="57"/>
      <c r="D137" s="58"/>
      <c r="E137" s="57"/>
      <c r="F137" s="57"/>
      <c r="G137" s="59"/>
      <c r="H137" s="42"/>
      <c r="I137" s="29"/>
      <c r="J137" s="29"/>
      <c r="K137" s="29"/>
      <c r="L137" s="29"/>
      <c r="M137" s="29"/>
    </row>
    <row r="138" spans="1:13" ht="15.75" thickBot="1" x14ac:dyDescent="0.3">
      <c r="A138" s="13" t="s">
        <v>165</v>
      </c>
      <c r="B138" s="72" t="s">
        <v>107</v>
      </c>
      <c r="C138" s="73">
        <f t="shared" ref="C138:M138" si="36">SUM(C134:C137)</f>
        <v>-122629.95999999903</v>
      </c>
      <c r="D138" s="73">
        <f t="shared" si="36"/>
        <v>220532.77000000142</v>
      </c>
      <c r="E138" s="73">
        <f t="shared" si="36"/>
        <v>255348.11000000127</v>
      </c>
      <c r="F138" s="73">
        <f t="shared" si="36"/>
        <v>437101.76999999955</v>
      </c>
      <c r="G138" s="74">
        <f t="shared" si="36"/>
        <v>629486.84999999776</v>
      </c>
      <c r="H138" s="50">
        <f t="shared" si="36"/>
        <v>817388.66999999806</v>
      </c>
      <c r="I138" s="51">
        <f t="shared" si="36"/>
        <v>971749.78999999911</v>
      </c>
      <c r="J138" s="51">
        <f t="shared" si="36"/>
        <v>1220236.9800000004</v>
      </c>
      <c r="K138" s="51">
        <f t="shared" si="36"/>
        <v>1429653.7800000031</v>
      </c>
      <c r="L138" s="51">
        <f t="shared" si="36"/>
        <v>1654160.1800000034</v>
      </c>
      <c r="M138" s="51">
        <f t="shared" si="36"/>
        <v>1887303.3499999996</v>
      </c>
    </row>
    <row r="139" spans="1:13" ht="16.5" thickTop="1" thickBot="1" x14ac:dyDescent="0.3">
      <c r="A139" s="13" t="s">
        <v>168</v>
      </c>
      <c r="B139" s="38"/>
      <c r="C139" s="39"/>
      <c r="D139" s="39"/>
      <c r="E139" s="39"/>
      <c r="F139" s="39"/>
      <c r="G139" s="39"/>
      <c r="H139" s="35"/>
      <c r="I139" s="35"/>
      <c r="J139" s="35"/>
      <c r="K139" s="35"/>
      <c r="L139" s="35"/>
      <c r="M139" s="35"/>
    </row>
    <row r="140" spans="1:13" ht="26.25" thickTop="1" x14ac:dyDescent="0.25">
      <c r="A140" s="13" t="s">
        <v>167</v>
      </c>
      <c r="B140" s="87" t="s">
        <v>263</v>
      </c>
      <c r="C140" s="88" t="str">
        <f>LEFT(xlvar.NXTBUD.DESCRLONG,7)&amp;" Original"</f>
        <v>2021/22 Original</v>
      </c>
      <c r="D140" s="88" t="str">
        <f>LEFT(xlvar.NXTBUD.DESCRLONG,7)</f>
        <v>2021/22</v>
      </c>
      <c r="E140" s="88" t="str">
        <f t="shared" ref="E140:M140" si="37">LEFT(D140,4)+1&amp;"/"&amp;RIGHT(D140,2)+1</f>
        <v>2022/23</v>
      </c>
      <c r="F140" s="88" t="str">
        <f t="shared" si="37"/>
        <v>2023/24</v>
      </c>
      <c r="G140" s="89" t="str">
        <f t="shared" si="37"/>
        <v>2024/25</v>
      </c>
      <c r="H140" s="48" t="str">
        <f t="shared" si="37"/>
        <v>2025/26</v>
      </c>
      <c r="I140" s="49" t="str">
        <f t="shared" si="37"/>
        <v>2026/27</v>
      </c>
      <c r="J140" s="49" t="str">
        <f t="shared" si="37"/>
        <v>2027/28</v>
      </c>
      <c r="K140" s="49" t="str">
        <f t="shared" si="37"/>
        <v>2028/29</v>
      </c>
      <c r="L140" s="49" t="str">
        <f t="shared" si="37"/>
        <v>2029/30</v>
      </c>
      <c r="M140" s="49" t="str">
        <f t="shared" si="37"/>
        <v>2030/31</v>
      </c>
    </row>
    <row r="141" spans="1:13" x14ac:dyDescent="0.25">
      <c r="A141" s="13" t="s">
        <v>207</v>
      </c>
      <c r="B141" s="90" t="s">
        <v>137</v>
      </c>
      <c r="C141" s="91"/>
      <c r="D141" s="92"/>
      <c r="E141" s="91"/>
      <c r="F141" s="91"/>
      <c r="G141" s="93"/>
      <c r="H141" s="42"/>
      <c r="I141" s="29"/>
      <c r="J141" s="29"/>
      <c r="K141" s="29"/>
      <c r="L141" s="29"/>
      <c r="M141" s="29"/>
    </row>
    <row r="142" spans="1:13" x14ac:dyDescent="0.25">
      <c r="A142" s="13" t="s">
        <v>354</v>
      </c>
      <c r="B142" s="85" t="s">
        <v>153</v>
      </c>
      <c r="C142" s="81">
        <v>3332513</v>
      </c>
      <c r="D142" s="82">
        <v>3432513</v>
      </c>
      <c r="E142" s="81">
        <v>3432513</v>
      </c>
      <c r="F142" s="81">
        <v>3432513</v>
      </c>
      <c r="G142" s="86">
        <v>3432513</v>
      </c>
      <c r="H142" s="46">
        <v>3432513</v>
      </c>
      <c r="I142" s="47">
        <v>3432513</v>
      </c>
      <c r="J142" s="47">
        <v>3432513</v>
      </c>
      <c r="K142" s="47">
        <v>3432513</v>
      </c>
      <c r="L142" s="47">
        <v>3432513</v>
      </c>
      <c r="M142" s="47">
        <v>3432513</v>
      </c>
    </row>
    <row r="143" spans="1:13" hidden="1" x14ac:dyDescent="0.25">
      <c r="A143" s="13" t="s">
        <v>168</v>
      </c>
      <c r="B143" s="63"/>
      <c r="C143" s="57"/>
      <c r="D143" s="58"/>
      <c r="E143" s="57"/>
      <c r="F143" s="57"/>
      <c r="G143" s="59"/>
      <c r="H143" s="42"/>
      <c r="I143" s="29"/>
      <c r="J143" s="29"/>
      <c r="K143" s="29"/>
      <c r="L143" s="29"/>
      <c r="M143" s="29"/>
    </row>
    <row r="144" spans="1:13" x14ac:dyDescent="0.25">
      <c r="A144" s="13" t="s">
        <v>170</v>
      </c>
      <c r="B144" s="64" t="str">
        <f t="shared" ref="B144" si="38">"Total "&amp;B141</f>
        <v>Total Non Cash</v>
      </c>
      <c r="C144" s="65">
        <f t="shared" ref="C144:M144" si="39">SUM(C141:C143)</f>
        <v>3332513</v>
      </c>
      <c r="D144" s="66">
        <f t="shared" si="39"/>
        <v>3432513</v>
      </c>
      <c r="E144" s="65">
        <f t="shared" si="39"/>
        <v>3432513</v>
      </c>
      <c r="F144" s="65">
        <f t="shared" si="39"/>
        <v>3432513</v>
      </c>
      <c r="G144" s="67">
        <f t="shared" si="39"/>
        <v>3432513</v>
      </c>
      <c r="H144" s="43">
        <f t="shared" si="39"/>
        <v>3432513</v>
      </c>
      <c r="I144" s="31">
        <f t="shared" si="39"/>
        <v>3432513</v>
      </c>
      <c r="J144" s="31">
        <f t="shared" si="39"/>
        <v>3432513</v>
      </c>
      <c r="K144" s="31">
        <f t="shared" si="39"/>
        <v>3432513</v>
      </c>
      <c r="L144" s="31">
        <f t="shared" si="39"/>
        <v>3432513</v>
      </c>
      <c r="M144" s="31">
        <f t="shared" si="39"/>
        <v>3432513</v>
      </c>
    </row>
    <row r="145" spans="1:13" x14ac:dyDescent="0.25">
      <c r="A145" s="13" t="s">
        <v>171</v>
      </c>
      <c r="B145" s="75" t="s">
        <v>75</v>
      </c>
      <c r="C145" s="61"/>
      <c r="D145" s="76"/>
      <c r="E145" s="61"/>
      <c r="F145" s="61"/>
      <c r="G145" s="62"/>
      <c r="H145" s="41"/>
      <c r="I145" s="30"/>
      <c r="J145" s="30"/>
      <c r="K145" s="30"/>
      <c r="L145" s="30"/>
      <c r="M145" s="30"/>
    </row>
    <row r="146" spans="1:13" x14ac:dyDescent="0.25">
      <c r="A146" s="13" t="s">
        <v>355</v>
      </c>
      <c r="B146" s="85" t="s">
        <v>140</v>
      </c>
      <c r="C146" s="81">
        <v>-7144970</v>
      </c>
      <c r="D146" s="82">
        <v>-6792920</v>
      </c>
      <c r="E146" s="81">
        <v>-12021826</v>
      </c>
      <c r="F146" s="81">
        <v>-4255798</v>
      </c>
      <c r="G146" s="86">
        <v>-4179914</v>
      </c>
      <c r="H146" s="46">
        <v>-5034174</v>
      </c>
      <c r="I146" s="47">
        <v>-4103578</v>
      </c>
      <c r="J146" s="47">
        <v>-6393138</v>
      </c>
      <c r="K146" s="47">
        <v>-3344614</v>
      </c>
      <c r="L146" s="47">
        <v>-4399390</v>
      </c>
      <c r="M146" s="47">
        <v>-3214322</v>
      </c>
    </row>
    <row r="147" spans="1:13" x14ac:dyDescent="0.25">
      <c r="A147" s="13" t="s">
        <v>165</v>
      </c>
      <c r="B147" s="63" t="s">
        <v>142</v>
      </c>
      <c r="C147" s="57">
        <v>0</v>
      </c>
      <c r="D147" s="58">
        <v>0</v>
      </c>
      <c r="E147" s="57">
        <v>0</v>
      </c>
      <c r="F147" s="57">
        <v>0</v>
      </c>
      <c r="G147" s="59">
        <v>0</v>
      </c>
      <c r="H147" s="42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</row>
    <row r="148" spans="1:13" hidden="1" x14ac:dyDescent="0.25">
      <c r="A148" s="13" t="s">
        <v>165</v>
      </c>
      <c r="B148" s="63"/>
      <c r="C148" s="57"/>
      <c r="D148" s="58"/>
      <c r="E148" s="57"/>
      <c r="F148" s="57"/>
      <c r="G148" s="59"/>
      <c r="H148" s="42"/>
      <c r="I148" s="29"/>
      <c r="J148" s="29"/>
      <c r="K148" s="29"/>
      <c r="L148" s="29"/>
      <c r="M148" s="29"/>
    </row>
    <row r="149" spans="1:13" x14ac:dyDescent="0.25">
      <c r="A149" s="13" t="s">
        <v>170</v>
      </c>
      <c r="B149" s="64" t="str">
        <f>"Total "&amp;B145</f>
        <v>Total Investing Fund Flows</v>
      </c>
      <c r="C149" s="65">
        <f t="shared" ref="C149:M149" si="40">SUM(C146:C148)</f>
        <v>-7144970</v>
      </c>
      <c r="D149" s="66">
        <f t="shared" si="40"/>
        <v>-6792920</v>
      </c>
      <c r="E149" s="65">
        <f t="shared" si="40"/>
        <v>-12021826</v>
      </c>
      <c r="F149" s="65">
        <f t="shared" si="40"/>
        <v>-4255798</v>
      </c>
      <c r="G149" s="67">
        <f t="shared" si="40"/>
        <v>-4179914</v>
      </c>
      <c r="H149" s="43">
        <f t="shared" si="40"/>
        <v>-5034174</v>
      </c>
      <c r="I149" s="31">
        <f t="shared" si="40"/>
        <v>-4103578</v>
      </c>
      <c r="J149" s="31">
        <f t="shared" si="40"/>
        <v>-6393138</v>
      </c>
      <c r="K149" s="31">
        <f t="shared" si="40"/>
        <v>-3344614</v>
      </c>
      <c r="L149" s="31">
        <f t="shared" si="40"/>
        <v>-4399390</v>
      </c>
      <c r="M149" s="31">
        <f t="shared" si="40"/>
        <v>-3214322</v>
      </c>
    </row>
    <row r="150" spans="1:13" x14ac:dyDescent="0.25">
      <c r="A150" s="13" t="s">
        <v>167</v>
      </c>
      <c r="B150" s="75" t="s">
        <v>77</v>
      </c>
      <c r="C150" s="61"/>
      <c r="D150" s="76"/>
      <c r="E150" s="61"/>
      <c r="F150" s="61"/>
      <c r="G150" s="62"/>
      <c r="H150" s="41"/>
      <c r="I150" s="30"/>
      <c r="J150" s="30"/>
      <c r="K150" s="30"/>
      <c r="L150" s="30"/>
      <c r="M150" s="30"/>
    </row>
    <row r="151" spans="1:13" x14ac:dyDescent="0.25">
      <c r="A151" s="13" t="s">
        <v>356</v>
      </c>
      <c r="B151" s="85" t="s">
        <v>157</v>
      </c>
      <c r="C151" s="81">
        <v>-514207</v>
      </c>
      <c r="D151" s="82">
        <v>-549951</v>
      </c>
      <c r="E151" s="81">
        <v>-588236</v>
      </c>
      <c r="F151" s="81">
        <v>-628575</v>
      </c>
      <c r="G151" s="86">
        <v>-630850</v>
      </c>
      <c r="H151" s="46">
        <v>-536192</v>
      </c>
      <c r="I151" s="47">
        <v>-578049</v>
      </c>
      <c r="J151" s="47">
        <v>-618285</v>
      </c>
      <c r="K151" s="47">
        <v>-664965</v>
      </c>
      <c r="L151" s="47">
        <v>-714292</v>
      </c>
      <c r="M151" s="47">
        <v>-765913</v>
      </c>
    </row>
    <row r="152" spans="1:13" hidden="1" x14ac:dyDescent="0.25">
      <c r="A152" s="13" t="s">
        <v>169</v>
      </c>
      <c r="B152" s="63"/>
      <c r="C152" s="57"/>
      <c r="D152" s="58"/>
      <c r="E152" s="57"/>
      <c r="F152" s="57"/>
      <c r="G152" s="59"/>
      <c r="H152" s="42"/>
      <c r="I152" s="29"/>
      <c r="J152" s="29"/>
      <c r="K152" s="29"/>
      <c r="L152" s="29"/>
      <c r="M152" s="29"/>
    </row>
    <row r="153" spans="1:13" ht="15.75" thickBot="1" x14ac:dyDescent="0.3">
      <c r="A153" s="13" t="s">
        <v>165</v>
      </c>
      <c r="B153" s="68" t="str">
        <f>"Total "&amp;B150</f>
        <v>Total Financing Fund Flows</v>
      </c>
      <c r="C153" s="69">
        <f t="shared" ref="C153:M153" si="41">SUM(C151:C152)</f>
        <v>-514207</v>
      </c>
      <c r="D153" s="70">
        <f t="shared" si="41"/>
        <v>-549951</v>
      </c>
      <c r="E153" s="69">
        <f t="shared" si="41"/>
        <v>-588236</v>
      </c>
      <c r="F153" s="69">
        <f t="shared" si="41"/>
        <v>-628575</v>
      </c>
      <c r="G153" s="71">
        <f t="shared" si="41"/>
        <v>-630850</v>
      </c>
      <c r="H153" s="43">
        <f t="shared" si="41"/>
        <v>-536192</v>
      </c>
      <c r="I153" s="31">
        <f t="shared" si="41"/>
        <v>-578049</v>
      </c>
      <c r="J153" s="31">
        <f t="shared" si="41"/>
        <v>-618285</v>
      </c>
      <c r="K153" s="31">
        <f t="shared" si="41"/>
        <v>-664965</v>
      </c>
      <c r="L153" s="31">
        <f t="shared" si="41"/>
        <v>-714292</v>
      </c>
      <c r="M153" s="31">
        <f t="shared" si="41"/>
        <v>-765913</v>
      </c>
    </row>
    <row r="154" spans="1:13" ht="15.75" thickTop="1" x14ac:dyDescent="0.25">
      <c r="A154" s="13" t="s">
        <v>170</v>
      </c>
      <c r="B154" s="94" t="s">
        <v>108</v>
      </c>
      <c r="C154" s="95">
        <f t="shared" ref="C154:M154" si="42">C138+C144+C149+C153</f>
        <v>-4449293.959999999</v>
      </c>
      <c r="D154" s="95">
        <f t="shared" si="42"/>
        <v>-3689825.2299999986</v>
      </c>
      <c r="E154" s="95">
        <f t="shared" si="42"/>
        <v>-8922200.8899999987</v>
      </c>
      <c r="F154" s="95">
        <f t="shared" si="42"/>
        <v>-1014758.2300000004</v>
      </c>
      <c r="G154" s="96">
        <f t="shared" si="42"/>
        <v>-748764.15000000224</v>
      </c>
      <c r="H154" s="50">
        <f t="shared" si="42"/>
        <v>-1320464.3300000019</v>
      </c>
      <c r="I154" s="51">
        <f t="shared" si="42"/>
        <v>-277364.21000000089</v>
      </c>
      <c r="J154" s="51">
        <f t="shared" si="42"/>
        <v>-2358673.0199999996</v>
      </c>
      <c r="K154" s="51">
        <f t="shared" si="42"/>
        <v>852587.78000000305</v>
      </c>
      <c r="L154" s="51">
        <f t="shared" si="42"/>
        <v>-27008.819999996573</v>
      </c>
      <c r="M154" s="51">
        <f t="shared" si="42"/>
        <v>1339581.3499999996</v>
      </c>
    </row>
    <row r="155" spans="1:13" x14ac:dyDescent="0.25">
      <c r="A155" s="13" t="s">
        <v>167</v>
      </c>
      <c r="B155" s="97" t="s">
        <v>78</v>
      </c>
      <c r="C155" s="98"/>
      <c r="D155" s="99"/>
      <c r="E155" s="98"/>
      <c r="F155" s="98"/>
      <c r="G155" s="100"/>
      <c r="H155" s="41"/>
      <c r="I155" s="30"/>
      <c r="J155" s="30"/>
      <c r="K155" s="30"/>
      <c r="L155" s="30"/>
      <c r="M155" s="30"/>
    </row>
    <row r="156" spans="1:13" x14ac:dyDescent="0.25">
      <c r="A156" s="13" t="s">
        <v>357</v>
      </c>
      <c r="B156" s="85" t="s">
        <v>160</v>
      </c>
      <c r="C156" s="81">
        <v>-500000.04</v>
      </c>
      <c r="D156" s="82">
        <v>-500000.04</v>
      </c>
      <c r="E156" s="81">
        <v>-500000</v>
      </c>
      <c r="F156" s="81">
        <v>-500000</v>
      </c>
      <c r="G156" s="86">
        <v>-500000</v>
      </c>
      <c r="H156" s="46">
        <v>-500000</v>
      </c>
      <c r="I156" s="47">
        <v>-500000</v>
      </c>
      <c r="J156" s="47">
        <v>-500000</v>
      </c>
      <c r="K156" s="47">
        <v>-500000</v>
      </c>
      <c r="L156" s="47">
        <v>-500000</v>
      </c>
      <c r="M156" s="47">
        <v>-500000</v>
      </c>
    </row>
    <row r="157" spans="1:13" x14ac:dyDescent="0.25">
      <c r="A157" s="13" t="s">
        <v>358</v>
      </c>
      <c r="B157" s="85" t="s">
        <v>163</v>
      </c>
      <c r="C157" s="81">
        <v>2442212.04</v>
      </c>
      <c r="D157" s="82">
        <v>2264295</v>
      </c>
      <c r="E157" s="81">
        <v>274235</v>
      </c>
      <c r="F157" s="81">
        <v>174235</v>
      </c>
      <c r="G157" s="86">
        <v>824235</v>
      </c>
      <c r="H157" s="46">
        <v>174235</v>
      </c>
      <c r="I157" s="47">
        <v>174235</v>
      </c>
      <c r="J157" s="47">
        <v>174235</v>
      </c>
      <c r="K157" s="47">
        <v>174235</v>
      </c>
      <c r="L157" s="47">
        <v>174235</v>
      </c>
      <c r="M157" s="47">
        <v>174235</v>
      </c>
    </row>
    <row r="158" spans="1:13" x14ac:dyDescent="0.25">
      <c r="A158" s="13" t="s">
        <v>359</v>
      </c>
      <c r="B158" s="85" t="s">
        <v>164</v>
      </c>
      <c r="C158" s="81">
        <v>1714212.12</v>
      </c>
      <c r="D158" s="82">
        <v>999999.96</v>
      </c>
      <c r="E158" s="81">
        <v>423948</v>
      </c>
      <c r="F158" s="81">
        <v>0</v>
      </c>
      <c r="G158" s="86">
        <v>0</v>
      </c>
      <c r="H158" s="46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</row>
    <row r="159" spans="1:13" hidden="1" x14ac:dyDescent="0.25">
      <c r="A159" s="13" t="s">
        <v>169</v>
      </c>
      <c r="B159" s="63"/>
      <c r="C159" s="57"/>
      <c r="D159" s="58"/>
      <c r="E159" s="57"/>
      <c r="F159" s="57"/>
      <c r="G159" s="59"/>
      <c r="H159" s="42"/>
      <c r="I159" s="29"/>
      <c r="J159" s="29"/>
      <c r="K159" s="29"/>
      <c r="L159" s="29"/>
      <c r="M159" s="29"/>
    </row>
    <row r="160" spans="1:13" ht="15.75" thickBot="1" x14ac:dyDescent="0.3">
      <c r="A160" s="13" t="s">
        <v>165</v>
      </c>
      <c r="B160" s="68" t="str">
        <f>"Total "&amp;B155</f>
        <v>Total Reserve Movements</v>
      </c>
      <c r="C160" s="69">
        <f t="shared" ref="C160:M160" si="43">SUM(C156:C159)</f>
        <v>3656424.12</v>
      </c>
      <c r="D160" s="70">
        <f t="shared" si="43"/>
        <v>2764294.92</v>
      </c>
      <c r="E160" s="69">
        <f t="shared" si="43"/>
        <v>198183</v>
      </c>
      <c r="F160" s="69">
        <f t="shared" si="43"/>
        <v>-325765</v>
      </c>
      <c r="G160" s="71">
        <f t="shared" si="43"/>
        <v>324235</v>
      </c>
      <c r="H160" s="43">
        <f t="shared" si="43"/>
        <v>-325765</v>
      </c>
      <c r="I160" s="31">
        <f t="shared" si="43"/>
        <v>-325765</v>
      </c>
      <c r="J160" s="31">
        <f t="shared" si="43"/>
        <v>-325765</v>
      </c>
      <c r="K160" s="31">
        <f t="shared" si="43"/>
        <v>-325765</v>
      </c>
      <c r="L160" s="31">
        <f t="shared" si="43"/>
        <v>-325765</v>
      </c>
      <c r="M160" s="31">
        <f t="shared" si="43"/>
        <v>-325765</v>
      </c>
    </row>
    <row r="161" spans="1:14" ht="16.5" thickTop="1" thickBot="1" x14ac:dyDescent="0.3">
      <c r="A161" s="13" t="s">
        <v>165</v>
      </c>
      <c r="B161" s="72" t="s">
        <v>109</v>
      </c>
      <c r="C161" s="73">
        <f t="shared" ref="C161:M161" si="44">C154+C160</f>
        <v>-792869.83999999892</v>
      </c>
      <c r="D161" s="73">
        <f t="shared" si="44"/>
        <v>-925530.30999999866</v>
      </c>
      <c r="E161" s="73">
        <f t="shared" si="44"/>
        <v>-8724017.8899999987</v>
      </c>
      <c r="F161" s="73">
        <f t="shared" si="44"/>
        <v>-1340523.2300000004</v>
      </c>
      <c r="G161" s="74">
        <f t="shared" si="44"/>
        <v>-424529.15000000224</v>
      </c>
      <c r="H161" s="50">
        <f t="shared" si="44"/>
        <v>-1646229.3300000019</v>
      </c>
      <c r="I161" s="51">
        <f t="shared" si="44"/>
        <v>-603129.21000000089</v>
      </c>
      <c r="J161" s="51">
        <f t="shared" si="44"/>
        <v>-2684438.0199999996</v>
      </c>
      <c r="K161" s="51">
        <f t="shared" si="44"/>
        <v>526822.78000000305</v>
      </c>
      <c r="L161" s="51">
        <f t="shared" si="44"/>
        <v>-352773.81999999657</v>
      </c>
      <c r="M161" s="51">
        <f t="shared" si="44"/>
        <v>1013816.3499999996</v>
      </c>
    </row>
    <row r="162" spans="1:14" ht="15.75" thickTop="1" x14ac:dyDescent="0.25">
      <c r="A162" s="13" t="s">
        <v>172</v>
      </c>
      <c r="B162" s="3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4" x14ac:dyDescent="0.25">
      <c r="A163" s="13" t="s">
        <v>257</v>
      </c>
      <c r="B163" s="77" t="s">
        <v>250</v>
      </c>
      <c r="C163" s="78">
        <f>+C161+'Gen Unrestricted'!B9</f>
        <v>18453130.16</v>
      </c>
      <c r="D163" s="78">
        <f t="shared" ref="D163" si="45">+C163+D161</f>
        <v>17527599.850000001</v>
      </c>
      <c r="E163" s="78">
        <f t="shared" ref="E163" si="46">+D163+E161</f>
        <v>8803581.9600000028</v>
      </c>
      <c r="F163" s="78">
        <f t="shared" ref="F163" si="47">+E163+F161</f>
        <v>7463058.7300000023</v>
      </c>
      <c r="G163" s="78">
        <f t="shared" ref="G163" si="48">+F163+G161</f>
        <v>7038529.5800000001</v>
      </c>
      <c r="H163" s="52"/>
      <c r="I163" s="52"/>
      <c r="J163" s="52"/>
      <c r="K163" s="52"/>
      <c r="L163" s="52"/>
      <c r="M163" s="52"/>
      <c r="N163" s="105"/>
    </row>
    <row r="164" spans="1:14" x14ac:dyDescent="0.25">
      <c r="A164" s="13" t="s">
        <v>165</v>
      </c>
    </row>
    <row r="165" spans="1:14" hidden="1" x14ac:dyDescent="0.25">
      <c r="A165" s="13" t="s">
        <v>207</v>
      </c>
      <c r="B165" s="1" t="str">
        <f>IF(xlvar.SELECT="Entity",B167,IF(xlvar.SELECT="Directorate",C167,IF(xlvar.SELECT="Business Unit",D167,IF(xlvar.SELECT="Key Outcome Area",H167,IF(xlvar.SELECT="IPR Outcomes",I167,IF(xlvar.SELECT="IPR Strategies",J167,IF(xlvar.SELECT="IPR Activities",K167,IF(xlvar.SELECT="Project",L167,F167))))))))</f>
        <v>40 - Sewer Fund</v>
      </c>
    </row>
    <row r="166" spans="1:14" ht="15.75" thickBot="1" x14ac:dyDescent="0.3">
      <c r="A166" s="13" t="s">
        <v>165</v>
      </c>
      <c r="B166" s="1"/>
    </row>
    <row r="167" spans="1:14" ht="15.75" hidden="1" thickBot="1" x14ac:dyDescent="0.3">
      <c r="A167" s="13" t="s">
        <v>166</v>
      </c>
      <c r="B167" s="34" t="s">
        <v>201</v>
      </c>
      <c r="C167" s="34" t="s">
        <v>192</v>
      </c>
      <c r="D167" s="34" t="s">
        <v>202</v>
      </c>
      <c r="E167" s="34" t="s">
        <v>44</v>
      </c>
      <c r="F167" s="34" t="s">
        <v>203</v>
      </c>
      <c r="G167" s="34"/>
      <c r="H167" s="34" t="s">
        <v>204</v>
      </c>
      <c r="I167" s="34" t="s">
        <v>193</v>
      </c>
      <c r="J167" s="34" t="s">
        <v>194</v>
      </c>
      <c r="K167" s="34" t="s">
        <v>195</v>
      </c>
      <c r="L167" s="34" t="s">
        <v>405</v>
      </c>
    </row>
    <row r="168" spans="1:14" ht="28.5" customHeight="1" thickTop="1" x14ac:dyDescent="0.25">
      <c r="A168" s="13" t="s">
        <v>167</v>
      </c>
      <c r="B168" s="87" t="s">
        <v>264</v>
      </c>
      <c r="C168" s="88" t="str">
        <f>xlvar.PYORIG.DESCRLONG</f>
        <v>2020/21 Quarter 3 PJ Budget</v>
      </c>
      <c r="D168" s="88" t="str">
        <f>LEFT(xlvar.NXTBUD.DESCRLONG,7)</f>
        <v>2021/22</v>
      </c>
      <c r="E168" s="88" t="str">
        <f t="shared" ref="E168:M168" si="49">LEFT(D168,4)+1&amp;"/"&amp;RIGHT(D168,2)+1</f>
        <v>2022/23</v>
      </c>
      <c r="F168" s="88" t="str">
        <f t="shared" si="49"/>
        <v>2023/24</v>
      </c>
      <c r="G168" s="89" t="str">
        <f t="shared" si="49"/>
        <v>2024/25</v>
      </c>
      <c r="H168" s="48" t="str">
        <f t="shared" si="49"/>
        <v>2025/26</v>
      </c>
      <c r="I168" s="49" t="str">
        <f t="shared" si="49"/>
        <v>2026/27</v>
      </c>
      <c r="J168" s="49" t="str">
        <f t="shared" si="49"/>
        <v>2027/28</v>
      </c>
      <c r="K168" s="49" t="str">
        <f t="shared" si="49"/>
        <v>2028/29</v>
      </c>
      <c r="L168" s="49" t="str">
        <f t="shared" si="49"/>
        <v>2029/30</v>
      </c>
      <c r="M168" s="49" t="str">
        <f t="shared" si="49"/>
        <v>2030/31</v>
      </c>
    </row>
    <row r="169" spans="1:14" x14ac:dyDescent="0.25">
      <c r="A169" s="13" t="s">
        <v>207</v>
      </c>
      <c r="B169" s="90" t="s">
        <v>134</v>
      </c>
      <c r="C169" s="91"/>
      <c r="D169" s="92"/>
      <c r="E169" s="91"/>
      <c r="F169" s="91"/>
      <c r="G169" s="93"/>
      <c r="H169" s="40"/>
      <c r="I169" s="28"/>
      <c r="J169" s="28"/>
      <c r="K169" s="28"/>
      <c r="L169" s="28"/>
      <c r="M169" s="28"/>
    </row>
    <row r="170" spans="1:14" x14ac:dyDescent="0.25">
      <c r="A170" s="13" t="s">
        <v>361</v>
      </c>
      <c r="B170" s="80" t="s">
        <v>144</v>
      </c>
      <c r="C170" s="81">
        <v>9088752.5299999993</v>
      </c>
      <c r="D170" s="82">
        <v>9391044.4900000002</v>
      </c>
      <c r="E170" s="83">
        <v>9694978.4399999995</v>
      </c>
      <c r="F170" s="83">
        <v>10008739.24</v>
      </c>
      <c r="G170" s="84">
        <v>10332644.220000001</v>
      </c>
      <c r="H170" s="44">
        <v>10667020.949999999</v>
      </c>
      <c r="I170" s="45">
        <v>11012207.550000001</v>
      </c>
      <c r="J170" s="45">
        <v>11368553.060000001</v>
      </c>
      <c r="K170" s="45">
        <v>11736417.75</v>
      </c>
      <c r="L170" s="45">
        <v>12116173.51</v>
      </c>
      <c r="M170" s="45">
        <v>12508204.220000001</v>
      </c>
    </row>
    <row r="171" spans="1:14" x14ac:dyDescent="0.25">
      <c r="A171" s="13" t="s">
        <v>362</v>
      </c>
      <c r="B171" s="80" t="s">
        <v>145</v>
      </c>
      <c r="C171" s="81">
        <v>1907407.95</v>
      </c>
      <c r="D171" s="82">
        <v>1969486.2</v>
      </c>
      <c r="E171" s="83">
        <v>2033525.7</v>
      </c>
      <c r="F171" s="83">
        <v>2099647.7400000002</v>
      </c>
      <c r="G171" s="84">
        <v>2167920.04</v>
      </c>
      <c r="H171" s="44">
        <v>2238412.54</v>
      </c>
      <c r="I171" s="45">
        <v>2311197.4300000002</v>
      </c>
      <c r="J171" s="45">
        <v>2386349.31</v>
      </c>
      <c r="K171" s="45">
        <v>2463945.15</v>
      </c>
      <c r="L171" s="45">
        <v>2544064.42</v>
      </c>
      <c r="M171" s="45">
        <v>2626789.2200000002</v>
      </c>
    </row>
    <row r="172" spans="1:14" x14ac:dyDescent="0.25">
      <c r="A172" s="13" t="s">
        <v>363</v>
      </c>
      <c r="B172" s="80" t="s">
        <v>146</v>
      </c>
      <c r="C172" s="81">
        <v>418405</v>
      </c>
      <c r="D172" s="82">
        <v>387217</v>
      </c>
      <c r="E172" s="83">
        <v>386006</v>
      </c>
      <c r="F172" s="83">
        <v>384770</v>
      </c>
      <c r="G172" s="84">
        <v>383509</v>
      </c>
      <c r="H172" s="44">
        <v>382223</v>
      </c>
      <c r="I172" s="45">
        <v>380911</v>
      </c>
      <c r="J172" s="45">
        <v>379753</v>
      </c>
      <c r="K172" s="45">
        <v>378207</v>
      </c>
      <c r="L172" s="45">
        <v>376815</v>
      </c>
      <c r="M172" s="45">
        <v>375394</v>
      </c>
    </row>
    <row r="173" spans="1:14" x14ac:dyDescent="0.25">
      <c r="A173" s="13" t="s">
        <v>364</v>
      </c>
      <c r="B173" s="80" t="s">
        <v>147</v>
      </c>
      <c r="C173" s="81">
        <v>13368</v>
      </c>
      <c r="D173" s="82">
        <v>13630</v>
      </c>
      <c r="E173" s="83">
        <v>14175.2</v>
      </c>
      <c r="F173" s="83">
        <v>14742.21</v>
      </c>
      <c r="G173" s="84">
        <v>15331.9</v>
      </c>
      <c r="H173" s="44">
        <v>15945.18</v>
      </c>
      <c r="I173" s="45">
        <v>16582.990000000002</v>
      </c>
      <c r="J173" s="45">
        <v>17246.310000000001</v>
      </c>
      <c r="K173" s="45">
        <v>17936.16</v>
      </c>
      <c r="L173" s="45">
        <v>18653.61</v>
      </c>
      <c r="M173" s="45">
        <v>19399.75</v>
      </c>
    </row>
    <row r="174" spans="1:14" x14ac:dyDescent="0.25">
      <c r="A174" s="13" t="s">
        <v>365</v>
      </c>
      <c r="B174" s="80" t="s">
        <v>148</v>
      </c>
      <c r="C174" s="81">
        <v>93500</v>
      </c>
      <c r="D174" s="82">
        <v>93500</v>
      </c>
      <c r="E174" s="83">
        <v>93500</v>
      </c>
      <c r="F174" s="83">
        <v>93500</v>
      </c>
      <c r="G174" s="84">
        <v>93500</v>
      </c>
      <c r="H174" s="44">
        <v>93500</v>
      </c>
      <c r="I174" s="45">
        <v>93500</v>
      </c>
      <c r="J174" s="45">
        <v>93500</v>
      </c>
      <c r="K174" s="45">
        <v>93500</v>
      </c>
      <c r="L174" s="45">
        <v>93500</v>
      </c>
      <c r="M174" s="45">
        <v>93500</v>
      </c>
    </row>
    <row r="175" spans="1:14" x14ac:dyDescent="0.25">
      <c r="A175" s="13" t="s">
        <v>366</v>
      </c>
      <c r="B175" s="80" t="s">
        <v>149</v>
      </c>
      <c r="C175" s="81">
        <v>200959</v>
      </c>
      <c r="D175" s="82">
        <v>299153</v>
      </c>
      <c r="E175" s="83">
        <v>307379.71000000002</v>
      </c>
      <c r="F175" s="83">
        <v>315832.65000000002</v>
      </c>
      <c r="G175" s="84">
        <v>324518.05</v>
      </c>
      <c r="H175" s="44">
        <v>333442.31</v>
      </c>
      <c r="I175" s="45">
        <v>342611.97</v>
      </c>
      <c r="J175" s="45">
        <v>352033.8</v>
      </c>
      <c r="K175" s="45">
        <v>361714.72</v>
      </c>
      <c r="L175" s="45">
        <v>371661.87</v>
      </c>
      <c r="M175" s="45">
        <v>381882.57</v>
      </c>
    </row>
    <row r="176" spans="1:14" hidden="1" x14ac:dyDescent="0.25">
      <c r="A176" s="13" t="s">
        <v>166</v>
      </c>
      <c r="B176" s="63"/>
      <c r="C176" s="57"/>
      <c r="D176" s="58"/>
      <c r="E176" s="57"/>
      <c r="F176" s="57"/>
      <c r="G176" s="59"/>
      <c r="H176" s="42"/>
      <c r="I176" s="29"/>
      <c r="J176" s="29"/>
      <c r="K176" s="29"/>
      <c r="L176" s="29"/>
      <c r="M176" s="29"/>
    </row>
    <row r="177" spans="1:13" x14ac:dyDescent="0.25">
      <c r="A177" s="13" t="s">
        <v>167</v>
      </c>
      <c r="B177" s="64" t="s">
        <v>115</v>
      </c>
      <c r="C177" s="65">
        <f t="shared" ref="C177" si="50">SUM(C169:C176)</f>
        <v>11722392.479999999</v>
      </c>
      <c r="D177" s="66">
        <f t="shared" ref="D177:M177" si="51">SUM(D169:D176)</f>
        <v>12154030.689999999</v>
      </c>
      <c r="E177" s="65">
        <f t="shared" si="51"/>
        <v>12529565.049999999</v>
      </c>
      <c r="F177" s="65">
        <f t="shared" si="51"/>
        <v>12917231.840000002</v>
      </c>
      <c r="G177" s="67">
        <f t="shared" si="51"/>
        <v>13317423.210000003</v>
      </c>
      <c r="H177" s="43">
        <f t="shared" si="51"/>
        <v>13730543.979999999</v>
      </c>
      <c r="I177" s="31">
        <f t="shared" si="51"/>
        <v>14157010.940000001</v>
      </c>
      <c r="J177" s="31">
        <f t="shared" si="51"/>
        <v>14597435.480000002</v>
      </c>
      <c r="K177" s="31">
        <f t="shared" si="51"/>
        <v>15051720.780000001</v>
      </c>
      <c r="L177" s="31">
        <f t="shared" si="51"/>
        <v>15520868.409999998</v>
      </c>
      <c r="M177" s="31">
        <f t="shared" si="51"/>
        <v>16005169.760000002</v>
      </c>
    </row>
    <row r="178" spans="1:13" x14ac:dyDescent="0.25">
      <c r="A178" s="13" t="s">
        <v>207</v>
      </c>
      <c r="B178" s="56" t="s">
        <v>135</v>
      </c>
      <c r="C178" s="57"/>
      <c r="D178" s="58"/>
      <c r="E178" s="57"/>
      <c r="F178" s="57"/>
      <c r="G178" s="59"/>
      <c r="H178" s="42"/>
      <c r="I178" s="29"/>
      <c r="J178" s="29"/>
      <c r="K178" s="29"/>
      <c r="L178" s="29"/>
      <c r="M178" s="29"/>
    </row>
    <row r="179" spans="1:13" x14ac:dyDescent="0.25">
      <c r="A179" s="13" t="s">
        <v>367</v>
      </c>
      <c r="B179" s="85" t="s">
        <v>150</v>
      </c>
      <c r="C179" s="81">
        <v>1931938.47</v>
      </c>
      <c r="D179" s="82">
        <v>2011758.08</v>
      </c>
      <c r="E179" s="81">
        <v>2078154.92</v>
      </c>
      <c r="F179" s="81">
        <v>2146772.9300000002</v>
      </c>
      <c r="G179" s="86">
        <v>2217639.56</v>
      </c>
      <c r="H179" s="46">
        <v>2290860.89</v>
      </c>
      <c r="I179" s="47">
        <v>2366531.7200000002</v>
      </c>
      <c r="J179" s="47">
        <v>2444711.48</v>
      </c>
      <c r="K179" s="47">
        <v>2525496.2999999998</v>
      </c>
      <c r="L179" s="47">
        <v>2608956.0699999998</v>
      </c>
      <c r="M179" s="47">
        <v>2695185.38</v>
      </c>
    </row>
    <row r="180" spans="1:13" x14ac:dyDescent="0.25">
      <c r="A180" s="13" t="s">
        <v>368</v>
      </c>
      <c r="B180" s="85" t="s">
        <v>151</v>
      </c>
      <c r="C180" s="81">
        <v>1641250</v>
      </c>
      <c r="D180" s="82">
        <v>2247300</v>
      </c>
      <c r="E180" s="81">
        <v>2309100.7599999998</v>
      </c>
      <c r="F180" s="81">
        <v>2422601.04</v>
      </c>
      <c r="G180" s="86">
        <v>2437847.61</v>
      </c>
      <c r="H180" s="46">
        <v>2504888.4</v>
      </c>
      <c r="I180" s="47">
        <v>2573772.79</v>
      </c>
      <c r="J180" s="47">
        <v>2694551.54</v>
      </c>
      <c r="K180" s="47">
        <v>2717276.72</v>
      </c>
      <c r="L180" s="47">
        <v>2792001.84</v>
      </c>
      <c r="M180" s="47">
        <v>2868781.9</v>
      </c>
    </row>
    <row r="181" spans="1:13" x14ac:dyDescent="0.25">
      <c r="A181" s="13" t="s">
        <v>369</v>
      </c>
      <c r="B181" s="85" t="s">
        <v>152</v>
      </c>
      <c r="C181" s="81">
        <v>205415</v>
      </c>
      <c r="D181" s="82">
        <v>171424</v>
      </c>
      <c r="E181" s="81">
        <v>150666</v>
      </c>
      <c r="F181" s="81">
        <v>133885</v>
      </c>
      <c r="G181" s="86">
        <v>115142</v>
      </c>
      <c r="H181" s="46">
        <v>104046</v>
      </c>
      <c r="I181" s="47">
        <v>97343</v>
      </c>
      <c r="J181" s="47">
        <v>90450</v>
      </c>
      <c r="K181" s="47">
        <v>82637</v>
      </c>
      <c r="L181" s="47">
        <v>74563</v>
      </c>
      <c r="M181" s="47">
        <v>65974</v>
      </c>
    </row>
    <row r="182" spans="1:13" x14ac:dyDescent="0.25">
      <c r="A182" s="13" t="s">
        <v>268</v>
      </c>
      <c r="B182" s="85" t="s">
        <v>153</v>
      </c>
      <c r="C182" s="81">
        <v>1801307</v>
      </c>
      <c r="D182" s="82">
        <v>1851307</v>
      </c>
      <c r="E182" s="81">
        <v>1851307</v>
      </c>
      <c r="F182" s="81">
        <v>1851307</v>
      </c>
      <c r="G182" s="86">
        <v>1851307</v>
      </c>
      <c r="H182" s="46">
        <v>1851307</v>
      </c>
      <c r="I182" s="47">
        <v>1851307</v>
      </c>
      <c r="J182" s="47">
        <v>1851307</v>
      </c>
      <c r="K182" s="47">
        <v>1851307</v>
      </c>
      <c r="L182" s="47">
        <v>1851307</v>
      </c>
      <c r="M182" s="47">
        <v>1851307</v>
      </c>
    </row>
    <row r="183" spans="1:13" x14ac:dyDescent="0.25">
      <c r="A183" s="13" t="s">
        <v>370</v>
      </c>
      <c r="B183" s="85" t="s">
        <v>154</v>
      </c>
      <c r="C183" s="81">
        <v>752600</v>
      </c>
      <c r="D183" s="82">
        <v>535710</v>
      </c>
      <c r="E183" s="81">
        <v>551759.52</v>
      </c>
      <c r="F183" s="81">
        <v>568289.93000000005</v>
      </c>
      <c r="G183" s="86">
        <v>585315.64</v>
      </c>
      <c r="H183" s="46">
        <v>602851.49</v>
      </c>
      <c r="I183" s="47">
        <v>620912.77</v>
      </c>
      <c r="J183" s="47">
        <v>639515.21</v>
      </c>
      <c r="K183" s="47">
        <v>658675.04</v>
      </c>
      <c r="L183" s="47">
        <v>678408.98</v>
      </c>
      <c r="M183" s="47">
        <v>698734.2</v>
      </c>
    </row>
    <row r="184" spans="1:13" x14ac:dyDescent="0.25">
      <c r="A184" s="13" t="s">
        <v>371</v>
      </c>
      <c r="B184" s="85" t="s">
        <v>155</v>
      </c>
      <c r="C184" s="81">
        <v>2108197.0699999998</v>
      </c>
      <c r="D184" s="82">
        <v>2086970.85</v>
      </c>
      <c r="E184" s="81">
        <v>2157053.56</v>
      </c>
      <c r="F184" s="81">
        <v>2229507.7200000002</v>
      </c>
      <c r="G184" s="86">
        <v>2304414.09</v>
      </c>
      <c r="H184" s="46">
        <v>2381856.17</v>
      </c>
      <c r="I184" s="47">
        <v>2461920.36</v>
      </c>
      <c r="J184" s="47">
        <v>2544695.9900000002</v>
      </c>
      <c r="K184" s="47">
        <v>2630275.48</v>
      </c>
      <c r="L184" s="47">
        <v>2718754.41</v>
      </c>
      <c r="M184" s="47">
        <v>2810231.6</v>
      </c>
    </row>
    <row r="185" spans="1:13" hidden="1" x14ac:dyDescent="0.25">
      <c r="A185" s="13" t="s">
        <v>169</v>
      </c>
      <c r="B185" s="63"/>
      <c r="C185" s="57"/>
      <c r="D185" s="58"/>
      <c r="E185" s="57"/>
      <c r="F185" s="57"/>
      <c r="G185" s="59"/>
      <c r="H185" s="42"/>
      <c r="I185" s="29"/>
      <c r="J185" s="29"/>
      <c r="K185" s="29"/>
      <c r="L185" s="29"/>
      <c r="M185" s="29"/>
    </row>
    <row r="186" spans="1:13" ht="15.75" thickBot="1" x14ac:dyDescent="0.3">
      <c r="A186" s="13" t="s">
        <v>168</v>
      </c>
      <c r="B186" s="68" t="s">
        <v>116</v>
      </c>
      <c r="C186" s="69">
        <f t="shared" ref="C186:M186" si="52">SUM(C178:C185)</f>
        <v>8440707.5399999991</v>
      </c>
      <c r="D186" s="70">
        <f t="shared" si="52"/>
        <v>8904469.9299999997</v>
      </c>
      <c r="E186" s="69">
        <f t="shared" si="52"/>
        <v>9098041.7599999998</v>
      </c>
      <c r="F186" s="69">
        <f t="shared" si="52"/>
        <v>9352363.620000001</v>
      </c>
      <c r="G186" s="71">
        <f t="shared" si="52"/>
        <v>9511665.8999999985</v>
      </c>
      <c r="H186" s="43">
        <f t="shared" si="52"/>
        <v>9735809.9499999993</v>
      </c>
      <c r="I186" s="31">
        <f t="shared" si="52"/>
        <v>9971787.6399999987</v>
      </c>
      <c r="J186" s="31">
        <f t="shared" si="52"/>
        <v>10265231.219999999</v>
      </c>
      <c r="K186" s="31">
        <f t="shared" si="52"/>
        <v>10465667.539999999</v>
      </c>
      <c r="L186" s="31">
        <f t="shared" si="52"/>
        <v>10723991.300000001</v>
      </c>
      <c r="M186" s="31">
        <f t="shared" si="52"/>
        <v>10990214.08</v>
      </c>
    </row>
    <row r="187" spans="1:13" ht="15.75" thickTop="1" x14ac:dyDescent="0.25">
      <c r="A187" s="13" t="s">
        <v>167</v>
      </c>
      <c r="B187" s="94" t="s">
        <v>106</v>
      </c>
      <c r="C187" s="95">
        <f t="shared" ref="C187:M187" si="53">C177-C186</f>
        <v>3281684.9399999995</v>
      </c>
      <c r="D187" s="95">
        <f t="shared" si="53"/>
        <v>3249560.76</v>
      </c>
      <c r="E187" s="95">
        <f t="shared" si="53"/>
        <v>3431523.2899999991</v>
      </c>
      <c r="F187" s="95">
        <f t="shared" si="53"/>
        <v>3564868.2200000007</v>
      </c>
      <c r="G187" s="96">
        <f t="shared" si="53"/>
        <v>3805757.3100000042</v>
      </c>
      <c r="H187" s="50">
        <f t="shared" si="53"/>
        <v>3994734.0299999993</v>
      </c>
      <c r="I187" s="51">
        <f t="shared" si="53"/>
        <v>4185223.3000000026</v>
      </c>
      <c r="J187" s="51">
        <f t="shared" si="53"/>
        <v>4332204.2600000035</v>
      </c>
      <c r="K187" s="51">
        <f t="shared" si="53"/>
        <v>4586053.2400000021</v>
      </c>
      <c r="L187" s="51">
        <f t="shared" si="53"/>
        <v>4796877.1099999975</v>
      </c>
      <c r="M187" s="51">
        <f t="shared" si="53"/>
        <v>5014955.6800000016</v>
      </c>
    </row>
    <row r="188" spans="1:13" x14ac:dyDescent="0.25">
      <c r="A188" s="13" t="s">
        <v>207</v>
      </c>
      <c r="B188" s="90" t="s">
        <v>74</v>
      </c>
      <c r="C188" s="91"/>
      <c r="D188" s="92"/>
      <c r="E188" s="91"/>
      <c r="F188" s="91"/>
      <c r="G188" s="93"/>
      <c r="H188" s="42"/>
      <c r="I188" s="29"/>
      <c r="J188" s="29"/>
      <c r="K188" s="29"/>
      <c r="L188" s="29"/>
      <c r="M188" s="29"/>
    </row>
    <row r="189" spans="1:13" x14ac:dyDescent="0.25">
      <c r="A189" s="13" t="s">
        <v>372</v>
      </c>
      <c r="B189" s="85" t="s">
        <v>156</v>
      </c>
      <c r="C189" s="81">
        <v>3100000</v>
      </c>
      <c r="D189" s="82">
        <v>1459009</v>
      </c>
      <c r="E189" s="81">
        <v>600000</v>
      </c>
      <c r="F189" s="81">
        <v>600000</v>
      </c>
      <c r="G189" s="86">
        <v>600000</v>
      </c>
      <c r="H189" s="46">
        <v>600000</v>
      </c>
      <c r="I189" s="47">
        <v>600000</v>
      </c>
      <c r="J189" s="47">
        <v>600000</v>
      </c>
      <c r="K189" s="47">
        <v>600000</v>
      </c>
      <c r="L189" s="47">
        <v>600000</v>
      </c>
      <c r="M189" s="47">
        <v>600000</v>
      </c>
    </row>
    <row r="190" spans="1:13" hidden="1" x14ac:dyDescent="0.25">
      <c r="A190" s="13" t="s">
        <v>165</v>
      </c>
      <c r="B190" s="63"/>
      <c r="C190" s="57"/>
      <c r="D190" s="58"/>
      <c r="E190" s="57"/>
      <c r="F190" s="57"/>
      <c r="G190" s="59"/>
      <c r="H190" s="42"/>
      <c r="I190" s="29"/>
      <c r="J190" s="29"/>
      <c r="K190" s="29"/>
      <c r="L190" s="29"/>
      <c r="M190" s="29"/>
    </row>
    <row r="191" spans="1:13" ht="15.75" thickBot="1" x14ac:dyDescent="0.3">
      <c r="A191" s="13" t="s">
        <v>165</v>
      </c>
      <c r="B191" s="72" t="s">
        <v>107</v>
      </c>
      <c r="C191" s="73">
        <f t="shared" ref="C191:M191" si="54">SUM(C187:C190)</f>
        <v>6381684.9399999995</v>
      </c>
      <c r="D191" s="73">
        <f t="shared" si="54"/>
        <v>4708569.76</v>
      </c>
      <c r="E191" s="73">
        <f t="shared" si="54"/>
        <v>4031523.2899999991</v>
      </c>
      <c r="F191" s="73">
        <f t="shared" si="54"/>
        <v>4164868.2200000007</v>
      </c>
      <c r="G191" s="74">
        <f t="shared" si="54"/>
        <v>4405757.3100000042</v>
      </c>
      <c r="H191" s="50">
        <f t="shared" si="54"/>
        <v>4594734.0299999993</v>
      </c>
      <c r="I191" s="51">
        <f t="shared" si="54"/>
        <v>4785223.3000000026</v>
      </c>
      <c r="J191" s="51">
        <f t="shared" si="54"/>
        <v>4932204.2600000035</v>
      </c>
      <c r="K191" s="51">
        <f t="shared" si="54"/>
        <v>5186053.2400000021</v>
      </c>
      <c r="L191" s="51">
        <f t="shared" si="54"/>
        <v>5396877.1099999975</v>
      </c>
      <c r="M191" s="51">
        <f t="shared" si="54"/>
        <v>5614955.6800000016</v>
      </c>
    </row>
    <row r="192" spans="1:13" ht="16.5" thickTop="1" thickBot="1" x14ac:dyDescent="0.3">
      <c r="A192" s="13" t="s">
        <v>168</v>
      </c>
      <c r="B192" s="38"/>
      <c r="C192" s="39"/>
      <c r="D192" s="39"/>
      <c r="E192" s="39"/>
      <c r="F192" s="39"/>
      <c r="G192" s="39"/>
      <c r="H192" s="35"/>
      <c r="I192" s="35"/>
      <c r="J192" s="35"/>
      <c r="K192" s="35"/>
      <c r="L192" s="35"/>
      <c r="M192" s="35"/>
    </row>
    <row r="193" spans="1:13" ht="26.25" thickTop="1" x14ac:dyDescent="0.25">
      <c r="A193" s="13" t="s">
        <v>167</v>
      </c>
      <c r="B193" s="87" t="s">
        <v>265</v>
      </c>
      <c r="C193" s="88" t="str">
        <f>LEFT(xlvar.NXTBUD.DESCRLONG,7)&amp;" Original"</f>
        <v>2021/22 Original</v>
      </c>
      <c r="D193" s="88" t="str">
        <f>LEFT(xlvar.NXTBUD.DESCRLONG,7)</f>
        <v>2021/22</v>
      </c>
      <c r="E193" s="88" t="str">
        <f t="shared" ref="E193:M193" si="55">LEFT(D193,4)+1&amp;"/"&amp;RIGHT(D193,2)+1</f>
        <v>2022/23</v>
      </c>
      <c r="F193" s="88" t="str">
        <f t="shared" si="55"/>
        <v>2023/24</v>
      </c>
      <c r="G193" s="89" t="str">
        <f t="shared" si="55"/>
        <v>2024/25</v>
      </c>
      <c r="H193" s="48" t="str">
        <f t="shared" si="55"/>
        <v>2025/26</v>
      </c>
      <c r="I193" s="49" t="str">
        <f t="shared" si="55"/>
        <v>2026/27</v>
      </c>
      <c r="J193" s="49" t="str">
        <f t="shared" si="55"/>
        <v>2027/28</v>
      </c>
      <c r="K193" s="49" t="str">
        <f t="shared" si="55"/>
        <v>2028/29</v>
      </c>
      <c r="L193" s="49" t="str">
        <f t="shared" si="55"/>
        <v>2029/30</v>
      </c>
      <c r="M193" s="49" t="str">
        <f t="shared" si="55"/>
        <v>2030/31</v>
      </c>
    </row>
    <row r="194" spans="1:13" x14ac:dyDescent="0.25">
      <c r="A194" s="13" t="s">
        <v>207</v>
      </c>
      <c r="B194" s="90" t="s">
        <v>137</v>
      </c>
      <c r="C194" s="91"/>
      <c r="D194" s="92"/>
      <c r="E194" s="91"/>
      <c r="F194" s="91"/>
      <c r="G194" s="93"/>
      <c r="H194" s="42"/>
      <c r="I194" s="29"/>
      <c r="J194" s="29"/>
      <c r="K194" s="29"/>
      <c r="L194" s="29"/>
      <c r="M194" s="29"/>
    </row>
    <row r="195" spans="1:13" x14ac:dyDescent="0.25">
      <c r="A195" s="13" t="s">
        <v>373</v>
      </c>
      <c r="B195" s="85" t="s">
        <v>153</v>
      </c>
      <c r="C195" s="81">
        <v>1801307</v>
      </c>
      <c r="D195" s="82">
        <v>1851307</v>
      </c>
      <c r="E195" s="81">
        <v>1851307</v>
      </c>
      <c r="F195" s="81">
        <v>1851307</v>
      </c>
      <c r="G195" s="86">
        <v>1851307</v>
      </c>
      <c r="H195" s="46">
        <v>1851307</v>
      </c>
      <c r="I195" s="47">
        <v>1851307</v>
      </c>
      <c r="J195" s="47">
        <v>1851307</v>
      </c>
      <c r="K195" s="47">
        <v>1851307</v>
      </c>
      <c r="L195" s="47">
        <v>1851307</v>
      </c>
      <c r="M195" s="47">
        <v>1851307</v>
      </c>
    </row>
    <row r="196" spans="1:13" hidden="1" x14ac:dyDescent="0.25">
      <c r="A196" s="13" t="s">
        <v>168</v>
      </c>
      <c r="B196" s="63"/>
      <c r="C196" s="57"/>
      <c r="D196" s="58"/>
      <c r="E196" s="57"/>
      <c r="F196" s="57"/>
      <c r="G196" s="59"/>
      <c r="H196" s="42"/>
      <c r="I196" s="29"/>
      <c r="J196" s="29"/>
      <c r="K196" s="29"/>
      <c r="L196" s="29"/>
      <c r="M196" s="29"/>
    </row>
    <row r="197" spans="1:13" x14ac:dyDescent="0.25">
      <c r="A197" s="13" t="s">
        <v>170</v>
      </c>
      <c r="B197" s="64" t="str">
        <f t="shared" ref="B197" si="56">"Total "&amp;B194</f>
        <v>Total Non Cash</v>
      </c>
      <c r="C197" s="65">
        <f t="shared" ref="C197:M197" si="57">SUM(C194:C196)</f>
        <v>1801307</v>
      </c>
      <c r="D197" s="66">
        <f t="shared" si="57"/>
        <v>1851307</v>
      </c>
      <c r="E197" s="65">
        <f t="shared" si="57"/>
        <v>1851307</v>
      </c>
      <c r="F197" s="65">
        <f t="shared" si="57"/>
        <v>1851307</v>
      </c>
      <c r="G197" s="67">
        <f t="shared" si="57"/>
        <v>1851307</v>
      </c>
      <c r="H197" s="43">
        <f t="shared" si="57"/>
        <v>1851307</v>
      </c>
      <c r="I197" s="31">
        <f t="shared" si="57"/>
        <v>1851307</v>
      </c>
      <c r="J197" s="31">
        <f t="shared" si="57"/>
        <v>1851307</v>
      </c>
      <c r="K197" s="31">
        <f t="shared" si="57"/>
        <v>1851307</v>
      </c>
      <c r="L197" s="31">
        <f t="shared" si="57"/>
        <v>1851307</v>
      </c>
      <c r="M197" s="31">
        <f t="shared" si="57"/>
        <v>1851307</v>
      </c>
    </row>
    <row r="198" spans="1:13" x14ac:dyDescent="0.25">
      <c r="A198" s="13" t="s">
        <v>171</v>
      </c>
      <c r="B198" s="75" t="s">
        <v>75</v>
      </c>
      <c r="C198" s="61"/>
      <c r="D198" s="76"/>
      <c r="E198" s="61"/>
      <c r="F198" s="61"/>
      <c r="G198" s="62"/>
      <c r="H198" s="41"/>
      <c r="I198" s="30"/>
      <c r="J198" s="30"/>
      <c r="K198" s="30"/>
      <c r="L198" s="30"/>
      <c r="M198" s="30"/>
    </row>
    <row r="199" spans="1:13" x14ac:dyDescent="0.25">
      <c r="A199" s="13" t="s">
        <v>374</v>
      </c>
      <c r="B199" s="85" t="s">
        <v>140</v>
      </c>
      <c r="C199" s="81">
        <v>-17080064</v>
      </c>
      <c r="D199" s="82">
        <v>-13904054</v>
      </c>
      <c r="E199" s="81">
        <v>-13555000</v>
      </c>
      <c r="F199" s="81">
        <v>-9055000</v>
      </c>
      <c r="G199" s="86">
        <v>-2955000</v>
      </c>
      <c r="H199" s="46">
        <v>-3805000</v>
      </c>
      <c r="I199" s="47">
        <v>-4805000</v>
      </c>
      <c r="J199" s="47">
        <v>-5205000</v>
      </c>
      <c r="K199" s="47">
        <v>-11655000</v>
      </c>
      <c r="L199" s="47">
        <v>-5405000</v>
      </c>
      <c r="M199" s="47">
        <v>-3805000</v>
      </c>
    </row>
    <row r="200" spans="1:13" x14ac:dyDescent="0.25">
      <c r="A200" s="13" t="s">
        <v>165</v>
      </c>
      <c r="B200" s="63" t="s">
        <v>142</v>
      </c>
      <c r="C200" s="57">
        <v>0</v>
      </c>
      <c r="D200" s="58">
        <v>0</v>
      </c>
      <c r="E200" s="57">
        <v>0</v>
      </c>
      <c r="F200" s="57">
        <v>0</v>
      </c>
      <c r="G200" s="59">
        <v>0</v>
      </c>
      <c r="H200" s="42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</row>
    <row r="201" spans="1:13" hidden="1" x14ac:dyDescent="0.25">
      <c r="A201" s="13" t="s">
        <v>165</v>
      </c>
      <c r="B201" s="63"/>
      <c r="C201" s="57"/>
      <c r="D201" s="58"/>
      <c r="E201" s="57"/>
      <c r="F201" s="57"/>
      <c r="G201" s="59"/>
      <c r="H201" s="42"/>
      <c r="I201" s="29"/>
      <c r="J201" s="29"/>
      <c r="K201" s="29"/>
      <c r="L201" s="29"/>
      <c r="M201" s="29"/>
    </row>
    <row r="202" spans="1:13" x14ac:dyDescent="0.25">
      <c r="A202" s="13" t="s">
        <v>170</v>
      </c>
      <c r="B202" s="64" t="str">
        <f>"Total "&amp;B198</f>
        <v>Total Investing Fund Flows</v>
      </c>
      <c r="C202" s="65">
        <f t="shared" ref="C202:M202" si="58">SUM(C199:C201)</f>
        <v>-17080064</v>
      </c>
      <c r="D202" s="66">
        <f t="shared" si="58"/>
        <v>-13904054</v>
      </c>
      <c r="E202" s="65">
        <f t="shared" si="58"/>
        <v>-13555000</v>
      </c>
      <c r="F202" s="65">
        <f t="shared" si="58"/>
        <v>-9055000</v>
      </c>
      <c r="G202" s="67">
        <f t="shared" si="58"/>
        <v>-2955000</v>
      </c>
      <c r="H202" s="43">
        <f t="shared" si="58"/>
        <v>-3805000</v>
      </c>
      <c r="I202" s="31">
        <f t="shared" si="58"/>
        <v>-4805000</v>
      </c>
      <c r="J202" s="31">
        <f t="shared" si="58"/>
        <v>-5205000</v>
      </c>
      <c r="K202" s="31">
        <f t="shared" si="58"/>
        <v>-11655000</v>
      </c>
      <c r="L202" s="31">
        <f t="shared" si="58"/>
        <v>-5405000</v>
      </c>
      <c r="M202" s="31">
        <f t="shared" si="58"/>
        <v>-3805000</v>
      </c>
    </row>
    <row r="203" spans="1:13" x14ac:dyDescent="0.25">
      <c r="A203" s="13" t="s">
        <v>167</v>
      </c>
      <c r="B203" s="75" t="s">
        <v>77</v>
      </c>
      <c r="C203" s="61"/>
      <c r="D203" s="76"/>
      <c r="E203" s="61"/>
      <c r="F203" s="61"/>
      <c r="G203" s="62"/>
      <c r="H203" s="41"/>
      <c r="I203" s="30"/>
      <c r="J203" s="30"/>
      <c r="K203" s="30"/>
      <c r="L203" s="30"/>
      <c r="M203" s="30"/>
    </row>
    <row r="204" spans="1:13" x14ac:dyDescent="0.25">
      <c r="A204" s="13" t="s">
        <v>375</v>
      </c>
      <c r="B204" s="85" t="s">
        <v>157</v>
      </c>
      <c r="C204" s="81">
        <v>-486159</v>
      </c>
      <c r="D204" s="82">
        <v>-300222</v>
      </c>
      <c r="E204" s="81">
        <v>-214412</v>
      </c>
      <c r="F204" s="81">
        <v>-229957</v>
      </c>
      <c r="G204" s="86">
        <v>-193044</v>
      </c>
      <c r="H204" s="46">
        <v>-39667</v>
      </c>
      <c r="I204" s="47">
        <v>-45059</v>
      </c>
      <c r="J204" s="47">
        <v>-50613</v>
      </c>
      <c r="K204" s="47">
        <v>-57061</v>
      </c>
      <c r="L204" s="47">
        <v>-63742</v>
      </c>
      <c r="M204" s="47">
        <v>-70911</v>
      </c>
    </row>
    <row r="205" spans="1:13" hidden="1" x14ac:dyDescent="0.25">
      <c r="A205" s="13" t="s">
        <v>169</v>
      </c>
      <c r="B205" s="63"/>
      <c r="C205" s="57"/>
      <c r="D205" s="58"/>
      <c r="E205" s="57"/>
      <c r="F205" s="57"/>
      <c r="G205" s="59"/>
      <c r="H205" s="42"/>
      <c r="I205" s="29"/>
      <c r="J205" s="29"/>
      <c r="K205" s="29"/>
      <c r="L205" s="29"/>
      <c r="M205" s="29"/>
    </row>
    <row r="206" spans="1:13" ht="15.75" thickBot="1" x14ac:dyDescent="0.3">
      <c r="A206" s="13" t="s">
        <v>165</v>
      </c>
      <c r="B206" s="68" t="str">
        <f>"Total "&amp;B203</f>
        <v>Total Financing Fund Flows</v>
      </c>
      <c r="C206" s="69">
        <f t="shared" ref="C206:M206" si="59">SUM(C204:C205)</f>
        <v>-486159</v>
      </c>
      <c r="D206" s="70">
        <f t="shared" si="59"/>
        <v>-300222</v>
      </c>
      <c r="E206" s="69">
        <f t="shared" si="59"/>
        <v>-214412</v>
      </c>
      <c r="F206" s="69">
        <f t="shared" si="59"/>
        <v>-229957</v>
      </c>
      <c r="G206" s="71">
        <f t="shared" si="59"/>
        <v>-193044</v>
      </c>
      <c r="H206" s="43">
        <f t="shared" si="59"/>
        <v>-39667</v>
      </c>
      <c r="I206" s="31">
        <f t="shared" si="59"/>
        <v>-45059</v>
      </c>
      <c r="J206" s="31">
        <f t="shared" si="59"/>
        <v>-50613</v>
      </c>
      <c r="K206" s="31">
        <f t="shared" si="59"/>
        <v>-57061</v>
      </c>
      <c r="L206" s="31">
        <f t="shared" si="59"/>
        <v>-63742</v>
      </c>
      <c r="M206" s="31">
        <f t="shared" si="59"/>
        <v>-70911</v>
      </c>
    </row>
    <row r="207" spans="1:13" ht="15.75" thickTop="1" x14ac:dyDescent="0.25">
      <c r="A207" s="13" t="s">
        <v>170</v>
      </c>
      <c r="B207" s="94" t="s">
        <v>108</v>
      </c>
      <c r="C207" s="95">
        <f t="shared" ref="C207:M207" si="60">C191+C197+C202+C206</f>
        <v>-9383231.0600000005</v>
      </c>
      <c r="D207" s="95">
        <f t="shared" si="60"/>
        <v>-7644399.2400000002</v>
      </c>
      <c r="E207" s="95">
        <f t="shared" si="60"/>
        <v>-7886581.7100000009</v>
      </c>
      <c r="F207" s="95">
        <f t="shared" si="60"/>
        <v>-3268781.7799999993</v>
      </c>
      <c r="G207" s="96">
        <f t="shared" si="60"/>
        <v>3109020.3100000042</v>
      </c>
      <c r="H207" s="50">
        <f t="shared" si="60"/>
        <v>2601374.0299999993</v>
      </c>
      <c r="I207" s="51">
        <f t="shared" si="60"/>
        <v>1786471.3000000026</v>
      </c>
      <c r="J207" s="51">
        <f t="shared" si="60"/>
        <v>1527898.2600000035</v>
      </c>
      <c r="K207" s="51">
        <f t="shared" si="60"/>
        <v>-4674700.7599999979</v>
      </c>
      <c r="L207" s="51">
        <f t="shared" si="60"/>
        <v>1779442.1099999975</v>
      </c>
      <c r="M207" s="51">
        <f t="shared" si="60"/>
        <v>3590351.6800000016</v>
      </c>
    </row>
    <row r="208" spans="1:13" x14ac:dyDescent="0.25">
      <c r="A208" s="13" t="s">
        <v>167</v>
      </c>
      <c r="B208" s="97" t="s">
        <v>78</v>
      </c>
      <c r="C208" s="98"/>
      <c r="D208" s="99"/>
      <c r="E208" s="98"/>
      <c r="F208" s="98"/>
      <c r="G208" s="100"/>
      <c r="H208" s="41"/>
      <c r="I208" s="30"/>
      <c r="J208" s="30"/>
      <c r="K208" s="30"/>
      <c r="L208" s="30"/>
      <c r="M208" s="30"/>
    </row>
    <row r="209" spans="1:13" x14ac:dyDescent="0.25">
      <c r="A209" s="13" t="s">
        <v>376</v>
      </c>
      <c r="B209" s="85" t="s">
        <v>160</v>
      </c>
      <c r="C209" s="81">
        <v>-500000.04</v>
      </c>
      <c r="D209" s="82">
        <v>-500000.04</v>
      </c>
      <c r="E209" s="81">
        <v>-500000</v>
      </c>
      <c r="F209" s="81">
        <v>-500000</v>
      </c>
      <c r="G209" s="86">
        <v>-500000</v>
      </c>
      <c r="H209" s="46">
        <v>-500000</v>
      </c>
      <c r="I209" s="47">
        <v>-500000</v>
      </c>
      <c r="J209" s="47">
        <v>-500000</v>
      </c>
      <c r="K209" s="47">
        <v>-500000</v>
      </c>
      <c r="L209" s="47">
        <v>-500000</v>
      </c>
      <c r="M209" s="47">
        <v>-500000</v>
      </c>
    </row>
    <row r="210" spans="1:13" x14ac:dyDescent="0.25">
      <c r="A210" s="13" t="s">
        <v>377</v>
      </c>
      <c r="B210" s="85" t="s">
        <v>163</v>
      </c>
      <c r="C210" s="81">
        <v>1748641.92</v>
      </c>
      <c r="D210" s="82">
        <v>2178686.88</v>
      </c>
      <c r="E210" s="81">
        <v>383642</v>
      </c>
      <c r="F210" s="81">
        <v>148642</v>
      </c>
      <c r="G210" s="86">
        <v>148642</v>
      </c>
      <c r="H210" s="46">
        <v>148642</v>
      </c>
      <c r="I210" s="47">
        <v>148642</v>
      </c>
      <c r="J210" s="47">
        <v>348642</v>
      </c>
      <c r="K210" s="47">
        <v>148642</v>
      </c>
      <c r="L210" s="47">
        <v>148642</v>
      </c>
      <c r="M210" s="47">
        <v>148642</v>
      </c>
    </row>
    <row r="211" spans="1:13" x14ac:dyDescent="0.25">
      <c r="A211" s="13" t="s">
        <v>378</v>
      </c>
      <c r="B211" s="85" t="s">
        <v>164</v>
      </c>
      <c r="C211" s="81">
        <v>7185063.8399999999</v>
      </c>
      <c r="D211" s="82">
        <v>2527479</v>
      </c>
      <c r="E211" s="81">
        <v>2115000</v>
      </c>
      <c r="F211" s="81">
        <v>250000</v>
      </c>
      <c r="G211" s="86">
        <v>0</v>
      </c>
      <c r="H211" s="46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</row>
    <row r="212" spans="1:13" hidden="1" x14ac:dyDescent="0.25">
      <c r="A212" s="13" t="s">
        <v>169</v>
      </c>
      <c r="B212" s="63"/>
      <c r="C212" s="57"/>
      <c r="D212" s="58"/>
      <c r="E212" s="57"/>
      <c r="F212" s="57"/>
      <c r="G212" s="59"/>
      <c r="H212" s="42"/>
      <c r="I212" s="29"/>
      <c r="J212" s="29"/>
      <c r="K212" s="29"/>
      <c r="L212" s="29"/>
      <c r="M212" s="29"/>
    </row>
    <row r="213" spans="1:13" ht="15.75" thickBot="1" x14ac:dyDescent="0.3">
      <c r="A213" s="13" t="s">
        <v>165</v>
      </c>
      <c r="B213" s="68" t="str">
        <f>"Total "&amp;B208</f>
        <v>Total Reserve Movements</v>
      </c>
      <c r="C213" s="69">
        <f t="shared" ref="C213:M213" si="61">SUM(C209:C212)</f>
        <v>8433705.7199999988</v>
      </c>
      <c r="D213" s="70">
        <f t="shared" si="61"/>
        <v>4206165.84</v>
      </c>
      <c r="E213" s="69">
        <f t="shared" si="61"/>
        <v>1998642</v>
      </c>
      <c r="F213" s="69">
        <f t="shared" si="61"/>
        <v>-101358</v>
      </c>
      <c r="G213" s="71">
        <f t="shared" si="61"/>
        <v>-351358</v>
      </c>
      <c r="H213" s="43">
        <f t="shared" si="61"/>
        <v>-351358</v>
      </c>
      <c r="I213" s="31">
        <f t="shared" si="61"/>
        <v>-351358</v>
      </c>
      <c r="J213" s="31">
        <f t="shared" si="61"/>
        <v>-151358</v>
      </c>
      <c r="K213" s="31">
        <f t="shared" si="61"/>
        <v>-351358</v>
      </c>
      <c r="L213" s="31">
        <f t="shared" si="61"/>
        <v>-351358</v>
      </c>
      <c r="M213" s="31">
        <f t="shared" si="61"/>
        <v>-351358</v>
      </c>
    </row>
    <row r="214" spans="1:13" ht="16.5" thickTop="1" thickBot="1" x14ac:dyDescent="0.3">
      <c r="A214" s="13" t="s">
        <v>165</v>
      </c>
      <c r="B214" s="72" t="s">
        <v>109</v>
      </c>
      <c r="C214" s="73">
        <f t="shared" ref="C214:M214" si="62">C207+C213</f>
        <v>-949525.34000000171</v>
      </c>
      <c r="D214" s="73">
        <f t="shared" si="62"/>
        <v>-3438233.4000000004</v>
      </c>
      <c r="E214" s="73">
        <f t="shared" si="62"/>
        <v>-5887939.7100000009</v>
      </c>
      <c r="F214" s="73">
        <f t="shared" si="62"/>
        <v>-3370139.7799999993</v>
      </c>
      <c r="G214" s="74">
        <f t="shared" si="62"/>
        <v>2757662.3100000042</v>
      </c>
      <c r="H214" s="50">
        <f t="shared" si="62"/>
        <v>2250016.0299999993</v>
      </c>
      <c r="I214" s="51">
        <f t="shared" si="62"/>
        <v>1435113.3000000026</v>
      </c>
      <c r="J214" s="51">
        <f t="shared" si="62"/>
        <v>1376540.2600000035</v>
      </c>
      <c r="K214" s="51">
        <f t="shared" si="62"/>
        <v>-5026058.7599999979</v>
      </c>
      <c r="L214" s="51">
        <f t="shared" si="62"/>
        <v>1428084.1099999975</v>
      </c>
      <c r="M214" s="51">
        <f t="shared" si="62"/>
        <v>3238993.6800000016</v>
      </c>
    </row>
    <row r="215" spans="1:13" ht="15.75" thickTop="1" x14ac:dyDescent="0.25">
      <c r="A215" s="13" t="s">
        <v>172</v>
      </c>
      <c r="B215" s="38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</row>
    <row r="216" spans="1:13" x14ac:dyDescent="0.25">
      <c r="A216" s="13" t="s">
        <v>80</v>
      </c>
      <c r="B216" s="77" t="s">
        <v>250</v>
      </c>
      <c r="C216" s="78">
        <f>+C214+'Gen Unrestricted'!B10</f>
        <v>16199474.659999998</v>
      </c>
      <c r="D216" s="78">
        <f t="shared" ref="D216" si="63">+C216+D214</f>
        <v>12761241.259999998</v>
      </c>
      <c r="E216" s="78">
        <f t="shared" ref="E216" si="64">+D216+E214</f>
        <v>6873301.549999997</v>
      </c>
      <c r="F216" s="78">
        <f t="shared" ref="F216" si="65">+E216+F214</f>
        <v>3503161.7699999977</v>
      </c>
      <c r="G216" s="78">
        <f t="shared" ref="G216" si="66">+F216+G214</f>
        <v>6260824.0800000019</v>
      </c>
      <c r="H216" s="52"/>
      <c r="I216" s="52"/>
      <c r="J216" s="52"/>
      <c r="K216" s="52"/>
      <c r="L216" s="52"/>
      <c r="M216" s="52"/>
    </row>
    <row r="217" spans="1:13" x14ac:dyDescent="0.25">
      <c r="A217" s="13" t="s">
        <v>79</v>
      </c>
    </row>
    <row r="218" spans="1:13" x14ac:dyDescent="0.25">
      <c r="A218" s="13" t="s">
        <v>61</v>
      </c>
    </row>
    <row r="219" spans="1:13" x14ac:dyDescent="0.25">
      <c r="A219" s="13" t="s">
        <v>43</v>
      </c>
      <c r="C219" s="26"/>
      <c r="D219" s="26"/>
    </row>
    <row r="220" spans="1:13" ht="15.75" thickBot="1" x14ac:dyDescent="0.3">
      <c r="A220" s="13" t="s">
        <v>61</v>
      </c>
      <c r="B220" s="1" t="s">
        <v>110</v>
      </c>
    </row>
    <row r="221" spans="1:13" ht="26.25" thickTop="1" x14ac:dyDescent="0.25">
      <c r="A221" s="13" t="s">
        <v>45</v>
      </c>
      <c r="B221" s="53" t="s">
        <v>254</v>
      </c>
      <c r="C221" s="54" t="str">
        <f>LEFT(xlvar.NXTBUD.DESCRLONG,7)&amp;" Original"</f>
        <v>2021/22 Original</v>
      </c>
      <c r="D221" s="54" t="str">
        <f>LEFT(xlvar.NXTBUD.DESCRLONG,7)</f>
        <v>2021/22</v>
      </c>
      <c r="E221" s="54" t="str">
        <f t="shared" ref="E221:M221" si="67">LEFT(D221,4)+1&amp;"/"&amp;RIGHT(D221,2)+1</f>
        <v>2022/23</v>
      </c>
      <c r="F221" s="54" t="str">
        <f t="shared" si="67"/>
        <v>2023/24</v>
      </c>
      <c r="G221" s="55" t="str">
        <f t="shared" si="67"/>
        <v>2024/25</v>
      </c>
      <c r="H221" s="48" t="str">
        <f t="shared" si="67"/>
        <v>2025/26</v>
      </c>
      <c r="I221" s="49" t="str">
        <f t="shared" si="67"/>
        <v>2026/27</v>
      </c>
      <c r="J221" s="49" t="str">
        <f t="shared" si="67"/>
        <v>2027/28</v>
      </c>
      <c r="K221" s="49" t="str">
        <f t="shared" si="67"/>
        <v>2028/29</v>
      </c>
      <c r="L221" s="49" t="str">
        <f t="shared" si="67"/>
        <v>2029/30</v>
      </c>
      <c r="M221" s="49" t="str">
        <f t="shared" si="67"/>
        <v>2030/31</v>
      </c>
    </row>
    <row r="222" spans="1:13" x14ac:dyDescent="0.25">
      <c r="A222" s="13" t="s">
        <v>206</v>
      </c>
      <c r="B222" s="56" t="s">
        <v>134</v>
      </c>
      <c r="C222" s="57"/>
      <c r="D222" s="58"/>
      <c r="E222" s="57"/>
      <c r="F222" s="57"/>
      <c r="G222" s="59"/>
      <c r="H222" s="40"/>
      <c r="I222" s="28"/>
      <c r="J222" s="28"/>
      <c r="K222" s="28"/>
      <c r="L222" s="28"/>
      <c r="M222" s="28"/>
    </row>
    <row r="223" spans="1:13" x14ac:dyDescent="0.25">
      <c r="A223" s="13" t="s">
        <v>379</v>
      </c>
      <c r="B223" s="80" t="s">
        <v>144</v>
      </c>
      <c r="C223" s="81">
        <v>37179373.530000001</v>
      </c>
      <c r="D223" s="82">
        <v>38340353.880000003</v>
      </c>
      <c r="E223" s="83">
        <v>39757967.890000001</v>
      </c>
      <c r="F223" s="83">
        <v>41228453.009999998</v>
      </c>
      <c r="G223" s="84">
        <v>42753797.280000001</v>
      </c>
      <c r="H223" s="44">
        <v>44307930.359999999</v>
      </c>
      <c r="I223" s="45">
        <v>45919298.810000002</v>
      </c>
      <c r="J223" s="45">
        <v>47590036.060000002</v>
      </c>
      <c r="K223" s="45">
        <v>49322355.890000001</v>
      </c>
      <c r="L223" s="45">
        <v>51118555.57</v>
      </c>
      <c r="M223" s="45">
        <v>52981018.990000002</v>
      </c>
    </row>
    <row r="224" spans="1:13" x14ac:dyDescent="0.25">
      <c r="A224" s="13" t="s">
        <v>380</v>
      </c>
      <c r="B224" s="80" t="s">
        <v>145</v>
      </c>
      <c r="C224" s="81">
        <v>15886178.699999999</v>
      </c>
      <c r="D224" s="82">
        <v>16824530.199999999</v>
      </c>
      <c r="E224" s="83">
        <v>17626410.600000001</v>
      </c>
      <c r="F224" s="83">
        <v>18118901.989999998</v>
      </c>
      <c r="G224" s="84">
        <v>18765662.390000001</v>
      </c>
      <c r="H224" s="44">
        <v>19383784.350000001</v>
      </c>
      <c r="I224" s="45">
        <v>20126041.440000001</v>
      </c>
      <c r="J224" s="45">
        <v>20793315.620000001</v>
      </c>
      <c r="K224" s="45">
        <v>21586521.48</v>
      </c>
      <c r="L224" s="45">
        <v>22306607.370000001</v>
      </c>
      <c r="M224" s="45">
        <v>23154556.719999999</v>
      </c>
    </row>
    <row r="225" spans="1:13" x14ac:dyDescent="0.25">
      <c r="A225" s="13" t="s">
        <v>381</v>
      </c>
      <c r="B225" s="80" t="s">
        <v>146</v>
      </c>
      <c r="C225" s="81">
        <v>964155</v>
      </c>
      <c r="D225" s="82">
        <v>957717</v>
      </c>
      <c r="E225" s="83">
        <v>956506</v>
      </c>
      <c r="F225" s="83">
        <v>955270</v>
      </c>
      <c r="G225" s="84">
        <v>954009</v>
      </c>
      <c r="H225" s="44">
        <v>952723</v>
      </c>
      <c r="I225" s="45">
        <v>951411</v>
      </c>
      <c r="J225" s="45">
        <v>950253</v>
      </c>
      <c r="K225" s="45">
        <v>948707</v>
      </c>
      <c r="L225" s="45">
        <v>947315</v>
      </c>
      <c r="M225" s="45">
        <v>945894</v>
      </c>
    </row>
    <row r="226" spans="1:13" x14ac:dyDescent="0.25">
      <c r="A226" s="13" t="s">
        <v>382</v>
      </c>
      <c r="B226" s="80" t="s">
        <v>147</v>
      </c>
      <c r="C226" s="81">
        <v>1396203.71</v>
      </c>
      <c r="D226" s="82">
        <v>1591503.57</v>
      </c>
      <c r="E226" s="83">
        <v>1675012.43</v>
      </c>
      <c r="F226" s="83">
        <v>1731034.66</v>
      </c>
      <c r="G226" s="84">
        <v>1799417.02</v>
      </c>
      <c r="H226" s="44">
        <v>1860249.46</v>
      </c>
      <c r="I226" s="45">
        <v>1933628.33</v>
      </c>
      <c r="J226" s="45">
        <v>1999653.67</v>
      </c>
      <c r="K226" s="45">
        <v>2078427.24</v>
      </c>
      <c r="L226" s="45">
        <v>2150056.38</v>
      </c>
      <c r="M226" s="45">
        <v>2234655.8199999998</v>
      </c>
    </row>
    <row r="227" spans="1:13" x14ac:dyDescent="0.25">
      <c r="A227" s="13" t="s">
        <v>383</v>
      </c>
      <c r="B227" s="80" t="s">
        <v>148</v>
      </c>
      <c r="C227" s="81">
        <v>16723014.52</v>
      </c>
      <c r="D227" s="82">
        <v>12900336.779999999</v>
      </c>
      <c r="E227" s="83">
        <v>11052160.310000001</v>
      </c>
      <c r="F227" s="83">
        <v>11186724.689999999</v>
      </c>
      <c r="G227" s="84">
        <v>11361808.33</v>
      </c>
      <c r="H227" s="44">
        <v>11484959.82</v>
      </c>
      <c r="I227" s="45">
        <v>11640529.98</v>
      </c>
      <c r="J227" s="45">
        <v>11802129.630000001</v>
      </c>
      <c r="K227" s="45">
        <v>11965866.09</v>
      </c>
      <c r="L227" s="45">
        <v>12183849.699999999</v>
      </c>
      <c r="M227" s="45">
        <v>12355193.75</v>
      </c>
    </row>
    <row r="228" spans="1:13" x14ac:dyDescent="0.25">
      <c r="A228" s="13" t="s">
        <v>384</v>
      </c>
      <c r="B228" s="80" t="s">
        <v>149</v>
      </c>
      <c r="C228" s="81">
        <v>19547071.399999999</v>
      </c>
      <c r="D228" s="82">
        <v>20102467.960000001</v>
      </c>
      <c r="E228" s="83">
        <v>20207645.559999999</v>
      </c>
      <c r="F228" s="83">
        <v>20859768.690000001</v>
      </c>
      <c r="G228" s="84">
        <v>21554971.760000002</v>
      </c>
      <c r="H228" s="44">
        <v>22262056.559999999</v>
      </c>
      <c r="I228" s="45">
        <v>23017852.77</v>
      </c>
      <c r="J228" s="45">
        <v>23775219.449999999</v>
      </c>
      <c r="K228" s="45">
        <v>24583045.57</v>
      </c>
      <c r="L228" s="45">
        <v>25394251.52</v>
      </c>
      <c r="M228" s="45">
        <v>26257790.059999999</v>
      </c>
    </row>
    <row r="229" spans="1:13" hidden="1" x14ac:dyDescent="0.25">
      <c r="A229" s="13" t="s">
        <v>61</v>
      </c>
      <c r="B229" s="63"/>
      <c r="C229" s="57"/>
      <c r="D229" s="58"/>
      <c r="E229" s="57"/>
      <c r="F229" s="57"/>
      <c r="G229" s="59"/>
      <c r="H229" s="42"/>
      <c r="I229" s="29"/>
      <c r="J229" s="29"/>
      <c r="K229" s="29"/>
      <c r="L229" s="29"/>
      <c r="M229" s="29"/>
    </row>
    <row r="230" spans="1:13" x14ac:dyDescent="0.25">
      <c r="A230" s="13" t="s">
        <v>45</v>
      </c>
      <c r="B230" s="64" t="s">
        <v>115</v>
      </c>
      <c r="C230" s="65">
        <f>SUM(C222:C229)</f>
        <v>91695996.860000014</v>
      </c>
      <c r="D230" s="66">
        <f t="shared" ref="D230:M230" si="68">SUM(D222:D229)</f>
        <v>90716909.389999986</v>
      </c>
      <c r="E230" s="65">
        <f t="shared" si="68"/>
        <v>91275702.790000007</v>
      </c>
      <c r="F230" s="65">
        <f t="shared" si="68"/>
        <v>94080153.039999992</v>
      </c>
      <c r="G230" s="67">
        <f t="shared" si="68"/>
        <v>97189665.780000016</v>
      </c>
      <c r="H230" s="43">
        <f t="shared" si="68"/>
        <v>100251703.55000001</v>
      </c>
      <c r="I230" s="31">
        <f t="shared" si="68"/>
        <v>103588762.33</v>
      </c>
      <c r="J230" s="31">
        <f t="shared" si="68"/>
        <v>106910607.43000001</v>
      </c>
      <c r="K230" s="31">
        <f t="shared" si="68"/>
        <v>110484923.27000001</v>
      </c>
      <c r="L230" s="31">
        <f t="shared" si="68"/>
        <v>114100635.53999999</v>
      </c>
      <c r="M230" s="31">
        <f t="shared" si="68"/>
        <v>117929109.34</v>
      </c>
    </row>
    <row r="231" spans="1:13" x14ac:dyDescent="0.25">
      <c r="A231" s="13" t="s">
        <v>206</v>
      </c>
      <c r="B231" s="56" t="s">
        <v>135</v>
      </c>
      <c r="C231" s="57"/>
      <c r="D231" s="58"/>
      <c r="E231" s="57"/>
      <c r="F231" s="57"/>
      <c r="G231" s="59"/>
      <c r="H231" s="42"/>
      <c r="I231" s="29"/>
      <c r="J231" s="29"/>
      <c r="K231" s="29"/>
      <c r="L231" s="29"/>
      <c r="M231" s="29"/>
    </row>
    <row r="232" spans="1:13" x14ac:dyDescent="0.25">
      <c r="A232" s="13" t="s">
        <v>385</v>
      </c>
      <c r="B232" s="85" t="s">
        <v>150</v>
      </c>
      <c r="C232" s="81">
        <v>26785473.649999999</v>
      </c>
      <c r="D232" s="82">
        <v>28161188</v>
      </c>
      <c r="E232" s="81">
        <v>29283781.859999999</v>
      </c>
      <c r="F232" s="81">
        <v>30223100.100000001</v>
      </c>
      <c r="G232" s="86">
        <v>31207600.309999999</v>
      </c>
      <c r="H232" s="46">
        <v>32191387.489999998</v>
      </c>
      <c r="I232" s="47">
        <v>33204671.149999999</v>
      </c>
      <c r="J232" s="47">
        <v>34248329.490000002</v>
      </c>
      <c r="K232" s="47">
        <v>35326507.359999999</v>
      </c>
      <c r="L232" s="47">
        <v>36433756.399999999</v>
      </c>
      <c r="M232" s="47">
        <v>37574220.32</v>
      </c>
    </row>
    <row r="233" spans="1:13" x14ac:dyDescent="0.25">
      <c r="A233" s="13" t="s">
        <v>386</v>
      </c>
      <c r="B233" s="85" t="s">
        <v>151</v>
      </c>
      <c r="C233" s="81">
        <v>20603732.129999999</v>
      </c>
      <c r="D233" s="82">
        <v>15448054.5</v>
      </c>
      <c r="E233" s="81">
        <v>14748439.4</v>
      </c>
      <c r="F233" s="81">
        <v>15259034.720000001</v>
      </c>
      <c r="G233" s="86">
        <v>15757210.82</v>
      </c>
      <c r="H233" s="46">
        <v>15890909.98</v>
      </c>
      <c r="I233" s="47">
        <v>16312974.15</v>
      </c>
      <c r="J233" s="47">
        <v>16942039.309999999</v>
      </c>
      <c r="K233" s="47">
        <v>17499718.850000001</v>
      </c>
      <c r="L233" s="47">
        <v>17593902.16</v>
      </c>
      <c r="M233" s="47">
        <v>17985681.379999999</v>
      </c>
    </row>
    <row r="234" spans="1:13" x14ac:dyDescent="0.25">
      <c r="A234" s="13" t="s">
        <v>387</v>
      </c>
      <c r="B234" s="85" t="s">
        <v>152</v>
      </c>
      <c r="C234" s="81">
        <v>1277084</v>
      </c>
      <c r="D234" s="82">
        <v>1509403</v>
      </c>
      <c r="E234" s="81">
        <v>1569617</v>
      </c>
      <c r="F234" s="81">
        <v>1467969</v>
      </c>
      <c r="G234" s="86">
        <v>1367107</v>
      </c>
      <c r="H234" s="46">
        <v>1283094</v>
      </c>
      <c r="I234" s="47">
        <v>1196739</v>
      </c>
      <c r="J234" s="47">
        <v>1111083</v>
      </c>
      <c r="K234" s="47">
        <v>1016922</v>
      </c>
      <c r="L234" s="47">
        <v>919058</v>
      </c>
      <c r="M234" s="47">
        <v>817437</v>
      </c>
    </row>
    <row r="235" spans="1:13" x14ac:dyDescent="0.25">
      <c r="A235" s="13" t="s">
        <v>269</v>
      </c>
      <c r="B235" s="85" t="s">
        <v>153</v>
      </c>
      <c r="C235" s="81">
        <v>14957876</v>
      </c>
      <c r="D235" s="82">
        <v>15407876</v>
      </c>
      <c r="E235" s="81">
        <v>15407876</v>
      </c>
      <c r="F235" s="81">
        <v>15407876</v>
      </c>
      <c r="G235" s="86">
        <v>15407876</v>
      </c>
      <c r="H235" s="46">
        <v>15407876</v>
      </c>
      <c r="I235" s="47">
        <v>15407876</v>
      </c>
      <c r="J235" s="47">
        <v>15407876</v>
      </c>
      <c r="K235" s="47">
        <v>15407876</v>
      </c>
      <c r="L235" s="47">
        <v>15407876</v>
      </c>
      <c r="M235" s="47">
        <v>15407876</v>
      </c>
    </row>
    <row r="236" spans="1:13" x14ac:dyDescent="0.25">
      <c r="A236" s="13" t="s">
        <v>388</v>
      </c>
      <c r="B236" s="85" t="s">
        <v>154</v>
      </c>
      <c r="C236" s="81">
        <v>6068126.0300000003</v>
      </c>
      <c r="D236" s="82">
        <v>6343831.8399999999</v>
      </c>
      <c r="E236" s="81">
        <v>6551549.8700000001</v>
      </c>
      <c r="F236" s="81">
        <v>6766382.5700000003</v>
      </c>
      <c r="G236" s="86">
        <v>6910926.9900000002</v>
      </c>
      <c r="H236" s="46">
        <v>7154920.6100000003</v>
      </c>
      <c r="I236" s="47">
        <v>7306573.3399999999</v>
      </c>
      <c r="J236" s="47">
        <v>7566549.5599999996</v>
      </c>
      <c r="K236" s="47">
        <v>7725518.6200000001</v>
      </c>
      <c r="L236" s="47">
        <v>8003054.9199999999</v>
      </c>
      <c r="M236" s="47">
        <v>8169137.5899999999</v>
      </c>
    </row>
    <row r="237" spans="1:13" x14ac:dyDescent="0.25">
      <c r="A237" s="13" t="s">
        <v>389</v>
      </c>
      <c r="B237" s="85" t="s">
        <v>155</v>
      </c>
      <c r="C237" s="81">
        <v>18938086.120000001</v>
      </c>
      <c r="D237" s="82">
        <v>19570914.129999999</v>
      </c>
      <c r="E237" s="81">
        <v>19958644.280000001</v>
      </c>
      <c r="F237" s="81">
        <v>20604614.690000001</v>
      </c>
      <c r="G237" s="86">
        <v>21271768.75</v>
      </c>
      <c r="H237" s="46">
        <v>21960808.73</v>
      </c>
      <c r="I237" s="47">
        <v>22672460.390000001</v>
      </c>
      <c r="J237" s="47">
        <v>23407473.969999999</v>
      </c>
      <c r="K237" s="47">
        <v>24166624.300000001</v>
      </c>
      <c r="L237" s="47">
        <v>24950712.649999999</v>
      </c>
      <c r="M237" s="47">
        <v>25760567.030000001</v>
      </c>
    </row>
    <row r="238" spans="1:13" hidden="1" x14ac:dyDescent="0.25">
      <c r="A238" s="13" t="s">
        <v>69</v>
      </c>
      <c r="B238" s="63"/>
      <c r="C238" s="57"/>
      <c r="D238" s="58"/>
      <c r="E238" s="57"/>
      <c r="F238" s="57"/>
      <c r="G238" s="59"/>
      <c r="H238" s="42"/>
      <c r="I238" s="29"/>
      <c r="J238" s="29"/>
      <c r="K238" s="29"/>
      <c r="L238" s="29"/>
      <c r="M238" s="29"/>
    </row>
    <row r="239" spans="1:13" ht="15.75" thickBot="1" x14ac:dyDescent="0.3">
      <c r="A239" s="13" t="s">
        <v>79</v>
      </c>
      <c r="B239" s="68" t="s">
        <v>116</v>
      </c>
      <c r="C239" s="69">
        <f>SUM(C231:C238)</f>
        <v>88630377.930000007</v>
      </c>
      <c r="D239" s="70">
        <f t="shared" ref="D239:M239" si="69">SUM(D231:D238)</f>
        <v>86441267.469999999</v>
      </c>
      <c r="E239" s="69">
        <f t="shared" si="69"/>
        <v>87519908.409999996</v>
      </c>
      <c r="F239" s="69">
        <f t="shared" si="69"/>
        <v>89728977.079999998</v>
      </c>
      <c r="G239" s="71">
        <f t="shared" si="69"/>
        <v>91922489.86999999</v>
      </c>
      <c r="H239" s="43">
        <f t="shared" si="69"/>
        <v>93888996.810000002</v>
      </c>
      <c r="I239" s="31">
        <f t="shared" si="69"/>
        <v>96101294.030000001</v>
      </c>
      <c r="J239" s="31">
        <f t="shared" si="69"/>
        <v>98683351.329999998</v>
      </c>
      <c r="K239" s="31">
        <f t="shared" si="69"/>
        <v>101143167.13000001</v>
      </c>
      <c r="L239" s="31">
        <f t="shared" si="69"/>
        <v>103308360.13</v>
      </c>
      <c r="M239" s="31">
        <f t="shared" si="69"/>
        <v>105714919.32000001</v>
      </c>
    </row>
    <row r="240" spans="1:13" ht="15.75" thickTop="1" x14ac:dyDescent="0.25">
      <c r="A240" s="13" t="s">
        <v>45</v>
      </c>
      <c r="B240" s="94" t="s">
        <v>106</v>
      </c>
      <c r="C240" s="95">
        <f t="shared" ref="C240:M240" si="70">C230-C239</f>
        <v>3065618.9300000072</v>
      </c>
      <c r="D240" s="95">
        <f t="shared" si="70"/>
        <v>4275641.9199999869</v>
      </c>
      <c r="E240" s="95">
        <f t="shared" si="70"/>
        <v>3755794.3800000101</v>
      </c>
      <c r="F240" s="95">
        <f t="shared" si="70"/>
        <v>4351175.9599999934</v>
      </c>
      <c r="G240" s="96">
        <f t="shared" si="70"/>
        <v>5267175.9100000262</v>
      </c>
      <c r="H240" s="50">
        <f t="shared" si="70"/>
        <v>6362706.7400000095</v>
      </c>
      <c r="I240" s="51">
        <f t="shared" si="70"/>
        <v>7487468.299999997</v>
      </c>
      <c r="J240" s="51">
        <f t="shared" si="70"/>
        <v>8227256.1000000089</v>
      </c>
      <c r="K240" s="51">
        <f t="shared" si="70"/>
        <v>9341756.1400000006</v>
      </c>
      <c r="L240" s="51">
        <f t="shared" si="70"/>
        <v>10792275.409999996</v>
      </c>
      <c r="M240" s="51">
        <f t="shared" si="70"/>
        <v>12214190.019999996</v>
      </c>
    </row>
    <row r="241" spans="1:13" x14ac:dyDescent="0.25">
      <c r="A241" s="13" t="s">
        <v>206</v>
      </c>
      <c r="B241" s="90" t="s">
        <v>74</v>
      </c>
      <c r="C241" s="91"/>
      <c r="D241" s="92"/>
      <c r="E241" s="91"/>
      <c r="F241" s="91"/>
      <c r="G241" s="93"/>
      <c r="H241" s="42"/>
      <c r="I241" s="29"/>
      <c r="J241" s="29"/>
      <c r="K241" s="29"/>
      <c r="L241" s="29"/>
      <c r="M241" s="29"/>
    </row>
    <row r="242" spans="1:13" x14ac:dyDescent="0.25">
      <c r="A242" s="13" t="s">
        <v>390</v>
      </c>
      <c r="B242" s="85" t="s">
        <v>156</v>
      </c>
      <c r="C242" s="81">
        <v>36255672</v>
      </c>
      <c r="D242" s="82">
        <v>24189252</v>
      </c>
      <c r="E242" s="81">
        <v>1699340</v>
      </c>
      <c r="F242" s="81">
        <v>1703312</v>
      </c>
      <c r="G242" s="86">
        <v>1707428</v>
      </c>
      <c r="H242" s="46">
        <v>1711688</v>
      </c>
      <c r="I242" s="47">
        <v>1716092</v>
      </c>
      <c r="J242" s="47">
        <v>1720652</v>
      </c>
      <c r="K242" s="47">
        <v>1722128</v>
      </c>
      <c r="L242" s="47">
        <v>1726904</v>
      </c>
      <c r="M242" s="47">
        <v>1731836</v>
      </c>
    </row>
    <row r="243" spans="1:13" hidden="1" x14ac:dyDescent="0.25">
      <c r="A243" s="13" t="s">
        <v>43</v>
      </c>
      <c r="B243" s="101"/>
      <c r="C243" s="102"/>
      <c r="D243" s="103"/>
      <c r="E243" s="102"/>
      <c r="F243" s="102"/>
      <c r="G243" s="104"/>
      <c r="H243" s="42"/>
      <c r="I243" s="29"/>
      <c r="J243" s="29"/>
      <c r="K243" s="29"/>
      <c r="L243" s="29"/>
      <c r="M243" s="29"/>
    </row>
    <row r="244" spans="1:13" ht="15.75" thickBot="1" x14ac:dyDescent="0.3">
      <c r="A244" s="13" t="s">
        <v>43</v>
      </c>
      <c r="B244" s="72" t="s">
        <v>107</v>
      </c>
      <c r="C244" s="73">
        <f>SUM(C240:C243)</f>
        <v>39321290.930000007</v>
      </c>
      <c r="D244" s="73">
        <f t="shared" ref="D244:M244" si="71">SUM(D240:D243)</f>
        <v>28464893.919999987</v>
      </c>
      <c r="E244" s="73">
        <f t="shared" si="71"/>
        <v>5455134.3800000101</v>
      </c>
      <c r="F244" s="73">
        <f t="shared" si="71"/>
        <v>6054487.9599999934</v>
      </c>
      <c r="G244" s="74">
        <f t="shared" si="71"/>
        <v>6974603.9100000262</v>
      </c>
      <c r="H244" s="50">
        <f t="shared" si="71"/>
        <v>8074394.7400000095</v>
      </c>
      <c r="I244" s="51">
        <f t="shared" si="71"/>
        <v>9203560.299999997</v>
      </c>
      <c r="J244" s="51">
        <f t="shared" si="71"/>
        <v>9947908.1000000089</v>
      </c>
      <c r="K244" s="51">
        <f t="shared" si="71"/>
        <v>11063884.140000001</v>
      </c>
      <c r="L244" s="51">
        <f t="shared" si="71"/>
        <v>12519179.409999996</v>
      </c>
      <c r="M244" s="51">
        <f t="shared" si="71"/>
        <v>13946026.019999996</v>
      </c>
    </row>
    <row r="245" spans="1:13" ht="16.5" thickTop="1" thickBot="1" x14ac:dyDescent="0.3">
      <c r="A245" s="13" t="s">
        <v>79</v>
      </c>
      <c r="B245" s="38"/>
      <c r="C245" s="39"/>
      <c r="D245" s="39"/>
      <c r="E245" s="39"/>
      <c r="F245" s="39"/>
      <c r="G245" s="39"/>
      <c r="H245" s="35"/>
      <c r="I245" s="35"/>
      <c r="J245" s="35"/>
      <c r="K245" s="35"/>
      <c r="L245" s="35"/>
      <c r="M245" s="35"/>
    </row>
    <row r="246" spans="1:13" ht="26.25" thickTop="1" x14ac:dyDescent="0.25">
      <c r="A246" s="13" t="s">
        <v>45</v>
      </c>
      <c r="B246" s="87" t="s">
        <v>255</v>
      </c>
      <c r="C246" s="88" t="str">
        <f>LEFT(xlvar.NXTBUD.DESCRLONG,7)&amp;" Original"</f>
        <v>2021/22 Original</v>
      </c>
      <c r="D246" s="88" t="str">
        <f>LEFT(xlvar.NXTBUD.DESCRLONG,7)</f>
        <v>2021/22</v>
      </c>
      <c r="E246" s="88" t="str">
        <f t="shared" ref="E246:M246" si="72">LEFT(D246,4)+1&amp;"/"&amp;RIGHT(D246,2)+1</f>
        <v>2022/23</v>
      </c>
      <c r="F246" s="88" t="str">
        <f t="shared" si="72"/>
        <v>2023/24</v>
      </c>
      <c r="G246" s="89" t="str">
        <f t="shared" si="72"/>
        <v>2024/25</v>
      </c>
      <c r="H246" s="48" t="str">
        <f t="shared" si="72"/>
        <v>2025/26</v>
      </c>
      <c r="I246" s="49" t="str">
        <f t="shared" si="72"/>
        <v>2026/27</v>
      </c>
      <c r="J246" s="49" t="str">
        <f t="shared" si="72"/>
        <v>2027/28</v>
      </c>
      <c r="K246" s="49" t="str">
        <f t="shared" si="72"/>
        <v>2028/29</v>
      </c>
      <c r="L246" s="49" t="str">
        <f t="shared" si="72"/>
        <v>2029/30</v>
      </c>
      <c r="M246" s="49" t="str">
        <f t="shared" si="72"/>
        <v>2030/31</v>
      </c>
    </row>
    <row r="247" spans="1:13" x14ac:dyDescent="0.25">
      <c r="A247" s="13" t="s">
        <v>206</v>
      </c>
      <c r="B247" s="90" t="s">
        <v>137</v>
      </c>
      <c r="C247" s="91"/>
      <c r="D247" s="92"/>
      <c r="E247" s="91"/>
      <c r="F247" s="91"/>
      <c r="G247" s="93"/>
      <c r="H247" s="42"/>
      <c r="I247" s="29"/>
      <c r="J247" s="29"/>
      <c r="K247" s="29"/>
      <c r="L247" s="29"/>
      <c r="M247" s="29"/>
    </row>
    <row r="248" spans="1:13" x14ac:dyDescent="0.25">
      <c r="A248" s="13" t="s">
        <v>391</v>
      </c>
      <c r="B248" s="85" t="s">
        <v>153</v>
      </c>
      <c r="C248" s="81">
        <v>14957876</v>
      </c>
      <c r="D248" s="82">
        <v>15407876</v>
      </c>
      <c r="E248" s="81">
        <v>15407876</v>
      </c>
      <c r="F248" s="81">
        <v>15407876</v>
      </c>
      <c r="G248" s="86">
        <v>15407876</v>
      </c>
      <c r="H248" s="46">
        <v>15407876</v>
      </c>
      <c r="I248" s="47">
        <v>15407876</v>
      </c>
      <c r="J248" s="47">
        <v>15407876</v>
      </c>
      <c r="K248" s="47">
        <v>15407876</v>
      </c>
      <c r="L248" s="47">
        <v>15407876</v>
      </c>
      <c r="M248" s="47">
        <v>15407876</v>
      </c>
    </row>
    <row r="249" spans="1:13" hidden="1" x14ac:dyDescent="0.25">
      <c r="A249" s="13" t="s">
        <v>79</v>
      </c>
      <c r="B249" s="63"/>
      <c r="C249" s="57"/>
      <c r="D249" s="58"/>
      <c r="E249" s="57"/>
      <c r="F249" s="57"/>
      <c r="G249" s="59"/>
      <c r="H249" s="42"/>
      <c r="I249" s="29"/>
      <c r="J249" s="29"/>
      <c r="K249" s="29"/>
      <c r="L249" s="29"/>
      <c r="M249" s="29"/>
    </row>
    <row r="250" spans="1:13" x14ac:dyDescent="0.25">
      <c r="A250" s="13" t="s">
        <v>72</v>
      </c>
      <c r="B250" s="64" t="str">
        <f>"Total "&amp;B247</f>
        <v>Total Non Cash</v>
      </c>
      <c r="C250" s="65">
        <f t="shared" ref="C250:M250" si="73">SUM(C247:C249)</f>
        <v>14957876</v>
      </c>
      <c r="D250" s="66">
        <f t="shared" si="73"/>
        <v>15407876</v>
      </c>
      <c r="E250" s="65">
        <f t="shared" si="73"/>
        <v>15407876</v>
      </c>
      <c r="F250" s="65">
        <f t="shared" si="73"/>
        <v>15407876</v>
      </c>
      <c r="G250" s="67">
        <f t="shared" si="73"/>
        <v>15407876</v>
      </c>
      <c r="H250" s="43">
        <f t="shared" si="73"/>
        <v>15407876</v>
      </c>
      <c r="I250" s="31">
        <f t="shared" si="73"/>
        <v>15407876</v>
      </c>
      <c r="J250" s="31">
        <f t="shared" si="73"/>
        <v>15407876</v>
      </c>
      <c r="K250" s="31">
        <f t="shared" si="73"/>
        <v>15407876</v>
      </c>
      <c r="L250" s="31">
        <f t="shared" si="73"/>
        <v>15407876</v>
      </c>
      <c r="M250" s="31">
        <f t="shared" si="73"/>
        <v>15407876</v>
      </c>
    </row>
    <row r="251" spans="1:13" x14ac:dyDescent="0.25">
      <c r="A251" s="13" t="s">
        <v>105</v>
      </c>
      <c r="B251" s="75" t="s">
        <v>75</v>
      </c>
      <c r="C251" s="61"/>
      <c r="D251" s="76"/>
      <c r="E251" s="61"/>
      <c r="F251" s="61"/>
      <c r="G251" s="62"/>
      <c r="H251" s="41"/>
      <c r="I251" s="30"/>
      <c r="J251" s="30"/>
      <c r="K251" s="30"/>
      <c r="L251" s="30"/>
      <c r="M251" s="30"/>
    </row>
    <row r="252" spans="1:13" x14ac:dyDescent="0.25">
      <c r="A252" s="13" t="s">
        <v>392</v>
      </c>
      <c r="B252" s="85" t="s">
        <v>140</v>
      </c>
      <c r="C252" s="81">
        <v>-99566455.629999995</v>
      </c>
      <c r="D252" s="82">
        <v>-73795637.519999996</v>
      </c>
      <c r="E252" s="81">
        <v>-34413025.869999997</v>
      </c>
      <c r="F252" s="81">
        <v>-22302998.09</v>
      </c>
      <c r="G252" s="86">
        <v>-15400113.710000001</v>
      </c>
      <c r="H252" s="46">
        <v>-16981374.100000001</v>
      </c>
      <c r="I252" s="47">
        <v>-17368777.629999999</v>
      </c>
      <c r="J252" s="47">
        <v>-19655337.699999999</v>
      </c>
      <c r="K252" s="47">
        <v>-23314813.699999999</v>
      </c>
      <c r="L252" s="47">
        <v>-18016590.050000001</v>
      </c>
      <c r="M252" s="47">
        <v>-15389522.16</v>
      </c>
    </row>
    <row r="253" spans="1:13" x14ac:dyDescent="0.25">
      <c r="A253" s="13" t="s">
        <v>393</v>
      </c>
      <c r="B253" s="85" t="s">
        <v>142</v>
      </c>
      <c r="C253" s="81">
        <v>522000</v>
      </c>
      <c r="D253" s="82">
        <v>350000</v>
      </c>
      <c r="E253" s="81">
        <v>320000</v>
      </c>
      <c r="F253" s="81">
        <v>320000</v>
      </c>
      <c r="G253" s="86">
        <v>320000</v>
      </c>
      <c r="H253" s="46">
        <v>320000</v>
      </c>
      <c r="I253" s="47">
        <v>320000</v>
      </c>
      <c r="J253" s="47">
        <v>320000</v>
      </c>
      <c r="K253" s="47">
        <v>320000</v>
      </c>
      <c r="L253" s="47">
        <v>320000</v>
      </c>
      <c r="M253" s="47">
        <v>320000</v>
      </c>
    </row>
    <row r="254" spans="1:13" hidden="1" x14ac:dyDescent="0.25">
      <c r="A254" s="13" t="s">
        <v>43</v>
      </c>
      <c r="B254" s="63"/>
      <c r="C254" s="57"/>
      <c r="D254" s="58"/>
      <c r="E254" s="57"/>
      <c r="F254" s="57"/>
      <c r="G254" s="59"/>
      <c r="H254" s="42"/>
      <c r="I254" s="29"/>
      <c r="J254" s="29"/>
      <c r="K254" s="29"/>
      <c r="L254" s="29"/>
      <c r="M254" s="29"/>
    </row>
    <row r="255" spans="1:13" x14ac:dyDescent="0.25">
      <c r="A255" s="13" t="s">
        <v>72</v>
      </c>
      <c r="B255" s="64" t="str">
        <f>"Total "&amp;B251</f>
        <v>Total Investing Fund Flows</v>
      </c>
      <c r="C255" s="65">
        <f t="shared" ref="C255:M255" si="74">SUM(C252:C254)</f>
        <v>-99044455.629999995</v>
      </c>
      <c r="D255" s="66">
        <f t="shared" si="74"/>
        <v>-73445637.519999996</v>
      </c>
      <c r="E255" s="65">
        <f t="shared" si="74"/>
        <v>-34093025.869999997</v>
      </c>
      <c r="F255" s="65">
        <f t="shared" si="74"/>
        <v>-21982998.09</v>
      </c>
      <c r="G255" s="67">
        <f t="shared" si="74"/>
        <v>-15080113.710000001</v>
      </c>
      <c r="H255" s="43">
        <f t="shared" si="74"/>
        <v>-16661374.100000001</v>
      </c>
      <c r="I255" s="31">
        <f t="shared" si="74"/>
        <v>-17048777.629999999</v>
      </c>
      <c r="J255" s="31">
        <f t="shared" si="74"/>
        <v>-19335337.699999999</v>
      </c>
      <c r="K255" s="31">
        <f t="shared" si="74"/>
        <v>-22994813.699999999</v>
      </c>
      <c r="L255" s="31">
        <f t="shared" si="74"/>
        <v>-17696590.050000001</v>
      </c>
      <c r="M255" s="31">
        <f t="shared" si="74"/>
        <v>-15069522.16</v>
      </c>
    </row>
    <row r="256" spans="1:13" x14ac:dyDescent="0.25">
      <c r="A256" s="13" t="s">
        <v>45</v>
      </c>
      <c r="B256" s="75" t="s">
        <v>77</v>
      </c>
      <c r="C256" s="61"/>
      <c r="D256" s="76"/>
      <c r="E256" s="61"/>
      <c r="F256" s="61"/>
      <c r="G256" s="62"/>
      <c r="H256" s="41"/>
      <c r="I256" s="30"/>
      <c r="J256" s="30"/>
      <c r="K256" s="30"/>
      <c r="L256" s="30"/>
      <c r="M256" s="30"/>
    </row>
    <row r="257" spans="1:13" x14ac:dyDescent="0.25">
      <c r="A257" s="13" t="s">
        <v>394</v>
      </c>
      <c r="B257" s="85" t="s">
        <v>157</v>
      </c>
      <c r="C257" s="81">
        <v>-1651712</v>
      </c>
      <c r="D257" s="82">
        <v>-2755748</v>
      </c>
      <c r="E257" s="81">
        <v>-3031880</v>
      </c>
      <c r="F257" s="81">
        <v>-2788348</v>
      </c>
      <c r="G257" s="86">
        <v>-2790079</v>
      </c>
      <c r="H257" s="46">
        <v>-2578942</v>
      </c>
      <c r="I257" s="47">
        <v>-2663986</v>
      </c>
      <c r="J257" s="47">
        <v>-2748303</v>
      </c>
      <c r="K257" s="47">
        <v>-2841100</v>
      </c>
      <c r="L257" s="47">
        <v>-2937571</v>
      </c>
      <c r="M257" s="47">
        <v>-3037769</v>
      </c>
    </row>
    <row r="258" spans="1:13" x14ac:dyDescent="0.25">
      <c r="A258" s="13" t="s">
        <v>415</v>
      </c>
      <c r="B258" s="85" t="s">
        <v>414</v>
      </c>
      <c r="C258" s="81">
        <v>2700000</v>
      </c>
      <c r="D258" s="82">
        <v>-300000</v>
      </c>
      <c r="E258" s="81">
        <v>-300000</v>
      </c>
      <c r="F258" s="81">
        <v>-300000</v>
      </c>
      <c r="G258" s="86">
        <v>-300000</v>
      </c>
      <c r="H258" s="46">
        <v>-300000</v>
      </c>
      <c r="I258" s="47">
        <v>-300000</v>
      </c>
      <c r="J258" s="47">
        <v>-300000</v>
      </c>
      <c r="K258" s="47">
        <v>-300000</v>
      </c>
      <c r="L258" s="47">
        <v>-300000</v>
      </c>
      <c r="M258" s="47">
        <v>0</v>
      </c>
    </row>
    <row r="259" spans="1:13" x14ac:dyDescent="0.25">
      <c r="A259" s="13" t="s">
        <v>395</v>
      </c>
      <c r="B259" s="85" t="s">
        <v>158</v>
      </c>
      <c r="C259" s="81">
        <v>21200000</v>
      </c>
      <c r="D259" s="82">
        <v>8780000</v>
      </c>
      <c r="E259" s="81">
        <v>0</v>
      </c>
      <c r="F259" s="81">
        <v>0</v>
      </c>
      <c r="G259" s="86">
        <v>0</v>
      </c>
      <c r="H259" s="46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</row>
    <row r="260" spans="1:13" hidden="1" x14ac:dyDescent="0.25">
      <c r="A260" s="13" t="s">
        <v>69</v>
      </c>
      <c r="B260" s="63"/>
      <c r="C260" s="57"/>
      <c r="D260" s="58"/>
      <c r="E260" s="57"/>
      <c r="F260" s="57"/>
      <c r="G260" s="59"/>
      <c r="H260" s="42"/>
      <c r="I260" s="29"/>
      <c r="J260" s="29"/>
      <c r="K260" s="29"/>
      <c r="L260" s="29"/>
      <c r="M260" s="29"/>
    </row>
    <row r="261" spans="1:13" ht="15.75" thickBot="1" x14ac:dyDescent="0.3">
      <c r="A261" s="13" t="s">
        <v>43</v>
      </c>
      <c r="B261" s="68" t="str">
        <f>"Total "&amp;B256</f>
        <v>Total Financing Fund Flows</v>
      </c>
      <c r="C261" s="69">
        <f t="shared" ref="C261:M261" si="75">SUM(C257:C260)</f>
        <v>22248288</v>
      </c>
      <c r="D261" s="70">
        <f t="shared" si="75"/>
        <v>5724252</v>
      </c>
      <c r="E261" s="69">
        <f t="shared" si="75"/>
        <v>-3331880</v>
      </c>
      <c r="F261" s="69">
        <f t="shared" si="75"/>
        <v>-3088348</v>
      </c>
      <c r="G261" s="79">
        <f t="shared" si="75"/>
        <v>-3090079</v>
      </c>
      <c r="H261" s="43">
        <f t="shared" si="75"/>
        <v>-2878942</v>
      </c>
      <c r="I261" s="31">
        <f t="shared" si="75"/>
        <v>-2963986</v>
      </c>
      <c r="J261" s="31">
        <f t="shared" si="75"/>
        <v>-3048303</v>
      </c>
      <c r="K261" s="31">
        <f t="shared" si="75"/>
        <v>-3141100</v>
      </c>
      <c r="L261" s="31">
        <f t="shared" si="75"/>
        <v>-3237571</v>
      </c>
      <c r="M261" s="31">
        <f t="shared" si="75"/>
        <v>-3037769</v>
      </c>
    </row>
    <row r="262" spans="1:13" ht="15.75" thickTop="1" x14ac:dyDescent="0.25">
      <c r="A262" s="13" t="s">
        <v>72</v>
      </c>
      <c r="B262" s="94" t="s">
        <v>108</v>
      </c>
      <c r="C262" s="95">
        <f t="shared" ref="C262:M262" si="76">C244+C250+C255+C261</f>
        <v>-22517000.699999988</v>
      </c>
      <c r="D262" s="95">
        <f t="shared" si="76"/>
        <v>-23848615.600000009</v>
      </c>
      <c r="E262" s="95">
        <f t="shared" si="76"/>
        <v>-16561895.489999987</v>
      </c>
      <c r="F262" s="95">
        <f t="shared" si="76"/>
        <v>-3608982.1300000064</v>
      </c>
      <c r="G262" s="96">
        <f t="shared" si="76"/>
        <v>4212287.2000000253</v>
      </c>
      <c r="H262" s="50">
        <f t="shared" si="76"/>
        <v>3941954.640000008</v>
      </c>
      <c r="I262" s="51">
        <f t="shared" si="76"/>
        <v>4598672.6699999981</v>
      </c>
      <c r="J262" s="51">
        <f t="shared" si="76"/>
        <v>2972143.4000000097</v>
      </c>
      <c r="K262" s="51">
        <f t="shared" si="76"/>
        <v>335846.44000000134</v>
      </c>
      <c r="L262" s="51">
        <f t="shared" si="76"/>
        <v>6992894.3599999957</v>
      </c>
      <c r="M262" s="51">
        <f t="shared" si="76"/>
        <v>11246610.859999996</v>
      </c>
    </row>
    <row r="263" spans="1:13" x14ac:dyDescent="0.25">
      <c r="A263" s="13" t="s">
        <v>45</v>
      </c>
      <c r="B263" s="97" t="s">
        <v>78</v>
      </c>
      <c r="C263" s="98"/>
      <c r="D263" s="99"/>
      <c r="E263" s="98"/>
      <c r="F263" s="98"/>
      <c r="G263" s="100"/>
      <c r="H263" s="41"/>
      <c r="I263" s="30"/>
      <c r="J263" s="30"/>
      <c r="K263" s="30"/>
      <c r="L263" s="30"/>
      <c r="M263" s="30"/>
    </row>
    <row r="264" spans="1:13" x14ac:dyDescent="0.25">
      <c r="A264" s="13" t="s">
        <v>396</v>
      </c>
      <c r="B264" s="85" t="s">
        <v>159</v>
      </c>
      <c r="C264" s="81">
        <v>-1884825.84</v>
      </c>
      <c r="D264" s="82">
        <v>-806689.92</v>
      </c>
      <c r="E264" s="81">
        <v>-872190</v>
      </c>
      <c r="F264" s="81">
        <v>-921690</v>
      </c>
      <c r="G264" s="86">
        <v>-857190</v>
      </c>
      <c r="H264" s="46">
        <v>-976690</v>
      </c>
      <c r="I264" s="47">
        <v>-977190</v>
      </c>
      <c r="J264" s="47">
        <v>-976690</v>
      </c>
      <c r="K264" s="47">
        <v>-907190</v>
      </c>
      <c r="L264" s="47">
        <v>-1031690</v>
      </c>
      <c r="M264" s="47">
        <v>-1032190</v>
      </c>
    </row>
    <row r="265" spans="1:13" x14ac:dyDescent="0.25">
      <c r="A265" s="13" t="s">
        <v>397</v>
      </c>
      <c r="B265" s="85" t="s">
        <v>160</v>
      </c>
      <c r="C265" s="81">
        <v>-3700042.44</v>
      </c>
      <c r="D265" s="82">
        <v>-3234500.04</v>
      </c>
      <c r="E265" s="81">
        <v>-3234500</v>
      </c>
      <c r="F265" s="81">
        <v>-3234500</v>
      </c>
      <c r="G265" s="86">
        <v>-3234500</v>
      </c>
      <c r="H265" s="46">
        <v>-3234500</v>
      </c>
      <c r="I265" s="47">
        <v>-3234500</v>
      </c>
      <c r="J265" s="47">
        <v>-3234500</v>
      </c>
      <c r="K265" s="47">
        <v>-3234500</v>
      </c>
      <c r="L265" s="47">
        <v>-3234500</v>
      </c>
      <c r="M265" s="47">
        <v>-3234500</v>
      </c>
    </row>
    <row r="266" spans="1:13" x14ac:dyDescent="0.25">
      <c r="A266" s="13" t="s">
        <v>398</v>
      </c>
      <c r="B266" s="85" t="s">
        <v>161</v>
      </c>
      <c r="C266" s="81">
        <v>-2287150.0800000001</v>
      </c>
      <c r="D266" s="82">
        <v>-80000.039999999994</v>
      </c>
      <c r="E266" s="81">
        <v>-90000</v>
      </c>
      <c r="F266" s="81">
        <v>-80000</v>
      </c>
      <c r="G266" s="86">
        <v>-90000</v>
      </c>
      <c r="H266" s="46">
        <v>-80000</v>
      </c>
      <c r="I266" s="47">
        <v>-90000</v>
      </c>
      <c r="J266" s="47">
        <v>-80000</v>
      </c>
      <c r="K266" s="47">
        <v>-90000</v>
      </c>
      <c r="L266" s="47">
        <v>-80000</v>
      </c>
      <c r="M266" s="47">
        <v>-80000</v>
      </c>
    </row>
    <row r="267" spans="1:13" x14ac:dyDescent="0.25">
      <c r="A267" s="13" t="s">
        <v>399</v>
      </c>
      <c r="B267" s="85" t="s">
        <v>162</v>
      </c>
      <c r="C267" s="81">
        <v>9329817.7200000007</v>
      </c>
      <c r="D267" s="82">
        <v>9303000.9600000009</v>
      </c>
      <c r="E267" s="81">
        <v>1576113</v>
      </c>
      <c r="F267" s="81">
        <v>1220242</v>
      </c>
      <c r="G267" s="86">
        <v>1156139</v>
      </c>
      <c r="H267" s="46">
        <v>971139</v>
      </c>
      <c r="I267" s="47">
        <v>966139</v>
      </c>
      <c r="J267" s="47">
        <v>971139</v>
      </c>
      <c r="K267" s="47">
        <v>1156139</v>
      </c>
      <c r="L267" s="47">
        <v>946139</v>
      </c>
      <c r="M267" s="47">
        <v>646139</v>
      </c>
    </row>
    <row r="268" spans="1:13" x14ac:dyDescent="0.25">
      <c r="A268" s="13" t="s">
        <v>400</v>
      </c>
      <c r="B268" s="85" t="s">
        <v>163</v>
      </c>
      <c r="C268" s="81">
        <v>8155818.5999999996</v>
      </c>
      <c r="D268" s="82">
        <v>8205303.96</v>
      </c>
      <c r="E268" s="81">
        <v>1562877</v>
      </c>
      <c r="F268" s="81">
        <v>987877</v>
      </c>
      <c r="G268" s="86">
        <v>1472877</v>
      </c>
      <c r="H268" s="46">
        <v>837877</v>
      </c>
      <c r="I268" s="47">
        <v>822877</v>
      </c>
      <c r="J268" s="47">
        <v>1022877</v>
      </c>
      <c r="K268" s="47">
        <v>822877</v>
      </c>
      <c r="L268" s="47">
        <v>822877</v>
      </c>
      <c r="M268" s="47">
        <v>827877</v>
      </c>
    </row>
    <row r="269" spans="1:13" x14ac:dyDescent="0.25">
      <c r="A269" s="13" t="s">
        <v>401</v>
      </c>
      <c r="B269" s="85" t="s">
        <v>164</v>
      </c>
      <c r="C269" s="81">
        <v>11385022.199999999</v>
      </c>
      <c r="D269" s="82">
        <v>6180785.1600000001</v>
      </c>
      <c r="E269" s="81">
        <v>2618948</v>
      </c>
      <c r="F269" s="81">
        <v>340000</v>
      </c>
      <c r="G269" s="86">
        <v>80000</v>
      </c>
      <c r="H269" s="46">
        <v>90000</v>
      </c>
      <c r="I269" s="47">
        <v>80000</v>
      </c>
      <c r="J269" s="47">
        <v>90000</v>
      </c>
      <c r="K269" s="47">
        <v>80000</v>
      </c>
      <c r="L269" s="47">
        <v>90000</v>
      </c>
      <c r="M269" s="47">
        <v>90000</v>
      </c>
    </row>
    <row r="270" spans="1:13" hidden="1" x14ac:dyDescent="0.25">
      <c r="A270" s="13" t="s">
        <v>69</v>
      </c>
      <c r="B270" s="63"/>
      <c r="C270" s="57"/>
      <c r="D270" s="58"/>
      <c r="E270" s="57"/>
      <c r="F270" s="57"/>
      <c r="G270" s="59"/>
      <c r="H270" s="42"/>
      <c r="I270" s="29"/>
      <c r="J270" s="29"/>
      <c r="K270" s="29"/>
      <c r="L270" s="29"/>
      <c r="M270" s="29"/>
    </row>
    <row r="271" spans="1:13" ht="15.75" thickBot="1" x14ac:dyDescent="0.3">
      <c r="A271" s="13" t="s">
        <v>43</v>
      </c>
      <c r="B271" s="68" t="str">
        <f>"Total "&amp;B263</f>
        <v>Total Reserve Movements</v>
      </c>
      <c r="C271" s="69">
        <f t="shared" ref="C271:M271" si="77">SUM(C264:C270)</f>
        <v>20998640.16</v>
      </c>
      <c r="D271" s="70">
        <f t="shared" si="77"/>
        <v>19567900.080000002</v>
      </c>
      <c r="E271" s="69">
        <f t="shared" si="77"/>
        <v>1561248</v>
      </c>
      <c r="F271" s="69">
        <f t="shared" si="77"/>
        <v>-1688071</v>
      </c>
      <c r="G271" s="71">
        <f t="shared" si="77"/>
        <v>-1472674</v>
      </c>
      <c r="H271" s="43">
        <f t="shared" si="77"/>
        <v>-2392174</v>
      </c>
      <c r="I271" s="31">
        <f t="shared" si="77"/>
        <v>-2432674</v>
      </c>
      <c r="J271" s="31">
        <f t="shared" si="77"/>
        <v>-2207174</v>
      </c>
      <c r="K271" s="31">
        <f t="shared" si="77"/>
        <v>-2172674</v>
      </c>
      <c r="L271" s="31">
        <f t="shared" si="77"/>
        <v>-2487174</v>
      </c>
      <c r="M271" s="31">
        <f t="shared" si="77"/>
        <v>-2782674</v>
      </c>
    </row>
    <row r="272" spans="1:13" ht="15.75" thickTop="1" x14ac:dyDescent="0.25">
      <c r="B272" s="77" t="s">
        <v>109</v>
      </c>
      <c r="C272" s="78">
        <f t="shared" ref="C272:M272" si="78">C262+C271</f>
        <v>-1518360.5399999879</v>
      </c>
      <c r="D272" s="78">
        <f t="shared" si="78"/>
        <v>-4280715.520000007</v>
      </c>
      <c r="E272" s="78">
        <f t="shared" si="78"/>
        <v>-15000647.489999987</v>
      </c>
      <c r="F272" s="78">
        <f t="shared" si="78"/>
        <v>-5297053.1300000064</v>
      </c>
      <c r="G272" s="78">
        <f t="shared" si="78"/>
        <v>2739613.2000000253</v>
      </c>
      <c r="H272" s="50">
        <f t="shared" si="78"/>
        <v>1549780.640000008</v>
      </c>
      <c r="I272" s="51">
        <f t="shared" si="78"/>
        <v>2165998.6699999981</v>
      </c>
      <c r="J272" s="51">
        <f t="shared" si="78"/>
        <v>764969.40000000969</v>
      </c>
      <c r="K272" s="51">
        <f t="shared" si="78"/>
        <v>-1836827.5599999987</v>
      </c>
      <c r="L272" s="51">
        <f t="shared" si="78"/>
        <v>4505720.3599999957</v>
      </c>
      <c r="M272" s="51">
        <f t="shared" si="78"/>
        <v>8463936.8599999957</v>
      </c>
    </row>
  </sheetData>
  <hyperlinks>
    <hyperlink ref="B12" location="'Final Draft'!B12" tooltip="Click to drilldown" display="'Final Draft'!B12" xr:uid="{00000000-0004-0000-0600-000000000000}"/>
    <hyperlink ref="C12" location="'Final Draft'!C12" tooltip="Click to drilldown" display="'Final Draft'!C12" xr:uid="{00000000-0004-0000-0600-000001000000}"/>
    <hyperlink ref="D12" location="'Final Draft'!D12" tooltip="Click to drilldown" display="'Final Draft'!D12" xr:uid="{00000000-0004-0000-0600-000002000000}"/>
    <hyperlink ref="E12" location="'Final Draft'!E12" tooltip="Click to drilldown" display="'Final Draft'!E12" xr:uid="{00000000-0004-0000-0600-000003000000}"/>
    <hyperlink ref="F12" location="'Final Draft'!F12" tooltip="Click to drilldown" display="'Final Draft'!F12" xr:uid="{00000000-0004-0000-0600-000004000000}"/>
    <hyperlink ref="G12" location="'Final Draft'!G12" tooltip="Click to drilldown" display="'Final Draft'!G12" xr:uid="{00000000-0004-0000-0600-000005000000}"/>
    <hyperlink ref="H12" location="'Final Draft'!H12" tooltip="Click to drilldown" display="'Final Draft'!H12" xr:uid="{00000000-0004-0000-0600-000006000000}"/>
    <hyperlink ref="I12" location="'Final Draft'!I12" tooltip="Click to drilldown" display="'Final Draft'!I12" xr:uid="{00000000-0004-0000-0600-000007000000}"/>
    <hyperlink ref="J12" location="'Final Draft'!J12" tooltip="Click to drilldown" display="'Final Draft'!J12" xr:uid="{00000000-0004-0000-0600-000008000000}"/>
    <hyperlink ref="K12" location="'Final Draft'!K12" tooltip="Click to drilldown" display="'Final Draft'!K12" xr:uid="{00000000-0004-0000-0600-000009000000}"/>
    <hyperlink ref="L12" location="'Final Draft'!L12" tooltip="Click to drilldown" display="'Final Draft'!L12" xr:uid="{00000000-0004-0000-0600-00000A000000}"/>
    <hyperlink ref="M12" location="'Final Draft'!M12" tooltip="Click to drilldown" display="'Final Draft'!M12" xr:uid="{00000000-0004-0000-0600-00000B000000}"/>
    <hyperlink ref="B13" location="'Final Draft'!B13" tooltip="Click to drilldown" display="'Final Draft'!B13" xr:uid="{00000000-0004-0000-0600-00000C000000}"/>
    <hyperlink ref="C13" location="'Final Draft'!C13" tooltip="Click to drilldown" display="'Final Draft'!C13" xr:uid="{00000000-0004-0000-0600-00000D000000}"/>
    <hyperlink ref="D13" location="'Final Draft'!D13" tooltip="Click to drilldown" display="'Final Draft'!D13" xr:uid="{00000000-0004-0000-0600-00000E000000}"/>
    <hyperlink ref="E13" location="'Final Draft'!E13" tooltip="Click to drilldown" display="'Final Draft'!E13" xr:uid="{00000000-0004-0000-0600-00000F000000}"/>
    <hyperlink ref="F13" location="'Final Draft'!F13" tooltip="Click to drilldown" display="'Final Draft'!F13" xr:uid="{00000000-0004-0000-0600-000010000000}"/>
    <hyperlink ref="G13" location="'Final Draft'!G13" tooltip="Click to drilldown" display="'Final Draft'!G13" xr:uid="{00000000-0004-0000-0600-000011000000}"/>
    <hyperlink ref="H13" location="'Final Draft'!H13" tooltip="Click to drilldown" display="'Final Draft'!H13" xr:uid="{00000000-0004-0000-0600-000012000000}"/>
    <hyperlink ref="I13" location="'Final Draft'!I13" tooltip="Click to drilldown" display="'Final Draft'!I13" xr:uid="{00000000-0004-0000-0600-000013000000}"/>
    <hyperlink ref="J13" location="'Final Draft'!J13" tooltip="Click to drilldown" display="'Final Draft'!J13" xr:uid="{00000000-0004-0000-0600-000014000000}"/>
    <hyperlink ref="K13" location="'Final Draft'!K13" tooltip="Click to drilldown" display="'Final Draft'!K13" xr:uid="{00000000-0004-0000-0600-000015000000}"/>
    <hyperlink ref="L13" location="'Final Draft'!L13" tooltip="Click to drilldown" display="'Final Draft'!L13" xr:uid="{00000000-0004-0000-0600-000016000000}"/>
    <hyperlink ref="M13" location="'Final Draft'!M13" tooltip="Click to drilldown" display="'Final Draft'!M13" xr:uid="{00000000-0004-0000-0600-000017000000}"/>
    <hyperlink ref="B14" location="'Final Draft'!B14" tooltip="Click to drilldown" display="'Final Draft'!B14" xr:uid="{00000000-0004-0000-0600-000018000000}"/>
    <hyperlink ref="C14" location="'Final Draft'!C14" tooltip="Click to drilldown" display="'Final Draft'!C14" xr:uid="{00000000-0004-0000-0600-000019000000}"/>
    <hyperlink ref="D14" location="'Final Draft'!D14" tooltip="Click to drilldown" display="'Final Draft'!D14" xr:uid="{00000000-0004-0000-0600-00001A000000}"/>
    <hyperlink ref="E14" location="'Final Draft'!E14" tooltip="Click to drilldown" display="'Final Draft'!E14" xr:uid="{00000000-0004-0000-0600-00001B000000}"/>
    <hyperlink ref="F14" location="'Final Draft'!F14" tooltip="Click to drilldown" display="'Final Draft'!F14" xr:uid="{00000000-0004-0000-0600-00001C000000}"/>
    <hyperlink ref="G14" location="'Final Draft'!G14" tooltip="Click to drilldown" display="'Final Draft'!G14" xr:uid="{00000000-0004-0000-0600-00001D000000}"/>
    <hyperlink ref="H14" location="'Final Draft'!H14" tooltip="Click to drilldown" display="'Final Draft'!H14" xr:uid="{00000000-0004-0000-0600-00001E000000}"/>
    <hyperlink ref="I14" location="'Final Draft'!I14" tooltip="Click to drilldown" display="'Final Draft'!I14" xr:uid="{00000000-0004-0000-0600-00001F000000}"/>
    <hyperlink ref="J14" location="'Final Draft'!J14" tooltip="Click to drilldown" display="'Final Draft'!J14" xr:uid="{00000000-0004-0000-0600-000020000000}"/>
    <hyperlink ref="K14" location="'Final Draft'!K14" tooltip="Click to drilldown" display="'Final Draft'!K14" xr:uid="{00000000-0004-0000-0600-000021000000}"/>
    <hyperlink ref="L14" location="'Final Draft'!L14" tooltip="Click to drilldown" display="'Final Draft'!L14" xr:uid="{00000000-0004-0000-0600-000022000000}"/>
    <hyperlink ref="M14" location="'Final Draft'!M14" tooltip="Click to drilldown" display="'Final Draft'!M14" xr:uid="{00000000-0004-0000-0600-000023000000}"/>
    <hyperlink ref="B15" location="'Final Draft'!B15" tooltip="Click to drilldown" display="'Final Draft'!B15" xr:uid="{00000000-0004-0000-0600-000024000000}"/>
    <hyperlink ref="C15" location="'Final Draft'!C15" tooltip="Click to drilldown" display="'Final Draft'!C15" xr:uid="{00000000-0004-0000-0600-000025000000}"/>
    <hyperlink ref="D15" location="'Final Draft'!D15" tooltip="Click to drilldown" display="'Final Draft'!D15" xr:uid="{00000000-0004-0000-0600-000026000000}"/>
    <hyperlink ref="E15" location="'Final Draft'!E15" tooltip="Click to drilldown" display="'Final Draft'!E15" xr:uid="{00000000-0004-0000-0600-000027000000}"/>
    <hyperlink ref="F15" location="'Final Draft'!F15" tooltip="Click to drilldown" display="'Final Draft'!F15" xr:uid="{00000000-0004-0000-0600-000028000000}"/>
    <hyperlink ref="G15" location="'Final Draft'!G15" tooltip="Click to drilldown" display="'Final Draft'!G15" xr:uid="{00000000-0004-0000-0600-000029000000}"/>
    <hyperlink ref="H15" location="'Final Draft'!H15" tooltip="Click to drilldown" display="'Final Draft'!H15" xr:uid="{00000000-0004-0000-0600-00002A000000}"/>
    <hyperlink ref="I15" location="'Final Draft'!I15" tooltip="Click to drilldown" display="'Final Draft'!I15" xr:uid="{00000000-0004-0000-0600-00002B000000}"/>
    <hyperlink ref="J15" location="'Final Draft'!J15" tooltip="Click to drilldown" display="'Final Draft'!J15" xr:uid="{00000000-0004-0000-0600-00002C000000}"/>
    <hyperlink ref="K15" location="'Final Draft'!K15" tooltip="Click to drilldown" display="'Final Draft'!K15" xr:uid="{00000000-0004-0000-0600-00002D000000}"/>
    <hyperlink ref="L15" location="'Final Draft'!L15" tooltip="Click to drilldown" display="'Final Draft'!L15" xr:uid="{00000000-0004-0000-0600-00002E000000}"/>
    <hyperlink ref="M15" location="'Final Draft'!M15" tooltip="Click to drilldown" display="'Final Draft'!M15" xr:uid="{00000000-0004-0000-0600-00002F000000}"/>
    <hyperlink ref="B16" location="'Final Draft'!B16" tooltip="Click to drilldown" display="'Final Draft'!B16" xr:uid="{00000000-0004-0000-0600-000030000000}"/>
    <hyperlink ref="C16" location="'Final Draft'!C16" tooltip="Click to drilldown" display="'Final Draft'!C16" xr:uid="{00000000-0004-0000-0600-000031000000}"/>
    <hyperlink ref="D16" location="'Final Draft'!D16" tooltip="Click to drilldown" display="'Final Draft'!D16" xr:uid="{00000000-0004-0000-0600-000032000000}"/>
    <hyperlink ref="E16" location="'Final Draft'!E16" tooltip="Click to drilldown" display="'Final Draft'!E16" xr:uid="{00000000-0004-0000-0600-000033000000}"/>
    <hyperlink ref="F16" location="'Final Draft'!F16" tooltip="Click to drilldown" display="'Final Draft'!F16" xr:uid="{00000000-0004-0000-0600-000034000000}"/>
    <hyperlink ref="G16" location="'Final Draft'!G16" tooltip="Click to drilldown" display="'Final Draft'!G16" xr:uid="{00000000-0004-0000-0600-000035000000}"/>
    <hyperlink ref="H16" location="'Final Draft'!H16" tooltip="Click to drilldown" display="'Final Draft'!H16" xr:uid="{00000000-0004-0000-0600-000036000000}"/>
    <hyperlink ref="I16" location="'Final Draft'!I16" tooltip="Click to drilldown" display="'Final Draft'!I16" xr:uid="{00000000-0004-0000-0600-000037000000}"/>
    <hyperlink ref="J16" location="'Final Draft'!J16" tooltip="Click to drilldown" display="'Final Draft'!J16" xr:uid="{00000000-0004-0000-0600-000038000000}"/>
    <hyperlink ref="K16" location="'Final Draft'!K16" tooltip="Click to drilldown" display="'Final Draft'!K16" xr:uid="{00000000-0004-0000-0600-000039000000}"/>
    <hyperlink ref="L16" location="'Final Draft'!L16" tooltip="Click to drilldown" display="'Final Draft'!L16" xr:uid="{00000000-0004-0000-0600-00003A000000}"/>
    <hyperlink ref="M16" location="'Final Draft'!M16" tooltip="Click to drilldown" display="'Final Draft'!M16" xr:uid="{00000000-0004-0000-0600-00003B000000}"/>
    <hyperlink ref="B17" location="'Final Draft'!B17" tooltip="Click to drilldown" display="'Final Draft'!B17" xr:uid="{00000000-0004-0000-0600-00003C000000}"/>
    <hyperlink ref="C17" location="'Final Draft'!C17" tooltip="Click to drilldown" display="'Final Draft'!C17" xr:uid="{00000000-0004-0000-0600-00003D000000}"/>
    <hyperlink ref="D17" location="'Final Draft'!D17" tooltip="Click to drilldown" display="'Final Draft'!D17" xr:uid="{00000000-0004-0000-0600-00003E000000}"/>
    <hyperlink ref="E17" location="'Final Draft'!E17" tooltip="Click to drilldown" display="'Final Draft'!E17" xr:uid="{00000000-0004-0000-0600-00003F000000}"/>
    <hyperlink ref="F17" location="'Final Draft'!F17" tooltip="Click to drilldown" display="'Final Draft'!F17" xr:uid="{00000000-0004-0000-0600-000040000000}"/>
    <hyperlink ref="G17" location="'Final Draft'!G17" tooltip="Click to drilldown" display="'Final Draft'!G17" xr:uid="{00000000-0004-0000-0600-000041000000}"/>
    <hyperlink ref="H17" location="'Final Draft'!H17" tooltip="Click to drilldown" display="'Final Draft'!H17" xr:uid="{00000000-0004-0000-0600-000042000000}"/>
    <hyperlink ref="I17" location="'Final Draft'!I17" tooltip="Click to drilldown" display="'Final Draft'!I17" xr:uid="{00000000-0004-0000-0600-000043000000}"/>
    <hyperlink ref="J17" location="'Final Draft'!J17" tooltip="Click to drilldown" display="'Final Draft'!J17" xr:uid="{00000000-0004-0000-0600-000044000000}"/>
    <hyperlink ref="K17" location="'Final Draft'!K17" tooltip="Click to drilldown" display="'Final Draft'!K17" xr:uid="{00000000-0004-0000-0600-000045000000}"/>
    <hyperlink ref="L17" location="'Final Draft'!L17" tooltip="Click to drilldown" display="'Final Draft'!L17" xr:uid="{00000000-0004-0000-0600-000046000000}"/>
    <hyperlink ref="M17" location="'Final Draft'!M17" tooltip="Click to drilldown" display="'Final Draft'!M17" xr:uid="{00000000-0004-0000-0600-000047000000}"/>
    <hyperlink ref="B21" location="'Final Draft'!B21" tooltip="Click to drilldown" display="'Final Draft'!B21" xr:uid="{00000000-0004-0000-0600-000048000000}"/>
    <hyperlink ref="C21" location="'Final Draft'!C21" tooltip="Click to drilldown" display="'Final Draft'!C21" xr:uid="{00000000-0004-0000-0600-000049000000}"/>
    <hyperlink ref="D21" location="'Final Draft'!D21" tooltip="Click to drilldown" display="'Final Draft'!D21" xr:uid="{00000000-0004-0000-0600-00004A000000}"/>
    <hyperlink ref="E21" location="'Final Draft'!E21" tooltip="Click to drilldown" display="'Final Draft'!E21" xr:uid="{00000000-0004-0000-0600-00004B000000}"/>
    <hyperlink ref="F21" location="'Final Draft'!F21" tooltip="Click to drilldown" display="'Final Draft'!F21" xr:uid="{00000000-0004-0000-0600-00004C000000}"/>
    <hyperlink ref="G21" location="'Final Draft'!G21" tooltip="Click to drilldown" display="'Final Draft'!G21" xr:uid="{00000000-0004-0000-0600-00004D000000}"/>
    <hyperlink ref="H21" location="'Final Draft'!H21" tooltip="Click to drilldown" display="'Final Draft'!H21" xr:uid="{00000000-0004-0000-0600-00004E000000}"/>
    <hyperlink ref="I21" location="'Final Draft'!I21" tooltip="Click to drilldown" display="'Final Draft'!I21" xr:uid="{00000000-0004-0000-0600-00004F000000}"/>
    <hyperlink ref="J21" location="'Final Draft'!J21" tooltip="Click to drilldown" display="'Final Draft'!J21" xr:uid="{00000000-0004-0000-0600-000050000000}"/>
    <hyperlink ref="K21" location="'Final Draft'!K21" tooltip="Click to drilldown" display="'Final Draft'!K21" xr:uid="{00000000-0004-0000-0600-000051000000}"/>
    <hyperlink ref="L21" location="'Final Draft'!L21" tooltip="Click to drilldown" display="'Final Draft'!L21" xr:uid="{00000000-0004-0000-0600-000052000000}"/>
    <hyperlink ref="M21" location="'Final Draft'!M21" tooltip="Click to drilldown" display="'Final Draft'!M21" xr:uid="{00000000-0004-0000-0600-000053000000}"/>
    <hyperlink ref="B22" location="'Final Draft'!B22" tooltip="Click to drilldown" display="'Final Draft'!B22" xr:uid="{00000000-0004-0000-0600-000054000000}"/>
    <hyperlink ref="C22" location="'Final Draft'!C22" tooltip="Click to drilldown" display="'Final Draft'!C22" xr:uid="{00000000-0004-0000-0600-000055000000}"/>
    <hyperlink ref="D22" location="'Final Draft'!D22" tooltip="Click to drilldown" display="'Final Draft'!D22" xr:uid="{00000000-0004-0000-0600-000056000000}"/>
    <hyperlink ref="E22" location="'Final Draft'!E22" tooltip="Click to drilldown" display="'Final Draft'!E22" xr:uid="{00000000-0004-0000-0600-000057000000}"/>
    <hyperlink ref="F22" location="'Final Draft'!F22" tooltip="Click to drilldown" display="'Final Draft'!F22" xr:uid="{00000000-0004-0000-0600-000058000000}"/>
    <hyperlink ref="G22" location="'Final Draft'!G22" tooltip="Click to drilldown" display="'Final Draft'!G22" xr:uid="{00000000-0004-0000-0600-000059000000}"/>
    <hyperlink ref="H22" location="'Final Draft'!H22" tooltip="Click to drilldown" display="'Final Draft'!H22" xr:uid="{00000000-0004-0000-0600-00005A000000}"/>
    <hyperlink ref="I22" location="'Final Draft'!I22" tooltip="Click to drilldown" display="'Final Draft'!I22" xr:uid="{00000000-0004-0000-0600-00005B000000}"/>
    <hyperlink ref="J22" location="'Final Draft'!J22" tooltip="Click to drilldown" display="'Final Draft'!J22" xr:uid="{00000000-0004-0000-0600-00005C000000}"/>
    <hyperlink ref="K22" location="'Final Draft'!K22" tooltip="Click to drilldown" display="'Final Draft'!K22" xr:uid="{00000000-0004-0000-0600-00005D000000}"/>
    <hyperlink ref="L22" location="'Final Draft'!L22" tooltip="Click to drilldown" display="'Final Draft'!L22" xr:uid="{00000000-0004-0000-0600-00005E000000}"/>
    <hyperlink ref="M22" location="'Final Draft'!M22" tooltip="Click to drilldown" display="'Final Draft'!M22" xr:uid="{00000000-0004-0000-0600-00005F000000}"/>
    <hyperlink ref="B23" location="'Final Draft'!B23" tooltip="Click to drilldown" display="'Final Draft'!B23" xr:uid="{00000000-0004-0000-0600-000060000000}"/>
    <hyperlink ref="C23" location="'Final Draft'!C23" tooltip="Click to drilldown" display="'Final Draft'!C23" xr:uid="{00000000-0004-0000-0600-000061000000}"/>
    <hyperlink ref="D23" location="'Final Draft'!D23" tooltip="Click to drilldown" display="'Final Draft'!D23" xr:uid="{00000000-0004-0000-0600-000062000000}"/>
    <hyperlink ref="E23" location="'Final Draft'!E23" tooltip="Click to drilldown" display="'Final Draft'!E23" xr:uid="{00000000-0004-0000-0600-000063000000}"/>
    <hyperlink ref="F23" location="'Final Draft'!F23" tooltip="Click to drilldown" display="'Final Draft'!F23" xr:uid="{00000000-0004-0000-0600-000064000000}"/>
    <hyperlink ref="G23" location="'Final Draft'!G23" tooltip="Click to drilldown" display="'Final Draft'!G23" xr:uid="{00000000-0004-0000-0600-000065000000}"/>
    <hyperlink ref="H23" location="'Final Draft'!H23" tooltip="Click to drilldown" display="'Final Draft'!H23" xr:uid="{00000000-0004-0000-0600-000066000000}"/>
    <hyperlink ref="I23" location="'Final Draft'!I23" tooltip="Click to drilldown" display="'Final Draft'!I23" xr:uid="{00000000-0004-0000-0600-000067000000}"/>
    <hyperlink ref="J23" location="'Final Draft'!J23" tooltip="Click to drilldown" display="'Final Draft'!J23" xr:uid="{00000000-0004-0000-0600-000068000000}"/>
    <hyperlink ref="K23" location="'Final Draft'!K23" tooltip="Click to drilldown" display="'Final Draft'!K23" xr:uid="{00000000-0004-0000-0600-000069000000}"/>
    <hyperlink ref="L23" location="'Final Draft'!L23" tooltip="Click to drilldown" display="'Final Draft'!L23" xr:uid="{00000000-0004-0000-0600-00006A000000}"/>
    <hyperlink ref="M23" location="'Final Draft'!M23" tooltip="Click to drilldown" display="'Final Draft'!M23" xr:uid="{00000000-0004-0000-0600-00006B000000}"/>
    <hyperlink ref="B24" location="'Final Draft'!B24" tooltip="Click to drilldown" display="'Final Draft'!B24" xr:uid="{00000000-0004-0000-0600-00006C000000}"/>
    <hyperlink ref="C24" location="'Final Draft'!C24" tooltip="Click to drilldown" display="'Final Draft'!C24" xr:uid="{00000000-0004-0000-0600-00006D000000}"/>
    <hyperlink ref="D24" location="'Final Draft'!D24" tooltip="Click to drilldown" display="'Final Draft'!D24" xr:uid="{00000000-0004-0000-0600-00006E000000}"/>
    <hyperlink ref="E24" location="'Final Draft'!E24" tooltip="Click to drilldown" display="'Final Draft'!E24" xr:uid="{00000000-0004-0000-0600-00006F000000}"/>
    <hyperlink ref="F24" location="'Final Draft'!F24" tooltip="Click to drilldown" display="'Final Draft'!F24" xr:uid="{00000000-0004-0000-0600-000070000000}"/>
    <hyperlink ref="G24" location="'Final Draft'!G24" tooltip="Click to drilldown" display="'Final Draft'!G24" xr:uid="{00000000-0004-0000-0600-000071000000}"/>
    <hyperlink ref="H24" location="'Final Draft'!H24" tooltip="Click to drilldown" display="'Final Draft'!H24" xr:uid="{00000000-0004-0000-0600-000072000000}"/>
    <hyperlink ref="I24" location="'Final Draft'!I24" tooltip="Click to drilldown" display="'Final Draft'!I24" xr:uid="{00000000-0004-0000-0600-000073000000}"/>
    <hyperlink ref="J24" location="'Final Draft'!J24" tooltip="Click to drilldown" display="'Final Draft'!J24" xr:uid="{00000000-0004-0000-0600-000074000000}"/>
    <hyperlink ref="K24" location="'Final Draft'!K24" tooltip="Click to drilldown" display="'Final Draft'!K24" xr:uid="{00000000-0004-0000-0600-000075000000}"/>
    <hyperlink ref="L24" location="'Final Draft'!L24" tooltip="Click to drilldown" display="'Final Draft'!L24" xr:uid="{00000000-0004-0000-0600-000076000000}"/>
    <hyperlink ref="M24" location="'Final Draft'!M24" tooltip="Click to drilldown" display="'Final Draft'!M24" xr:uid="{00000000-0004-0000-0600-000077000000}"/>
    <hyperlink ref="B25" location="'Final Draft'!B25" tooltip="Click to drilldown" display="'Final Draft'!B25" xr:uid="{00000000-0004-0000-0600-000078000000}"/>
    <hyperlink ref="C25" location="'Final Draft'!C25" tooltip="Click to drilldown" display="'Final Draft'!C25" xr:uid="{00000000-0004-0000-0600-000079000000}"/>
    <hyperlink ref="D25" location="'Final Draft'!D25" tooltip="Click to drilldown" display="'Final Draft'!D25" xr:uid="{00000000-0004-0000-0600-00007A000000}"/>
    <hyperlink ref="E25" location="'Final Draft'!E25" tooltip="Click to drilldown" display="'Final Draft'!E25" xr:uid="{00000000-0004-0000-0600-00007B000000}"/>
    <hyperlink ref="F25" location="'Final Draft'!F25" tooltip="Click to drilldown" display="'Final Draft'!F25" xr:uid="{00000000-0004-0000-0600-00007C000000}"/>
    <hyperlink ref="G25" location="'Final Draft'!G25" tooltip="Click to drilldown" display="'Final Draft'!G25" xr:uid="{00000000-0004-0000-0600-00007D000000}"/>
    <hyperlink ref="H25" location="'Final Draft'!H25" tooltip="Click to drilldown" display="'Final Draft'!H25" xr:uid="{00000000-0004-0000-0600-00007E000000}"/>
    <hyperlink ref="I25" location="'Final Draft'!I25" tooltip="Click to drilldown" display="'Final Draft'!I25" xr:uid="{00000000-0004-0000-0600-00007F000000}"/>
    <hyperlink ref="J25" location="'Final Draft'!J25" tooltip="Click to drilldown" display="'Final Draft'!J25" xr:uid="{00000000-0004-0000-0600-000080000000}"/>
    <hyperlink ref="K25" location="'Final Draft'!K25" tooltip="Click to drilldown" display="'Final Draft'!K25" xr:uid="{00000000-0004-0000-0600-000081000000}"/>
    <hyperlink ref="L25" location="'Final Draft'!L25" tooltip="Click to drilldown" display="'Final Draft'!L25" xr:uid="{00000000-0004-0000-0600-000082000000}"/>
    <hyperlink ref="M25" location="'Final Draft'!M25" tooltip="Click to drilldown" display="'Final Draft'!M25" xr:uid="{00000000-0004-0000-0600-000083000000}"/>
    <hyperlink ref="B26" location="'Final Draft'!B26" tooltip="Click to drilldown" display="'Final Draft'!B26" xr:uid="{00000000-0004-0000-0600-000084000000}"/>
    <hyperlink ref="C26" location="'Final Draft'!C26" tooltip="Click to drilldown" display="'Final Draft'!C26" xr:uid="{00000000-0004-0000-0600-000085000000}"/>
    <hyperlink ref="D26" location="'Final Draft'!D26" tooltip="Click to drilldown" display="'Final Draft'!D26" xr:uid="{00000000-0004-0000-0600-000086000000}"/>
    <hyperlink ref="E26" location="'Final Draft'!E26" tooltip="Click to drilldown" display="'Final Draft'!E26" xr:uid="{00000000-0004-0000-0600-000087000000}"/>
    <hyperlink ref="F26" location="'Final Draft'!F26" tooltip="Click to drilldown" display="'Final Draft'!F26" xr:uid="{00000000-0004-0000-0600-000088000000}"/>
    <hyperlink ref="G26" location="'Final Draft'!G26" tooltip="Click to drilldown" display="'Final Draft'!G26" xr:uid="{00000000-0004-0000-0600-000089000000}"/>
    <hyperlink ref="H26" location="'Final Draft'!H26" tooltip="Click to drilldown" display="'Final Draft'!H26" xr:uid="{00000000-0004-0000-0600-00008A000000}"/>
    <hyperlink ref="I26" location="'Final Draft'!I26" tooltip="Click to drilldown" display="'Final Draft'!I26" xr:uid="{00000000-0004-0000-0600-00008B000000}"/>
    <hyperlink ref="J26" location="'Final Draft'!J26" tooltip="Click to drilldown" display="'Final Draft'!J26" xr:uid="{00000000-0004-0000-0600-00008C000000}"/>
    <hyperlink ref="K26" location="'Final Draft'!K26" tooltip="Click to drilldown" display="'Final Draft'!K26" xr:uid="{00000000-0004-0000-0600-00008D000000}"/>
    <hyperlink ref="L26" location="'Final Draft'!L26" tooltip="Click to drilldown" display="'Final Draft'!L26" xr:uid="{00000000-0004-0000-0600-00008E000000}"/>
    <hyperlink ref="M26" location="'Final Draft'!M26" tooltip="Click to drilldown" display="'Final Draft'!M26" xr:uid="{00000000-0004-0000-0600-00008F000000}"/>
    <hyperlink ref="B31" location="'Final Draft'!B31" tooltip="Click to drilldown" display="'Final Draft'!B31" xr:uid="{00000000-0004-0000-0600-000090000000}"/>
    <hyperlink ref="C31" location="'Final Draft'!C31" tooltip="Click to drilldown" display="'Final Draft'!C31" xr:uid="{00000000-0004-0000-0600-000091000000}"/>
    <hyperlink ref="D31" location="'Final Draft'!D31" tooltip="Click to drilldown" display="'Final Draft'!D31" xr:uid="{00000000-0004-0000-0600-000092000000}"/>
    <hyperlink ref="E31" location="'Final Draft'!E31" tooltip="Click to drilldown" display="'Final Draft'!E31" xr:uid="{00000000-0004-0000-0600-000093000000}"/>
    <hyperlink ref="F31" location="'Final Draft'!F31" tooltip="Click to drilldown" display="'Final Draft'!F31" xr:uid="{00000000-0004-0000-0600-000094000000}"/>
    <hyperlink ref="G31" location="'Final Draft'!G31" tooltip="Click to drilldown" display="'Final Draft'!G31" xr:uid="{00000000-0004-0000-0600-000095000000}"/>
    <hyperlink ref="H31" location="'Final Draft'!H31" tooltip="Click to drilldown" display="'Final Draft'!H31" xr:uid="{00000000-0004-0000-0600-000096000000}"/>
    <hyperlink ref="I31" location="'Final Draft'!I31" tooltip="Click to drilldown" display="'Final Draft'!I31" xr:uid="{00000000-0004-0000-0600-000097000000}"/>
    <hyperlink ref="J31" location="'Final Draft'!J31" tooltip="Click to drilldown" display="'Final Draft'!J31" xr:uid="{00000000-0004-0000-0600-000098000000}"/>
    <hyperlink ref="K31" location="'Final Draft'!K31" tooltip="Click to drilldown" display="'Final Draft'!K31" xr:uid="{00000000-0004-0000-0600-000099000000}"/>
    <hyperlink ref="L31" location="'Final Draft'!L31" tooltip="Click to drilldown" display="'Final Draft'!L31" xr:uid="{00000000-0004-0000-0600-00009A000000}"/>
    <hyperlink ref="M31" location="'Final Draft'!M31" tooltip="Click to drilldown" display="'Final Draft'!M31" xr:uid="{00000000-0004-0000-0600-00009B000000}"/>
    <hyperlink ref="B37" location="'Final Draft'!B37" tooltip="Click to drilldown" display="'Final Draft'!B37" xr:uid="{00000000-0004-0000-0600-00009C000000}"/>
    <hyperlink ref="C37" location="'Final Draft'!C37" tooltip="Click to drilldown" display="'Final Draft'!C37" xr:uid="{00000000-0004-0000-0600-00009D000000}"/>
    <hyperlink ref="D37" location="'Final Draft'!D37" tooltip="Click to drilldown" display="'Final Draft'!D37" xr:uid="{00000000-0004-0000-0600-00009E000000}"/>
    <hyperlink ref="E37" location="'Final Draft'!E37" tooltip="Click to drilldown" display="'Final Draft'!E37" xr:uid="{00000000-0004-0000-0600-00009F000000}"/>
    <hyperlink ref="F37" location="'Final Draft'!F37" tooltip="Click to drilldown" display="'Final Draft'!F37" xr:uid="{00000000-0004-0000-0600-0000A0000000}"/>
    <hyperlink ref="G37" location="'Final Draft'!G37" tooltip="Click to drilldown" display="'Final Draft'!G37" xr:uid="{00000000-0004-0000-0600-0000A1000000}"/>
    <hyperlink ref="H37" location="'Final Draft'!H37" tooltip="Click to drilldown" display="'Final Draft'!H37" xr:uid="{00000000-0004-0000-0600-0000A2000000}"/>
    <hyperlink ref="I37" location="'Final Draft'!I37" tooltip="Click to drilldown" display="'Final Draft'!I37" xr:uid="{00000000-0004-0000-0600-0000A3000000}"/>
    <hyperlink ref="J37" location="'Final Draft'!J37" tooltip="Click to drilldown" display="'Final Draft'!J37" xr:uid="{00000000-0004-0000-0600-0000A4000000}"/>
    <hyperlink ref="K37" location="'Final Draft'!K37" tooltip="Click to drilldown" display="'Final Draft'!K37" xr:uid="{00000000-0004-0000-0600-0000A5000000}"/>
    <hyperlink ref="L37" location="'Final Draft'!L37" tooltip="Click to drilldown" display="'Final Draft'!L37" xr:uid="{00000000-0004-0000-0600-0000A6000000}"/>
    <hyperlink ref="M37" location="'Final Draft'!M37" tooltip="Click to drilldown" display="'Final Draft'!M37" xr:uid="{00000000-0004-0000-0600-0000A7000000}"/>
    <hyperlink ref="B41" location="'Final Draft'!B41" tooltip="Click to drilldown" display="'Final Draft'!B41" xr:uid="{00000000-0004-0000-0600-0000A8000000}"/>
    <hyperlink ref="C41" location="'Final Draft'!C41" tooltip="Click to drilldown" display="'Final Draft'!C41" xr:uid="{00000000-0004-0000-0600-0000A9000000}"/>
    <hyperlink ref="D41" location="'Final Draft'!D41" tooltip="Click to drilldown" display="'Final Draft'!D41" xr:uid="{00000000-0004-0000-0600-0000AA000000}"/>
    <hyperlink ref="E41" location="'Final Draft'!E41" tooltip="Click to drilldown" display="'Final Draft'!E41" xr:uid="{00000000-0004-0000-0600-0000AB000000}"/>
    <hyperlink ref="F41" location="'Final Draft'!F41" tooltip="Click to drilldown" display="'Final Draft'!F41" xr:uid="{00000000-0004-0000-0600-0000AC000000}"/>
    <hyperlink ref="G41" location="'Final Draft'!G41" tooltip="Click to drilldown" display="'Final Draft'!G41" xr:uid="{00000000-0004-0000-0600-0000AD000000}"/>
    <hyperlink ref="H41" location="'Final Draft'!H41" tooltip="Click to drilldown" display="'Final Draft'!H41" xr:uid="{00000000-0004-0000-0600-0000AE000000}"/>
    <hyperlink ref="I41" location="'Final Draft'!I41" tooltip="Click to drilldown" display="'Final Draft'!I41" xr:uid="{00000000-0004-0000-0600-0000AF000000}"/>
    <hyperlink ref="J41" location="'Final Draft'!J41" tooltip="Click to drilldown" display="'Final Draft'!J41" xr:uid="{00000000-0004-0000-0600-0000B0000000}"/>
    <hyperlink ref="K41" location="'Final Draft'!K41" tooltip="Click to drilldown" display="'Final Draft'!K41" xr:uid="{00000000-0004-0000-0600-0000B1000000}"/>
    <hyperlink ref="L41" location="'Final Draft'!L41" tooltip="Click to drilldown" display="'Final Draft'!L41" xr:uid="{00000000-0004-0000-0600-0000B2000000}"/>
    <hyperlink ref="M41" location="'Final Draft'!M41" tooltip="Click to drilldown" display="'Final Draft'!M41" xr:uid="{00000000-0004-0000-0600-0000B3000000}"/>
    <hyperlink ref="B42" location="'Final Draft'!B42" tooltip="Click to drilldown" display="'Final Draft'!B42" xr:uid="{00000000-0004-0000-0600-0000B4000000}"/>
    <hyperlink ref="C42" location="'Final Draft'!C42" tooltip="Click to drilldown" display="'Final Draft'!C42" xr:uid="{00000000-0004-0000-0600-0000B5000000}"/>
    <hyperlink ref="D42" location="'Final Draft'!D42" tooltip="Click to drilldown" display="'Final Draft'!D42" xr:uid="{00000000-0004-0000-0600-0000B6000000}"/>
    <hyperlink ref="E42" location="'Final Draft'!E42" tooltip="Click to drilldown" display="'Final Draft'!E42" xr:uid="{00000000-0004-0000-0600-0000B7000000}"/>
    <hyperlink ref="F42" location="'Final Draft'!F42" tooltip="Click to drilldown" display="'Final Draft'!F42" xr:uid="{00000000-0004-0000-0600-0000B8000000}"/>
    <hyperlink ref="G42" location="'Final Draft'!G42" tooltip="Click to drilldown" display="'Final Draft'!G42" xr:uid="{00000000-0004-0000-0600-0000B9000000}"/>
    <hyperlink ref="H42" location="'Final Draft'!H42" tooltip="Click to drilldown" display="'Final Draft'!H42" xr:uid="{00000000-0004-0000-0600-0000BA000000}"/>
    <hyperlink ref="I42" location="'Final Draft'!I42" tooltip="Click to drilldown" display="'Final Draft'!I42" xr:uid="{00000000-0004-0000-0600-0000BB000000}"/>
    <hyperlink ref="J42" location="'Final Draft'!J42" tooltip="Click to drilldown" display="'Final Draft'!J42" xr:uid="{00000000-0004-0000-0600-0000BC000000}"/>
    <hyperlink ref="K42" location="'Final Draft'!K42" tooltip="Click to drilldown" display="'Final Draft'!K42" xr:uid="{00000000-0004-0000-0600-0000BD000000}"/>
    <hyperlink ref="L42" location="'Final Draft'!L42" tooltip="Click to drilldown" display="'Final Draft'!L42" xr:uid="{00000000-0004-0000-0600-0000BE000000}"/>
    <hyperlink ref="M42" location="'Final Draft'!M42" tooltip="Click to drilldown" display="'Final Draft'!M42" xr:uid="{00000000-0004-0000-0600-0000BF000000}"/>
    <hyperlink ref="B46" location="'Final Draft'!B46" tooltip="Click to drilldown" display="'Final Draft'!B46" xr:uid="{00000000-0004-0000-0600-0000C0000000}"/>
    <hyperlink ref="C46" location="'Final Draft'!C46" tooltip="Click to drilldown" display="'Final Draft'!C46" xr:uid="{00000000-0004-0000-0600-0000C1000000}"/>
    <hyperlink ref="D46" location="'Final Draft'!D46" tooltip="Click to drilldown" display="'Final Draft'!D46" xr:uid="{00000000-0004-0000-0600-0000C2000000}"/>
    <hyperlink ref="E46" location="'Final Draft'!E46" tooltip="Click to drilldown" display="'Final Draft'!E46" xr:uid="{00000000-0004-0000-0600-0000C3000000}"/>
    <hyperlink ref="F46" location="'Final Draft'!F46" tooltip="Click to drilldown" display="'Final Draft'!F46" xr:uid="{00000000-0004-0000-0600-0000C4000000}"/>
    <hyperlink ref="G46" location="'Final Draft'!G46" tooltip="Click to drilldown" display="'Final Draft'!G46" xr:uid="{00000000-0004-0000-0600-0000C5000000}"/>
    <hyperlink ref="H46" location="'Final Draft'!H46" tooltip="Click to drilldown" display="'Final Draft'!H46" xr:uid="{00000000-0004-0000-0600-0000C6000000}"/>
    <hyperlink ref="I46" location="'Final Draft'!I46" tooltip="Click to drilldown" display="'Final Draft'!I46" xr:uid="{00000000-0004-0000-0600-0000C7000000}"/>
    <hyperlink ref="J46" location="'Final Draft'!J46" tooltip="Click to drilldown" display="'Final Draft'!J46" xr:uid="{00000000-0004-0000-0600-0000C8000000}"/>
    <hyperlink ref="K46" location="'Final Draft'!K46" tooltip="Click to drilldown" display="'Final Draft'!K46" xr:uid="{00000000-0004-0000-0600-0000C9000000}"/>
    <hyperlink ref="L46" location="'Final Draft'!L46" tooltip="Click to drilldown" display="'Final Draft'!L46" xr:uid="{00000000-0004-0000-0600-0000CA000000}"/>
    <hyperlink ref="M46" location="'Final Draft'!M46" tooltip="Click to drilldown" display="'Final Draft'!M46" xr:uid="{00000000-0004-0000-0600-0000CB000000}"/>
    <hyperlink ref="B47" location="'Final Draft'!B47" tooltip="Click to drilldown" display="'Final Draft'!B47" xr:uid="{00000000-0004-0000-0600-0000CC000000}"/>
    <hyperlink ref="C47" location="'Final Draft'!C47" tooltip="Click to drilldown" display="'Final Draft'!C47" xr:uid="{00000000-0004-0000-0600-0000CD000000}"/>
    <hyperlink ref="D47" location="'Final Draft'!D47" tooltip="Click to drilldown" display="'Final Draft'!D47" xr:uid="{00000000-0004-0000-0600-0000CE000000}"/>
    <hyperlink ref="E47" location="'Final Draft'!E47" tooltip="Click to drilldown" display="'Final Draft'!E47" xr:uid="{00000000-0004-0000-0600-0000CF000000}"/>
    <hyperlink ref="F47" location="'Final Draft'!F47" tooltip="Click to drilldown" display="'Final Draft'!F47" xr:uid="{00000000-0004-0000-0600-0000D0000000}"/>
    <hyperlink ref="G47" location="'Final Draft'!G47" tooltip="Click to drilldown" display="'Final Draft'!G47" xr:uid="{00000000-0004-0000-0600-0000D1000000}"/>
    <hyperlink ref="H47" location="'Final Draft'!H47" tooltip="Click to drilldown" display="'Final Draft'!H47" xr:uid="{00000000-0004-0000-0600-0000D2000000}"/>
    <hyperlink ref="I47" location="'Final Draft'!I47" tooltip="Click to drilldown" display="'Final Draft'!I47" xr:uid="{00000000-0004-0000-0600-0000D3000000}"/>
    <hyperlink ref="J47" location="'Final Draft'!J47" tooltip="Click to drilldown" display="'Final Draft'!J47" xr:uid="{00000000-0004-0000-0600-0000D4000000}"/>
    <hyperlink ref="K47" location="'Final Draft'!K47" tooltip="Click to drilldown" display="'Final Draft'!K47" xr:uid="{00000000-0004-0000-0600-0000D5000000}"/>
    <hyperlink ref="L47" location="'Final Draft'!L47" tooltip="Click to drilldown" display="'Final Draft'!L47" xr:uid="{00000000-0004-0000-0600-0000D6000000}"/>
    <hyperlink ref="M47" location="'Final Draft'!M47" tooltip="Click to drilldown" display="'Final Draft'!M47" xr:uid="{00000000-0004-0000-0600-0000D7000000}"/>
    <hyperlink ref="B48" location="'Final Draft'!B48" tooltip="Click to drilldown" display="'Final Draft'!B48" xr:uid="{00000000-0004-0000-0600-0000D8000000}"/>
    <hyperlink ref="C48" location="'Final Draft'!C48" tooltip="Click to drilldown" display="'Final Draft'!C48" xr:uid="{00000000-0004-0000-0600-0000D9000000}"/>
    <hyperlink ref="D48" location="'Final Draft'!D48" tooltip="Click to drilldown" display="'Final Draft'!D48" xr:uid="{00000000-0004-0000-0600-0000DA000000}"/>
    <hyperlink ref="E48" location="'Final Draft'!E48" tooltip="Click to drilldown" display="'Final Draft'!E48" xr:uid="{00000000-0004-0000-0600-0000DB000000}"/>
    <hyperlink ref="F48" location="'Final Draft'!F48" tooltip="Click to drilldown" display="'Final Draft'!F48" xr:uid="{00000000-0004-0000-0600-0000DC000000}"/>
    <hyperlink ref="G48" location="'Final Draft'!G48" tooltip="Click to drilldown" display="'Final Draft'!G48" xr:uid="{00000000-0004-0000-0600-0000DD000000}"/>
    <hyperlink ref="H48" location="'Final Draft'!H48" tooltip="Click to drilldown" display="'Final Draft'!H48" xr:uid="{00000000-0004-0000-0600-0000DE000000}"/>
    <hyperlink ref="I48" location="'Final Draft'!I48" tooltip="Click to drilldown" display="'Final Draft'!I48" xr:uid="{00000000-0004-0000-0600-0000DF000000}"/>
    <hyperlink ref="J48" location="'Final Draft'!J48" tooltip="Click to drilldown" display="'Final Draft'!J48" xr:uid="{00000000-0004-0000-0600-0000E0000000}"/>
    <hyperlink ref="K48" location="'Final Draft'!K48" tooltip="Click to drilldown" display="'Final Draft'!K48" xr:uid="{00000000-0004-0000-0600-0000E1000000}"/>
    <hyperlink ref="L48" location="'Final Draft'!L48" tooltip="Click to drilldown" display="'Final Draft'!L48" xr:uid="{00000000-0004-0000-0600-0000E2000000}"/>
    <hyperlink ref="M48" location="'Final Draft'!M48" tooltip="Click to drilldown" display="'Final Draft'!M48" xr:uid="{00000000-0004-0000-0600-0000E3000000}"/>
    <hyperlink ref="B53" location="'Final Draft'!B53" tooltip="Click to drilldown" display="'Final Draft'!B53" xr:uid="{00000000-0004-0000-0600-0000E4000000}"/>
    <hyperlink ref="C53" location="'Final Draft'!C53" tooltip="Click to drilldown" display="'Final Draft'!C53" xr:uid="{00000000-0004-0000-0600-0000E5000000}"/>
    <hyperlink ref="D53" location="'Final Draft'!D53" tooltip="Click to drilldown" display="'Final Draft'!D53" xr:uid="{00000000-0004-0000-0600-0000E6000000}"/>
    <hyperlink ref="E53" location="'Final Draft'!E53" tooltip="Click to drilldown" display="'Final Draft'!E53" xr:uid="{00000000-0004-0000-0600-0000E7000000}"/>
    <hyperlink ref="F53" location="'Final Draft'!F53" tooltip="Click to drilldown" display="'Final Draft'!F53" xr:uid="{00000000-0004-0000-0600-0000E8000000}"/>
    <hyperlink ref="G53" location="'Final Draft'!G53" tooltip="Click to drilldown" display="'Final Draft'!G53" xr:uid="{00000000-0004-0000-0600-0000E9000000}"/>
    <hyperlink ref="H53" location="'Final Draft'!H53" tooltip="Click to drilldown" display="'Final Draft'!H53" xr:uid="{00000000-0004-0000-0600-0000EA000000}"/>
    <hyperlink ref="I53" location="'Final Draft'!I53" tooltip="Click to drilldown" display="'Final Draft'!I53" xr:uid="{00000000-0004-0000-0600-0000EB000000}"/>
    <hyperlink ref="J53" location="'Final Draft'!J53" tooltip="Click to drilldown" display="'Final Draft'!J53" xr:uid="{00000000-0004-0000-0600-0000EC000000}"/>
    <hyperlink ref="K53" location="'Final Draft'!K53" tooltip="Click to drilldown" display="'Final Draft'!K53" xr:uid="{00000000-0004-0000-0600-0000ED000000}"/>
    <hyperlink ref="L53" location="'Final Draft'!L53" tooltip="Click to drilldown" display="'Final Draft'!L53" xr:uid="{00000000-0004-0000-0600-0000EE000000}"/>
    <hyperlink ref="M53" location="'Final Draft'!M53" tooltip="Click to drilldown" display="'Final Draft'!M53" xr:uid="{00000000-0004-0000-0600-0000EF000000}"/>
    <hyperlink ref="B54" location="'Final Draft'!B54" tooltip="Click to drilldown" display="'Final Draft'!B54" xr:uid="{00000000-0004-0000-0600-0000F0000000}"/>
    <hyperlink ref="C54" location="'Final Draft'!C54" tooltip="Click to drilldown" display="'Final Draft'!C54" xr:uid="{00000000-0004-0000-0600-0000F1000000}"/>
    <hyperlink ref="D54" location="'Final Draft'!D54" tooltip="Click to drilldown" display="'Final Draft'!D54" xr:uid="{00000000-0004-0000-0600-0000F2000000}"/>
    <hyperlink ref="E54" location="'Final Draft'!E54" tooltip="Click to drilldown" display="'Final Draft'!E54" xr:uid="{00000000-0004-0000-0600-0000F3000000}"/>
    <hyperlink ref="F54" location="'Final Draft'!F54" tooltip="Click to drilldown" display="'Final Draft'!F54" xr:uid="{00000000-0004-0000-0600-0000F4000000}"/>
    <hyperlink ref="G54" location="'Final Draft'!G54" tooltip="Click to drilldown" display="'Final Draft'!G54" xr:uid="{00000000-0004-0000-0600-0000F5000000}"/>
    <hyperlink ref="H54" location="'Final Draft'!H54" tooltip="Click to drilldown" display="'Final Draft'!H54" xr:uid="{00000000-0004-0000-0600-0000F6000000}"/>
    <hyperlink ref="I54" location="'Final Draft'!I54" tooltip="Click to drilldown" display="'Final Draft'!I54" xr:uid="{00000000-0004-0000-0600-0000F7000000}"/>
    <hyperlink ref="J54" location="'Final Draft'!J54" tooltip="Click to drilldown" display="'Final Draft'!J54" xr:uid="{00000000-0004-0000-0600-0000F8000000}"/>
    <hyperlink ref="K54" location="'Final Draft'!K54" tooltip="Click to drilldown" display="'Final Draft'!K54" xr:uid="{00000000-0004-0000-0600-0000F9000000}"/>
    <hyperlink ref="L54" location="'Final Draft'!L54" tooltip="Click to drilldown" display="'Final Draft'!L54" xr:uid="{00000000-0004-0000-0600-0000FA000000}"/>
    <hyperlink ref="M54" location="'Final Draft'!M54" tooltip="Click to drilldown" display="'Final Draft'!M54" xr:uid="{00000000-0004-0000-0600-0000FB000000}"/>
    <hyperlink ref="B55" location="'Final Draft'!B55" tooltip="Click to drilldown" display="'Final Draft'!B55" xr:uid="{00000000-0004-0000-0600-0000FC000000}"/>
    <hyperlink ref="C55" location="'Final Draft'!C55" tooltip="Click to drilldown" display="'Final Draft'!C55" xr:uid="{00000000-0004-0000-0600-0000FD000000}"/>
    <hyperlink ref="D55" location="'Final Draft'!D55" tooltip="Click to drilldown" display="'Final Draft'!D55" xr:uid="{00000000-0004-0000-0600-0000FE000000}"/>
    <hyperlink ref="E55" location="'Final Draft'!E55" tooltip="Click to drilldown" display="'Final Draft'!E55" xr:uid="{00000000-0004-0000-0600-0000FF000000}"/>
    <hyperlink ref="F55" location="'Final Draft'!F55" tooltip="Click to drilldown" display="'Final Draft'!F55" xr:uid="{00000000-0004-0000-0600-000000010000}"/>
    <hyperlink ref="G55" location="'Final Draft'!G55" tooltip="Click to drilldown" display="'Final Draft'!G55" xr:uid="{00000000-0004-0000-0600-000001010000}"/>
    <hyperlink ref="H55" location="'Final Draft'!H55" tooltip="Click to drilldown" display="'Final Draft'!H55" xr:uid="{00000000-0004-0000-0600-000002010000}"/>
    <hyperlink ref="I55" location="'Final Draft'!I55" tooltip="Click to drilldown" display="'Final Draft'!I55" xr:uid="{00000000-0004-0000-0600-000003010000}"/>
    <hyperlink ref="J55" location="'Final Draft'!J55" tooltip="Click to drilldown" display="'Final Draft'!J55" xr:uid="{00000000-0004-0000-0600-000004010000}"/>
    <hyperlink ref="K55" location="'Final Draft'!K55" tooltip="Click to drilldown" display="'Final Draft'!K55" xr:uid="{00000000-0004-0000-0600-000005010000}"/>
    <hyperlink ref="L55" location="'Final Draft'!L55" tooltip="Click to drilldown" display="'Final Draft'!L55" xr:uid="{00000000-0004-0000-0600-000006010000}"/>
    <hyperlink ref="M55" location="'Final Draft'!M55" tooltip="Click to drilldown" display="'Final Draft'!M55" xr:uid="{00000000-0004-0000-0600-000007010000}"/>
    <hyperlink ref="B56" location="'Final Draft'!B56" tooltip="Click to drilldown" display="'Final Draft'!B56" xr:uid="{00000000-0004-0000-0600-000008010000}"/>
    <hyperlink ref="C56" location="'Final Draft'!C56" tooltip="Click to drilldown" display="'Final Draft'!C56" xr:uid="{00000000-0004-0000-0600-000009010000}"/>
    <hyperlink ref="D56" location="'Final Draft'!D56" tooltip="Click to drilldown" display="'Final Draft'!D56" xr:uid="{00000000-0004-0000-0600-00000A010000}"/>
    <hyperlink ref="E56" location="'Final Draft'!E56" tooltip="Click to drilldown" display="'Final Draft'!E56" xr:uid="{00000000-0004-0000-0600-00000B010000}"/>
    <hyperlink ref="F56" location="'Final Draft'!F56" tooltip="Click to drilldown" display="'Final Draft'!F56" xr:uid="{00000000-0004-0000-0600-00000C010000}"/>
    <hyperlink ref="G56" location="'Final Draft'!G56" tooltip="Click to drilldown" display="'Final Draft'!G56" xr:uid="{00000000-0004-0000-0600-00000D010000}"/>
    <hyperlink ref="H56" location="'Final Draft'!H56" tooltip="Click to drilldown" display="'Final Draft'!H56" xr:uid="{00000000-0004-0000-0600-00000E010000}"/>
    <hyperlink ref="I56" location="'Final Draft'!I56" tooltip="Click to drilldown" display="'Final Draft'!I56" xr:uid="{00000000-0004-0000-0600-00000F010000}"/>
    <hyperlink ref="J56" location="'Final Draft'!J56" tooltip="Click to drilldown" display="'Final Draft'!J56" xr:uid="{00000000-0004-0000-0600-000010010000}"/>
    <hyperlink ref="K56" location="'Final Draft'!K56" tooltip="Click to drilldown" display="'Final Draft'!K56" xr:uid="{00000000-0004-0000-0600-000011010000}"/>
    <hyperlink ref="L56" location="'Final Draft'!L56" tooltip="Click to drilldown" display="'Final Draft'!L56" xr:uid="{00000000-0004-0000-0600-000012010000}"/>
    <hyperlink ref="M56" location="'Final Draft'!M56" tooltip="Click to drilldown" display="'Final Draft'!M56" xr:uid="{00000000-0004-0000-0600-000013010000}"/>
    <hyperlink ref="B57" location="'Final Draft'!B57" tooltip="Click to drilldown" display="'Final Draft'!B57" xr:uid="{00000000-0004-0000-0600-000014010000}"/>
    <hyperlink ref="C57" location="'Final Draft'!C57" tooltip="Click to drilldown" display="'Final Draft'!C57" xr:uid="{00000000-0004-0000-0600-000015010000}"/>
    <hyperlink ref="D57" location="'Final Draft'!D57" tooltip="Click to drilldown" display="'Final Draft'!D57" xr:uid="{00000000-0004-0000-0600-000016010000}"/>
    <hyperlink ref="E57" location="'Final Draft'!E57" tooltip="Click to drilldown" display="'Final Draft'!E57" xr:uid="{00000000-0004-0000-0600-000017010000}"/>
    <hyperlink ref="F57" location="'Final Draft'!F57" tooltip="Click to drilldown" display="'Final Draft'!F57" xr:uid="{00000000-0004-0000-0600-000018010000}"/>
    <hyperlink ref="G57" location="'Final Draft'!G57" tooltip="Click to drilldown" display="'Final Draft'!G57" xr:uid="{00000000-0004-0000-0600-000019010000}"/>
    <hyperlink ref="H57" location="'Final Draft'!H57" tooltip="Click to drilldown" display="'Final Draft'!H57" xr:uid="{00000000-0004-0000-0600-00001A010000}"/>
    <hyperlink ref="I57" location="'Final Draft'!I57" tooltip="Click to drilldown" display="'Final Draft'!I57" xr:uid="{00000000-0004-0000-0600-00001B010000}"/>
    <hyperlink ref="J57" location="'Final Draft'!J57" tooltip="Click to drilldown" display="'Final Draft'!J57" xr:uid="{00000000-0004-0000-0600-00001C010000}"/>
    <hyperlink ref="K57" location="'Final Draft'!K57" tooltip="Click to drilldown" display="'Final Draft'!K57" xr:uid="{00000000-0004-0000-0600-00001D010000}"/>
    <hyperlink ref="L57" location="'Final Draft'!L57" tooltip="Click to drilldown" display="'Final Draft'!L57" xr:uid="{00000000-0004-0000-0600-00001E010000}"/>
    <hyperlink ref="M57" location="'Final Draft'!M57" tooltip="Click to drilldown" display="'Final Draft'!M57" xr:uid="{00000000-0004-0000-0600-00001F010000}"/>
    <hyperlink ref="B58" location="'Final Draft'!B58" tooltip="Click to drilldown" display="'Final Draft'!B58" xr:uid="{00000000-0004-0000-0600-000020010000}"/>
    <hyperlink ref="C58" location="'Final Draft'!C58" tooltip="Click to drilldown" display="'Final Draft'!C58" xr:uid="{00000000-0004-0000-0600-000021010000}"/>
    <hyperlink ref="D58" location="'Final Draft'!D58" tooltip="Click to drilldown" display="'Final Draft'!D58" xr:uid="{00000000-0004-0000-0600-000022010000}"/>
    <hyperlink ref="E58" location="'Final Draft'!E58" tooltip="Click to drilldown" display="'Final Draft'!E58" xr:uid="{00000000-0004-0000-0600-000023010000}"/>
    <hyperlink ref="F58" location="'Final Draft'!F58" tooltip="Click to drilldown" display="'Final Draft'!F58" xr:uid="{00000000-0004-0000-0600-000024010000}"/>
    <hyperlink ref="G58" location="'Final Draft'!G58" tooltip="Click to drilldown" display="'Final Draft'!G58" xr:uid="{00000000-0004-0000-0600-000025010000}"/>
    <hyperlink ref="H58" location="'Final Draft'!H58" tooltip="Click to drilldown" display="'Final Draft'!H58" xr:uid="{00000000-0004-0000-0600-000026010000}"/>
    <hyperlink ref="I58" location="'Final Draft'!I58" tooltip="Click to drilldown" display="'Final Draft'!I58" xr:uid="{00000000-0004-0000-0600-000027010000}"/>
    <hyperlink ref="J58" location="'Final Draft'!J58" tooltip="Click to drilldown" display="'Final Draft'!J58" xr:uid="{00000000-0004-0000-0600-000028010000}"/>
    <hyperlink ref="K58" location="'Final Draft'!K58" tooltip="Click to drilldown" display="'Final Draft'!K58" xr:uid="{00000000-0004-0000-0600-000029010000}"/>
    <hyperlink ref="L58" location="'Final Draft'!L58" tooltip="Click to drilldown" display="'Final Draft'!L58" xr:uid="{00000000-0004-0000-0600-00002A010000}"/>
    <hyperlink ref="M58" location="'Final Draft'!M58" tooltip="Click to drilldown" display="'Final Draft'!M58" xr:uid="{00000000-0004-0000-0600-00002B010000}"/>
    <hyperlink ref="B70" location="'Final Draft'!B70" tooltip="Click to drilldown" display="'Final Draft'!B70" xr:uid="{00000000-0004-0000-0600-00002C010000}"/>
    <hyperlink ref="C70" location="'Final Draft'!C70" tooltip="Click to drilldown" display="'Final Draft'!C70" xr:uid="{00000000-0004-0000-0600-00002D010000}"/>
    <hyperlink ref="D70" location="'Final Draft'!D70" tooltip="Click to drilldown" display="'Final Draft'!D70" xr:uid="{00000000-0004-0000-0600-00002E010000}"/>
    <hyperlink ref="E70" location="'Final Draft'!E70" tooltip="Click to drilldown" display="'Final Draft'!E70" xr:uid="{00000000-0004-0000-0600-00002F010000}"/>
    <hyperlink ref="F70" location="'Final Draft'!F70" tooltip="Click to drilldown" display="'Final Draft'!F70" xr:uid="{00000000-0004-0000-0600-000030010000}"/>
    <hyperlink ref="G70" location="'Final Draft'!G70" tooltip="Click to drilldown" display="'Final Draft'!G70" xr:uid="{00000000-0004-0000-0600-000031010000}"/>
    <hyperlink ref="H70" location="'Final Draft'!H70" tooltip="Click to drilldown" display="'Final Draft'!H70" xr:uid="{00000000-0004-0000-0600-000032010000}"/>
    <hyperlink ref="I70" location="'Final Draft'!I70" tooltip="Click to drilldown" display="'Final Draft'!I70" xr:uid="{00000000-0004-0000-0600-000033010000}"/>
    <hyperlink ref="J70" location="'Final Draft'!J70" tooltip="Click to drilldown" display="'Final Draft'!J70" xr:uid="{00000000-0004-0000-0600-000034010000}"/>
    <hyperlink ref="K70" location="'Final Draft'!K70" tooltip="Click to drilldown" display="'Final Draft'!K70" xr:uid="{00000000-0004-0000-0600-000035010000}"/>
    <hyperlink ref="L70" location="'Final Draft'!L70" tooltip="Click to drilldown" display="'Final Draft'!L70" xr:uid="{00000000-0004-0000-0600-000036010000}"/>
    <hyperlink ref="M70" location="'Final Draft'!M70" tooltip="Click to drilldown" display="'Final Draft'!M70" xr:uid="{00000000-0004-0000-0600-000037010000}"/>
    <hyperlink ref="B71" location="'Final Draft'!B71" tooltip="Click to drilldown" display="'Final Draft'!B71" xr:uid="{00000000-0004-0000-0600-000038010000}"/>
    <hyperlink ref="C71" location="'Final Draft'!C71" tooltip="Click to drilldown" display="'Final Draft'!C71" xr:uid="{00000000-0004-0000-0600-000039010000}"/>
    <hyperlink ref="D71" location="'Final Draft'!D71" tooltip="Click to drilldown" display="'Final Draft'!D71" xr:uid="{00000000-0004-0000-0600-00003A010000}"/>
    <hyperlink ref="E71" location="'Final Draft'!E71" tooltip="Click to drilldown" display="'Final Draft'!E71" xr:uid="{00000000-0004-0000-0600-00003B010000}"/>
    <hyperlink ref="F71" location="'Final Draft'!F71" tooltip="Click to drilldown" display="'Final Draft'!F71" xr:uid="{00000000-0004-0000-0600-00003C010000}"/>
    <hyperlink ref="G71" location="'Final Draft'!G71" tooltip="Click to drilldown" display="'Final Draft'!G71" xr:uid="{00000000-0004-0000-0600-00003D010000}"/>
    <hyperlink ref="H71" location="'Final Draft'!H71" tooltip="Click to drilldown" display="'Final Draft'!H71" xr:uid="{00000000-0004-0000-0600-00003E010000}"/>
    <hyperlink ref="I71" location="'Final Draft'!I71" tooltip="Click to drilldown" display="'Final Draft'!I71" xr:uid="{00000000-0004-0000-0600-00003F010000}"/>
    <hyperlink ref="J71" location="'Final Draft'!J71" tooltip="Click to drilldown" display="'Final Draft'!J71" xr:uid="{00000000-0004-0000-0600-000040010000}"/>
    <hyperlink ref="K71" location="'Final Draft'!K71" tooltip="Click to drilldown" display="'Final Draft'!K71" xr:uid="{00000000-0004-0000-0600-000041010000}"/>
    <hyperlink ref="L71" location="'Final Draft'!L71" tooltip="Click to drilldown" display="'Final Draft'!L71" xr:uid="{00000000-0004-0000-0600-000042010000}"/>
    <hyperlink ref="M71" location="'Final Draft'!M71" tooltip="Click to drilldown" display="'Final Draft'!M71" xr:uid="{00000000-0004-0000-0600-000043010000}"/>
    <hyperlink ref="B72" location="'Final Draft'!B72" tooltip="Click to drilldown" display="'Final Draft'!B72" xr:uid="{00000000-0004-0000-0600-000044010000}"/>
    <hyperlink ref="C72" location="'Final Draft'!C72" tooltip="Click to drilldown" display="'Final Draft'!C72" xr:uid="{00000000-0004-0000-0600-000045010000}"/>
    <hyperlink ref="D72" location="'Final Draft'!D72" tooltip="Click to drilldown" display="'Final Draft'!D72" xr:uid="{00000000-0004-0000-0600-000046010000}"/>
    <hyperlink ref="E72" location="'Final Draft'!E72" tooltip="Click to drilldown" display="'Final Draft'!E72" xr:uid="{00000000-0004-0000-0600-000047010000}"/>
    <hyperlink ref="F72" location="'Final Draft'!F72" tooltip="Click to drilldown" display="'Final Draft'!F72" xr:uid="{00000000-0004-0000-0600-000048010000}"/>
    <hyperlink ref="G72" location="'Final Draft'!G72" tooltip="Click to drilldown" display="'Final Draft'!G72" xr:uid="{00000000-0004-0000-0600-000049010000}"/>
    <hyperlink ref="H72" location="'Final Draft'!H72" tooltip="Click to drilldown" display="'Final Draft'!H72" xr:uid="{00000000-0004-0000-0600-00004A010000}"/>
    <hyperlink ref="I72" location="'Final Draft'!I72" tooltip="Click to drilldown" display="'Final Draft'!I72" xr:uid="{00000000-0004-0000-0600-00004B010000}"/>
    <hyperlink ref="J72" location="'Final Draft'!J72" tooltip="Click to drilldown" display="'Final Draft'!J72" xr:uid="{00000000-0004-0000-0600-00004C010000}"/>
    <hyperlink ref="K72" location="'Final Draft'!K72" tooltip="Click to drilldown" display="'Final Draft'!K72" xr:uid="{00000000-0004-0000-0600-00004D010000}"/>
    <hyperlink ref="L72" location="'Final Draft'!L72" tooltip="Click to drilldown" display="'Final Draft'!L72" xr:uid="{00000000-0004-0000-0600-00004E010000}"/>
    <hyperlink ref="M72" location="'Final Draft'!M72" tooltip="Click to drilldown" display="'Final Draft'!M72" xr:uid="{00000000-0004-0000-0600-00004F010000}"/>
    <hyperlink ref="B73" location="'Final Draft'!B73" tooltip="Click to drilldown" display="'Final Draft'!B73" xr:uid="{00000000-0004-0000-0600-000050010000}"/>
    <hyperlink ref="C73" location="'Final Draft'!C73" tooltip="Click to drilldown" display="'Final Draft'!C73" xr:uid="{00000000-0004-0000-0600-000051010000}"/>
    <hyperlink ref="D73" location="'Final Draft'!D73" tooltip="Click to drilldown" display="'Final Draft'!D73" xr:uid="{00000000-0004-0000-0600-000052010000}"/>
    <hyperlink ref="E73" location="'Final Draft'!E73" tooltip="Click to drilldown" display="'Final Draft'!E73" xr:uid="{00000000-0004-0000-0600-000053010000}"/>
    <hyperlink ref="F73" location="'Final Draft'!F73" tooltip="Click to drilldown" display="'Final Draft'!F73" xr:uid="{00000000-0004-0000-0600-000054010000}"/>
    <hyperlink ref="G73" location="'Final Draft'!G73" tooltip="Click to drilldown" display="'Final Draft'!G73" xr:uid="{00000000-0004-0000-0600-000055010000}"/>
    <hyperlink ref="H73" location="'Final Draft'!H73" tooltip="Click to drilldown" display="'Final Draft'!H73" xr:uid="{00000000-0004-0000-0600-000056010000}"/>
    <hyperlink ref="I73" location="'Final Draft'!I73" tooltip="Click to drilldown" display="'Final Draft'!I73" xr:uid="{00000000-0004-0000-0600-000057010000}"/>
    <hyperlink ref="J73" location="'Final Draft'!J73" tooltip="Click to drilldown" display="'Final Draft'!J73" xr:uid="{00000000-0004-0000-0600-000058010000}"/>
    <hyperlink ref="K73" location="'Final Draft'!K73" tooltip="Click to drilldown" display="'Final Draft'!K73" xr:uid="{00000000-0004-0000-0600-000059010000}"/>
    <hyperlink ref="L73" location="'Final Draft'!L73" tooltip="Click to drilldown" display="'Final Draft'!L73" xr:uid="{00000000-0004-0000-0600-00005A010000}"/>
    <hyperlink ref="M73" location="'Final Draft'!M73" tooltip="Click to drilldown" display="'Final Draft'!M73" xr:uid="{00000000-0004-0000-0600-00005B010000}"/>
    <hyperlink ref="B74" location="'Final Draft'!B74" tooltip="Click to drilldown" display="'Final Draft'!B74" xr:uid="{00000000-0004-0000-0600-00005C010000}"/>
    <hyperlink ref="C74" location="'Final Draft'!C74" tooltip="Click to drilldown" display="'Final Draft'!C74" xr:uid="{00000000-0004-0000-0600-00005D010000}"/>
    <hyperlink ref="D74" location="'Final Draft'!D74" tooltip="Click to drilldown" display="'Final Draft'!D74" xr:uid="{00000000-0004-0000-0600-00005E010000}"/>
    <hyperlink ref="E74" location="'Final Draft'!E74" tooltip="Click to drilldown" display="'Final Draft'!E74" xr:uid="{00000000-0004-0000-0600-00005F010000}"/>
    <hyperlink ref="F74" location="'Final Draft'!F74" tooltip="Click to drilldown" display="'Final Draft'!F74" xr:uid="{00000000-0004-0000-0600-000060010000}"/>
    <hyperlink ref="G74" location="'Final Draft'!G74" tooltip="Click to drilldown" display="'Final Draft'!G74" xr:uid="{00000000-0004-0000-0600-000061010000}"/>
    <hyperlink ref="H74" location="'Final Draft'!H74" tooltip="Click to drilldown" display="'Final Draft'!H74" xr:uid="{00000000-0004-0000-0600-000062010000}"/>
    <hyperlink ref="I74" location="'Final Draft'!I74" tooltip="Click to drilldown" display="'Final Draft'!I74" xr:uid="{00000000-0004-0000-0600-000063010000}"/>
    <hyperlink ref="J74" location="'Final Draft'!J74" tooltip="Click to drilldown" display="'Final Draft'!J74" xr:uid="{00000000-0004-0000-0600-000064010000}"/>
    <hyperlink ref="K74" location="'Final Draft'!K74" tooltip="Click to drilldown" display="'Final Draft'!K74" xr:uid="{00000000-0004-0000-0600-000065010000}"/>
    <hyperlink ref="L74" location="'Final Draft'!L74" tooltip="Click to drilldown" display="'Final Draft'!L74" xr:uid="{00000000-0004-0000-0600-000066010000}"/>
    <hyperlink ref="M74" location="'Final Draft'!M74" tooltip="Click to drilldown" display="'Final Draft'!M74" xr:uid="{00000000-0004-0000-0600-000067010000}"/>
    <hyperlink ref="B78" location="'Final Draft'!B78" tooltip="Click to drilldown" display="'Final Draft'!B78" xr:uid="{00000000-0004-0000-0600-000068010000}"/>
    <hyperlink ref="C78" location="'Final Draft'!C78" tooltip="Click to drilldown" display="'Final Draft'!C78" xr:uid="{00000000-0004-0000-0600-000069010000}"/>
    <hyperlink ref="D78" location="'Final Draft'!D78" tooltip="Click to drilldown" display="'Final Draft'!D78" xr:uid="{00000000-0004-0000-0600-00006A010000}"/>
    <hyperlink ref="E78" location="'Final Draft'!E78" tooltip="Click to drilldown" display="'Final Draft'!E78" xr:uid="{00000000-0004-0000-0600-00006B010000}"/>
    <hyperlink ref="F78" location="'Final Draft'!F78" tooltip="Click to drilldown" display="'Final Draft'!F78" xr:uid="{00000000-0004-0000-0600-00006C010000}"/>
    <hyperlink ref="G78" location="'Final Draft'!G78" tooltip="Click to drilldown" display="'Final Draft'!G78" xr:uid="{00000000-0004-0000-0600-00006D010000}"/>
    <hyperlink ref="H78" location="'Final Draft'!H78" tooltip="Click to drilldown" display="'Final Draft'!H78" xr:uid="{00000000-0004-0000-0600-00006E010000}"/>
    <hyperlink ref="I78" location="'Final Draft'!I78" tooltip="Click to drilldown" display="'Final Draft'!I78" xr:uid="{00000000-0004-0000-0600-00006F010000}"/>
    <hyperlink ref="J78" location="'Final Draft'!J78" tooltip="Click to drilldown" display="'Final Draft'!J78" xr:uid="{00000000-0004-0000-0600-000070010000}"/>
    <hyperlink ref="K78" location="'Final Draft'!K78" tooltip="Click to drilldown" display="'Final Draft'!K78" xr:uid="{00000000-0004-0000-0600-000071010000}"/>
    <hyperlink ref="L78" location="'Final Draft'!L78" tooltip="Click to drilldown" display="'Final Draft'!L78" xr:uid="{00000000-0004-0000-0600-000072010000}"/>
    <hyperlink ref="M78" location="'Final Draft'!M78" tooltip="Click to drilldown" display="'Final Draft'!M78" xr:uid="{00000000-0004-0000-0600-000073010000}"/>
    <hyperlink ref="B79" location="'Final Draft'!B79" tooltip="Click to drilldown" display="'Final Draft'!B79" xr:uid="{00000000-0004-0000-0600-000074010000}"/>
    <hyperlink ref="C79" location="'Final Draft'!C79" tooltip="Click to drilldown" display="'Final Draft'!C79" xr:uid="{00000000-0004-0000-0600-000075010000}"/>
    <hyperlink ref="D79" location="'Final Draft'!D79" tooltip="Click to drilldown" display="'Final Draft'!D79" xr:uid="{00000000-0004-0000-0600-000076010000}"/>
    <hyperlink ref="E79" location="'Final Draft'!E79" tooltip="Click to drilldown" display="'Final Draft'!E79" xr:uid="{00000000-0004-0000-0600-000077010000}"/>
    <hyperlink ref="F79" location="'Final Draft'!F79" tooltip="Click to drilldown" display="'Final Draft'!F79" xr:uid="{00000000-0004-0000-0600-000078010000}"/>
    <hyperlink ref="G79" location="'Final Draft'!G79" tooltip="Click to drilldown" display="'Final Draft'!G79" xr:uid="{00000000-0004-0000-0600-000079010000}"/>
    <hyperlink ref="H79" location="'Final Draft'!H79" tooltip="Click to drilldown" display="'Final Draft'!H79" xr:uid="{00000000-0004-0000-0600-00007A010000}"/>
    <hyperlink ref="I79" location="'Final Draft'!I79" tooltip="Click to drilldown" display="'Final Draft'!I79" xr:uid="{00000000-0004-0000-0600-00007B010000}"/>
    <hyperlink ref="J79" location="'Final Draft'!J79" tooltip="Click to drilldown" display="'Final Draft'!J79" xr:uid="{00000000-0004-0000-0600-00007C010000}"/>
    <hyperlink ref="K79" location="'Final Draft'!K79" tooltip="Click to drilldown" display="'Final Draft'!K79" xr:uid="{00000000-0004-0000-0600-00007D010000}"/>
    <hyperlink ref="L79" location="'Final Draft'!L79" tooltip="Click to drilldown" display="'Final Draft'!L79" xr:uid="{00000000-0004-0000-0600-00007E010000}"/>
    <hyperlink ref="M79" location="'Final Draft'!M79" tooltip="Click to drilldown" display="'Final Draft'!M79" xr:uid="{00000000-0004-0000-0600-00007F010000}"/>
    <hyperlink ref="B80" location="'Final Draft'!B80" tooltip="Click to drilldown" display="'Final Draft'!B80" xr:uid="{00000000-0004-0000-0600-000080010000}"/>
    <hyperlink ref="C80" location="'Final Draft'!C80" tooltip="Click to drilldown" display="'Final Draft'!C80" xr:uid="{00000000-0004-0000-0600-000081010000}"/>
    <hyperlink ref="D80" location="'Final Draft'!D80" tooltip="Click to drilldown" display="'Final Draft'!D80" xr:uid="{00000000-0004-0000-0600-000082010000}"/>
    <hyperlink ref="E80" location="'Final Draft'!E80" tooltip="Click to drilldown" display="'Final Draft'!E80" xr:uid="{00000000-0004-0000-0600-000083010000}"/>
    <hyperlink ref="F80" location="'Final Draft'!F80" tooltip="Click to drilldown" display="'Final Draft'!F80" xr:uid="{00000000-0004-0000-0600-000084010000}"/>
    <hyperlink ref="G80" location="'Final Draft'!G80" tooltip="Click to drilldown" display="'Final Draft'!G80" xr:uid="{00000000-0004-0000-0600-000085010000}"/>
    <hyperlink ref="H80" location="'Final Draft'!H80" tooltip="Click to drilldown" display="'Final Draft'!H80" xr:uid="{00000000-0004-0000-0600-000086010000}"/>
    <hyperlink ref="I80" location="'Final Draft'!I80" tooltip="Click to drilldown" display="'Final Draft'!I80" xr:uid="{00000000-0004-0000-0600-000087010000}"/>
    <hyperlink ref="J80" location="'Final Draft'!J80" tooltip="Click to drilldown" display="'Final Draft'!J80" xr:uid="{00000000-0004-0000-0600-000088010000}"/>
    <hyperlink ref="K80" location="'Final Draft'!K80" tooltip="Click to drilldown" display="'Final Draft'!K80" xr:uid="{00000000-0004-0000-0600-000089010000}"/>
    <hyperlink ref="L80" location="'Final Draft'!L80" tooltip="Click to drilldown" display="'Final Draft'!L80" xr:uid="{00000000-0004-0000-0600-00008A010000}"/>
    <hyperlink ref="M80" location="'Final Draft'!M80" tooltip="Click to drilldown" display="'Final Draft'!M80" xr:uid="{00000000-0004-0000-0600-00008B010000}"/>
    <hyperlink ref="B81" location="'Final Draft'!B81" tooltip="Click to drilldown" display="'Final Draft'!B81" xr:uid="{00000000-0004-0000-0600-00008C010000}"/>
    <hyperlink ref="C81" location="'Final Draft'!C81" tooltip="Click to drilldown" display="'Final Draft'!C81" xr:uid="{00000000-0004-0000-0600-00008D010000}"/>
    <hyperlink ref="D81" location="'Final Draft'!D81" tooltip="Click to drilldown" display="'Final Draft'!D81" xr:uid="{00000000-0004-0000-0600-00008E010000}"/>
    <hyperlink ref="E81" location="'Final Draft'!E81" tooltip="Click to drilldown" display="'Final Draft'!E81" xr:uid="{00000000-0004-0000-0600-00008F010000}"/>
    <hyperlink ref="F81" location="'Final Draft'!F81" tooltip="Click to drilldown" display="'Final Draft'!F81" xr:uid="{00000000-0004-0000-0600-000090010000}"/>
    <hyperlink ref="G81" location="'Final Draft'!G81" tooltip="Click to drilldown" display="'Final Draft'!G81" xr:uid="{00000000-0004-0000-0600-000091010000}"/>
    <hyperlink ref="H81" location="'Final Draft'!H81" tooltip="Click to drilldown" display="'Final Draft'!H81" xr:uid="{00000000-0004-0000-0600-000092010000}"/>
    <hyperlink ref="I81" location="'Final Draft'!I81" tooltip="Click to drilldown" display="'Final Draft'!I81" xr:uid="{00000000-0004-0000-0600-000093010000}"/>
    <hyperlink ref="J81" location="'Final Draft'!J81" tooltip="Click to drilldown" display="'Final Draft'!J81" xr:uid="{00000000-0004-0000-0600-000094010000}"/>
    <hyperlink ref="K81" location="'Final Draft'!K81" tooltip="Click to drilldown" display="'Final Draft'!K81" xr:uid="{00000000-0004-0000-0600-000095010000}"/>
    <hyperlink ref="L81" location="'Final Draft'!L81" tooltip="Click to drilldown" display="'Final Draft'!L81" xr:uid="{00000000-0004-0000-0600-000096010000}"/>
    <hyperlink ref="M81" location="'Final Draft'!M81" tooltip="Click to drilldown" display="'Final Draft'!M81" xr:uid="{00000000-0004-0000-0600-000097010000}"/>
    <hyperlink ref="B82" location="'Final Draft'!B82" tooltip="Click to drilldown" display="'Final Draft'!B82" xr:uid="{00000000-0004-0000-0600-000098010000}"/>
    <hyperlink ref="C82" location="'Final Draft'!C82" tooltip="Click to drilldown" display="'Final Draft'!C82" xr:uid="{00000000-0004-0000-0600-000099010000}"/>
    <hyperlink ref="D82" location="'Final Draft'!D82" tooltip="Click to drilldown" display="'Final Draft'!D82" xr:uid="{00000000-0004-0000-0600-00009A010000}"/>
    <hyperlink ref="E82" location="'Final Draft'!E82" tooltip="Click to drilldown" display="'Final Draft'!E82" xr:uid="{00000000-0004-0000-0600-00009B010000}"/>
    <hyperlink ref="F82" location="'Final Draft'!F82" tooltip="Click to drilldown" display="'Final Draft'!F82" xr:uid="{00000000-0004-0000-0600-00009C010000}"/>
    <hyperlink ref="G82" location="'Final Draft'!G82" tooltip="Click to drilldown" display="'Final Draft'!G82" xr:uid="{00000000-0004-0000-0600-00009D010000}"/>
    <hyperlink ref="H82" location="'Final Draft'!H82" tooltip="Click to drilldown" display="'Final Draft'!H82" xr:uid="{00000000-0004-0000-0600-00009E010000}"/>
    <hyperlink ref="I82" location="'Final Draft'!I82" tooltip="Click to drilldown" display="'Final Draft'!I82" xr:uid="{00000000-0004-0000-0600-00009F010000}"/>
    <hyperlink ref="J82" location="'Final Draft'!J82" tooltip="Click to drilldown" display="'Final Draft'!J82" xr:uid="{00000000-0004-0000-0600-0000A0010000}"/>
    <hyperlink ref="K82" location="'Final Draft'!K82" tooltip="Click to drilldown" display="'Final Draft'!K82" xr:uid="{00000000-0004-0000-0600-0000A1010000}"/>
    <hyperlink ref="L82" location="'Final Draft'!L82" tooltip="Click to drilldown" display="'Final Draft'!L82" xr:uid="{00000000-0004-0000-0600-0000A2010000}"/>
    <hyperlink ref="M82" location="'Final Draft'!M82" tooltip="Click to drilldown" display="'Final Draft'!M82" xr:uid="{00000000-0004-0000-0600-0000A3010000}"/>
    <hyperlink ref="B92" location="'Final Draft'!B92" tooltip="Click to drilldown" display="'Final Draft'!B92" xr:uid="{00000000-0004-0000-0600-0000A4010000}"/>
    <hyperlink ref="C92" location="'Final Draft'!C92" tooltip="Click to drilldown" display="'Final Draft'!C92" xr:uid="{00000000-0004-0000-0600-0000A5010000}"/>
    <hyperlink ref="D92" location="'Final Draft'!D92" tooltip="Click to drilldown" display="'Final Draft'!D92" xr:uid="{00000000-0004-0000-0600-0000A6010000}"/>
    <hyperlink ref="E92" location="'Final Draft'!E92" tooltip="Click to drilldown" display="'Final Draft'!E92" xr:uid="{00000000-0004-0000-0600-0000A7010000}"/>
    <hyperlink ref="F92" location="'Final Draft'!F92" tooltip="Click to drilldown" display="'Final Draft'!F92" xr:uid="{00000000-0004-0000-0600-0000A8010000}"/>
    <hyperlink ref="G92" location="'Final Draft'!G92" tooltip="Click to drilldown" display="'Final Draft'!G92" xr:uid="{00000000-0004-0000-0600-0000A9010000}"/>
    <hyperlink ref="H92" location="'Final Draft'!H92" tooltip="Click to drilldown" display="'Final Draft'!H92" xr:uid="{00000000-0004-0000-0600-0000AA010000}"/>
    <hyperlink ref="I92" location="'Final Draft'!I92" tooltip="Click to drilldown" display="'Final Draft'!I92" xr:uid="{00000000-0004-0000-0600-0000AB010000}"/>
    <hyperlink ref="J92" location="'Final Draft'!J92" tooltip="Click to drilldown" display="'Final Draft'!J92" xr:uid="{00000000-0004-0000-0600-0000AC010000}"/>
    <hyperlink ref="K92" location="'Final Draft'!K92" tooltip="Click to drilldown" display="'Final Draft'!K92" xr:uid="{00000000-0004-0000-0600-0000AD010000}"/>
    <hyperlink ref="L92" location="'Final Draft'!L92" tooltip="Click to drilldown" display="'Final Draft'!L92" xr:uid="{00000000-0004-0000-0600-0000AE010000}"/>
    <hyperlink ref="M92" location="'Final Draft'!M92" tooltip="Click to drilldown" display="'Final Draft'!M92" xr:uid="{00000000-0004-0000-0600-0000AF010000}"/>
    <hyperlink ref="B96" location="'Final Draft'!B96" tooltip="Click to drilldown" display="'Final Draft'!B96" xr:uid="{00000000-0004-0000-0600-0000B0010000}"/>
    <hyperlink ref="C96" location="'Final Draft'!C96" tooltip="Click to drilldown" display="'Final Draft'!C96" xr:uid="{00000000-0004-0000-0600-0000B1010000}"/>
    <hyperlink ref="D96" location="'Final Draft'!D96" tooltip="Click to drilldown" display="'Final Draft'!D96" xr:uid="{00000000-0004-0000-0600-0000B2010000}"/>
    <hyperlink ref="E96" location="'Final Draft'!E96" tooltip="Click to drilldown" display="'Final Draft'!E96" xr:uid="{00000000-0004-0000-0600-0000B3010000}"/>
    <hyperlink ref="F96" location="'Final Draft'!F96" tooltip="Click to drilldown" display="'Final Draft'!F96" xr:uid="{00000000-0004-0000-0600-0000B4010000}"/>
    <hyperlink ref="G96" location="'Final Draft'!G96" tooltip="Click to drilldown" display="'Final Draft'!G96" xr:uid="{00000000-0004-0000-0600-0000B5010000}"/>
    <hyperlink ref="H96" location="'Final Draft'!H96" tooltip="Click to drilldown" display="'Final Draft'!H96" xr:uid="{00000000-0004-0000-0600-0000B6010000}"/>
    <hyperlink ref="I96" location="'Final Draft'!I96" tooltip="Click to drilldown" display="'Final Draft'!I96" xr:uid="{00000000-0004-0000-0600-0000B7010000}"/>
    <hyperlink ref="J96" location="'Final Draft'!J96" tooltip="Click to drilldown" display="'Final Draft'!J96" xr:uid="{00000000-0004-0000-0600-0000B8010000}"/>
    <hyperlink ref="K96" location="'Final Draft'!K96" tooltip="Click to drilldown" display="'Final Draft'!K96" xr:uid="{00000000-0004-0000-0600-0000B9010000}"/>
    <hyperlink ref="L96" location="'Final Draft'!L96" tooltip="Click to drilldown" display="'Final Draft'!L96" xr:uid="{00000000-0004-0000-0600-0000BA010000}"/>
    <hyperlink ref="M96" location="'Final Draft'!M96" tooltip="Click to drilldown" display="'Final Draft'!M96" xr:uid="{00000000-0004-0000-0600-0000BB010000}"/>
    <hyperlink ref="B105" location="'Final Draft'!B105" tooltip="Click to drilldown" display="'Final Draft'!B105" xr:uid="{00000000-0004-0000-0600-0000BC010000}"/>
    <hyperlink ref="C105" location="'Final Draft'!C105" tooltip="Click to drilldown" display="'Final Draft'!C105" xr:uid="{00000000-0004-0000-0600-0000BD010000}"/>
    <hyperlink ref="D105" location="'Final Draft'!D105" tooltip="Click to drilldown" display="'Final Draft'!D105" xr:uid="{00000000-0004-0000-0600-0000BE010000}"/>
    <hyperlink ref="E105" location="'Final Draft'!E105" tooltip="Click to drilldown" display="'Final Draft'!E105" xr:uid="{00000000-0004-0000-0600-0000BF010000}"/>
    <hyperlink ref="F105" location="'Final Draft'!F105" tooltip="Click to drilldown" display="'Final Draft'!F105" xr:uid="{00000000-0004-0000-0600-0000C0010000}"/>
    <hyperlink ref="G105" location="'Final Draft'!G105" tooltip="Click to drilldown" display="'Final Draft'!G105" xr:uid="{00000000-0004-0000-0600-0000C1010000}"/>
    <hyperlink ref="H105" location="'Final Draft'!H105" tooltip="Click to drilldown" display="'Final Draft'!H105" xr:uid="{00000000-0004-0000-0600-0000C2010000}"/>
    <hyperlink ref="I105" location="'Final Draft'!I105" tooltip="Click to drilldown" display="'Final Draft'!I105" xr:uid="{00000000-0004-0000-0600-0000C3010000}"/>
    <hyperlink ref="J105" location="'Final Draft'!J105" tooltip="Click to drilldown" display="'Final Draft'!J105" xr:uid="{00000000-0004-0000-0600-0000C4010000}"/>
    <hyperlink ref="K105" location="'Final Draft'!K105" tooltip="Click to drilldown" display="'Final Draft'!K105" xr:uid="{00000000-0004-0000-0600-0000C5010000}"/>
    <hyperlink ref="L105" location="'Final Draft'!L105" tooltip="Click to drilldown" display="'Final Draft'!L105" xr:uid="{00000000-0004-0000-0600-0000C6010000}"/>
    <hyperlink ref="M105" location="'Final Draft'!M105" tooltip="Click to drilldown" display="'Final Draft'!M105" xr:uid="{00000000-0004-0000-0600-0000C7010000}"/>
    <hyperlink ref="B117" location="'Final Draft'!B117" tooltip="Click to drilldown" display="'Final Draft'!B117" xr:uid="{00000000-0004-0000-0600-0000C8010000}"/>
    <hyperlink ref="C117" location="'Final Draft'!C117" tooltip="Click to drilldown" display="'Final Draft'!C117" xr:uid="{00000000-0004-0000-0600-0000C9010000}"/>
    <hyperlink ref="D117" location="'Final Draft'!D117" tooltip="Click to drilldown" display="'Final Draft'!D117" xr:uid="{00000000-0004-0000-0600-0000CA010000}"/>
    <hyperlink ref="E117" location="'Final Draft'!E117" tooltip="Click to drilldown" display="'Final Draft'!E117" xr:uid="{00000000-0004-0000-0600-0000CB010000}"/>
    <hyperlink ref="F117" location="'Final Draft'!F117" tooltip="Click to drilldown" display="'Final Draft'!F117" xr:uid="{00000000-0004-0000-0600-0000CC010000}"/>
    <hyperlink ref="G117" location="'Final Draft'!G117" tooltip="Click to drilldown" display="'Final Draft'!G117" xr:uid="{00000000-0004-0000-0600-0000CD010000}"/>
    <hyperlink ref="H117" location="'Final Draft'!H117" tooltip="Click to drilldown" display="'Final Draft'!H117" xr:uid="{00000000-0004-0000-0600-0000CE010000}"/>
    <hyperlink ref="I117" location="'Final Draft'!I117" tooltip="Click to drilldown" display="'Final Draft'!I117" xr:uid="{00000000-0004-0000-0600-0000CF010000}"/>
    <hyperlink ref="J117" location="'Final Draft'!J117" tooltip="Click to drilldown" display="'Final Draft'!J117" xr:uid="{00000000-0004-0000-0600-0000D0010000}"/>
    <hyperlink ref="K117" location="'Final Draft'!K117" tooltip="Click to drilldown" display="'Final Draft'!K117" xr:uid="{00000000-0004-0000-0600-0000D1010000}"/>
    <hyperlink ref="L117" location="'Final Draft'!L117" tooltip="Click to drilldown" display="'Final Draft'!L117" xr:uid="{00000000-0004-0000-0600-0000D2010000}"/>
    <hyperlink ref="M117" location="'Final Draft'!M117" tooltip="Click to drilldown" display="'Final Draft'!M117" xr:uid="{00000000-0004-0000-0600-0000D3010000}"/>
    <hyperlink ref="B118" location="'Final Draft'!B118" tooltip="Click to drilldown" display="'Final Draft'!B118" xr:uid="{00000000-0004-0000-0600-0000D4010000}"/>
    <hyperlink ref="C118" location="'Final Draft'!C118" tooltip="Click to drilldown" display="'Final Draft'!C118" xr:uid="{00000000-0004-0000-0600-0000D5010000}"/>
    <hyperlink ref="D118" location="'Final Draft'!D118" tooltip="Click to drilldown" display="'Final Draft'!D118" xr:uid="{00000000-0004-0000-0600-0000D6010000}"/>
    <hyperlink ref="E118" location="'Final Draft'!E118" tooltip="Click to drilldown" display="'Final Draft'!E118" xr:uid="{00000000-0004-0000-0600-0000D7010000}"/>
    <hyperlink ref="F118" location="'Final Draft'!F118" tooltip="Click to drilldown" display="'Final Draft'!F118" xr:uid="{00000000-0004-0000-0600-0000D8010000}"/>
    <hyperlink ref="G118" location="'Final Draft'!G118" tooltip="Click to drilldown" display="'Final Draft'!G118" xr:uid="{00000000-0004-0000-0600-0000D9010000}"/>
    <hyperlink ref="H118" location="'Final Draft'!H118" tooltip="Click to drilldown" display="'Final Draft'!H118" xr:uid="{00000000-0004-0000-0600-0000DA010000}"/>
    <hyperlink ref="I118" location="'Final Draft'!I118" tooltip="Click to drilldown" display="'Final Draft'!I118" xr:uid="{00000000-0004-0000-0600-0000DB010000}"/>
    <hyperlink ref="J118" location="'Final Draft'!J118" tooltip="Click to drilldown" display="'Final Draft'!J118" xr:uid="{00000000-0004-0000-0600-0000DC010000}"/>
    <hyperlink ref="K118" location="'Final Draft'!K118" tooltip="Click to drilldown" display="'Final Draft'!K118" xr:uid="{00000000-0004-0000-0600-0000DD010000}"/>
    <hyperlink ref="L118" location="'Final Draft'!L118" tooltip="Click to drilldown" display="'Final Draft'!L118" xr:uid="{00000000-0004-0000-0600-0000DE010000}"/>
    <hyperlink ref="M118" location="'Final Draft'!M118" tooltip="Click to drilldown" display="'Final Draft'!M118" xr:uid="{00000000-0004-0000-0600-0000DF010000}"/>
    <hyperlink ref="B119" location="'Final Draft'!B119" tooltip="Click to drilldown" display="'Final Draft'!B119" xr:uid="{00000000-0004-0000-0600-0000E0010000}"/>
    <hyperlink ref="C119" location="'Final Draft'!C119" tooltip="Click to drilldown" display="'Final Draft'!C119" xr:uid="{00000000-0004-0000-0600-0000E1010000}"/>
    <hyperlink ref="D119" location="'Final Draft'!D119" tooltip="Click to drilldown" display="'Final Draft'!D119" xr:uid="{00000000-0004-0000-0600-0000E2010000}"/>
    <hyperlink ref="E119" location="'Final Draft'!E119" tooltip="Click to drilldown" display="'Final Draft'!E119" xr:uid="{00000000-0004-0000-0600-0000E3010000}"/>
    <hyperlink ref="F119" location="'Final Draft'!F119" tooltip="Click to drilldown" display="'Final Draft'!F119" xr:uid="{00000000-0004-0000-0600-0000E4010000}"/>
    <hyperlink ref="G119" location="'Final Draft'!G119" tooltip="Click to drilldown" display="'Final Draft'!G119" xr:uid="{00000000-0004-0000-0600-0000E5010000}"/>
    <hyperlink ref="H119" location="'Final Draft'!H119" tooltip="Click to drilldown" display="'Final Draft'!H119" xr:uid="{00000000-0004-0000-0600-0000E6010000}"/>
    <hyperlink ref="I119" location="'Final Draft'!I119" tooltip="Click to drilldown" display="'Final Draft'!I119" xr:uid="{00000000-0004-0000-0600-0000E7010000}"/>
    <hyperlink ref="J119" location="'Final Draft'!J119" tooltip="Click to drilldown" display="'Final Draft'!J119" xr:uid="{00000000-0004-0000-0600-0000E8010000}"/>
    <hyperlink ref="K119" location="'Final Draft'!K119" tooltip="Click to drilldown" display="'Final Draft'!K119" xr:uid="{00000000-0004-0000-0600-0000E9010000}"/>
    <hyperlink ref="L119" location="'Final Draft'!L119" tooltip="Click to drilldown" display="'Final Draft'!L119" xr:uid="{00000000-0004-0000-0600-0000EA010000}"/>
    <hyperlink ref="M119" location="'Final Draft'!M119" tooltip="Click to drilldown" display="'Final Draft'!M119" xr:uid="{00000000-0004-0000-0600-0000EB010000}"/>
    <hyperlink ref="B120" location="'Final Draft'!B120" tooltip="Click to drilldown" display="'Final Draft'!B120" xr:uid="{00000000-0004-0000-0600-0000EC010000}"/>
    <hyperlink ref="C120" location="'Final Draft'!C120" tooltip="Click to drilldown" display="'Final Draft'!C120" xr:uid="{00000000-0004-0000-0600-0000ED010000}"/>
    <hyperlink ref="D120" location="'Final Draft'!D120" tooltip="Click to drilldown" display="'Final Draft'!D120" xr:uid="{00000000-0004-0000-0600-0000EE010000}"/>
    <hyperlink ref="E120" location="'Final Draft'!E120" tooltip="Click to drilldown" display="'Final Draft'!E120" xr:uid="{00000000-0004-0000-0600-0000EF010000}"/>
    <hyperlink ref="F120" location="'Final Draft'!F120" tooltip="Click to drilldown" display="'Final Draft'!F120" xr:uid="{00000000-0004-0000-0600-0000F0010000}"/>
    <hyperlink ref="G120" location="'Final Draft'!G120" tooltip="Click to drilldown" display="'Final Draft'!G120" xr:uid="{00000000-0004-0000-0600-0000F1010000}"/>
    <hyperlink ref="H120" location="'Final Draft'!H120" tooltip="Click to drilldown" display="'Final Draft'!H120" xr:uid="{00000000-0004-0000-0600-0000F2010000}"/>
    <hyperlink ref="I120" location="'Final Draft'!I120" tooltip="Click to drilldown" display="'Final Draft'!I120" xr:uid="{00000000-0004-0000-0600-0000F3010000}"/>
    <hyperlink ref="J120" location="'Final Draft'!J120" tooltip="Click to drilldown" display="'Final Draft'!J120" xr:uid="{00000000-0004-0000-0600-0000F4010000}"/>
    <hyperlink ref="K120" location="'Final Draft'!K120" tooltip="Click to drilldown" display="'Final Draft'!K120" xr:uid="{00000000-0004-0000-0600-0000F5010000}"/>
    <hyperlink ref="L120" location="'Final Draft'!L120" tooltip="Click to drilldown" display="'Final Draft'!L120" xr:uid="{00000000-0004-0000-0600-0000F6010000}"/>
    <hyperlink ref="M120" location="'Final Draft'!M120" tooltip="Click to drilldown" display="'Final Draft'!M120" xr:uid="{00000000-0004-0000-0600-0000F7010000}"/>
    <hyperlink ref="B121" location="'Final Draft'!B121" tooltip="Click to drilldown" display="'Final Draft'!B121" xr:uid="{00000000-0004-0000-0600-0000F8010000}"/>
    <hyperlink ref="C121" location="'Final Draft'!C121" tooltip="Click to drilldown" display="'Final Draft'!C121" xr:uid="{00000000-0004-0000-0600-0000F9010000}"/>
    <hyperlink ref="D121" location="'Final Draft'!D121" tooltip="Click to drilldown" display="'Final Draft'!D121" xr:uid="{00000000-0004-0000-0600-0000FA010000}"/>
    <hyperlink ref="E121" location="'Final Draft'!E121" tooltip="Click to drilldown" display="'Final Draft'!E121" xr:uid="{00000000-0004-0000-0600-0000FB010000}"/>
    <hyperlink ref="F121" location="'Final Draft'!F121" tooltip="Click to drilldown" display="'Final Draft'!F121" xr:uid="{00000000-0004-0000-0600-0000FC010000}"/>
    <hyperlink ref="G121" location="'Final Draft'!G121" tooltip="Click to drilldown" display="'Final Draft'!G121" xr:uid="{00000000-0004-0000-0600-0000FD010000}"/>
    <hyperlink ref="H121" location="'Final Draft'!H121" tooltip="Click to drilldown" display="'Final Draft'!H121" xr:uid="{00000000-0004-0000-0600-0000FE010000}"/>
    <hyperlink ref="I121" location="'Final Draft'!I121" tooltip="Click to drilldown" display="'Final Draft'!I121" xr:uid="{00000000-0004-0000-0600-0000FF010000}"/>
    <hyperlink ref="J121" location="'Final Draft'!J121" tooltip="Click to drilldown" display="'Final Draft'!J121" xr:uid="{00000000-0004-0000-0600-000000020000}"/>
    <hyperlink ref="K121" location="'Final Draft'!K121" tooltip="Click to drilldown" display="'Final Draft'!K121" xr:uid="{00000000-0004-0000-0600-000001020000}"/>
    <hyperlink ref="L121" location="'Final Draft'!L121" tooltip="Click to drilldown" display="'Final Draft'!L121" xr:uid="{00000000-0004-0000-0600-000002020000}"/>
    <hyperlink ref="M121" location="'Final Draft'!M121" tooltip="Click to drilldown" display="'Final Draft'!M121" xr:uid="{00000000-0004-0000-0600-000003020000}"/>
    <hyperlink ref="B122" location="'Final Draft'!B122" tooltip="Click to drilldown" display="'Final Draft'!B122" xr:uid="{00000000-0004-0000-0600-000004020000}"/>
    <hyperlink ref="C122" location="'Final Draft'!C122" tooltip="Click to drilldown" display="'Final Draft'!C122" xr:uid="{00000000-0004-0000-0600-000005020000}"/>
    <hyperlink ref="D122" location="'Final Draft'!D122" tooltip="Click to drilldown" display="'Final Draft'!D122" xr:uid="{00000000-0004-0000-0600-000006020000}"/>
    <hyperlink ref="E122" location="'Final Draft'!E122" tooltip="Click to drilldown" display="'Final Draft'!E122" xr:uid="{00000000-0004-0000-0600-000007020000}"/>
    <hyperlink ref="F122" location="'Final Draft'!F122" tooltip="Click to drilldown" display="'Final Draft'!F122" xr:uid="{00000000-0004-0000-0600-000008020000}"/>
    <hyperlink ref="G122" location="'Final Draft'!G122" tooltip="Click to drilldown" display="'Final Draft'!G122" xr:uid="{00000000-0004-0000-0600-000009020000}"/>
    <hyperlink ref="H122" location="'Final Draft'!H122" tooltip="Click to drilldown" display="'Final Draft'!H122" xr:uid="{00000000-0004-0000-0600-00000A020000}"/>
    <hyperlink ref="I122" location="'Final Draft'!I122" tooltip="Click to drilldown" display="'Final Draft'!I122" xr:uid="{00000000-0004-0000-0600-00000B020000}"/>
    <hyperlink ref="J122" location="'Final Draft'!J122" tooltip="Click to drilldown" display="'Final Draft'!J122" xr:uid="{00000000-0004-0000-0600-00000C020000}"/>
    <hyperlink ref="K122" location="'Final Draft'!K122" tooltip="Click to drilldown" display="'Final Draft'!K122" xr:uid="{00000000-0004-0000-0600-00000D020000}"/>
    <hyperlink ref="L122" location="'Final Draft'!L122" tooltip="Click to drilldown" display="'Final Draft'!L122" xr:uid="{00000000-0004-0000-0600-00000E020000}"/>
    <hyperlink ref="M122" location="'Final Draft'!M122" tooltip="Click to drilldown" display="'Final Draft'!M122" xr:uid="{00000000-0004-0000-0600-00000F020000}"/>
    <hyperlink ref="B126" location="'Final Draft'!B126" tooltip="Click to drilldown" display="'Final Draft'!B126" xr:uid="{00000000-0004-0000-0600-000010020000}"/>
    <hyperlink ref="C126" location="'Final Draft'!C126" tooltip="Click to drilldown" display="'Final Draft'!C126" xr:uid="{00000000-0004-0000-0600-000011020000}"/>
    <hyperlink ref="D126" location="'Final Draft'!D126" tooltip="Click to drilldown" display="'Final Draft'!D126" xr:uid="{00000000-0004-0000-0600-000012020000}"/>
    <hyperlink ref="E126" location="'Final Draft'!E126" tooltip="Click to drilldown" display="'Final Draft'!E126" xr:uid="{00000000-0004-0000-0600-000013020000}"/>
    <hyperlink ref="F126" location="'Final Draft'!F126" tooltip="Click to drilldown" display="'Final Draft'!F126" xr:uid="{00000000-0004-0000-0600-000014020000}"/>
    <hyperlink ref="G126" location="'Final Draft'!G126" tooltip="Click to drilldown" display="'Final Draft'!G126" xr:uid="{00000000-0004-0000-0600-000015020000}"/>
    <hyperlink ref="H126" location="'Final Draft'!H126" tooltip="Click to drilldown" display="'Final Draft'!H126" xr:uid="{00000000-0004-0000-0600-000016020000}"/>
    <hyperlink ref="I126" location="'Final Draft'!I126" tooltip="Click to drilldown" display="'Final Draft'!I126" xr:uid="{00000000-0004-0000-0600-000017020000}"/>
    <hyperlink ref="J126" location="'Final Draft'!J126" tooltip="Click to drilldown" display="'Final Draft'!J126" xr:uid="{00000000-0004-0000-0600-000018020000}"/>
    <hyperlink ref="K126" location="'Final Draft'!K126" tooltip="Click to drilldown" display="'Final Draft'!K126" xr:uid="{00000000-0004-0000-0600-000019020000}"/>
    <hyperlink ref="L126" location="'Final Draft'!L126" tooltip="Click to drilldown" display="'Final Draft'!L126" xr:uid="{00000000-0004-0000-0600-00001A020000}"/>
    <hyperlink ref="M126" location="'Final Draft'!M126" tooltip="Click to drilldown" display="'Final Draft'!M126" xr:uid="{00000000-0004-0000-0600-00001B020000}"/>
    <hyperlink ref="B127" location="'Final Draft'!B127" tooltip="Click to drilldown" display="'Final Draft'!B127" xr:uid="{00000000-0004-0000-0600-00001C020000}"/>
    <hyperlink ref="C127" location="'Final Draft'!C127" tooltip="Click to drilldown" display="'Final Draft'!C127" xr:uid="{00000000-0004-0000-0600-00001D020000}"/>
    <hyperlink ref="D127" location="'Final Draft'!D127" tooltip="Click to drilldown" display="'Final Draft'!D127" xr:uid="{00000000-0004-0000-0600-00001E020000}"/>
    <hyperlink ref="E127" location="'Final Draft'!E127" tooltip="Click to drilldown" display="'Final Draft'!E127" xr:uid="{00000000-0004-0000-0600-00001F020000}"/>
    <hyperlink ref="F127" location="'Final Draft'!F127" tooltip="Click to drilldown" display="'Final Draft'!F127" xr:uid="{00000000-0004-0000-0600-000020020000}"/>
    <hyperlink ref="G127" location="'Final Draft'!G127" tooltip="Click to drilldown" display="'Final Draft'!G127" xr:uid="{00000000-0004-0000-0600-000021020000}"/>
    <hyperlink ref="H127" location="'Final Draft'!H127" tooltip="Click to drilldown" display="'Final Draft'!H127" xr:uid="{00000000-0004-0000-0600-000022020000}"/>
    <hyperlink ref="I127" location="'Final Draft'!I127" tooltip="Click to drilldown" display="'Final Draft'!I127" xr:uid="{00000000-0004-0000-0600-000023020000}"/>
    <hyperlink ref="J127" location="'Final Draft'!J127" tooltip="Click to drilldown" display="'Final Draft'!J127" xr:uid="{00000000-0004-0000-0600-000024020000}"/>
    <hyperlink ref="K127" location="'Final Draft'!K127" tooltip="Click to drilldown" display="'Final Draft'!K127" xr:uid="{00000000-0004-0000-0600-000025020000}"/>
    <hyperlink ref="L127" location="'Final Draft'!L127" tooltip="Click to drilldown" display="'Final Draft'!L127" xr:uid="{00000000-0004-0000-0600-000026020000}"/>
    <hyperlink ref="M127" location="'Final Draft'!M127" tooltip="Click to drilldown" display="'Final Draft'!M127" xr:uid="{00000000-0004-0000-0600-000027020000}"/>
    <hyperlink ref="B128" location="'Final Draft'!B128" tooltip="Click to drilldown" display="'Final Draft'!B128" xr:uid="{00000000-0004-0000-0600-000028020000}"/>
    <hyperlink ref="C128" location="'Final Draft'!C128" tooltip="Click to drilldown" display="'Final Draft'!C128" xr:uid="{00000000-0004-0000-0600-000029020000}"/>
    <hyperlink ref="D128" location="'Final Draft'!D128" tooltip="Click to drilldown" display="'Final Draft'!D128" xr:uid="{00000000-0004-0000-0600-00002A020000}"/>
    <hyperlink ref="E128" location="'Final Draft'!E128" tooltip="Click to drilldown" display="'Final Draft'!E128" xr:uid="{00000000-0004-0000-0600-00002B020000}"/>
    <hyperlink ref="F128" location="'Final Draft'!F128" tooltip="Click to drilldown" display="'Final Draft'!F128" xr:uid="{00000000-0004-0000-0600-00002C020000}"/>
    <hyperlink ref="G128" location="'Final Draft'!G128" tooltip="Click to drilldown" display="'Final Draft'!G128" xr:uid="{00000000-0004-0000-0600-00002D020000}"/>
    <hyperlink ref="H128" location="'Final Draft'!H128" tooltip="Click to drilldown" display="'Final Draft'!H128" xr:uid="{00000000-0004-0000-0600-00002E020000}"/>
    <hyperlink ref="I128" location="'Final Draft'!I128" tooltip="Click to drilldown" display="'Final Draft'!I128" xr:uid="{00000000-0004-0000-0600-00002F020000}"/>
    <hyperlink ref="J128" location="'Final Draft'!J128" tooltip="Click to drilldown" display="'Final Draft'!J128" xr:uid="{00000000-0004-0000-0600-000030020000}"/>
    <hyperlink ref="K128" location="'Final Draft'!K128" tooltip="Click to drilldown" display="'Final Draft'!K128" xr:uid="{00000000-0004-0000-0600-000031020000}"/>
    <hyperlink ref="L128" location="'Final Draft'!L128" tooltip="Click to drilldown" display="'Final Draft'!L128" xr:uid="{00000000-0004-0000-0600-000032020000}"/>
    <hyperlink ref="M128" location="'Final Draft'!M128" tooltip="Click to drilldown" display="'Final Draft'!M128" xr:uid="{00000000-0004-0000-0600-000033020000}"/>
    <hyperlink ref="B129" location="'Final Draft'!B129" tooltip="Click to drilldown" display="'Final Draft'!B129" xr:uid="{00000000-0004-0000-0600-000034020000}"/>
    <hyperlink ref="C129" location="'Final Draft'!C129" tooltip="Click to drilldown" display="'Final Draft'!C129" xr:uid="{00000000-0004-0000-0600-000035020000}"/>
    <hyperlink ref="D129" location="'Final Draft'!D129" tooltip="Click to drilldown" display="'Final Draft'!D129" xr:uid="{00000000-0004-0000-0600-000036020000}"/>
    <hyperlink ref="E129" location="'Final Draft'!E129" tooltip="Click to drilldown" display="'Final Draft'!E129" xr:uid="{00000000-0004-0000-0600-000037020000}"/>
    <hyperlink ref="F129" location="'Final Draft'!F129" tooltip="Click to drilldown" display="'Final Draft'!F129" xr:uid="{00000000-0004-0000-0600-000038020000}"/>
    <hyperlink ref="G129" location="'Final Draft'!G129" tooltip="Click to drilldown" display="'Final Draft'!G129" xr:uid="{00000000-0004-0000-0600-000039020000}"/>
    <hyperlink ref="H129" location="'Final Draft'!H129" tooltip="Click to drilldown" display="'Final Draft'!H129" xr:uid="{00000000-0004-0000-0600-00003A020000}"/>
    <hyperlink ref="I129" location="'Final Draft'!I129" tooltip="Click to drilldown" display="'Final Draft'!I129" xr:uid="{00000000-0004-0000-0600-00003B020000}"/>
    <hyperlink ref="J129" location="'Final Draft'!J129" tooltip="Click to drilldown" display="'Final Draft'!J129" xr:uid="{00000000-0004-0000-0600-00003C020000}"/>
    <hyperlink ref="K129" location="'Final Draft'!K129" tooltip="Click to drilldown" display="'Final Draft'!K129" xr:uid="{00000000-0004-0000-0600-00003D020000}"/>
    <hyperlink ref="L129" location="'Final Draft'!L129" tooltip="Click to drilldown" display="'Final Draft'!L129" xr:uid="{00000000-0004-0000-0600-00003E020000}"/>
    <hyperlink ref="M129" location="'Final Draft'!M129" tooltip="Click to drilldown" display="'Final Draft'!M129" xr:uid="{00000000-0004-0000-0600-00003F020000}"/>
    <hyperlink ref="B130" location="'Final Draft'!B130" tooltip="Click to drilldown" display="'Final Draft'!B130" xr:uid="{00000000-0004-0000-0600-000040020000}"/>
    <hyperlink ref="C130" location="'Final Draft'!C130" tooltip="Click to drilldown" display="'Final Draft'!C130" xr:uid="{00000000-0004-0000-0600-000041020000}"/>
    <hyperlink ref="D130" location="'Final Draft'!D130" tooltip="Click to drilldown" display="'Final Draft'!D130" xr:uid="{00000000-0004-0000-0600-000042020000}"/>
    <hyperlink ref="E130" location="'Final Draft'!E130" tooltip="Click to drilldown" display="'Final Draft'!E130" xr:uid="{00000000-0004-0000-0600-000043020000}"/>
    <hyperlink ref="F130" location="'Final Draft'!F130" tooltip="Click to drilldown" display="'Final Draft'!F130" xr:uid="{00000000-0004-0000-0600-000044020000}"/>
    <hyperlink ref="G130" location="'Final Draft'!G130" tooltip="Click to drilldown" display="'Final Draft'!G130" xr:uid="{00000000-0004-0000-0600-000045020000}"/>
    <hyperlink ref="H130" location="'Final Draft'!H130" tooltip="Click to drilldown" display="'Final Draft'!H130" xr:uid="{00000000-0004-0000-0600-000046020000}"/>
    <hyperlink ref="I130" location="'Final Draft'!I130" tooltip="Click to drilldown" display="'Final Draft'!I130" xr:uid="{00000000-0004-0000-0600-000047020000}"/>
    <hyperlink ref="J130" location="'Final Draft'!J130" tooltip="Click to drilldown" display="'Final Draft'!J130" xr:uid="{00000000-0004-0000-0600-000048020000}"/>
    <hyperlink ref="K130" location="'Final Draft'!K130" tooltip="Click to drilldown" display="'Final Draft'!K130" xr:uid="{00000000-0004-0000-0600-000049020000}"/>
    <hyperlink ref="L130" location="'Final Draft'!L130" tooltip="Click to drilldown" display="'Final Draft'!L130" xr:uid="{00000000-0004-0000-0600-00004A020000}"/>
    <hyperlink ref="M130" location="'Final Draft'!M130" tooltip="Click to drilldown" display="'Final Draft'!M130" xr:uid="{00000000-0004-0000-0600-00004B020000}"/>
    <hyperlink ref="B131" location="'Final Draft'!B131" tooltip="Click to drilldown" display="'Final Draft'!B131" xr:uid="{00000000-0004-0000-0600-00004C020000}"/>
    <hyperlink ref="C131" location="'Final Draft'!C131" tooltip="Click to drilldown" display="'Final Draft'!C131" xr:uid="{00000000-0004-0000-0600-00004D020000}"/>
    <hyperlink ref="D131" location="'Final Draft'!D131" tooltip="Click to drilldown" display="'Final Draft'!D131" xr:uid="{00000000-0004-0000-0600-00004E020000}"/>
    <hyperlink ref="E131" location="'Final Draft'!E131" tooltip="Click to drilldown" display="'Final Draft'!E131" xr:uid="{00000000-0004-0000-0600-00004F020000}"/>
    <hyperlink ref="F131" location="'Final Draft'!F131" tooltip="Click to drilldown" display="'Final Draft'!F131" xr:uid="{00000000-0004-0000-0600-000050020000}"/>
    <hyperlink ref="G131" location="'Final Draft'!G131" tooltip="Click to drilldown" display="'Final Draft'!G131" xr:uid="{00000000-0004-0000-0600-000051020000}"/>
    <hyperlink ref="H131" location="'Final Draft'!H131" tooltip="Click to drilldown" display="'Final Draft'!H131" xr:uid="{00000000-0004-0000-0600-000052020000}"/>
    <hyperlink ref="I131" location="'Final Draft'!I131" tooltip="Click to drilldown" display="'Final Draft'!I131" xr:uid="{00000000-0004-0000-0600-000053020000}"/>
    <hyperlink ref="J131" location="'Final Draft'!J131" tooltip="Click to drilldown" display="'Final Draft'!J131" xr:uid="{00000000-0004-0000-0600-000054020000}"/>
    <hyperlink ref="K131" location="'Final Draft'!K131" tooltip="Click to drilldown" display="'Final Draft'!K131" xr:uid="{00000000-0004-0000-0600-000055020000}"/>
    <hyperlink ref="L131" location="'Final Draft'!L131" tooltip="Click to drilldown" display="'Final Draft'!L131" xr:uid="{00000000-0004-0000-0600-000056020000}"/>
    <hyperlink ref="M131" location="'Final Draft'!M131" tooltip="Click to drilldown" display="'Final Draft'!M131" xr:uid="{00000000-0004-0000-0600-000057020000}"/>
    <hyperlink ref="B136" location="'Final Draft'!B136" tooltip="Click to drilldown" display="'Final Draft'!B136" xr:uid="{00000000-0004-0000-0600-000058020000}"/>
    <hyperlink ref="C136" location="'Final Draft'!C136" tooltip="Click to drilldown" display="'Final Draft'!C136" xr:uid="{00000000-0004-0000-0600-000059020000}"/>
    <hyperlink ref="D136" location="'Final Draft'!D136" tooltip="Click to drilldown" display="'Final Draft'!D136" xr:uid="{00000000-0004-0000-0600-00005A020000}"/>
    <hyperlink ref="E136" location="'Final Draft'!E136" tooltip="Click to drilldown" display="'Final Draft'!E136" xr:uid="{00000000-0004-0000-0600-00005B020000}"/>
    <hyperlink ref="F136" location="'Final Draft'!F136" tooltip="Click to drilldown" display="'Final Draft'!F136" xr:uid="{00000000-0004-0000-0600-00005C020000}"/>
    <hyperlink ref="G136" location="'Final Draft'!G136" tooltip="Click to drilldown" display="'Final Draft'!G136" xr:uid="{00000000-0004-0000-0600-00005D020000}"/>
    <hyperlink ref="H136" location="'Final Draft'!H136" tooltip="Click to drilldown" display="'Final Draft'!H136" xr:uid="{00000000-0004-0000-0600-00005E020000}"/>
    <hyperlink ref="I136" location="'Final Draft'!I136" tooltip="Click to drilldown" display="'Final Draft'!I136" xr:uid="{00000000-0004-0000-0600-00005F020000}"/>
    <hyperlink ref="J136" location="'Final Draft'!J136" tooltip="Click to drilldown" display="'Final Draft'!J136" xr:uid="{00000000-0004-0000-0600-000060020000}"/>
    <hyperlink ref="K136" location="'Final Draft'!K136" tooltip="Click to drilldown" display="'Final Draft'!K136" xr:uid="{00000000-0004-0000-0600-000061020000}"/>
    <hyperlink ref="L136" location="'Final Draft'!L136" tooltip="Click to drilldown" display="'Final Draft'!L136" xr:uid="{00000000-0004-0000-0600-000062020000}"/>
    <hyperlink ref="M136" location="'Final Draft'!M136" tooltip="Click to drilldown" display="'Final Draft'!M136" xr:uid="{00000000-0004-0000-0600-000063020000}"/>
    <hyperlink ref="B142" location="'Final Draft'!B142" tooltip="Click to drilldown" display="'Final Draft'!B142" xr:uid="{00000000-0004-0000-0600-000064020000}"/>
    <hyperlink ref="C142" location="'Final Draft'!C142" tooltip="Click to drilldown" display="'Final Draft'!C142" xr:uid="{00000000-0004-0000-0600-000065020000}"/>
    <hyperlink ref="D142" location="'Final Draft'!D142" tooltip="Click to drilldown" display="'Final Draft'!D142" xr:uid="{00000000-0004-0000-0600-000066020000}"/>
    <hyperlink ref="E142" location="'Final Draft'!E142" tooltip="Click to drilldown" display="'Final Draft'!E142" xr:uid="{00000000-0004-0000-0600-000067020000}"/>
    <hyperlink ref="F142" location="'Final Draft'!F142" tooltip="Click to drilldown" display="'Final Draft'!F142" xr:uid="{00000000-0004-0000-0600-000068020000}"/>
    <hyperlink ref="G142" location="'Final Draft'!G142" tooltip="Click to drilldown" display="'Final Draft'!G142" xr:uid="{00000000-0004-0000-0600-000069020000}"/>
    <hyperlink ref="H142" location="'Final Draft'!H142" tooltip="Click to drilldown" display="'Final Draft'!H142" xr:uid="{00000000-0004-0000-0600-00006A020000}"/>
    <hyperlink ref="I142" location="'Final Draft'!I142" tooltip="Click to drilldown" display="'Final Draft'!I142" xr:uid="{00000000-0004-0000-0600-00006B020000}"/>
    <hyperlink ref="J142" location="'Final Draft'!J142" tooltip="Click to drilldown" display="'Final Draft'!J142" xr:uid="{00000000-0004-0000-0600-00006C020000}"/>
    <hyperlink ref="K142" location="'Final Draft'!K142" tooltip="Click to drilldown" display="'Final Draft'!K142" xr:uid="{00000000-0004-0000-0600-00006D020000}"/>
    <hyperlink ref="L142" location="'Final Draft'!L142" tooltip="Click to drilldown" display="'Final Draft'!L142" xr:uid="{00000000-0004-0000-0600-00006E020000}"/>
    <hyperlink ref="M142" location="'Final Draft'!M142" tooltip="Click to drilldown" display="'Final Draft'!M142" xr:uid="{00000000-0004-0000-0600-00006F020000}"/>
    <hyperlink ref="B146" location="'Final Draft'!B146" tooltip="Click to drilldown" display="'Final Draft'!B146" xr:uid="{00000000-0004-0000-0600-000070020000}"/>
    <hyperlink ref="C146" location="'Final Draft'!C146" tooltip="Click to drilldown" display="'Final Draft'!C146" xr:uid="{00000000-0004-0000-0600-000071020000}"/>
    <hyperlink ref="D146" location="'Final Draft'!D146" tooltip="Click to drilldown" display="'Final Draft'!D146" xr:uid="{00000000-0004-0000-0600-000072020000}"/>
    <hyperlink ref="E146" location="'Final Draft'!E146" tooltip="Click to drilldown" display="'Final Draft'!E146" xr:uid="{00000000-0004-0000-0600-000073020000}"/>
    <hyperlink ref="F146" location="'Final Draft'!F146" tooltip="Click to drilldown" display="'Final Draft'!F146" xr:uid="{00000000-0004-0000-0600-000074020000}"/>
    <hyperlink ref="G146" location="'Final Draft'!G146" tooltip="Click to drilldown" display="'Final Draft'!G146" xr:uid="{00000000-0004-0000-0600-000075020000}"/>
    <hyperlink ref="H146" location="'Final Draft'!H146" tooltip="Click to drilldown" display="'Final Draft'!H146" xr:uid="{00000000-0004-0000-0600-000076020000}"/>
    <hyperlink ref="I146" location="'Final Draft'!I146" tooltip="Click to drilldown" display="'Final Draft'!I146" xr:uid="{00000000-0004-0000-0600-000077020000}"/>
    <hyperlink ref="J146" location="'Final Draft'!J146" tooltip="Click to drilldown" display="'Final Draft'!J146" xr:uid="{00000000-0004-0000-0600-000078020000}"/>
    <hyperlink ref="K146" location="'Final Draft'!K146" tooltip="Click to drilldown" display="'Final Draft'!K146" xr:uid="{00000000-0004-0000-0600-000079020000}"/>
    <hyperlink ref="L146" location="'Final Draft'!L146" tooltip="Click to drilldown" display="'Final Draft'!L146" xr:uid="{00000000-0004-0000-0600-00007A020000}"/>
    <hyperlink ref="M146" location="'Final Draft'!M146" tooltip="Click to drilldown" display="'Final Draft'!M146" xr:uid="{00000000-0004-0000-0600-00007B020000}"/>
    <hyperlink ref="B151" location="'Final Draft'!B151" tooltip="Click to drilldown" display="'Final Draft'!B151" xr:uid="{00000000-0004-0000-0600-00007C020000}"/>
    <hyperlink ref="C151" location="'Final Draft'!C151" tooltip="Click to drilldown" display="'Final Draft'!C151" xr:uid="{00000000-0004-0000-0600-00007D020000}"/>
    <hyperlink ref="D151" location="'Final Draft'!D151" tooltip="Click to drilldown" display="'Final Draft'!D151" xr:uid="{00000000-0004-0000-0600-00007E020000}"/>
    <hyperlink ref="E151" location="'Final Draft'!E151" tooltip="Click to drilldown" display="'Final Draft'!E151" xr:uid="{00000000-0004-0000-0600-00007F020000}"/>
    <hyperlink ref="F151" location="'Final Draft'!F151" tooltip="Click to drilldown" display="'Final Draft'!F151" xr:uid="{00000000-0004-0000-0600-000080020000}"/>
    <hyperlink ref="G151" location="'Final Draft'!G151" tooltip="Click to drilldown" display="'Final Draft'!G151" xr:uid="{00000000-0004-0000-0600-000081020000}"/>
    <hyperlink ref="H151" location="'Final Draft'!H151" tooltip="Click to drilldown" display="'Final Draft'!H151" xr:uid="{00000000-0004-0000-0600-000082020000}"/>
    <hyperlink ref="I151" location="'Final Draft'!I151" tooltip="Click to drilldown" display="'Final Draft'!I151" xr:uid="{00000000-0004-0000-0600-000083020000}"/>
    <hyperlink ref="J151" location="'Final Draft'!J151" tooltip="Click to drilldown" display="'Final Draft'!J151" xr:uid="{00000000-0004-0000-0600-000084020000}"/>
    <hyperlink ref="K151" location="'Final Draft'!K151" tooltip="Click to drilldown" display="'Final Draft'!K151" xr:uid="{00000000-0004-0000-0600-000085020000}"/>
    <hyperlink ref="L151" location="'Final Draft'!L151" tooltip="Click to drilldown" display="'Final Draft'!L151" xr:uid="{00000000-0004-0000-0600-000086020000}"/>
    <hyperlink ref="M151" location="'Final Draft'!M151" tooltip="Click to drilldown" display="'Final Draft'!M151" xr:uid="{00000000-0004-0000-0600-000087020000}"/>
    <hyperlink ref="B156" location="'Final Draft'!B156" tooltip="Click to drilldown" display="'Final Draft'!B156" xr:uid="{00000000-0004-0000-0600-000088020000}"/>
    <hyperlink ref="C156" location="'Final Draft'!C156" tooltip="Click to drilldown" display="'Final Draft'!C156" xr:uid="{00000000-0004-0000-0600-000089020000}"/>
    <hyperlink ref="D156" location="'Final Draft'!D156" tooltip="Click to drilldown" display="'Final Draft'!D156" xr:uid="{00000000-0004-0000-0600-00008A020000}"/>
    <hyperlink ref="E156" location="'Final Draft'!E156" tooltip="Click to drilldown" display="'Final Draft'!E156" xr:uid="{00000000-0004-0000-0600-00008B020000}"/>
    <hyperlink ref="F156" location="'Final Draft'!F156" tooltip="Click to drilldown" display="'Final Draft'!F156" xr:uid="{00000000-0004-0000-0600-00008C020000}"/>
    <hyperlink ref="G156" location="'Final Draft'!G156" tooltip="Click to drilldown" display="'Final Draft'!G156" xr:uid="{00000000-0004-0000-0600-00008D020000}"/>
    <hyperlink ref="H156" location="'Final Draft'!H156" tooltip="Click to drilldown" display="'Final Draft'!H156" xr:uid="{00000000-0004-0000-0600-00008E020000}"/>
    <hyperlink ref="I156" location="'Final Draft'!I156" tooltip="Click to drilldown" display="'Final Draft'!I156" xr:uid="{00000000-0004-0000-0600-00008F020000}"/>
    <hyperlink ref="J156" location="'Final Draft'!J156" tooltip="Click to drilldown" display="'Final Draft'!J156" xr:uid="{00000000-0004-0000-0600-000090020000}"/>
    <hyperlink ref="K156" location="'Final Draft'!K156" tooltip="Click to drilldown" display="'Final Draft'!K156" xr:uid="{00000000-0004-0000-0600-000091020000}"/>
    <hyperlink ref="L156" location="'Final Draft'!L156" tooltip="Click to drilldown" display="'Final Draft'!L156" xr:uid="{00000000-0004-0000-0600-000092020000}"/>
    <hyperlink ref="M156" location="'Final Draft'!M156" tooltip="Click to drilldown" display="'Final Draft'!M156" xr:uid="{00000000-0004-0000-0600-000093020000}"/>
    <hyperlink ref="B157" location="'Final Draft'!B157" tooltip="Click to drilldown" display="'Final Draft'!B157" xr:uid="{00000000-0004-0000-0600-000094020000}"/>
    <hyperlink ref="C157" location="'Final Draft'!C157" tooltip="Click to drilldown" display="'Final Draft'!C157" xr:uid="{00000000-0004-0000-0600-000095020000}"/>
    <hyperlink ref="D157" location="'Final Draft'!D157" tooltip="Click to drilldown" display="'Final Draft'!D157" xr:uid="{00000000-0004-0000-0600-000096020000}"/>
    <hyperlink ref="E157" location="'Final Draft'!E157" tooltip="Click to drilldown" display="'Final Draft'!E157" xr:uid="{00000000-0004-0000-0600-000097020000}"/>
    <hyperlink ref="F157" location="'Final Draft'!F157" tooltip="Click to drilldown" display="'Final Draft'!F157" xr:uid="{00000000-0004-0000-0600-000098020000}"/>
    <hyperlink ref="G157" location="'Final Draft'!G157" tooltip="Click to drilldown" display="'Final Draft'!G157" xr:uid="{00000000-0004-0000-0600-000099020000}"/>
    <hyperlink ref="H157" location="'Final Draft'!H157" tooltip="Click to drilldown" display="'Final Draft'!H157" xr:uid="{00000000-0004-0000-0600-00009A020000}"/>
    <hyperlink ref="I157" location="'Final Draft'!I157" tooltip="Click to drilldown" display="'Final Draft'!I157" xr:uid="{00000000-0004-0000-0600-00009B020000}"/>
    <hyperlink ref="J157" location="'Final Draft'!J157" tooltip="Click to drilldown" display="'Final Draft'!J157" xr:uid="{00000000-0004-0000-0600-00009C020000}"/>
    <hyperlink ref="K157" location="'Final Draft'!K157" tooltip="Click to drilldown" display="'Final Draft'!K157" xr:uid="{00000000-0004-0000-0600-00009D020000}"/>
    <hyperlink ref="L157" location="'Final Draft'!L157" tooltip="Click to drilldown" display="'Final Draft'!L157" xr:uid="{00000000-0004-0000-0600-00009E020000}"/>
    <hyperlink ref="M157" location="'Final Draft'!M157" tooltip="Click to drilldown" display="'Final Draft'!M157" xr:uid="{00000000-0004-0000-0600-00009F020000}"/>
    <hyperlink ref="B158" location="'Final Draft'!B158" tooltip="Click to drilldown" display="'Final Draft'!B158" xr:uid="{00000000-0004-0000-0600-0000A0020000}"/>
    <hyperlink ref="C158" location="'Final Draft'!C158" tooltip="Click to drilldown" display="'Final Draft'!C158" xr:uid="{00000000-0004-0000-0600-0000A1020000}"/>
    <hyperlink ref="D158" location="'Final Draft'!D158" tooltip="Click to drilldown" display="'Final Draft'!D158" xr:uid="{00000000-0004-0000-0600-0000A2020000}"/>
    <hyperlink ref="E158" location="'Final Draft'!E158" tooltip="Click to drilldown" display="'Final Draft'!E158" xr:uid="{00000000-0004-0000-0600-0000A3020000}"/>
    <hyperlink ref="F158" location="'Final Draft'!F158" tooltip="Click to drilldown" display="'Final Draft'!F158" xr:uid="{00000000-0004-0000-0600-0000A4020000}"/>
    <hyperlink ref="G158" location="'Final Draft'!G158" tooltip="Click to drilldown" display="'Final Draft'!G158" xr:uid="{00000000-0004-0000-0600-0000A5020000}"/>
    <hyperlink ref="H158" location="'Final Draft'!H158" tooltip="Click to drilldown" display="'Final Draft'!H158" xr:uid="{00000000-0004-0000-0600-0000A6020000}"/>
    <hyperlink ref="I158" location="'Final Draft'!I158" tooltip="Click to drilldown" display="'Final Draft'!I158" xr:uid="{00000000-0004-0000-0600-0000A7020000}"/>
    <hyperlink ref="J158" location="'Final Draft'!J158" tooltip="Click to drilldown" display="'Final Draft'!J158" xr:uid="{00000000-0004-0000-0600-0000A8020000}"/>
    <hyperlink ref="K158" location="'Final Draft'!K158" tooltip="Click to drilldown" display="'Final Draft'!K158" xr:uid="{00000000-0004-0000-0600-0000A9020000}"/>
    <hyperlink ref="L158" location="'Final Draft'!L158" tooltip="Click to drilldown" display="'Final Draft'!L158" xr:uid="{00000000-0004-0000-0600-0000AA020000}"/>
    <hyperlink ref="M158" location="'Final Draft'!M158" tooltip="Click to drilldown" display="'Final Draft'!M158" xr:uid="{00000000-0004-0000-0600-0000AB020000}"/>
    <hyperlink ref="B170" location="'Final Draft'!B170" tooltip="Click to drilldown" display="'Final Draft'!B170" xr:uid="{00000000-0004-0000-0600-0000AC020000}"/>
    <hyperlink ref="C170" location="'Final Draft'!C170" tooltip="Click to drilldown" display="'Final Draft'!C170" xr:uid="{00000000-0004-0000-0600-0000AD020000}"/>
    <hyperlink ref="D170" location="'Final Draft'!D170" tooltip="Click to drilldown" display="'Final Draft'!D170" xr:uid="{00000000-0004-0000-0600-0000AE020000}"/>
    <hyperlink ref="E170" location="'Final Draft'!E170" tooltip="Click to drilldown" display="'Final Draft'!E170" xr:uid="{00000000-0004-0000-0600-0000AF020000}"/>
    <hyperlink ref="F170" location="'Final Draft'!F170" tooltip="Click to drilldown" display="'Final Draft'!F170" xr:uid="{00000000-0004-0000-0600-0000B0020000}"/>
    <hyperlink ref="G170" location="'Final Draft'!G170" tooltip="Click to drilldown" display="'Final Draft'!G170" xr:uid="{00000000-0004-0000-0600-0000B1020000}"/>
    <hyperlink ref="H170" location="'Final Draft'!H170" tooltip="Click to drilldown" display="'Final Draft'!H170" xr:uid="{00000000-0004-0000-0600-0000B2020000}"/>
    <hyperlink ref="I170" location="'Final Draft'!I170" tooltip="Click to drilldown" display="'Final Draft'!I170" xr:uid="{00000000-0004-0000-0600-0000B3020000}"/>
    <hyperlink ref="J170" location="'Final Draft'!J170" tooltip="Click to drilldown" display="'Final Draft'!J170" xr:uid="{00000000-0004-0000-0600-0000B4020000}"/>
    <hyperlink ref="K170" location="'Final Draft'!K170" tooltip="Click to drilldown" display="'Final Draft'!K170" xr:uid="{00000000-0004-0000-0600-0000B5020000}"/>
    <hyperlink ref="L170" location="'Final Draft'!L170" tooltip="Click to drilldown" display="'Final Draft'!L170" xr:uid="{00000000-0004-0000-0600-0000B6020000}"/>
    <hyperlink ref="M170" location="'Final Draft'!M170" tooltip="Click to drilldown" display="'Final Draft'!M170" xr:uid="{00000000-0004-0000-0600-0000B7020000}"/>
    <hyperlink ref="B171" location="'Final Draft'!B171" tooltip="Click to drilldown" display="'Final Draft'!B171" xr:uid="{00000000-0004-0000-0600-0000B8020000}"/>
    <hyperlink ref="C171" location="'Final Draft'!C171" tooltip="Click to drilldown" display="'Final Draft'!C171" xr:uid="{00000000-0004-0000-0600-0000B9020000}"/>
    <hyperlink ref="D171" location="'Final Draft'!D171" tooltip="Click to drilldown" display="'Final Draft'!D171" xr:uid="{00000000-0004-0000-0600-0000BA020000}"/>
    <hyperlink ref="E171" location="'Final Draft'!E171" tooltip="Click to drilldown" display="'Final Draft'!E171" xr:uid="{00000000-0004-0000-0600-0000BB020000}"/>
    <hyperlink ref="F171" location="'Final Draft'!F171" tooltip="Click to drilldown" display="'Final Draft'!F171" xr:uid="{00000000-0004-0000-0600-0000BC020000}"/>
    <hyperlink ref="G171" location="'Final Draft'!G171" tooltip="Click to drilldown" display="'Final Draft'!G171" xr:uid="{00000000-0004-0000-0600-0000BD020000}"/>
    <hyperlink ref="H171" location="'Final Draft'!H171" tooltip="Click to drilldown" display="'Final Draft'!H171" xr:uid="{00000000-0004-0000-0600-0000BE020000}"/>
    <hyperlink ref="I171" location="'Final Draft'!I171" tooltip="Click to drilldown" display="'Final Draft'!I171" xr:uid="{00000000-0004-0000-0600-0000BF020000}"/>
    <hyperlink ref="J171" location="'Final Draft'!J171" tooltip="Click to drilldown" display="'Final Draft'!J171" xr:uid="{00000000-0004-0000-0600-0000C0020000}"/>
    <hyperlink ref="K171" location="'Final Draft'!K171" tooltip="Click to drilldown" display="'Final Draft'!K171" xr:uid="{00000000-0004-0000-0600-0000C1020000}"/>
    <hyperlink ref="L171" location="'Final Draft'!L171" tooltip="Click to drilldown" display="'Final Draft'!L171" xr:uid="{00000000-0004-0000-0600-0000C2020000}"/>
    <hyperlink ref="M171" location="'Final Draft'!M171" tooltip="Click to drilldown" display="'Final Draft'!M171" xr:uid="{00000000-0004-0000-0600-0000C3020000}"/>
    <hyperlink ref="B172" location="'Final Draft'!B172" tooltip="Click to drilldown" display="'Final Draft'!B172" xr:uid="{00000000-0004-0000-0600-0000C4020000}"/>
    <hyperlink ref="C172" location="'Final Draft'!C172" tooltip="Click to drilldown" display="'Final Draft'!C172" xr:uid="{00000000-0004-0000-0600-0000C5020000}"/>
    <hyperlink ref="D172" location="'Final Draft'!D172" tooltip="Click to drilldown" display="'Final Draft'!D172" xr:uid="{00000000-0004-0000-0600-0000C6020000}"/>
    <hyperlink ref="E172" location="'Final Draft'!E172" tooltip="Click to drilldown" display="'Final Draft'!E172" xr:uid="{00000000-0004-0000-0600-0000C7020000}"/>
    <hyperlink ref="F172" location="'Final Draft'!F172" tooltip="Click to drilldown" display="'Final Draft'!F172" xr:uid="{00000000-0004-0000-0600-0000C8020000}"/>
    <hyperlink ref="G172" location="'Final Draft'!G172" tooltip="Click to drilldown" display="'Final Draft'!G172" xr:uid="{00000000-0004-0000-0600-0000C9020000}"/>
    <hyperlink ref="H172" location="'Final Draft'!H172" tooltip="Click to drilldown" display="'Final Draft'!H172" xr:uid="{00000000-0004-0000-0600-0000CA020000}"/>
    <hyperlink ref="I172" location="'Final Draft'!I172" tooltip="Click to drilldown" display="'Final Draft'!I172" xr:uid="{00000000-0004-0000-0600-0000CB020000}"/>
    <hyperlink ref="J172" location="'Final Draft'!J172" tooltip="Click to drilldown" display="'Final Draft'!J172" xr:uid="{00000000-0004-0000-0600-0000CC020000}"/>
    <hyperlink ref="K172" location="'Final Draft'!K172" tooltip="Click to drilldown" display="'Final Draft'!K172" xr:uid="{00000000-0004-0000-0600-0000CD020000}"/>
    <hyperlink ref="L172" location="'Final Draft'!L172" tooltip="Click to drilldown" display="'Final Draft'!L172" xr:uid="{00000000-0004-0000-0600-0000CE020000}"/>
    <hyperlink ref="M172" location="'Final Draft'!M172" tooltip="Click to drilldown" display="'Final Draft'!M172" xr:uid="{00000000-0004-0000-0600-0000CF020000}"/>
    <hyperlink ref="B173" location="'Final Draft'!B173" tooltip="Click to drilldown" display="'Final Draft'!B173" xr:uid="{00000000-0004-0000-0600-0000D0020000}"/>
    <hyperlink ref="C173" location="'Final Draft'!C173" tooltip="Click to drilldown" display="'Final Draft'!C173" xr:uid="{00000000-0004-0000-0600-0000D1020000}"/>
    <hyperlink ref="D173" location="'Final Draft'!D173" tooltip="Click to drilldown" display="'Final Draft'!D173" xr:uid="{00000000-0004-0000-0600-0000D2020000}"/>
    <hyperlink ref="E173" location="'Final Draft'!E173" tooltip="Click to drilldown" display="'Final Draft'!E173" xr:uid="{00000000-0004-0000-0600-0000D3020000}"/>
    <hyperlink ref="F173" location="'Final Draft'!F173" tooltip="Click to drilldown" display="'Final Draft'!F173" xr:uid="{00000000-0004-0000-0600-0000D4020000}"/>
    <hyperlink ref="G173" location="'Final Draft'!G173" tooltip="Click to drilldown" display="'Final Draft'!G173" xr:uid="{00000000-0004-0000-0600-0000D5020000}"/>
    <hyperlink ref="H173" location="'Final Draft'!H173" tooltip="Click to drilldown" display="'Final Draft'!H173" xr:uid="{00000000-0004-0000-0600-0000D6020000}"/>
    <hyperlink ref="I173" location="'Final Draft'!I173" tooltip="Click to drilldown" display="'Final Draft'!I173" xr:uid="{00000000-0004-0000-0600-0000D7020000}"/>
    <hyperlink ref="J173" location="'Final Draft'!J173" tooltip="Click to drilldown" display="'Final Draft'!J173" xr:uid="{00000000-0004-0000-0600-0000D8020000}"/>
    <hyperlink ref="K173" location="'Final Draft'!K173" tooltip="Click to drilldown" display="'Final Draft'!K173" xr:uid="{00000000-0004-0000-0600-0000D9020000}"/>
    <hyperlink ref="L173" location="'Final Draft'!L173" tooltip="Click to drilldown" display="'Final Draft'!L173" xr:uid="{00000000-0004-0000-0600-0000DA020000}"/>
    <hyperlink ref="M173" location="'Final Draft'!M173" tooltip="Click to drilldown" display="'Final Draft'!M173" xr:uid="{00000000-0004-0000-0600-0000DB020000}"/>
    <hyperlink ref="B174" location="'Final Draft'!B174" tooltip="Click to drilldown" display="'Final Draft'!B174" xr:uid="{00000000-0004-0000-0600-0000DC020000}"/>
    <hyperlink ref="C174" location="'Final Draft'!C174" tooltip="Click to drilldown" display="'Final Draft'!C174" xr:uid="{00000000-0004-0000-0600-0000DD020000}"/>
    <hyperlink ref="D174" location="'Final Draft'!D174" tooltip="Click to drilldown" display="'Final Draft'!D174" xr:uid="{00000000-0004-0000-0600-0000DE020000}"/>
    <hyperlink ref="E174" location="'Final Draft'!E174" tooltip="Click to drilldown" display="'Final Draft'!E174" xr:uid="{00000000-0004-0000-0600-0000DF020000}"/>
    <hyperlink ref="F174" location="'Final Draft'!F174" tooltip="Click to drilldown" display="'Final Draft'!F174" xr:uid="{00000000-0004-0000-0600-0000E0020000}"/>
    <hyperlink ref="G174" location="'Final Draft'!G174" tooltip="Click to drilldown" display="'Final Draft'!G174" xr:uid="{00000000-0004-0000-0600-0000E1020000}"/>
    <hyperlink ref="H174" location="'Final Draft'!H174" tooltip="Click to drilldown" display="'Final Draft'!H174" xr:uid="{00000000-0004-0000-0600-0000E2020000}"/>
    <hyperlink ref="I174" location="'Final Draft'!I174" tooltip="Click to drilldown" display="'Final Draft'!I174" xr:uid="{00000000-0004-0000-0600-0000E3020000}"/>
    <hyperlink ref="J174" location="'Final Draft'!J174" tooltip="Click to drilldown" display="'Final Draft'!J174" xr:uid="{00000000-0004-0000-0600-0000E4020000}"/>
    <hyperlink ref="K174" location="'Final Draft'!K174" tooltip="Click to drilldown" display="'Final Draft'!K174" xr:uid="{00000000-0004-0000-0600-0000E5020000}"/>
    <hyperlink ref="L174" location="'Final Draft'!L174" tooltip="Click to drilldown" display="'Final Draft'!L174" xr:uid="{00000000-0004-0000-0600-0000E6020000}"/>
    <hyperlink ref="M174" location="'Final Draft'!M174" tooltip="Click to drilldown" display="'Final Draft'!M174" xr:uid="{00000000-0004-0000-0600-0000E7020000}"/>
    <hyperlink ref="B175" location="'Final Draft'!B175" tooltip="Click to drilldown" display="'Final Draft'!B175" xr:uid="{00000000-0004-0000-0600-0000E8020000}"/>
    <hyperlink ref="C175" location="'Final Draft'!C175" tooltip="Click to drilldown" display="'Final Draft'!C175" xr:uid="{00000000-0004-0000-0600-0000E9020000}"/>
    <hyperlink ref="D175" location="'Final Draft'!D175" tooltip="Click to drilldown" display="'Final Draft'!D175" xr:uid="{00000000-0004-0000-0600-0000EA020000}"/>
    <hyperlink ref="E175" location="'Final Draft'!E175" tooltip="Click to drilldown" display="'Final Draft'!E175" xr:uid="{00000000-0004-0000-0600-0000EB020000}"/>
    <hyperlink ref="F175" location="'Final Draft'!F175" tooltip="Click to drilldown" display="'Final Draft'!F175" xr:uid="{00000000-0004-0000-0600-0000EC020000}"/>
    <hyperlink ref="G175" location="'Final Draft'!G175" tooltip="Click to drilldown" display="'Final Draft'!G175" xr:uid="{00000000-0004-0000-0600-0000ED020000}"/>
    <hyperlink ref="H175" location="'Final Draft'!H175" tooltip="Click to drilldown" display="'Final Draft'!H175" xr:uid="{00000000-0004-0000-0600-0000EE020000}"/>
    <hyperlink ref="I175" location="'Final Draft'!I175" tooltip="Click to drilldown" display="'Final Draft'!I175" xr:uid="{00000000-0004-0000-0600-0000EF020000}"/>
    <hyperlink ref="J175" location="'Final Draft'!J175" tooltip="Click to drilldown" display="'Final Draft'!J175" xr:uid="{00000000-0004-0000-0600-0000F0020000}"/>
    <hyperlink ref="K175" location="'Final Draft'!K175" tooltip="Click to drilldown" display="'Final Draft'!K175" xr:uid="{00000000-0004-0000-0600-0000F1020000}"/>
    <hyperlink ref="L175" location="'Final Draft'!L175" tooltip="Click to drilldown" display="'Final Draft'!L175" xr:uid="{00000000-0004-0000-0600-0000F2020000}"/>
    <hyperlink ref="M175" location="'Final Draft'!M175" tooltip="Click to drilldown" display="'Final Draft'!M175" xr:uid="{00000000-0004-0000-0600-0000F3020000}"/>
    <hyperlink ref="B179" location="'Final Draft'!B179" tooltip="Click to drilldown" display="'Final Draft'!B179" xr:uid="{00000000-0004-0000-0600-0000F4020000}"/>
    <hyperlink ref="C179" location="'Final Draft'!C179" tooltip="Click to drilldown" display="'Final Draft'!C179" xr:uid="{00000000-0004-0000-0600-0000F5020000}"/>
    <hyperlink ref="D179" location="'Final Draft'!D179" tooltip="Click to drilldown" display="'Final Draft'!D179" xr:uid="{00000000-0004-0000-0600-0000F6020000}"/>
    <hyperlink ref="E179" location="'Final Draft'!E179" tooltip="Click to drilldown" display="'Final Draft'!E179" xr:uid="{00000000-0004-0000-0600-0000F7020000}"/>
    <hyperlink ref="F179" location="'Final Draft'!F179" tooltip="Click to drilldown" display="'Final Draft'!F179" xr:uid="{00000000-0004-0000-0600-0000F8020000}"/>
    <hyperlink ref="G179" location="'Final Draft'!G179" tooltip="Click to drilldown" display="'Final Draft'!G179" xr:uid="{00000000-0004-0000-0600-0000F9020000}"/>
    <hyperlink ref="H179" location="'Final Draft'!H179" tooltip="Click to drilldown" display="'Final Draft'!H179" xr:uid="{00000000-0004-0000-0600-0000FA020000}"/>
    <hyperlink ref="I179" location="'Final Draft'!I179" tooltip="Click to drilldown" display="'Final Draft'!I179" xr:uid="{00000000-0004-0000-0600-0000FB020000}"/>
    <hyperlink ref="J179" location="'Final Draft'!J179" tooltip="Click to drilldown" display="'Final Draft'!J179" xr:uid="{00000000-0004-0000-0600-0000FC020000}"/>
    <hyperlink ref="K179" location="'Final Draft'!K179" tooltip="Click to drilldown" display="'Final Draft'!K179" xr:uid="{00000000-0004-0000-0600-0000FD020000}"/>
    <hyperlink ref="L179" location="'Final Draft'!L179" tooltip="Click to drilldown" display="'Final Draft'!L179" xr:uid="{00000000-0004-0000-0600-0000FE020000}"/>
    <hyperlink ref="M179" location="'Final Draft'!M179" tooltip="Click to drilldown" display="'Final Draft'!M179" xr:uid="{00000000-0004-0000-0600-0000FF020000}"/>
    <hyperlink ref="B180" location="'Final Draft'!B180" tooltip="Click to drilldown" display="'Final Draft'!B180" xr:uid="{00000000-0004-0000-0600-000000030000}"/>
    <hyperlink ref="C180" location="'Final Draft'!C180" tooltip="Click to drilldown" display="'Final Draft'!C180" xr:uid="{00000000-0004-0000-0600-000001030000}"/>
    <hyperlink ref="D180" location="'Final Draft'!D180" tooltip="Click to drilldown" display="'Final Draft'!D180" xr:uid="{00000000-0004-0000-0600-000002030000}"/>
    <hyperlink ref="E180" location="'Final Draft'!E180" tooltip="Click to drilldown" display="'Final Draft'!E180" xr:uid="{00000000-0004-0000-0600-000003030000}"/>
    <hyperlink ref="F180" location="'Final Draft'!F180" tooltip="Click to drilldown" display="'Final Draft'!F180" xr:uid="{00000000-0004-0000-0600-000004030000}"/>
    <hyperlink ref="G180" location="'Final Draft'!G180" tooltip="Click to drilldown" display="'Final Draft'!G180" xr:uid="{00000000-0004-0000-0600-000005030000}"/>
    <hyperlink ref="H180" location="'Final Draft'!H180" tooltip="Click to drilldown" display="'Final Draft'!H180" xr:uid="{00000000-0004-0000-0600-000006030000}"/>
    <hyperlink ref="I180" location="'Final Draft'!I180" tooltip="Click to drilldown" display="'Final Draft'!I180" xr:uid="{00000000-0004-0000-0600-000007030000}"/>
    <hyperlink ref="J180" location="'Final Draft'!J180" tooltip="Click to drilldown" display="'Final Draft'!J180" xr:uid="{00000000-0004-0000-0600-000008030000}"/>
    <hyperlink ref="K180" location="'Final Draft'!K180" tooltip="Click to drilldown" display="'Final Draft'!K180" xr:uid="{00000000-0004-0000-0600-000009030000}"/>
    <hyperlink ref="L180" location="'Final Draft'!L180" tooltip="Click to drilldown" display="'Final Draft'!L180" xr:uid="{00000000-0004-0000-0600-00000A030000}"/>
    <hyperlink ref="M180" location="'Final Draft'!M180" tooltip="Click to drilldown" display="'Final Draft'!M180" xr:uid="{00000000-0004-0000-0600-00000B030000}"/>
    <hyperlink ref="B181" location="'Final Draft'!B181" tooltip="Click to drilldown" display="'Final Draft'!B181" xr:uid="{00000000-0004-0000-0600-00000C030000}"/>
    <hyperlink ref="C181" location="'Final Draft'!C181" tooltip="Click to drilldown" display="'Final Draft'!C181" xr:uid="{00000000-0004-0000-0600-00000D030000}"/>
    <hyperlink ref="D181" location="'Final Draft'!D181" tooltip="Click to drilldown" display="'Final Draft'!D181" xr:uid="{00000000-0004-0000-0600-00000E030000}"/>
    <hyperlink ref="E181" location="'Final Draft'!E181" tooltip="Click to drilldown" display="'Final Draft'!E181" xr:uid="{00000000-0004-0000-0600-00000F030000}"/>
    <hyperlink ref="F181" location="'Final Draft'!F181" tooltip="Click to drilldown" display="'Final Draft'!F181" xr:uid="{00000000-0004-0000-0600-000010030000}"/>
    <hyperlink ref="G181" location="'Final Draft'!G181" tooltip="Click to drilldown" display="'Final Draft'!G181" xr:uid="{00000000-0004-0000-0600-000011030000}"/>
    <hyperlink ref="H181" location="'Final Draft'!H181" tooltip="Click to drilldown" display="'Final Draft'!H181" xr:uid="{00000000-0004-0000-0600-000012030000}"/>
    <hyperlink ref="I181" location="'Final Draft'!I181" tooltip="Click to drilldown" display="'Final Draft'!I181" xr:uid="{00000000-0004-0000-0600-000013030000}"/>
    <hyperlink ref="J181" location="'Final Draft'!J181" tooltip="Click to drilldown" display="'Final Draft'!J181" xr:uid="{00000000-0004-0000-0600-000014030000}"/>
    <hyperlink ref="K181" location="'Final Draft'!K181" tooltip="Click to drilldown" display="'Final Draft'!K181" xr:uid="{00000000-0004-0000-0600-000015030000}"/>
    <hyperlink ref="L181" location="'Final Draft'!L181" tooltip="Click to drilldown" display="'Final Draft'!L181" xr:uid="{00000000-0004-0000-0600-000016030000}"/>
    <hyperlink ref="M181" location="'Final Draft'!M181" tooltip="Click to drilldown" display="'Final Draft'!M181" xr:uid="{00000000-0004-0000-0600-000017030000}"/>
    <hyperlink ref="B182" location="'Final Draft'!B182" tooltip="Click to drilldown" display="'Final Draft'!B182" xr:uid="{00000000-0004-0000-0600-000018030000}"/>
    <hyperlink ref="C182" location="'Final Draft'!C182" tooltip="Click to drilldown" display="'Final Draft'!C182" xr:uid="{00000000-0004-0000-0600-000019030000}"/>
    <hyperlink ref="D182" location="'Final Draft'!D182" tooltip="Click to drilldown" display="'Final Draft'!D182" xr:uid="{00000000-0004-0000-0600-00001A030000}"/>
    <hyperlink ref="E182" location="'Final Draft'!E182" tooltip="Click to drilldown" display="'Final Draft'!E182" xr:uid="{00000000-0004-0000-0600-00001B030000}"/>
    <hyperlink ref="F182" location="'Final Draft'!F182" tooltip="Click to drilldown" display="'Final Draft'!F182" xr:uid="{00000000-0004-0000-0600-00001C030000}"/>
    <hyperlink ref="G182" location="'Final Draft'!G182" tooltip="Click to drilldown" display="'Final Draft'!G182" xr:uid="{00000000-0004-0000-0600-00001D030000}"/>
    <hyperlink ref="H182" location="'Final Draft'!H182" tooltip="Click to drilldown" display="'Final Draft'!H182" xr:uid="{00000000-0004-0000-0600-00001E030000}"/>
    <hyperlink ref="I182" location="'Final Draft'!I182" tooltip="Click to drilldown" display="'Final Draft'!I182" xr:uid="{00000000-0004-0000-0600-00001F030000}"/>
    <hyperlink ref="J182" location="'Final Draft'!J182" tooltip="Click to drilldown" display="'Final Draft'!J182" xr:uid="{00000000-0004-0000-0600-000020030000}"/>
    <hyperlink ref="K182" location="'Final Draft'!K182" tooltip="Click to drilldown" display="'Final Draft'!K182" xr:uid="{00000000-0004-0000-0600-000021030000}"/>
    <hyperlink ref="L182" location="'Final Draft'!L182" tooltip="Click to drilldown" display="'Final Draft'!L182" xr:uid="{00000000-0004-0000-0600-000022030000}"/>
    <hyperlink ref="M182" location="'Final Draft'!M182" tooltip="Click to drilldown" display="'Final Draft'!M182" xr:uid="{00000000-0004-0000-0600-000023030000}"/>
    <hyperlink ref="B183" location="'Final Draft'!B183" tooltip="Click to drilldown" display="'Final Draft'!B183" xr:uid="{00000000-0004-0000-0600-000024030000}"/>
    <hyperlink ref="C183" location="'Final Draft'!C183" tooltip="Click to drilldown" display="'Final Draft'!C183" xr:uid="{00000000-0004-0000-0600-000025030000}"/>
    <hyperlink ref="D183" location="'Final Draft'!D183" tooltip="Click to drilldown" display="'Final Draft'!D183" xr:uid="{00000000-0004-0000-0600-000026030000}"/>
    <hyperlink ref="E183" location="'Final Draft'!E183" tooltip="Click to drilldown" display="'Final Draft'!E183" xr:uid="{00000000-0004-0000-0600-000027030000}"/>
    <hyperlink ref="F183" location="'Final Draft'!F183" tooltip="Click to drilldown" display="'Final Draft'!F183" xr:uid="{00000000-0004-0000-0600-000028030000}"/>
    <hyperlink ref="G183" location="'Final Draft'!G183" tooltip="Click to drilldown" display="'Final Draft'!G183" xr:uid="{00000000-0004-0000-0600-000029030000}"/>
    <hyperlink ref="H183" location="'Final Draft'!H183" tooltip="Click to drilldown" display="'Final Draft'!H183" xr:uid="{00000000-0004-0000-0600-00002A030000}"/>
    <hyperlink ref="I183" location="'Final Draft'!I183" tooltip="Click to drilldown" display="'Final Draft'!I183" xr:uid="{00000000-0004-0000-0600-00002B030000}"/>
    <hyperlink ref="J183" location="'Final Draft'!J183" tooltip="Click to drilldown" display="'Final Draft'!J183" xr:uid="{00000000-0004-0000-0600-00002C030000}"/>
    <hyperlink ref="K183" location="'Final Draft'!K183" tooltip="Click to drilldown" display="'Final Draft'!K183" xr:uid="{00000000-0004-0000-0600-00002D030000}"/>
    <hyperlink ref="L183" location="'Final Draft'!L183" tooltip="Click to drilldown" display="'Final Draft'!L183" xr:uid="{00000000-0004-0000-0600-00002E030000}"/>
    <hyperlink ref="M183" location="'Final Draft'!M183" tooltip="Click to drilldown" display="'Final Draft'!M183" xr:uid="{00000000-0004-0000-0600-00002F030000}"/>
    <hyperlink ref="B184" location="'Final Draft'!B184" tooltip="Click to drilldown" display="'Final Draft'!B184" xr:uid="{00000000-0004-0000-0600-000030030000}"/>
    <hyperlink ref="C184" location="'Final Draft'!C184" tooltip="Click to drilldown" display="'Final Draft'!C184" xr:uid="{00000000-0004-0000-0600-000031030000}"/>
    <hyperlink ref="D184" location="'Final Draft'!D184" tooltip="Click to drilldown" display="'Final Draft'!D184" xr:uid="{00000000-0004-0000-0600-000032030000}"/>
    <hyperlink ref="E184" location="'Final Draft'!E184" tooltip="Click to drilldown" display="'Final Draft'!E184" xr:uid="{00000000-0004-0000-0600-000033030000}"/>
    <hyperlink ref="F184" location="'Final Draft'!F184" tooltip="Click to drilldown" display="'Final Draft'!F184" xr:uid="{00000000-0004-0000-0600-000034030000}"/>
    <hyperlink ref="G184" location="'Final Draft'!G184" tooltip="Click to drilldown" display="'Final Draft'!G184" xr:uid="{00000000-0004-0000-0600-000035030000}"/>
    <hyperlink ref="H184" location="'Final Draft'!H184" tooltip="Click to drilldown" display="'Final Draft'!H184" xr:uid="{00000000-0004-0000-0600-000036030000}"/>
    <hyperlink ref="I184" location="'Final Draft'!I184" tooltip="Click to drilldown" display="'Final Draft'!I184" xr:uid="{00000000-0004-0000-0600-000037030000}"/>
    <hyperlink ref="J184" location="'Final Draft'!J184" tooltip="Click to drilldown" display="'Final Draft'!J184" xr:uid="{00000000-0004-0000-0600-000038030000}"/>
    <hyperlink ref="K184" location="'Final Draft'!K184" tooltip="Click to drilldown" display="'Final Draft'!K184" xr:uid="{00000000-0004-0000-0600-000039030000}"/>
    <hyperlink ref="L184" location="'Final Draft'!L184" tooltip="Click to drilldown" display="'Final Draft'!L184" xr:uid="{00000000-0004-0000-0600-00003A030000}"/>
    <hyperlink ref="M184" location="'Final Draft'!M184" tooltip="Click to drilldown" display="'Final Draft'!M184" xr:uid="{00000000-0004-0000-0600-00003B030000}"/>
    <hyperlink ref="B189" location="'Final Draft'!B189" tooltip="Click to drilldown" display="'Final Draft'!B189" xr:uid="{00000000-0004-0000-0600-00003C030000}"/>
    <hyperlink ref="C189" location="'Final Draft'!C189" tooltip="Click to drilldown" display="'Final Draft'!C189" xr:uid="{00000000-0004-0000-0600-00003D030000}"/>
    <hyperlink ref="D189" location="'Final Draft'!D189" tooltip="Click to drilldown" display="'Final Draft'!D189" xr:uid="{00000000-0004-0000-0600-00003E030000}"/>
    <hyperlink ref="E189" location="'Final Draft'!E189" tooltip="Click to drilldown" display="'Final Draft'!E189" xr:uid="{00000000-0004-0000-0600-00003F030000}"/>
    <hyperlink ref="F189" location="'Final Draft'!F189" tooltip="Click to drilldown" display="'Final Draft'!F189" xr:uid="{00000000-0004-0000-0600-000040030000}"/>
    <hyperlink ref="G189" location="'Final Draft'!G189" tooltip="Click to drilldown" display="'Final Draft'!G189" xr:uid="{00000000-0004-0000-0600-000041030000}"/>
    <hyperlink ref="H189" location="'Final Draft'!H189" tooltip="Click to drilldown" display="'Final Draft'!H189" xr:uid="{00000000-0004-0000-0600-000042030000}"/>
    <hyperlink ref="I189" location="'Final Draft'!I189" tooltip="Click to drilldown" display="'Final Draft'!I189" xr:uid="{00000000-0004-0000-0600-000043030000}"/>
    <hyperlink ref="J189" location="'Final Draft'!J189" tooltip="Click to drilldown" display="'Final Draft'!J189" xr:uid="{00000000-0004-0000-0600-000044030000}"/>
    <hyperlink ref="K189" location="'Final Draft'!K189" tooltip="Click to drilldown" display="'Final Draft'!K189" xr:uid="{00000000-0004-0000-0600-000045030000}"/>
    <hyperlink ref="L189" location="'Final Draft'!L189" tooltip="Click to drilldown" display="'Final Draft'!L189" xr:uid="{00000000-0004-0000-0600-000046030000}"/>
    <hyperlink ref="M189" location="'Final Draft'!M189" tooltip="Click to drilldown" display="'Final Draft'!M189" xr:uid="{00000000-0004-0000-0600-000047030000}"/>
    <hyperlink ref="B195" location="'Final Draft'!B195" tooltip="Click to drilldown" display="'Final Draft'!B195" xr:uid="{00000000-0004-0000-0600-000048030000}"/>
    <hyperlink ref="C195" location="'Final Draft'!C195" tooltip="Click to drilldown" display="'Final Draft'!C195" xr:uid="{00000000-0004-0000-0600-000049030000}"/>
    <hyperlink ref="D195" location="'Final Draft'!D195" tooltip="Click to drilldown" display="'Final Draft'!D195" xr:uid="{00000000-0004-0000-0600-00004A030000}"/>
    <hyperlink ref="E195" location="'Final Draft'!E195" tooltip="Click to drilldown" display="'Final Draft'!E195" xr:uid="{00000000-0004-0000-0600-00004B030000}"/>
    <hyperlink ref="F195" location="'Final Draft'!F195" tooltip="Click to drilldown" display="'Final Draft'!F195" xr:uid="{00000000-0004-0000-0600-00004C030000}"/>
    <hyperlink ref="G195" location="'Final Draft'!G195" tooltip="Click to drilldown" display="'Final Draft'!G195" xr:uid="{00000000-0004-0000-0600-00004D030000}"/>
    <hyperlink ref="H195" location="'Final Draft'!H195" tooltip="Click to drilldown" display="'Final Draft'!H195" xr:uid="{00000000-0004-0000-0600-00004E030000}"/>
    <hyperlink ref="I195" location="'Final Draft'!I195" tooltip="Click to drilldown" display="'Final Draft'!I195" xr:uid="{00000000-0004-0000-0600-00004F030000}"/>
    <hyperlink ref="J195" location="'Final Draft'!J195" tooltip="Click to drilldown" display="'Final Draft'!J195" xr:uid="{00000000-0004-0000-0600-000050030000}"/>
    <hyperlink ref="K195" location="'Final Draft'!K195" tooltip="Click to drilldown" display="'Final Draft'!K195" xr:uid="{00000000-0004-0000-0600-000051030000}"/>
    <hyperlink ref="L195" location="'Final Draft'!L195" tooltip="Click to drilldown" display="'Final Draft'!L195" xr:uid="{00000000-0004-0000-0600-000052030000}"/>
    <hyperlink ref="M195" location="'Final Draft'!M195" tooltip="Click to drilldown" display="'Final Draft'!M195" xr:uid="{00000000-0004-0000-0600-000053030000}"/>
    <hyperlink ref="B199" location="'Final Draft'!B199" tooltip="Click to drilldown" display="'Final Draft'!B199" xr:uid="{00000000-0004-0000-0600-000054030000}"/>
    <hyperlink ref="C199" location="'Final Draft'!C199" tooltip="Click to drilldown" display="'Final Draft'!C199" xr:uid="{00000000-0004-0000-0600-000055030000}"/>
    <hyperlink ref="D199" location="'Final Draft'!D199" tooltip="Click to drilldown" display="'Final Draft'!D199" xr:uid="{00000000-0004-0000-0600-000056030000}"/>
    <hyperlink ref="E199" location="'Final Draft'!E199" tooltip="Click to drilldown" display="'Final Draft'!E199" xr:uid="{00000000-0004-0000-0600-000057030000}"/>
    <hyperlink ref="F199" location="'Final Draft'!F199" tooltip="Click to drilldown" display="'Final Draft'!F199" xr:uid="{00000000-0004-0000-0600-000058030000}"/>
    <hyperlink ref="G199" location="'Final Draft'!G199" tooltip="Click to drilldown" display="'Final Draft'!G199" xr:uid="{00000000-0004-0000-0600-000059030000}"/>
    <hyperlink ref="H199" location="'Final Draft'!H199" tooltip="Click to drilldown" display="'Final Draft'!H199" xr:uid="{00000000-0004-0000-0600-00005A030000}"/>
    <hyperlink ref="I199" location="'Final Draft'!I199" tooltip="Click to drilldown" display="'Final Draft'!I199" xr:uid="{00000000-0004-0000-0600-00005B030000}"/>
    <hyperlink ref="J199" location="'Final Draft'!J199" tooltip="Click to drilldown" display="'Final Draft'!J199" xr:uid="{00000000-0004-0000-0600-00005C030000}"/>
    <hyperlink ref="K199" location="'Final Draft'!K199" tooltip="Click to drilldown" display="'Final Draft'!K199" xr:uid="{00000000-0004-0000-0600-00005D030000}"/>
    <hyperlink ref="L199" location="'Final Draft'!L199" tooltip="Click to drilldown" display="'Final Draft'!L199" xr:uid="{00000000-0004-0000-0600-00005E030000}"/>
    <hyperlink ref="M199" location="'Final Draft'!M199" tooltip="Click to drilldown" display="'Final Draft'!M199" xr:uid="{00000000-0004-0000-0600-00005F030000}"/>
    <hyperlink ref="B204" location="'Final Draft'!B204" tooltip="Click to drilldown" display="'Final Draft'!B204" xr:uid="{00000000-0004-0000-0600-000060030000}"/>
    <hyperlink ref="C204" location="'Final Draft'!C204" tooltip="Click to drilldown" display="'Final Draft'!C204" xr:uid="{00000000-0004-0000-0600-000061030000}"/>
    <hyperlink ref="D204" location="'Final Draft'!D204" tooltip="Click to drilldown" display="'Final Draft'!D204" xr:uid="{00000000-0004-0000-0600-000062030000}"/>
    <hyperlink ref="E204" location="'Final Draft'!E204" tooltip="Click to drilldown" display="'Final Draft'!E204" xr:uid="{00000000-0004-0000-0600-000063030000}"/>
    <hyperlink ref="F204" location="'Final Draft'!F204" tooltip="Click to drilldown" display="'Final Draft'!F204" xr:uid="{00000000-0004-0000-0600-000064030000}"/>
    <hyperlink ref="G204" location="'Final Draft'!G204" tooltip="Click to drilldown" display="'Final Draft'!G204" xr:uid="{00000000-0004-0000-0600-000065030000}"/>
    <hyperlink ref="H204" location="'Final Draft'!H204" tooltip="Click to drilldown" display="'Final Draft'!H204" xr:uid="{00000000-0004-0000-0600-000066030000}"/>
    <hyperlink ref="I204" location="'Final Draft'!I204" tooltip="Click to drilldown" display="'Final Draft'!I204" xr:uid="{00000000-0004-0000-0600-000067030000}"/>
    <hyperlink ref="J204" location="'Final Draft'!J204" tooltip="Click to drilldown" display="'Final Draft'!J204" xr:uid="{00000000-0004-0000-0600-000068030000}"/>
    <hyperlink ref="K204" location="'Final Draft'!K204" tooltip="Click to drilldown" display="'Final Draft'!K204" xr:uid="{00000000-0004-0000-0600-000069030000}"/>
    <hyperlink ref="L204" location="'Final Draft'!L204" tooltip="Click to drilldown" display="'Final Draft'!L204" xr:uid="{00000000-0004-0000-0600-00006A030000}"/>
    <hyperlink ref="M204" location="'Final Draft'!M204" tooltip="Click to drilldown" display="'Final Draft'!M204" xr:uid="{00000000-0004-0000-0600-00006B030000}"/>
    <hyperlink ref="B209" location="'Final Draft'!B209" tooltip="Click to drilldown" display="'Final Draft'!B209" xr:uid="{00000000-0004-0000-0600-00006C030000}"/>
    <hyperlink ref="C209" location="'Final Draft'!C209" tooltip="Click to drilldown" display="'Final Draft'!C209" xr:uid="{00000000-0004-0000-0600-00006D030000}"/>
    <hyperlink ref="D209" location="'Final Draft'!D209" tooltip="Click to drilldown" display="'Final Draft'!D209" xr:uid="{00000000-0004-0000-0600-00006E030000}"/>
    <hyperlink ref="E209" location="'Final Draft'!E209" tooltip="Click to drilldown" display="'Final Draft'!E209" xr:uid="{00000000-0004-0000-0600-00006F030000}"/>
    <hyperlink ref="F209" location="'Final Draft'!F209" tooltip="Click to drilldown" display="'Final Draft'!F209" xr:uid="{00000000-0004-0000-0600-000070030000}"/>
    <hyperlink ref="G209" location="'Final Draft'!G209" tooltip="Click to drilldown" display="'Final Draft'!G209" xr:uid="{00000000-0004-0000-0600-000071030000}"/>
    <hyperlink ref="H209" location="'Final Draft'!H209" tooltip="Click to drilldown" display="'Final Draft'!H209" xr:uid="{00000000-0004-0000-0600-000072030000}"/>
    <hyperlink ref="I209" location="'Final Draft'!I209" tooltip="Click to drilldown" display="'Final Draft'!I209" xr:uid="{00000000-0004-0000-0600-000073030000}"/>
    <hyperlink ref="J209" location="'Final Draft'!J209" tooltip="Click to drilldown" display="'Final Draft'!J209" xr:uid="{00000000-0004-0000-0600-000074030000}"/>
    <hyperlink ref="K209" location="'Final Draft'!K209" tooltip="Click to drilldown" display="'Final Draft'!K209" xr:uid="{00000000-0004-0000-0600-000075030000}"/>
    <hyperlink ref="L209" location="'Final Draft'!L209" tooltip="Click to drilldown" display="'Final Draft'!L209" xr:uid="{00000000-0004-0000-0600-000076030000}"/>
    <hyperlink ref="M209" location="'Final Draft'!M209" tooltip="Click to drilldown" display="'Final Draft'!M209" xr:uid="{00000000-0004-0000-0600-000077030000}"/>
    <hyperlink ref="B210" location="'Final Draft'!B210" tooltip="Click to drilldown" display="'Final Draft'!B210" xr:uid="{00000000-0004-0000-0600-000078030000}"/>
    <hyperlink ref="C210" location="'Final Draft'!C210" tooltip="Click to drilldown" display="'Final Draft'!C210" xr:uid="{00000000-0004-0000-0600-000079030000}"/>
    <hyperlink ref="D210" location="'Final Draft'!D210" tooltip="Click to drilldown" display="'Final Draft'!D210" xr:uid="{00000000-0004-0000-0600-00007A030000}"/>
    <hyperlink ref="E210" location="'Final Draft'!E210" tooltip="Click to drilldown" display="'Final Draft'!E210" xr:uid="{00000000-0004-0000-0600-00007B030000}"/>
    <hyperlink ref="F210" location="'Final Draft'!F210" tooltip="Click to drilldown" display="'Final Draft'!F210" xr:uid="{00000000-0004-0000-0600-00007C030000}"/>
    <hyperlink ref="G210" location="'Final Draft'!G210" tooltip="Click to drilldown" display="'Final Draft'!G210" xr:uid="{00000000-0004-0000-0600-00007D030000}"/>
    <hyperlink ref="H210" location="'Final Draft'!H210" tooltip="Click to drilldown" display="'Final Draft'!H210" xr:uid="{00000000-0004-0000-0600-00007E030000}"/>
    <hyperlink ref="I210" location="'Final Draft'!I210" tooltip="Click to drilldown" display="'Final Draft'!I210" xr:uid="{00000000-0004-0000-0600-00007F030000}"/>
    <hyperlink ref="J210" location="'Final Draft'!J210" tooltip="Click to drilldown" display="'Final Draft'!J210" xr:uid="{00000000-0004-0000-0600-000080030000}"/>
    <hyperlink ref="K210" location="'Final Draft'!K210" tooltip="Click to drilldown" display="'Final Draft'!K210" xr:uid="{00000000-0004-0000-0600-000081030000}"/>
    <hyperlink ref="L210" location="'Final Draft'!L210" tooltip="Click to drilldown" display="'Final Draft'!L210" xr:uid="{00000000-0004-0000-0600-000082030000}"/>
    <hyperlink ref="M210" location="'Final Draft'!M210" tooltip="Click to drilldown" display="'Final Draft'!M210" xr:uid="{00000000-0004-0000-0600-000083030000}"/>
    <hyperlink ref="B211" location="'Final Draft'!B211" tooltip="Click to drilldown" display="'Final Draft'!B211" xr:uid="{00000000-0004-0000-0600-000084030000}"/>
    <hyperlink ref="C211" location="'Final Draft'!C211" tooltip="Click to drilldown" display="'Final Draft'!C211" xr:uid="{00000000-0004-0000-0600-000085030000}"/>
    <hyperlink ref="D211" location="'Final Draft'!D211" tooltip="Click to drilldown" display="'Final Draft'!D211" xr:uid="{00000000-0004-0000-0600-000086030000}"/>
    <hyperlink ref="E211" location="'Final Draft'!E211" tooltip="Click to drilldown" display="'Final Draft'!E211" xr:uid="{00000000-0004-0000-0600-000087030000}"/>
    <hyperlink ref="F211" location="'Final Draft'!F211" tooltip="Click to drilldown" display="'Final Draft'!F211" xr:uid="{00000000-0004-0000-0600-000088030000}"/>
    <hyperlink ref="G211" location="'Final Draft'!G211" tooltip="Click to drilldown" display="'Final Draft'!G211" xr:uid="{00000000-0004-0000-0600-000089030000}"/>
    <hyperlink ref="H211" location="'Final Draft'!H211" tooltip="Click to drilldown" display="'Final Draft'!H211" xr:uid="{00000000-0004-0000-0600-00008A030000}"/>
    <hyperlink ref="I211" location="'Final Draft'!I211" tooltip="Click to drilldown" display="'Final Draft'!I211" xr:uid="{00000000-0004-0000-0600-00008B030000}"/>
    <hyperlink ref="J211" location="'Final Draft'!J211" tooltip="Click to drilldown" display="'Final Draft'!J211" xr:uid="{00000000-0004-0000-0600-00008C030000}"/>
    <hyperlink ref="K211" location="'Final Draft'!K211" tooltip="Click to drilldown" display="'Final Draft'!K211" xr:uid="{00000000-0004-0000-0600-00008D030000}"/>
    <hyperlink ref="L211" location="'Final Draft'!L211" tooltip="Click to drilldown" display="'Final Draft'!L211" xr:uid="{00000000-0004-0000-0600-00008E030000}"/>
    <hyperlink ref="M211" location="'Final Draft'!M211" tooltip="Click to drilldown" display="'Final Draft'!M211" xr:uid="{00000000-0004-0000-0600-00008F030000}"/>
    <hyperlink ref="B223" location="'Final Draft'!B223" tooltip="Click to drilldown" display="'Final Draft'!B223" xr:uid="{00000000-0004-0000-0600-000090030000}"/>
    <hyperlink ref="C223" location="'Final Draft'!C223" tooltip="Click to drilldown" display="'Final Draft'!C223" xr:uid="{00000000-0004-0000-0600-000091030000}"/>
    <hyperlink ref="D223" location="'Final Draft'!D223" tooltip="Click to drilldown" display="'Final Draft'!D223" xr:uid="{00000000-0004-0000-0600-000092030000}"/>
    <hyperlink ref="E223" location="'Final Draft'!E223" tooltip="Click to drilldown" display="'Final Draft'!E223" xr:uid="{00000000-0004-0000-0600-000093030000}"/>
    <hyperlink ref="F223" location="'Final Draft'!F223" tooltip="Click to drilldown" display="'Final Draft'!F223" xr:uid="{00000000-0004-0000-0600-000094030000}"/>
    <hyperlink ref="G223" location="'Final Draft'!G223" tooltip="Click to drilldown" display="'Final Draft'!G223" xr:uid="{00000000-0004-0000-0600-000095030000}"/>
    <hyperlink ref="H223" location="'Final Draft'!H223" tooltip="Click to drilldown" display="'Final Draft'!H223" xr:uid="{00000000-0004-0000-0600-000096030000}"/>
    <hyperlink ref="I223" location="'Final Draft'!I223" tooltip="Click to drilldown" display="'Final Draft'!I223" xr:uid="{00000000-0004-0000-0600-000097030000}"/>
    <hyperlink ref="J223" location="'Final Draft'!J223" tooltip="Click to drilldown" display="'Final Draft'!J223" xr:uid="{00000000-0004-0000-0600-000098030000}"/>
    <hyperlink ref="K223" location="'Final Draft'!K223" tooltip="Click to drilldown" display="'Final Draft'!K223" xr:uid="{00000000-0004-0000-0600-000099030000}"/>
    <hyperlink ref="L223" location="'Final Draft'!L223" tooltip="Click to drilldown" display="'Final Draft'!L223" xr:uid="{00000000-0004-0000-0600-00009A030000}"/>
    <hyperlink ref="M223" location="'Final Draft'!M223" tooltip="Click to drilldown" display="'Final Draft'!M223" xr:uid="{00000000-0004-0000-0600-00009B030000}"/>
    <hyperlink ref="B224" location="'Final Draft'!B224" tooltip="Click to drilldown" display="'Final Draft'!B224" xr:uid="{00000000-0004-0000-0600-00009C030000}"/>
    <hyperlink ref="C224" location="'Final Draft'!C224" tooltip="Click to drilldown" display="'Final Draft'!C224" xr:uid="{00000000-0004-0000-0600-00009D030000}"/>
    <hyperlink ref="D224" location="'Final Draft'!D224" tooltip="Click to drilldown" display="'Final Draft'!D224" xr:uid="{00000000-0004-0000-0600-00009E030000}"/>
    <hyperlink ref="E224" location="'Final Draft'!E224" tooltip="Click to drilldown" display="'Final Draft'!E224" xr:uid="{00000000-0004-0000-0600-00009F030000}"/>
    <hyperlink ref="F224" location="'Final Draft'!F224" tooltip="Click to drilldown" display="'Final Draft'!F224" xr:uid="{00000000-0004-0000-0600-0000A0030000}"/>
    <hyperlink ref="G224" location="'Final Draft'!G224" tooltip="Click to drilldown" display="'Final Draft'!G224" xr:uid="{00000000-0004-0000-0600-0000A1030000}"/>
    <hyperlink ref="H224" location="'Final Draft'!H224" tooltip="Click to drilldown" display="'Final Draft'!H224" xr:uid="{00000000-0004-0000-0600-0000A2030000}"/>
    <hyperlink ref="I224" location="'Final Draft'!I224" tooltip="Click to drilldown" display="'Final Draft'!I224" xr:uid="{00000000-0004-0000-0600-0000A3030000}"/>
    <hyperlink ref="J224" location="'Final Draft'!J224" tooltip="Click to drilldown" display="'Final Draft'!J224" xr:uid="{00000000-0004-0000-0600-0000A4030000}"/>
    <hyperlink ref="K224" location="'Final Draft'!K224" tooltip="Click to drilldown" display="'Final Draft'!K224" xr:uid="{00000000-0004-0000-0600-0000A5030000}"/>
    <hyperlink ref="L224" location="'Final Draft'!L224" tooltip="Click to drilldown" display="'Final Draft'!L224" xr:uid="{00000000-0004-0000-0600-0000A6030000}"/>
    <hyperlink ref="M224" location="'Final Draft'!M224" tooltip="Click to drilldown" display="'Final Draft'!M224" xr:uid="{00000000-0004-0000-0600-0000A7030000}"/>
    <hyperlink ref="B225" location="'Final Draft'!B225" tooltip="Click to drilldown" display="'Final Draft'!B225" xr:uid="{00000000-0004-0000-0600-0000A8030000}"/>
    <hyperlink ref="C225" location="'Final Draft'!C225" tooltip="Click to drilldown" display="'Final Draft'!C225" xr:uid="{00000000-0004-0000-0600-0000A9030000}"/>
    <hyperlink ref="D225" location="'Final Draft'!D225" tooltip="Click to drilldown" display="'Final Draft'!D225" xr:uid="{00000000-0004-0000-0600-0000AA030000}"/>
    <hyperlink ref="E225" location="'Final Draft'!E225" tooltip="Click to drilldown" display="'Final Draft'!E225" xr:uid="{00000000-0004-0000-0600-0000AB030000}"/>
    <hyperlink ref="F225" location="'Final Draft'!F225" tooltip="Click to drilldown" display="'Final Draft'!F225" xr:uid="{00000000-0004-0000-0600-0000AC030000}"/>
    <hyperlink ref="G225" location="'Final Draft'!G225" tooltip="Click to drilldown" display="'Final Draft'!G225" xr:uid="{00000000-0004-0000-0600-0000AD030000}"/>
    <hyperlink ref="H225" location="'Final Draft'!H225" tooltip="Click to drilldown" display="'Final Draft'!H225" xr:uid="{00000000-0004-0000-0600-0000AE030000}"/>
    <hyperlink ref="I225" location="'Final Draft'!I225" tooltip="Click to drilldown" display="'Final Draft'!I225" xr:uid="{00000000-0004-0000-0600-0000AF030000}"/>
    <hyperlink ref="J225" location="'Final Draft'!J225" tooltip="Click to drilldown" display="'Final Draft'!J225" xr:uid="{00000000-0004-0000-0600-0000B0030000}"/>
    <hyperlink ref="K225" location="'Final Draft'!K225" tooltip="Click to drilldown" display="'Final Draft'!K225" xr:uid="{00000000-0004-0000-0600-0000B1030000}"/>
    <hyperlink ref="L225" location="'Final Draft'!L225" tooltip="Click to drilldown" display="'Final Draft'!L225" xr:uid="{00000000-0004-0000-0600-0000B2030000}"/>
    <hyperlink ref="M225" location="'Final Draft'!M225" tooltip="Click to drilldown" display="'Final Draft'!M225" xr:uid="{00000000-0004-0000-0600-0000B3030000}"/>
    <hyperlink ref="B226" location="'Final Draft'!B226" tooltip="Click to drilldown" display="'Final Draft'!B226" xr:uid="{00000000-0004-0000-0600-0000B4030000}"/>
    <hyperlink ref="C226" location="'Final Draft'!C226" tooltip="Click to drilldown" display="'Final Draft'!C226" xr:uid="{00000000-0004-0000-0600-0000B5030000}"/>
    <hyperlink ref="D226" location="'Final Draft'!D226" tooltip="Click to drilldown" display="'Final Draft'!D226" xr:uid="{00000000-0004-0000-0600-0000B6030000}"/>
    <hyperlink ref="E226" location="'Final Draft'!E226" tooltip="Click to drilldown" display="'Final Draft'!E226" xr:uid="{00000000-0004-0000-0600-0000B7030000}"/>
    <hyperlink ref="F226" location="'Final Draft'!F226" tooltip="Click to drilldown" display="'Final Draft'!F226" xr:uid="{00000000-0004-0000-0600-0000B8030000}"/>
    <hyperlink ref="G226" location="'Final Draft'!G226" tooltip="Click to drilldown" display="'Final Draft'!G226" xr:uid="{00000000-0004-0000-0600-0000B9030000}"/>
    <hyperlink ref="H226" location="'Final Draft'!H226" tooltip="Click to drilldown" display="'Final Draft'!H226" xr:uid="{00000000-0004-0000-0600-0000BA030000}"/>
    <hyperlink ref="I226" location="'Final Draft'!I226" tooltip="Click to drilldown" display="'Final Draft'!I226" xr:uid="{00000000-0004-0000-0600-0000BB030000}"/>
    <hyperlink ref="J226" location="'Final Draft'!J226" tooltip="Click to drilldown" display="'Final Draft'!J226" xr:uid="{00000000-0004-0000-0600-0000BC030000}"/>
    <hyperlink ref="K226" location="'Final Draft'!K226" tooltip="Click to drilldown" display="'Final Draft'!K226" xr:uid="{00000000-0004-0000-0600-0000BD030000}"/>
    <hyperlink ref="L226" location="'Final Draft'!L226" tooltip="Click to drilldown" display="'Final Draft'!L226" xr:uid="{00000000-0004-0000-0600-0000BE030000}"/>
    <hyperlink ref="M226" location="'Final Draft'!M226" tooltip="Click to drilldown" display="'Final Draft'!M226" xr:uid="{00000000-0004-0000-0600-0000BF030000}"/>
    <hyperlink ref="B227" location="'Final Draft'!B227" tooltip="Click to drilldown" display="'Final Draft'!B227" xr:uid="{00000000-0004-0000-0600-0000C0030000}"/>
    <hyperlink ref="C227" location="'Final Draft'!C227" tooltip="Click to drilldown" display="'Final Draft'!C227" xr:uid="{00000000-0004-0000-0600-0000C1030000}"/>
    <hyperlink ref="D227" location="'Final Draft'!D227" tooltip="Click to drilldown" display="'Final Draft'!D227" xr:uid="{00000000-0004-0000-0600-0000C2030000}"/>
    <hyperlink ref="E227" location="'Final Draft'!E227" tooltip="Click to drilldown" display="'Final Draft'!E227" xr:uid="{00000000-0004-0000-0600-0000C3030000}"/>
    <hyperlink ref="F227" location="'Final Draft'!F227" tooltip="Click to drilldown" display="'Final Draft'!F227" xr:uid="{00000000-0004-0000-0600-0000C4030000}"/>
    <hyperlink ref="G227" location="'Final Draft'!G227" tooltip="Click to drilldown" display="'Final Draft'!G227" xr:uid="{00000000-0004-0000-0600-0000C5030000}"/>
    <hyperlink ref="H227" location="'Final Draft'!H227" tooltip="Click to drilldown" display="'Final Draft'!H227" xr:uid="{00000000-0004-0000-0600-0000C6030000}"/>
    <hyperlink ref="I227" location="'Final Draft'!I227" tooltip="Click to drilldown" display="'Final Draft'!I227" xr:uid="{00000000-0004-0000-0600-0000C7030000}"/>
    <hyperlink ref="J227" location="'Final Draft'!J227" tooltip="Click to drilldown" display="'Final Draft'!J227" xr:uid="{00000000-0004-0000-0600-0000C8030000}"/>
    <hyperlink ref="K227" location="'Final Draft'!K227" tooltip="Click to drilldown" display="'Final Draft'!K227" xr:uid="{00000000-0004-0000-0600-0000C9030000}"/>
    <hyperlink ref="L227" location="'Final Draft'!L227" tooltip="Click to drilldown" display="'Final Draft'!L227" xr:uid="{00000000-0004-0000-0600-0000CA030000}"/>
    <hyperlink ref="M227" location="'Final Draft'!M227" tooltip="Click to drilldown" display="'Final Draft'!M227" xr:uid="{00000000-0004-0000-0600-0000CB030000}"/>
    <hyperlink ref="B228" location="'Final Draft'!B228" tooltip="Click to drilldown" display="'Final Draft'!B228" xr:uid="{00000000-0004-0000-0600-0000CC030000}"/>
    <hyperlink ref="C228" location="'Final Draft'!C228" tooltip="Click to drilldown" display="'Final Draft'!C228" xr:uid="{00000000-0004-0000-0600-0000CD030000}"/>
    <hyperlink ref="D228" location="'Final Draft'!D228" tooltip="Click to drilldown" display="'Final Draft'!D228" xr:uid="{00000000-0004-0000-0600-0000CE030000}"/>
    <hyperlink ref="E228" location="'Final Draft'!E228" tooltip="Click to drilldown" display="'Final Draft'!E228" xr:uid="{00000000-0004-0000-0600-0000CF030000}"/>
    <hyperlink ref="F228" location="'Final Draft'!F228" tooltip="Click to drilldown" display="'Final Draft'!F228" xr:uid="{00000000-0004-0000-0600-0000D0030000}"/>
    <hyperlink ref="G228" location="'Final Draft'!G228" tooltip="Click to drilldown" display="'Final Draft'!G228" xr:uid="{00000000-0004-0000-0600-0000D1030000}"/>
    <hyperlink ref="H228" location="'Final Draft'!H228" tooltip="Click to drilldown" display="'Final Draft'!H228" xr:uid="{00000000-0004-0000-0600-0000D2030000}"/>
    <hyperlink ref="I228" location="'Final Draft'!I228" tooltip="Click to drilldown" display="'Final Draft'!I228" xr:uid="{00000000-0004-0000-0600-0000D3030000}"/>
    <hyperlink ref="J228" location="'Final Draft'!J228" tooltip="Click to drilldown" display="'Final Draft'!J228" xr:uid="{00000000-0004-0000-0600-0000D4030000}"/>
    <hyperlink ref="K228" location="'Final Draft'!K228" tooltip="Click to drilldown" display="'Final Draft'!K228" xr:uid="{00000000-0004-0000-0600-0000D5030000}"/>
    <hyperlink ref="L228" location="'Final Draft'!L228" tooltip="Click to drilldown" display="'Final Draft'!L228" xr:uid="{00000000-0004-0000-0600-0000D6030000}"/>
    <hyperlink ref="M228" location="'Final Draft'!M228" tooltip="Click to drilldown" display="'Final Draft'!M228" xr:uid="{00000000-0004-0000-0600-0000D7030000}"/>
    <hyperlink ref="B232" location="'Final Draft'!B232" tooltip="Click to drilldown" display="'Final Draft'!B232" xr:uid="{00000000-0004-0000-0600-0000D8030000}"/>
    <hyperlink ref="C232" location="'Final Draft'!C232" tooltip="Click to drilldown" display="'Final Draft'!C232" xr:uid="{00000000-0004-0000-0600-0000D9030000}"/>
    <hyperlink ref="D232" location="'Final Draft'!D232" tooltip="Click to drilldown" display="'Final Draft'!D232" xr:uid="{00000000-0004-0000-0600-0000DA030000}"/>
    <hyperlink ref="E232" location="'Final Draft'!E232" tooltip="Click to drilldown" display="'Final Draft'!E232" xr:uid="{00000000-0004-0000-0600-0000DB030000}"/>
    <hyperlink ref="F232" location="'Final Draft'!F232" tooltip="Click to drilldown" display="'Final Draft'!F232" xr:uid="{00000000-0004-0000-0600-0000DC030000}"/>
    <hyperlink ref="G232" location="'Final Draft'!G232" tooltip="Click to drilldown" display="'Final Draft'!G232" xr:uid="{00000000-0004-0000-0600-0000DD030000}"/>
    <hyperlink ref="H232" location="'Final Draft'!H232" tooltip="Click to drilldown" display="'Final Draft'!H232" xr:uid="{00000000-0004-0000-0600-0000DE030000}"/>
    <hyperlink ref="I232" location="'Final Draft'!I232" tooltip="Click to drilldown" display="'Final Draft'!I232" xr:uid="{00000000-0004-0000-0600-0000DF030000}"/>
    <hyperlink ref="J232" location="'Final Draft'!J232" tooltip="Click to drilldown" display="'Final Draft'!J232" xr:uid="{00000000-0004-0000-0600-0000E0030000}"/>
    <hyperlink ref="K232" location="'Final Draft'!K232" tooltip="Click to drilldown" display="'Final Draft'!K232" xr:uid="{00000000-0004-0000-0600-0000E1030000}"/>
    <hyperlink ref="L232" location="'Final Draft'!L232" tooltip="Click to drilldown" display="'Final Draft'!L232" xr:uid="{00000000-0004-0000-0600-0000E2030000}"/>
    <hyperlink ref="M232" location="'Final Draft'!M232" tooltip="Click to drilldown" display="'Final Draft'!M232" xr:uid="{00000000-0004-0000-0600-0000E3030000}"/>
    <hyperlink ref="B233" location="'Final Draft'!B233" tooltip="Click to drilldown" display="'Final Draft'!B233" xr:uid="{00000000-0004-0000-0600-0000E4030000}"/>
    <hyperlink ref="C233" location="'Final Draft'!C233" tooltip="Click to drilldown" display="'Final Draft'!C233" xr:uid="{00000000-0004-0000-0600-0000E5030000}"/>
    <hyperlink ref="D233" location="'Final Draft'!D233" tooltip="Click to drilldown" display="'Final Draft'!D233" xr:uid="{00000000-0004-0000-0600-0000E6030000}"/>
    <hyperlink ref="E233" location="'Final Draft'!E233" tooltip="Click to drilldown" display="'Final Draft'!E233" xr:uid="{00000000-0004-0000-0600-0000E7030000}"/>
    <hyperlink ref="F233" location="'Final Draft'!F233" tooltip="Click to drilldown" display="'Final Draft'!F233" xr:uid="{00000000-0004-0000-0600-0000E8030000}"/>
    <hyperlink ref="G233" location="'Final Draft'!G233" tooltip="Click to drilldown" display="'Final Draft'!G233" xr:uid="{00000000-0004-0000-0600-0000E9030000}"/>
    <hyperlink ref="H233" location="'Final Draft'!H233" tooltip="Click to drilldown" display="'Final Draft'!H233" xr:uid="{00000000-0004-0000-0600-0000EA030000}"/>
    <hyperlink ref="I233" location="'Final Draft'!I233" tooltip="Click to drilldown" display="'Final Draft'!I233" xr:uid="{00000000-0004-0000-0600-0000EB030000}"/>
    <hyperlink ref="J233" location="'Final Draft'!J233" tooltip="Click to drilldown" display="'Final Draft'!J233" xr:uid="{00000000-0004-0000-0600-0000EC030000}"/>
    <hyperlink ref="K233" location="'Final Draft'!K233" tooltip="Click to drilldown" display="'Final Draft'!K233" xr:uid="{00000000-0004-0000-0600-0000ED030000}"/>
    <hyperlink ref="L233" location="'Final Draft'!L233" tooltip="Click to drilldown" display="'Final Draft'!L233" xr:uid="{00000000-0004-0000-0600-0000EE030000}"/>
    <hyperlink ref="M233" location="'Final Draft'!M233" tooltip="Click to drilldown" display="'Final Draft'!M233" xr:uid="{00000000-0004-0000-0600-0000EF030000}"/>
    <hyperlink ref="B234" location="'Final Draft'!B234" tooltip="Click to drilldown" display="'Final Draft'!B234" xr:uid="{00000000-0004-0000-0600-0000F0030000}"/>
    <hyperlink ref="C234" location="'Final Draft'!C234" tooltip="Click to drilldown" display="'Final Draft'!C234" xr:uid="{00000000-0004-0000-0600-0000F1030000}"/>
    <hyperlink ref="D234" location="'Final Draft'!D234" tooltip="Click to drilldown" display="'Final Draft'!D234" xr:uid="{00000000-0004-0000-0600-0000F2030000}"/>
    <hyperlink ref="E234" location="'Final Draft'!E234" tooltip="Click to drilldown" display="'Final Draft'!E234" xr:uid="{00000000-0004-0000-0600-0000F3030000}"/>
    <hyperlink ref="F234" location="'Final Draft'!F234" tooltip="Click to drilldown" display="'Final Draft'!F234" xr:uid="{00000000-0004-0000-0600-0000F4030000}"/>
    <hyperlink ref="G234" location="'Final Draft'!G234" tooltip="Click to drilldown" display="'Final Draft'!G234" xr:uid="{00000000-0004-0000-0600-0000F5030000}"/>
    <hyperlink ref="H234" location="'Final Draft'!H234" tooltip="Click to drilldown" display="'Final Draft'!H234" xr:uid="{00000000-0004-0000-0600-0000F6030000}"/>
    <hyperlink ref="I234" location="'Final Draft'!I234" tooltip="Click to drilldown" display="'Final Draft'!I234" xr:uid="{00000000-0004-0000-0600-0000F7030000}"/>
    <hyperlink ref="J234" location="'Final Draft'!J234" tooltip="Click to drilldown" display="'Final Draft'!J234" xr:uid="{00000000-0004-0000-0600-0000F8030000}"/>
    <hyperlink ref="K234" location="'Final Draft'!K234" tooltip="Click to drilldown" display="'Final Draft'!K234" xr:uid="{00000000-0004-0000-0600-0000F9030000}"/>
    <hyperlink ref="L234" location="'Final Draft'!L234" tooltip="Click to drilldown" display="'Final Draft'!L234" xr:uid="{00000000-0004-0000-0600-0000FA030000}"/>
    <hyperlink ref="M234" location="'Final Draft'!M234" tooltip="Click to drilldown" display="'Final Draft'!M234" xr:uid="{00000000-0004-0000-0600-0000FB030000}"/>
    <hyperlink ref="B235" location="'Final Draft'!B235" tooltip="Click to drilldown" display="'Final Draft'!B235" xr:uid="{00000000-0004-0000-0600-0000FC030000}"/>
    <hyperlink ref="C235" location="'Final Draft'!C235" tooltip="Click to drilldown" display="'Final Draft'!C235" xr:uid="{00000000-0004-0000-0600-0000FD030000}"/>
    <hyperlink ref="D235" location="'Final Draft'!D235" tooltip="Click to drilldown" display="'Final Draft'!D235" xr:uid="{00000000-0004-0000-0600-0000FE030000}"/>
    <hyperlink ref="E235" location="'Final Draft'!E235" tooltip="Click to drilldown" display="'Final Draft'!E235" xr:uid="{00000000-0004-0000-0600-0000FF030000}"/>
    <hyperlink ref="F235" location="'Final Draft'!F235" tooltip="Click to drilldown" display="'Final Draft'!F235" xr:uid="{00000000-0004-0000-0600-000000040000}"/>
    <hyperlink ref="G235" location="'Final Draft'!G235" tooltip="Click to drilldown" display="'Final Draft'!G235" xr:uid="{00000000-0004-0000-0600-000001040000}"/>
    <hyperlink ref="H235" location="'Final Draft'!H235" tooltip="Click to drilldown" display="'Final Draft'!H235" xr:uid="{00000000-0004-0000-0600-000002040000}"/>
    <hyperlink ref="I235" location="'Final Draft'!I235" tooltip="Click to drilldown" display="'Final Draft'!I235" xr:uid="{00000000-0004-0000-0600-000003040000}"/>
    <hyperlink ref="J235" location="'Final Draft'!J235" tooltip="Click to drilldown" display="'Final Draft'!J235" xr:uid="{00000000-0004-0000-0600-000004040000}"/>
    <hyperlink ref="K235" location="'Final Draft'!K235" tooltip="Click to drilldown" display="'Final Draft'!K235" xr:uid="{00000000-0004-0000-0600-000005040000}"/>
    <hyperlink ref="L235" location="'Final Draft'!L235" tooltip="Click to drilldown" display="'Final Draft'!L235" xr:uid="{00000000-0004-0000-0600-000006040000}"/>
    <hyperlink ref="M235" location="'Final Draft'!M235" tooltip="Click to drilldown" display="'Final Draft'!M235" xr:uid="{00000000-0004-0000-0600-000007040000}"/>
    <hyperlink ref="B236" location="'Final Draft'!B236" tooltip="Click to drilldown" display="'Final Draft'!B236" xr:uid="{00000000-0004-0000-0600-000008040000}"/>
    <hyperlink ref="C236" location="'Final Draft'!C236" tooltip="Click to drilldown" display="'Final Draft'!C236" xr:uid="{00000000-0004-0000-0600-000009040000}"/>
    <hyperlink ref="D236" location="'Final Draft'!D236" tooltip="Click to drilldown" display="'Final Draft'!D236" xr:uid="{00000000-0004-0000-0600-00000A040000}"/>
    <hyperlink ref="E236" location="'Final Draft'!E236" tooltip="Click to drilldown" display="'Final Draft'!E236" xr:uid="{00000000-0004-0000-0600-00000B040000}"/>
    <hyperlink ref="F236" location="'Final Draft'!F236" tooltip="Click to drilldown" display="'Final Draft'!F236" xr:uid="{00000000-0004-0000-0600-00000C040000}"/>
    <hyperlink ref="G236" location="'Final Draft'!G236" tooltip="Click to drilldown" display="'Final Draft'!G236" xr:uid="{00000000-0004-0000-0600-00000D040000}"/>
    <hyperlink ref="H236" location="'Final Draft'!H236" tooltip="Click to drilldown" display="'Final Draft'!H236" xr:uid="{00000000-0004-0000-0600-00000E040000}"/>
    <hyperlink ref="I236" location="'Final Draft'!I236" tooltip="Click to drilldown" display="'Final Draft'!I236" xr:uid="{00000000-0004-0000-0600-00000F040000}"/>
    <hyperlink ref="J236" location="'Final Draft'!J236" tooltip="Click to drilldown" display="'Final Draft'!J236" xr:uid="{00000000-0004-0000-0600-000010040000}"/>
    <hyperlink ref="K236" location="'Final Draft'!K236" tooltip="Click to drilldown" display="'Final Draft'!K236" xr:uid="{00000000-0004-0000-0600-000011040000}"/>
    <hyperlink ref="L236" location="'Final Draft'!L236" tooltip="Click to drilldown" display="'Final Draft'!L236" xr:uid="{00000000-0004-0000-0600-000012040000}"/>
    <hyperlink ref="M236" location="'Final Draft'!M236" tooltip="Click to drilldown" display="'Final Draft'!M236" xr:uid="{00000000-0004-0000-0600-000013040000}"/>
    <hyperlink ref="B237" location="'Final Draft'!B237" tooltip="Click to drilldown" display="'Final Draft'!B237" xr:uid="{00000000-0004-0000-0600-000014040000}"/>
    <hyperlink ref="C237" location="'Final Draft'!C237" tooltip="Click to drilldown" display="'Final Draft'!C237" xr:uid="{00000000-0004-0000-0600-000015040000}"/>
    <hyperlink ref="D237" location="'Final Draft'!D237" tooltip="Click to drilldown" display="'Final Draft'!D237" xr:uid="{00000000-0004-0000-0600-000016040000}"/>
    <hyperlink ref="E237" location="'Final Draft'!E237" tooltip="Click to drilldown" display="'Final Draft'!E237" xr:uid="{00000000-0004-0000-0600-000017040000}"/>
    <hyperlink ref="F237" location="'Final Draft'!F237" tooltip="Click to drilldown" display="'Final Draft'!F237" xr:uid="{00000000-0004-0000-0600-000018040000}"/>
    <hyperlink ref="G237" location="'Final Draft'!G237" tooltip="Click to drilldown" display="'Final Draft'!G237" xr:uid="{00000000-0004-0000-0600-000019040000}"/>
    <hyperlink ref="H237" location="'Final Draft'!H237" tooltip="Click to drilldown" display="'Final Draft'!H237" xr:uid="{00000000-0004-0000-0600-00001A040000}"/>
    <hyperlink ref="I237" location="'Final Draft'!I237" tooltip="Click to drilldown" display="'Final Draft'!I237" xr:uid="{00000000-0004-0000-0600-00001B040000}"/>
    <hyperlink ref="J237" location="'Final Draft'!J237" tooltip="Click to drilldown" display="'Final Draft'!J237" xr:uid="{00000000-0004-0000-0600-00001C040000}"/>
    <hyperlink ref="K237" location="'Final Draft'!K237" tooltip="Click to drilldown" display="'Final Draft'!K237" xr:uid="{00000000-0004-0000-0600-00001D040000}"/>
    <hyperlink ref="L237" location="'Final Draft'!L237" tooltip="Click to drilldown" display="'Final Draft'!L237" xr:uid="{00000000-0004-0000-0600-00001E040000}"/>
    <hyperlink ref="M237" location="'Final Draft'!M237" tooltip="Click to drilldown" display="'Final Draft'!M237" xr:uid="{00000000-0004-0000-0600-00001F040000}"/>
    <hyperlink ref="B242" location="'Final Draft'!B242" tooltip="Click to drilldown" display="'Final Draft'!B242" xr:uid="{00000000-0004-0000-0600-000020040000}"/>
    <hyperlink ref="C242" location="'Final Draft'!C242" tooltip="Click to drilldown" display="'Final Draft'!C242" xr:uid="{00000000-0004-0000-0600-000021040000}"/>
    <hyperlink ref="D242" location="'Final Draft'!D242" tooltip="Click to drilldown" display="'Final Draft'!D242" xr:uid="{00000000-0004-0000-0600-000022040000}"/>
    <hyperlink ref="E242" location="'Final Draft'!E242" tooltip="Click to drilldown" display="'Final Draft'!E242" xr:uid="{00000000-0004-0000-0600-000023040000}"/>
    <hyperlink ref="F242" location="'Final Draft'!F242" tooltip="Click to drilldown" display="'Final Draft'!F242" xr:uid="{00000000-0004-0000-0600-000024040000}"/>
    <hyperlink ref="G242" location="'Final Draft'!G242" tooltip="Click to drilldown" display="'Final Draft'!G242" xr:uid="{00000000-0004-0000-0600-000025040000}"/>
    <hyperlink ref="H242" location="'Final Draft'!H242" tooltip="Click to drilldown" display="'Final Draft'!H242" xr:uid="{00000000-0004-0000-0600-000026040000}"/>
    <hyperlink ref="I242" location="'Final Draft'!I242" tooltip="Click to drilldown" display="'Final Draft'!I242" xr:uid="{00000000-0004-0000-0600-000027040000}"/>
    <hyperlink ref="J242" location="'Final Draft'!J242" tooltip="Click to drilldown" display="'Final Draft'!J242" xr:uid="{00000000-0004-0000-0600-000028040000}"/>
    <hyperlink ref="K242" location="'Final Draft'!K242" tooltip="Click to drilldown" display="'Final Draft'!K242" xr:uid="{00000000-0004-0000-0600-000029040000}"/>
    <hyperlink ref="L242" location="'Final Draft'!L242" tooltip="Click to drilldown" display="'Final Draft'!L242" xr:uid="{00000000-0004-0000-0600-00002A040000}"/>
    <hyperlink ref="M242" location="'Final Draft'!M242" tooltip="Click to drilldown" display="'Final Draft'!M242" xr:uid="{00000000-0004-0000-0600-00002B040000}"/>
    <hyperlink ref="B248" location="'Final Draft'!B248" tooltip="Click to drilldown" display="'Final Draft'!B248" xr:uid="{00000000-0004-0000-0600-00002C040000}"/>
    <hyperlink ref="C248" location="'Final Draft'!C248" tooltip="Click to drilldown" display="'Final Draft'!C248" xr:uid="{00000000-0004-0000-0600-00002D040000}"/>
    <hyperlink ref="D248" location="'Final Draft'!D248" tooltip="Click to drilldown" display="'Final Draft'!D248" xr:uid="{00000000-0004-0000-0600-00002E040000}"/>
    <hyperlink ref="E248" location="'Final Draft'!E248" tooltip="Click to drilldown" display="'Final Draft'!E248" xr:uid="{00000000-0004-0000-0600-00002F040000}"/>
    <hyperlink ref="F248" location="'Final Draft'!F248" tooltip="Click to drilldown" display="'Final Draft'!F248" xr:uid="{00000000-0004-0000-0600-000030040000}"/>
    <hyperlink ref="G248" location="'Final Draft'!G248" tooltip="Click to drilldown" display="'Final Draft'!G248" xr:uid="{00000000-0004-0000-0600-000031040000}"/>
    <hyperlink ref="H248" location="'Final Draft'!H248" tooltip="Click to drilldown" display="'Final Draft'!H248" xr:uid="{00000000-0004-0000-0600-000032040000}"/>
    <hyperlink ref="I248" location="'Final Draft'!I248" tooltip="Click to drilldown" display="'Final Draft'!I248" xr:uid="{00000000-0004-0000-0600-000033040000}"/>
    <hyperlink ref="J248" location="'Final Draft'!J248" tooltip="Click to drilldown" display="'Final Draft'!J248" xr:uid="{00000000-0004-0000-0600-000034040000}"/>
    <hyperlink ref="K248" location="'Final Draft'!K248" tooltip="Click to drilldown" display="'Final Draft'!K248" xr:uid="{00000000-0004-0000-0600-000035040000}"/>
    <hyperlink ref="L248" location="'Final Draft'!L248" tooltip="Click to drilldown" display="'Final Draft'!L248" xr:uid="{00000000-0004-0000-0600-000036040000}"/>
    <hyperlink ref="M248" location="'Final Draft'!M248" tooltip="Click to drilldown" display="'Final Draft'!M248" xr:uid="{00000000-0004-0000-0600-000037040000}"/>
    <hyperlink ref="B252" location="'Final Draft'!B252" tooltip="Click to drilldown" display="'Final Draft'!B252" xr:uid="{00000000-0004-0000-0600-000038040000}"/>
    <hyperlink ref="C252" location="'Final Draft'!C252" tooltip="Click to drilldown" display="'Final Draft'!C252" xr:uid="{00000000-0004-0000-0600-000039040000}"/>
    <hyperlink ref="D252" location="'Final Draft'!D252" tooltip="Click to drilldown" display="'Final Draft'!D252" xr:uid="{00000000-0004-0000-0600-00003A040000}"/>
    <hyperlink ref="E252" location="'Final Draft'!E252" tooltip="Click to drilldown" display="'Final Draft'!E252" xr:uid="{00000000-0004-0000-0600-00003B040000}"/>
    <hyperlink ref="F252" location="'Final Draft'!F252" tooltip="Click to drilldown" display="'Final Draft'!F252" xr:uid="{00000000-0004-0000-0600-00003C040000}"/>
    <hyperlink ref="G252" location="'Final Draft'!G252" tooltip="Click to drilldown" display="'Final Draft'!G252" xr:uid="{00000000-0004-0000-0600-00003D040000}"/>
    <hyperlink ref="H252" location="'Final Draft'!H252" tooltip="Click to drilldown" display="'Final Draft'!H252" xr:uid="{00000000-0004-0000-0600-00003E040000}"/>
    <hyperlink ref="I252" location="'Final Draft'!I252" tooltip="Click to drilldown" display="'Final Draft'!I252" xr:uid="{00000000-0004-0000-0600-00003F040000}"/>
    <hyperlink ref="J252" location="'Final Draft'!J252" tooltip="Click to drilldown" display="'Final Draft'!J252" xr:uid="{00000000-0004-0000-0600-000040040000}"/>
    <hyperlink ref="K252" location="'Final Draft'!K252" tooltip="Click to drilldown" display="'Final Draft'!K252" xr:uid="{00000000-0004-0000-0600-000041040000}"/>
    <hyperlink ref="L252" location="'Final Draft'!L252" tooltip="Click to drilldown" display="'Final Draft'!L252" xr:uid="{00000000-0004-0000-0600-000042040000}"/>
    <hyperlink ref="M252" location="'Final Draft'!M252" tooltip="Click to drilldown" display="'Final Draft'!M252" xr:uid="{00000000-0004-0000-0600-000043040000}"/>
    <hyperlink ref="B253" location="'Final Draft'!B253" tooltip="Click to drilldown" display="'Final Draft'!B253" xr:uid="{00000000-0004-0000-0600-000044040000}"/>
    <hyperlink ref="C253" location="'Final Draft'!C253" tooltip="Click to drilldown" display="'Final Draft'!C253" xr:uid="{00000000-0004-0000-0600-000045040000}"/>
    <hyperlink ref="D253" location="'Final Draft'!D253" tooltip="Click to drilldown" display="'Final Draft'!D253" xr:uid="{00000000-0004-0000-0600-000046040000}"/>
    <hyperlink ref="E253" location="'Final Draft'!E253" tooltip="Click to drilldown" display="'Final Draft'!E253" xr:uid="{00000000-0004-0000-0600-000047040000}"/>
    <hyperlink ref="F253" location="'Final Draft'!F253" tooltip="Click to drilldown" display="'Final Draft'!F253" xr:uid="{00000000-0004-0000-0600-000048040000}"/>
    <hyperlink ref="G253" location="'Final Draft'!G253" tooltip="Click to drilldown" display="'Final Draft'!G253" xr:uid="{00000000-0004-0000-0600-000049040000}"/>
    <hyperlink ref="H253" location="'Final Draft'!H253" tooltip="Click to drilldown" display="'Final Draft'!H253" xr:uid="{00000000-0004-0000-0600-00004A040000}"/>
    <hyperlink ref="I253" location="'Final Draft'!I253" tooltip="Click to drilldown" display="'Final Draft'!I253" xr:uid="{00000000-0004-0000-0600-00004B040000}"/>
    <hyperlink ref="J253" location="'Final Draft'!J253" tooltip="Click to drilldown" display="'Final Draft'!J253" xr:uid="{00000000-0004-0000-0600-00004C040000}"/>
    <hyperlink ref="K253" location="'Final Draft'!K253" tooltip="Click to drilldown" display="'Final Draft'!K253" xr:uid="{00000000-0004-0000-0600-00004D040000}"/>
    <hyperlink ref="L253" location="'Final Draft'!L253" tooltip="Click to drilldown" display="'Final Draft'!L253" xr:uid="{00000000-0004-0000-0600-00004E040000}"/>
    <hyperlink ref="M253" location="'Final Draft'!M253" tooltip="Click to drilldown" display="'Final Draft'!M253" xr:uid="{00000000-0004-0000-0600-00004F040000}"/>
    <hyperlink ref="B257" location="'Final Draft'!B257" tooltip="Click to drilldown" display="'Final Draft'!B257" xr:uid="{00000000-0004-0000-0600-000050040000}"/>
    <hyperlink ref="C257" location="'Final Draft'!C257" tooltip="Click to drilldown" display="'Final Draft'!C257" xr:uid="{00000000-0004-0000-0600-000051040000}"/>
    <hyperlink ref="D257" location="'Final Draft'!D257" tooltip="Click to drilldown" display="'Final Draft'!D257" xr:uid="{00000000-0004-0000-0600-000052040000}"/>
    <hyperlink ref="E257" location="'Final Draft'!E257" tooltip="Click to drilldown" display="'Final Draft'!E257" xr:uid="{00000000-0004-0000-0600-000053040000}"/>
    <hyperlink ref="F257" location="'Final Draft'!F257" tooltip="Click to drilldown" display="'Final Draft'!F257" xr:uid="{00000000-0004-0000-0600-000054040000}"/>
    <hyperlink ref="G257" location="'Final Draft'!G257" tooltip="Click to drilldown" display="'Final Draft'!G257" xr:uid="{00000000-0004-0000-0600-000055040000}"/>
    <hyperlink ref="H257" location="'Final Draft'!H257" tooltip="Click to drilldown" display="'Final Draft'!H257" xr:uid="{00000000-0004-0000-0600-000056040000}"/>
    <hyperlink ref="I257" location="'Final Draft'!I257" tooltip="Click to drilldown" display="'Final Draft'!I257" xr:uid="{00000000-0004-0000-0600-000057040000}"/>
    <hyperlink ref="J257" location="'Final Draft'!J257" tooltip="Click to drilldown" display="'Final Draft'!J257" xr:uid="{00000000-0004-0000-0600-000058040000}"/>
    <hyperlink ref="K257" location="'Final Draft'!K257" tooltip="Click to drilldown" display="'Final Draft'!K257" xr:uid="{00000000-0004-0000-0600-000059040000}"/>
    <hyperlink ref="L257" location="'Final Draft'!L257" tooltip="Click to drilldown" display="'Final Draft'!L257" xr:uid="{00000000-0004-0000-0600-00005A040000}"/>
    <hyperlink ref="M257" location="'Final Draft'!M257" tooltip="Click to drilldown" display="'Final Draft'!M257" xr:uid="{00000000-0004-0000-0600-00005B040000}"/>
    <hyperlink ref="B258" location="'Final Draft'!B258" tooltip="Click to drilldown" display="'Final Draft'!B258" xr:uid="{00000000-0004-0000-0600-00005C040000}"/>
    <hyperlink ref="C258" location="'Final Draft'!C258" tooltip="Click to drilldown" display="'Final Draft'!C258" xr:uid="{00000000-0004-0000-0600-00005D040000}"/>
    <hyperlink ref="D258" location="'Final Draft'!D258" tooltip="Click to drilldown" display="'Final Draft'!D258" xr:uid="{00000000-0004-0000-0600-00005E040000}"/>
    <hyperlink ref="E258" location="'Final Draft'!E258" tooltip="Click to drilldown" display="'Final Draft'!E258" xr:uid="{00000000-0004-0000-0600-00005F040000}"/>
    <hyperlink ref="F258" location="'Final Draft'!F258" tooltip="Click to drilldown" display="'Final Draft'!F258" xr:uid="{00000000-0004-0000-0600-000060040000}"/>
    <hyperlink ref="G258" location="'Final Draft'!G258" tooltip="Click to drilldown" display="'Final Draft'!G258" xr:uid="{00000000-0004-0000-0600-000061040000}"/>
    <hyperlink ref="H258" location="'Final Draft'!H258" tooltip="Click to drilldown" display="'Final Draft'!H258" xr:uid="{00000000-0004-0000-0600-000062040000}"/>
    <hyperlink ref="I258" location="'Final Draft'!I258" tooltip="Click to drilldown" display="'Final Draft'!I258" xr:uid="{00000000-0004-0000-0600-000063040000}"/>
    <hyperlink ref="J258" location="'Final Draft'!J258" tooltip="Click to drilldown" display="'Final Draft'!J258" xr:uid="{00000000-0004-0000-0600-000064040000}"/>
    <hyperlink ref="K258" location="'Final Draft'!K258" tooltip="Click to drilldown" display="'Final Draft'!K258" xr:uid="{00000000-0004-0000-0600-000065040000}"/>
    <hyperlink ref="L258" location="'Final Draft'!L258" tooltip="Click to drilldown" display="'Final Draft'!L258" xr:uid="{00000000-0004-0000-0600-000066040000}"/>
    <hyperlink ref="M258" location="'Final Draft'!M258" tooltip="Click to drilldown" display="'Final Draft'!M258" xr:uid="{00000000-0004-0000-0600-000067040000}"/>
    <hyperlink ref="B259" location="'Final Draft'!B259" tooltip="Click to drilldown" display="'Final Draft'!B259" xr:uid="{00000000-0004-0000-0600-000068040000}"/>
    <hyperlink ref="C259" location="'Final Draft'!C259" tooltip="Click to drilldown" display="'Final Draft'!C259" xr:uid="{00000000-0004-0000-0600-000069040000}"/>
    <hyperlink ref="D259" location="'Final Draft'!D259" tooltip="Click to drilldown" display="'Final Draft'!D259" xr:uid="{00000000-0004-0000-0600-00006A040000}"/>
    <hyperlink ref="E259" location="'Final Draft'!E259" tooltip="Click to drilldown" display="'Final Draft'!E259" xr:uid="{00000000-0004-0000-0600-00006B040000}"/>
    <hyperlink ref="F259" location="'Final Draft'!F259" tooltip="Click to drilldown" display="'Final Draft'!F259" xr:uid="{00000000-0004-0000-0600-00006C040000}"/>
    <hyperlink ref="G259" location="'Final Draft'!G259" tooltip="Click to drilldown" display="'Final Draft'!G259" xr:uid="{00000000-0004-0000-0600-00006D040000}"/>
    <hyperlink ref="H259" location="'Final Draft'!H259" tooltip="Click to drilldown" display="'Final Draft'!H259" xr:uid="{00000000-0004-0000-0600-00006E040000}"/>
    <hyperlink ref="I259" location="'Final Draft'!I259" tooltip="Click to drilldown" display="'Final Draft'!I259" xr:uid="{00000000-0004-0000-0600-00006F040000}"/>
    <hyperlink ref="J259" location="'Final Draft'!J259" tooltip="Click to drilldown" display="'Final Draft'!J259" xr:uid="{00000000-0004-0000-0600-000070040000}"/>
    <hyperlink ref="K259" location="'Final Draft'!K259" tooltip="Click to drilldown" display="'Final Draft'!K259" xr:uid="{00000000-0004-0000-0600-000071040000}"/>
    <hyperlink ref="L259" location="'Final Draft'!L259" tooltip="Click to drilldown" display="'Final Draft'!L259" xr:uid="{00000000-0004-0000-0600-000072040000}"/>
    <hyperlink ref="M259" location="'Final Draft'!M259" tooltip="Click to drilldown" display="'Final Draft'!M259" xr:uid="{00000000-0004-0000-0600-000073040000}"/>
    <hyperlink ref="B264" location="'Final Draft'!B264" tooltip="Click to drilldown" display="'Final Draft'!B264" xr:uid="{00000000-0004-0000-0600-000074040000}"/>
    <hyperlink ref="C264" location="'Final Draft'!C264" tooltip="Click to drilldown" display="'Final Draft'!C264" xr:uid="{00000000-0004-0000-0600-000075040000}"/>
    <hyperlink ref="D264" location="'Final Draft'!D264" tooltip="Click to drilldown" display="'Final Draft'!D264" xr:uid="{00000000-0004-0000-0600-000076040000}"/>
    <hyperlink ref="E264" location="'Final Draft'!E264" tooltip="Click to drilldown" display="'Final Draft'!E264" xr:uid="{00000000-0004-0000-0600-000077040000}"/>
    <hyperlink ref="F264" location="'Final Draft'!F264" tooltip="Click to drilldown" display="'Final Draft'!F264" xr:uid="{00000000-0004-0000-0600-000078040000}"/>
    <hyperlink ref="G264" location="'Final Draft'!G264" tooltip="Click to drilldown" display="'Final Draft'!G264" xr:uid="{00000000-0004-0000-0600-000079040000}"/>
    <hyperlink ref="H264" location="'Final Draft'!H264" tooltip="Click to drilldown" display="'Final Draft'!H264" xr:uid="{00000000-0004-0000-0600-00007A040000}"/>
    <hyperlink ref="I264" location="'Final Draft'!I264" tooltip="Click to drilldown" display="'Final Draft'!I264" xr:uid="{00000000-0004-0000-0600-00007B040000}"/>
    <hyperlink ref="J264" location="'Final Draft'!J264" tooltip="Click to drilldown" display="'Final Draft'!J264" xr:uid="{00000000-0004-0000-0600-00007C040000}"/>
    <hyperlink ref="K264" location="'Final Draft'!K264" tooltip="Click to drilldown" display="'Final Draft'!K264" xr:uid="{00000000-0004-0000-0600-00007D040000}"/>
    <hyperlink ref="L264" location="'Final Draft'!L264" tooltip="Click to drilldown" display="'Final Draft'!L264" xr:uid="{00000000-0004-0000-0600-00007E040000}"/>
    <hyperlink ref="M264" location="'Final Draft'!M264" tooltip="Click to drilldown" display="'Final Draft'!M264" xr:uid="{00000000-0004-0000-0600-00007F040000}"/>
    <hyperlink ref="B265" location="'Final Draft'!B265" tooltip="Click to drilldown" display="'Final Draft'!B265" xr:uid="{00000000-0004-0000-0600-000080040000}"/>
    <hyperlink ref="C265" location="'Final Draft'!C265" tooltip="Click to drilldown" display="'Final Draft'!C265" xr:uid="{00000000-0004-0000-0600-000081040000}"/>
    <hyperlink ref="D265" location="'Final Draft'!D265" tooltip="Click to drilldown" display="'Final Draft'!D265" xr:uid="{00000000-0004-0000-0600-000082040000}"/>
    <hyperlink ref="E265" location="'Final Draft'!E265" tooltip="Click to drilldown" display="'Final Draft'!E265" xr:uid="{00000000-0004-0000-0600-000083040000}"/>
    <hyperlink ref="F265" location="'Final Draft'!F265" tooltip="Click to drilldown" display="'Final Draft'!F265" xr:uid="{00000000-0004-0000-0600-000084040000}"/>
    <hyperlink ref="G265" location="'Final Draft'!G265" tooltip="Click to drilldown" display="'Final Draft'!G265" xr:uid="{00000000-0004-0000-0600-000085040000}"/>
    <hyperlink ref="H265" location="'Final Draft'!H265" tooltip="Click to drilldown" display="'Final Draft'!H265" xr:uid="{00000000-0004-0000-0600-000086040000}"/>
    <hyperlink ref="I265" location="'Final Draft'!I265" tooltip="Click to drilldown" display="'Final Draft'!I265" xr:uid="{00000000-0004-0000-0600-000087040000}"/>
    <hyperlink ref="J265" location="'Final Draft'!J265" tooltip="Click to drilldown" display="'Final Draft'!J265" xr:uid="{00000000-0004-0000-0600-000088040000}"/>
    <hyperlink ref="K265" location="'Final Draft'!K265" tooltip="Click to drilldown" display="'Final Draft'!K265" xr:uid="{00000000-0004-0000-0600-000089040000}"/>
    <hyperlink ref="L265" location="'Final Draft'!L265" tooltip="Click to drilldown" display="'Final Draft'!L265" xr:uid="{00000000-0004-0000-0600-00008A040000}"/>
    <hyperlink ref="M265" location="'Final Draft'!M265" tooltip="Click to drilldown" display="'Final Draft'!M265" xr:uid="{00000000-0004-0000-0600-00008B040000}"/>
    <hyperlink ref="B266" location="'Final Draft'!B266" tooltip="Click to drilldown" display="'Final Draft'!B266" xr:uid="{00000000-0004-0000-0600-00008C040000}"/>
    <hyperlink ref="C266" location="'Final Draft'!C266" tooltip="Click to drilldown" display="'Final Draft'!C266" xr:uid="{00000000-0004-0000-0600-00008D040000}"/>
    <hyperlink ref="D266" location="'Final Draft'!D266" tooltip="Click to drilldown" display="'Final Draft'!D266" xr:uid="{00000000-0004-0000-0600-00008E040000}"/>
    <hyperlink ref="E266" location="'Final Draft'!E266" tooltip="Click to drilldown" display="'Final Draft'!E266" xr:uid="{00000000-0004-0000-0600-00008F040000}"/>
    <hyperlink ref="F266" location="'Final Draft'!F266" tooltip="Click to drilldown" display="'Final Draft'!F266" xr:uid="{00000000-0004-0000-0600-000090040000}"/>
    <hyperlink ref="G266" location="'Final Draft'!G266" tooltip="Click to drilldown" display="'Final Draft'!G266" xr:uid="{00000000-0004-0000-0600-000091040000}"/>
    <hyperlink ref="H266" location="'Final Draft'!H266" tooltip="Click to drilldown" display="'Final Draft'!H266" xr:uid="{00000000-0004-0000-0600-000092040000}"/>
    <hyperlink ref="I266" location="'Final Draft'!I266" tooltip="Click to drilldown" display="'Final Draft'!I266" xr:uid="{00000000-0004-0000-0600-000093040000}"/>
    <hyperlink ref="J266" location="'Final Draft'!J266" tooltip="Click to drilldown" display="'Final Draft'!J266" xr:uid="{00000000-0004-0000-0600-000094040000}"/>
    <hyperlink ref="K266" location="'Final Draft'!K266" tooltip="Click to drilldown" display="'Final Draft'!K266" xr:uid="{00000000-0004-0000-0600-000095040000}"/>
    <hyperlink ref="L266" location="'Final Draft'!L266" tooltip="Click to drilldown" display="'Final Draft'!L266" xr:uid="{00000000-0004-0000-0600-000096040000}"/>
    <hyperlink ref="M266" location="'Final Draft'!M266" tooltip="Click to drilldown" display="'Final Draft'!M266" xr:uid="{00000000-0004-0000-0600-000097040000}"/>
    <hyperlink ref="B267" location="'Final Draft'!B267" tooltip="Click to drilldown" display="'Final Draft'!B267" xr:uid="{00000000-0004-0000-0600-000098040000}"/>
    <hyperlink ref="C267" location="'Final Draft'!C267" tooltip="Click to drilldown" display="'Final Draft'!C267" xr:uid="{00000000-0004-0000-0600-000099040000}"/>
    <hyperlink ref="D267" location="'Final Draft'!D267" tooltip="Click to drilldown" display="'Final Draft'!D267" xr:uid="{00000000-0004-0000-0600-00009A040000}"/>
    <hyperlink ref="E267" location="'Final Draft'!E267" tooltip="Click to drilldown" display="'Final Draft'!E267" xr:uid="{00000000-0004-0000-0600-00009B040000}"/>
    <hyperlink ref="F267" location="'Final Draft'!F267" tooltip="Click to drilldown" display="'Final Draft'!F267" xr:uid="{00000000-0004-0000-0600-00009C040000}"/>
    <hyperlink ref="G267" location="'Final Draft'!G267" tooltip="Click to drilldown" display="'Final Draft'!G267" xr:uid="{00000000-0004-0000-0600-00009D040000}"/>
    <hyperlink ref="H267" location="'Final Draft'!H267" tooltip="Click to drilldown" display="'Final Draft'!H267" xr:uid="{00000000-0004-0000-0600-00009E040000}"/>
    <hyperlink ref="I267" location="'Final Draft'!I267" tooltip="Click to drilldown" display="'Final Draft'!I267" xr:uid="{00000000-0004-0000-0600-00009F040000}"/>
    <hyperlink ref="J267" location="'Final Draft'!J267" tooltip="Click to drilldown" display="'Final Draft'!J267" xr:uid="{00000000-0004-0000-0600-0000A0040000}"/>
    <hyperlink ref="K267" location="'Final Draft'!K267" tooltip="Click to drilldown" display="'Final Draft'!K267" xr:uid="{00000000-0004-0000-0600-0000A1040000}"/>
    <hyperlink ref="L267" location="'Final Draft'!L267" tooltip="Click to drilldown" display="'Final Draft'!L267" xr:uid="{00000000-0004-0000-0600-0000A2040000}"/>
    <hyperlink ref="M267" location="'Final Draft'!M267" tooltip="Click to drilldown" display="'Final Draft'!M267" xr:uid="{00000000-0004-0000-0600-0000A3040000}"/>
    <hyperlink ref="B268" location="'Final Draft'!B268" tooltip="Click to drilldown" display="'Final Draft'!B268" xr:uid="{00000000-0004-0000-0600-0000A4040000}"/>
    <hyperlink ref="C268" location="'Final Draft'!C268" tooltip="Click to drilldown" display="'Final Draft'!C268" xr:uid="{00000000-0004-0000-0600-0000A5040000}"/>
    <hyperlink ref="D268" location="'Final Draft'!D268" tooltip="Click to drilldown" display="'Final Draft'!D268" xr:uid="{00000000-0004-0000-0600-0000A6040000}"/>
    <hyperlink ref="E268" location="'Final Draft'!E268" tooltip="Click to drilldown" display="'Final Draft'!E268" xr:uid="{00000000-0004-0000-0600-0000A7040000}"/>
    <hyperlink ref="F268" location="'Final Draft'!F268" tooltip="Click to drilldown" display="'Final Draft'!F268" xr:uid="{00000000-0004-0000-0600-0000A8040000}"/>
    <hyperlink ref="G268" location="'Final Draft'!G268" tooltip="Click to drilldown" display="'Final Draft'!G268" xr:uid="{00000000-0004-0000-0600-0000A9040000}"/>
    <hyperlink ref="H268" location="'Final Draft'!H268" tooltip="Click to drilldown" display="'Final Draft'!H268" xr:uid="{00000000-0004-0000-0600-0000AA040000}"/>
    <hyperlink ref="I268" location="'Final Draft'!I268" tooltip="Click to drilldown" display="'Final Draft'!I268" xr:uid="{00000000-0004-0000-0600-0000AB040000}"/>
    <hyperlink ref="J268" location="'Final Draft'!J268" tooltip="Click to drilldown" display="'Final Draft'!J268" xr:uid="{00000000-0004-0000-0600-0000AC040000}"/>
    <hyperlink ref="K268" location="'Final Draft'!K268" tooltip="Click to drilldown" display="'Final Draft'!K268" xr:uid="{00000000-0004-0000-0600-0000AD040000}"/>
    <hyperlink ref="L268" location="'Final Draft'!L268" tooltip="Click to drilldown" display="'Final Draft'!L268" xr:uid="{00000000-0004-0000-0600-0000AE040000}"/>
    <hyperlink ref="M268" location="'Final Draft'!M268" tooltip="Click to drilldown" display="'Final Draft'!M268" xr:uid="{00000000-0004-0000-0600-0000AF040000}"/>
    <hyperlink ref="B269" location="'Final Draft'!B269" tooltip="Click to drilldown" display="'Final Draft'!B269" xr:uid="{00000000-0004-0000-0600-0000B0040000}"/>
    <hyperlink ref="C269" location="'Final Draft'!C269" tooltip="Click to drilldown" display="'Final Draft'!C269" xr:uid="{00000000-0004-0000-0600-0000B1040000}"/>
    <hyperlink ref="D269" location="'Final Draft'!D269" tooltip="Click to drilldown" display="'Final Draft'!D269" xr:uid="{00000000-0004-0000-0600-0000B2040000}"/>
    <hyperlink ref="E269" location="'Final Draft'!E269" tooltip="Click to drilldown" display="'Final Draft'!E269" xr:uid="{00000000-0004-0000-0600-0000B3040000}"/>
    <hyperlink ref="F269" location="'Final Draft'!F269" tooltip="Click to drilldown" display="'Final Draft'!F269" xr:uid="{00000000-0004-0000-0600-0000B4040000}"/>
    <hyperlink ref="G269" location="'Final Draft'!G269" tooltip="Click to drilldown" display="'Final Draft'!G269" xr:uid="{00000000-0004-0000-0600-0000B5040000}"/>
    <hyperlink ref="H269" location="'Final Draft'!H269" tooltip="Click to drilldown" display="'Final Draft'!H269" xr:uid="{00000000-0004-0000-0600-0000B6040000}"/>
    <hyperlink ref="I269" location="'Final Draft'!I269" tooltip="Click to drilldown" display="'Final Draft'!I269" xr:uid="{00000000-0004-0000-0600-0000B7040000}"/>
    <hyperlink ref="J269" location="'Final Draft'!J269" tooltip="Click to drilldown" display="'Final Draft'!J269" xr:uid="{00000000-0004-0000-0600-0000B8040000}"/>
    <hyperlink ref="K269" location="'Final Draft'!K269" tooltip="Click to drilldown" display="'Final Draft'!K269" xr:uid="{00000000-0004-0000-0600-0000B9040000}"/>
    <hyperlink ref="L269" location="'Final Draft'!L269" tooltip="Click to drilldown" display="'Final Draft'!L269" xr:uid="{00000000-0004-0000-0600-0000BA040000}"/>
    <hyperlink ref="M269" location="'Final Draft'!M269" tooltip="Click to drilldown" display="'Final Draft'!M269" xr:uid="{00000000-0004-0000-0600-0000BB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9" manualBreakCount="9">
    <brk id="33" min="1" max="6" man="1"/>
    <brk id="64" min="1" max="6" man="1"/>
    <brk id="88" min="1" max="6" man="1"/>
    <brk id="111" min="1" max="6" man="1"/>
    <brk id="138" min="1" max="6" man="1"/>
    <brk id="165" min="1" max="6" man="1"/>
    <brk id="191" min="1" max="6" man="1"/>
    <brk id="218" min="1" max="6" man="1"/>
    <brk id="244" min="1" max="6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72"/>
  <sheetViews>
    <sheetView showGridLines="0" topLeftCell="B31" workbookViewId="0">
      <selection activeCell="C64" sqref="C64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Draft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411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3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22190000</v>
      </c>
      <c r="E12" s="83">
        <v>23074975</v>
      </c>
      <c r="F12" s="83">
        <v>23995257.129999999</v>
      </c>
      <c r="G12" s="84">
        <v>24952255.449999999</v>
      </c>
      <c r="H12" s="44">
        <v>25944524.91</v>
      </c>
      <c r="I12" s="45">
        <v>26976310.52</v>
      </c>
      <c r="J12" s="45">
        <v>28049187.690000001</v>
      </c>
      <c r="K12" s="45">
        <v>29164794.68</v>
      </c>
      <c r="L12" s="45">
        <v>30324835.140000001</v>
      </c>
      <c r="M12" s="45">
        <v>31531080.670000002</v>
      </c>
    </row>
    <row r="13" spans="1:14" x14ac:dyDescent="0.25">
      <c r="A13" s="13" t="s">
        <v>215</v>
      </c>
      <c r="B13" s="80" t="s">
        <v>145</v>
      </c>
      <c r="C13" s="81">
        <v>6958005.29</v>
      </c>
      <c r="D13" s="82">
        <v>7600681.5999999996</v>
      </c>
      <c r="E13" s="83">
        <v>8101902.6200000001</v>
      </c>
      <c r="F13" s="83">
        <v>8283927.8099999996</v>
      </c>
      <c r="G13" s="84">
        <v>8610095.0899999999</v>
      </c>
      <c r="H13" s="44">
        <v>8897166.4000000004</v>
      </c>
      <c r="I13" s="45">
        <v>9297573.9100000001</v>
      </c>
      <c r="J13" s="45">
        <v>9611847</v>
      </c>
      <c r="K13" s="45">
        <v>10040536.199999999</v>
      </c>
      <c r="L13" s="45">
        <v>10384213.890000001</v>
      </c>
      <c r="M13" s="45">
        <v>10843475.210000001</v>
      </c>
    </row>
    <row r="14" spans="1:14" x14ac:dyDescent="0.25">
      <c r="A14" s="13" t="s">
        <v>216</v>
      </c>
      <c r="B14" s="80" t="s">
        <v>146</v>
      </c>
      <c r="C14" s="81">
        <v>240000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1260396.3500000001</v>
      </c>
      <c r="D15" s="82">
        <v>1448353.36</v>
      </c>
      <c r="E15" s="83">
        <v>1526136.21</v>
      </c>
      <c r="F15" s="83">
        <v>1576203.39</v>
      </c>
      <c r="G15" s="84">
        <v>1638392.5</v>
      </c>
      <c r="H15" s="44">
        <v>1692783.95</v>
      </c>
      <c r="I15" s="45">
        <v>1759464.2</v>
      </c>
      <c r="J15" s="45">
        <v>1818522.97</v>
      </c>
      <c r="K15" s="45">
        <v>1890051.31</v>
      </c>
      <c r="L15" s="45">
        <v>1954145.41</v>
      </c>
      <c r="M15" s="45">
        <v>2030908.42</v>
      </c>
    </row>
    <row r="16" spans="1:14" x14ac:dyDescent="0.25">
      <c r="A16" s="13" t="s">
        <v>218</v>
      </c>
      <c r="B16" s="80" t="s">
        <v>148</v>
      </c>
      <c r="C16" s="81">
        <v>16459014.52</v>
      </c>
      <c r="D16" s="82">
        <v>12596836.779999999</v>
      </c>
      <c r="E16" s="83">
        <v>10746920.310000001</v>
      </c>
      <c r="F16" s="83">
        <v>10879675.09</v>
      </c>
      <c r="G16" s="84">
        <v>11052876.75</v>
      </c>
      <c r="H16" s="44">
        <v>11174070.98</v>
      </c>
      <c r="I16" s="45">
        <v>11327605.59</v>
      </c>
      <c r="J16" s="45">
        <v>11487088.26</v>
      </c>
      <c r="K16" s="45">
        <v>11648623.07</v>
      </c>
      <c r="L16" s="45">
        <v>11864316.960000001</v>
      </c>
      <c r="M16" s="45">
        <v>12033279.699999999</v>
      </c>
    </row>
    <row r="17" spans="1:13" x14ac:dyDescent="0.25">
      <c r="A17" s="13" t="s">
        <v>219</v>
      </c>
      <c r="B17" s="80" t="s">
        <v>149</v>
      </c>
      <c r="C17" s="81">
        <v>18865245.399999999</v>
      </c>
      <c r="D17" s="82">
        <v>19218564.960000001</v>
      </c>
      <c r="E17" s="83">
        <v>19299403.399999999</v>
      </c>
      <c r="F17" s="83">
        <v>19926517.010000002</v>
      </c>
      <c r="G17" s="84">
        <v>20596021.73</v>
      </c>
      <c r="H17" s="44">
        <v>21276700.359999999</v>
      </c>
      <c r="I17" s="45">
        <v>22005363.120000001</v>
      </c>
      <c r="J17" s="45">
        <v>22734849</v>
      </c>
      <c r="K17" s="45">
        <v>23514026.390000001</v>
      </c>
      <c r="L17" s="45">
        <v>24295794.5</v>
      </c>
      <c r="M17" s="45">
        <v>25129084.370000001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65447147.559999995</v>
      </c>
      <c r="D19" s="66">
        <f t="shared" ref="D19:M19" si="1">SUM(D11:D18)</f>
        <v>63334436.700000003</v>
      </c>
      <c r="E19" s="65">
        <f t="shared" si="1"/>
        <v>63029337.539999999</v>
      </c>
      <c r="F19" s="65">
        <f t="shared" si="1"/>
        <v>64941580.430000007</v>
      </c>
      <c r="G19" s="67">
        <f t="shared" si="1"/>
        <v>67129641.519999996</v>
      </c>
      <c r="H19" s="43">
        <f t="shared" si="1"/>
        <v>69265246.600000009</v>
      </c>
      <c r="I19" s="31">
        <f t="shared" si="1"/>
        <v>71646317.340000004</v>
      </c>
      <c r="J19" s="31">
        <f t="shared" si="1"/>
        <v>73981494.919999987</v>
      </c>
      <c r="K19" s="31">
        <f t="shared" si="1"/>
        <v>76538031.650000006</v>
      </c>
      <c r="L19" s="31">
        <f t="shared" si="1"/>
        <v>79103305.900000006</v>
      </c>
      <c r="M19" s="31">
        <f t="shared" si="1"/>
        <v>81847828.370000005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21836150.899999999</v>
      </c>
      <c r="D21" s="82">
        <v>23134035.52</v>
      </c>
      <c r="E21" s="81">
        <v>24103246.829999998</v>
      </c>
      <c r="F21" s="81">
        <v>24884482.149999999</v>
      </c>
      <c r="G21" s="86">
        <v>25706077.140000001</v>
      </c>
      <c r="H21" s="46">
        <v>26521987.23</v>
      </c>
      <c r="I21" s="47">
        <v>27362244.559999999</v>
      </c>
      <c r="J21" s="47">
        <v>28227582.09</v>
      </c>
      <c r="K21" s="47">
        <v>29118743.460000001</v>
      </c>
      <c r="L21" s="47">
        <v>30036495.940000001</v>
      </c>
      <c r="M21" s="47">
        <v>30981630.690000001</v>
      </c>
    </row>
    <row r="22" spans="1:13" x14ac:dyDescent="0.25">
      <c r="A22" s="13" t="s">
        <v>221</v>
      </c>
      <c r="B22" s="85" t="s">
        <v>151</v>
      </c>
      <c r="C22" s="81">
        <v>15681639.52</v>
      </c>
      <c r="D22" s="82">
        <v>10001017.970000001</v>
      </c>
      <c r="E22" s="81">
        <v>9271834.3599999994</v>
      </c>
      <c r="F22" s="81">
        <v>9583885.5800000001</v>
      </c>
      <c r="G22" s="86">
        <v>9979432.5099999998</v>
      </c>
      <c r="H22" s="46">
        <v>9878805.2699999996</v>
      </c>
      <c r="I22" s="47">
        <v>10172230.369999999</v>
      </c>
      <c r="J22" s="47">
        <v>10630725.039999999</v>
      </c>
      <c r="K22" s="47">
        <v>11068280.949999999</v>
      </c>
      <c r="L22" s="47">
        <v>10907662.18</v>
      </c>
      <c r="M22" s="47">
        <v>11199832.289999999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462170</v>
      </c>
      <c r="E23" s="81">
        <v>581428</v>
      </c>
      <c r="F23" s="81">
        <v>536900</v>
      </c>
      <c r="G23" s="86">
        <v>500594</v>
      </c>
      <c r="H23" s="46">
        <v>463633</v>
      </c>
      <c r="I23" s="47">
        <v>425838</v>
      </c>
      <c r="J23" s="47">
        <v>387311</v>
      </c>
      <c r="K23" s="47">
        <v>347644</v>
      </c>
      <c r="L23" s="47">
        <v>307180</v>
      </c>
      <c r="M23" s="47">
        <v>265769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4876726.03</v>
      </c>
      <c r="D25" s="82">
        <v>5327471.84</v>
      </c>
      <c r="E25" s="81">
        <v>5504757.4900000002</v>
      </c>
      <c r="F25" s="81">
        <v>5688246.4299999997</v>
      </c>
      <c r="G25" s="86">
        <v>5800508.4299999997</v>
      </c>
      <c r="H25" s="46">
        <v>6011252.8499999996</v>
      </c>
      <c r="I25" s="47">
        <v>6128660.6299999999</v>
      </c>
      <c r="J25" s="47">
        <v>6353366.3600000003</v>
      </c>
      <c r="K25" s="47">
        <v>6476008.6600000001</v>
      </c>
      <c r="L25" s="47">
        <v>6716130.2599999998</v>
      </c>
      <c r="M25" s="47">
        <v>6843677.7400000002</v>
      </c>
    </row>
    <row r="26" spans="1:13" x14ac:dyDescent="0.25">
      <c r="A26" s="13" t="s">
        <v>225</v>
      </c>
      <c r="B26" s="85" t="s">
        <v>155</v>
      </c>
      <c r="C26" s="81">
        <v>11862083.09</v>
      </c>
      <c r="D26" s="82">
        <v>12726244.17</v>
      </c>
      <c r="E26" s="81">
        <v>13140442.699999999</v>
      </c>
      <c r="F26" s="81">
        <v>13568300.439999999</v>
      </c>
      <c r="G26" s="86">
        <v>14010272.33</v>
      </c>
      <c r="H26" s="46">
        <v>14466828.75</v>
      </c>
      <c r="I26" s="47">
        <v>14938455.85</v>
      </c>
      <c r="J26" s="47">
        <v>15425656.300000001</v>
      </c>
      <c r="K26" s="47">
        <v>15928949.17</v>
      </c>
      <c r="L26" s="47">
        <v>16448871.5</v>
      </c>
      <c r="M26" s="47">
        <v>16985978.289999999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64240071.540000007</v>
      </c>
      <c r="D28" s="70">
        <f t="shared" ref="D28:M28" si="2">SUM(D20:D27)</f>
        <v>61774295.5</v>
      </c>
      <c r="E28" s="69">
        <f t="shared" si="2"/>
        <v>62725065.379999995</v>
      </c>
      <c r="F28" s="69">
        <f t="shared" si="2"/>
        <v>64385170.599999994</v>
      </c>
      <c r="G28" s="71">
        <f t="shared" si="2"/>
        <v>66120240.409999996</v>
      </c>
      <c r="H28" s="43">
        <f t="shared" si="2"/>
        <v>67465863.099999994</v>
      </c>
      <c r="I28" s="31">
        <f t="shared" si="2"/>
        <v>69150785.409999996</v>
      </c>
      <c r="J28" s="31">
        <f t="shared" si="2"/>
        <v>71147996.789999992</v>
      </c>
      <c r="K28" s="31">
        <f t="shared" si="2"/>
        <v>73062982.239999995</v>
      </c>
      <c r="L28" s="31">
        <f t="shared" si="2"/>
        <v>74539695.879999995</v>
      </c>
      <c r="M28" s="31">
        <f t="shared" si="2"/>
        <v>76400244.010000005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1207076.0199999884</v>
      </c>
      <c r="D29" s="95">
        <f t="shared" si="3"/>
        <v>1560141.200000003</v>
      </c>
      <c r="E29" s="95">
        <f t="shared" si="3"/>
        <v>304272.16000000387</v>
      </c>
      <c r="F29" s="95">
        <f t="shared" si="3"/>
        <v>556409.83000001311</v>
      </c>
      <c r="G29" s="96">
        <f t="shared" si="3"/>
        <v>1009401.1099999994</v>
      </c>
      <c r="H29" s="50">
        <f t="shared" si="3"/>
        <v>1799383.5000000149</v>
      </c>
      <c r="I29" s="51">
        <f t="shared" si="3"/>
        <v>2495531.9300000072</v>
      </c>
      <c r="J29" s="51">
        <f t="shared" si="3"/>
        <v>2833498.1299999952</v>
      </c>
      <c r="K29" s="51">
        <f t="shared" si="3"/>
        <v>3475049.4100000113</v>
      </c>
      <c r="L29" s="51">
        <f t="shared" si="3"/>
        <v>4563610.0200000107</v>
      </c>
      <c r="M29" s="51">
        <f t="shared" si="3"/>
        <v>5447584.3599999994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32305993</v>
      </c>
      <c r="D31" s="82">
        <v>21936369</v>
      </c>
      <c r="E31" s="81">
        <v>481500</v>
      </c>
      <c r="F31" s="81">
        <v>481500</v>
      </c>
      <c r="G31" s="86">
        <v>481500</v>
      </c>
      <c r="H31" s="46">
        <v>481500</v>
      </c>
      <c r="I31" s="47">
        <v>481500</v>
      </c>
      <c r="J31" s="47">
        <v>481500</v>
      </c>
      <c r="K31" s="47">
        <v>481500</v>
      </c>
      <c r="L31" s="47">
        <v>481500</v>
      </c>
      <c r="M31" s="47">
        <v>481500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33513069.019999988</v>
      </c>
      <c r="D33" s="73">
        <f t="shared" ref="D33:M33" si="4">SUM(D29:D32)</f>
        <v>23496510.200000003</v>
      </c>
      <c r="E33" s="73">
        <f t="shared" si="4"/>
        <v>785772.16000000387</v>
      </c>
      <c r="F33" s="73">
        <f t="shared" si="4"/>
        <v>1037909.8300000131</v>
      </c>
      <c r="G33" s="74">
        <f t="shared" si="4"/>
        <v>1490901.1099999994</v>
      </c>
      <c r="H33" s="50">
        <f t="shared" si="4"/>
        <v>2280883.5000000149</v>
      </c>
      <c r="I33" s="51">
        <f t="shared" si="4"/>
        <v>2977031.9300000072</v>
      </c>
      <c r="J33" s="51">
        <f t="shared" si="4"/>
        <v>3314998.1299999952</v>
      </c>
      <c r="K33" s="51">
        <f t="shared" si="4"/>
        <v>3956549.4100000113</v>
      </c>
      <c r="L33" s="51">
        <f t="shared" si="4"/>
        <v>5045110.0200000107</v>
      </c>
      <c r="M33" s="51">
        <f t="shared" si="4"/>
        <v>5929084.3599999994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-75312421.629999995</v>
      </c>
      <c r="D41" s="82">
        <v>-53078663.520000003</v>
      </c>
      <c r="E41" s="81">
        <v>-8836199.8699999992</v>
      </c>
      <c r="F41" s="81">
        <v>-8992200.0899999999</v>
      </c>
      <c r="G41" s="86">
        <v>-8265199.71</v>
      </c>
      <c r="H41" s="46">
        <v>-8142200.0999999996</v>
      </c>
      <c r="I41" s="47">
        <v>-8460199.6300000008</v>
      </c>
      <c r="J41" s="47">
        <v>-8057199.7000000002</v>
      </c>
      <c r="K41" s="47">
        <v>-8315199.7000000002</v>
      </c>
      <c r="L41" s="47">
        <v>-8212200.0499999998</v>
      </c>
      <c r="M41" s="47">
        <v>-8370200.1600000001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350000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-74790421.629999995</v>
      </c>
      <c r="D44" s="66">
        <f t="shared" si="7"/>
        <v>-52728663.520000003</v>
      </c>
      <c r="E44" s="65">
        <f t="shared" si="7"/>
        <v>-8516199.8699999992</v>
      </c>
      <c r="F44" s="65">
        <f t="shared" si="7"/>
        <v>-8672200.0899999999</v>
      </c>
      <c r="G44" s="67">
        <f t="shared" si="7"/>
        <v>-7945199.71</v>
      </c>
      <c r="H44" s="43">
        <f t="shared" si="7"/>
        <v>-7822200.0999999996</v>
      </c>
      <c r="I44" s="31">
        <f t="shared" si="7"/>
        <v>-8140199.6300000008</v>
      </c>
      <c r="J44" s="31">
        <f t="shared" si="7"/>
        <v>-7737199.7000000002</v>
      </c>
      <c r="K44" s="31">
        <f t="shared" si="7"/>
        <v>-7995199.7000000002</v>
      </c>
      <c r="L44" s="31">
        <f t="shared" si="7"/>
        <v>-7892200.0499999998</v>
      </c>
      <c r="M44" s="31">
        <f t="shared" si="7"/>
        <v>-8050200.1600000001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-1905575</v>
      </c>
      <c r="E46" s="81">
        <v>-2229232</v>
      </c>
      <c r="F46" s="81">
        <v>-1929816</v>
      </c>
      <c r="G46" s="86">
        <v>-1966185</v>
      </c>
      <c r="H46" s="46">
        <v>-2003083</v>
      </c>
      <c r="I46" s="47">
        <v>-2040878</v>
      </c>
      <c r="J46" s="47">
        <v>-2079405</v>
      </c>
      <c r="K46" s="47">
        <v>-2119074</v>
      </c>
      <c r="L46" s="47">
        <v>-2159537</v>
      </c>
      <c r="M46" s="47">
        <v>-2200945</v>
      </c>
    </row>
    <row r="47" spans="1:13" x14ac:dyDescent="0.25">
      <c r="A47" s="13" t="s">
        <v>413</v>
      </c>
      <c r="B47" s="85" t="s">
        <v>414</v>
      </c>
      <c r="C47" s="81">
        <v>2700000</v>
      </c>
      <c r="D47" s="82">
        <v>-300000</v>
      </c>
      <c r="E47" s="81">
        <v>-300000</v>
      </c>
      <c r="F47" s="81">
        <v>-300000</v>
      </c>
      <c r="G47" s="86">
        <v>-300000</v>
      </c>
      <c r="H47" s="46">
        <v>-300000</v>
      </c>
      <c r="I47" s="47">
        <v>-300000</v>
      </c>
      <c r="J47" s="47">
        <v>-300000</v>
      </c>
      <c r="K47" s="47">
        <v>-300000</v>
      </c>
      <c r="L47" s="47">
        <v>-300000</v>
      </c>
      <c r="M47" s="47">
        <v>0</v>
      </c>
    </row>
    <row r="48" spans="1:13" x14ac:dyDescent="0.25">
      <c r="A48" s="13" t="s">
        <v>231</v>
      </c>
      <c r="B48" s="85" t="s">
        <v>158</v>
      </c>
      <c r="C48" s="81">
        <v>21200000</v>
      </c>
      <c r="D48" s="82">
        <v>8780000</v>
      </c>
      <c r="E48" s="81">
        <v>0</v>
      </c>
      <c r="F48" s="81">
        <v>0</v>
      </c>
      <c r="G48" s="86">
        <v>0</v>
      </c>
      <c r="H48" s="46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</row>
    <row r="49" spans="1:13" hidden="1" x14ac:dyDescent="0.25">
      <c r="A49" s="13" t="s">
        <v>206</v>
      </c>
      <c r="B49" s="63"/>
      <c r="C49" s="57"/>
      <c r="D49" s="58"/>
      <c r="E49" s="57"/>
      <c r="F49" s="57"/>
      <c r="G49" s="59"/>
      <c r="H49" s="42"/>
      <c r="I49" s="29"/>
      <c r="J49" s="29"/>
      <c r="K49" s="29"/>
      <c r="L49" s="29"/>
      <c r="M49" s="29"/>
    </row>
    <row r="50" spans="1:13" ht="15.75" thickBot="1" x14ac:dyDescent="0.3">
      <c r="A50" s="13" t="s">
        <v>43</v>
      </c>
      <c r="B50" s="68" t="str">
        <f>"Total "&amp;B45</f>
        <v>Total Financing Fund Flows</v>
      </c>
      <c r="C50" s="69">
        <f t="shared" ref="C50:M50" si="8">SUM(C46:C49)</f>
        <v>23248654</v>
      </c>
      <c r="D50" s="70">
        <f t="shared" si="8"/>
        <v>6574425</v>
      </c>
      <c r="E50" s="69">
        <f t="shared" si="8"/>
        <v>-2529232</v>
      </c>
      <c r="F50" s="69">
        <f t="shared" si="8"/>
        <v>-2229816</v>
      </c>
      <c r="G50" s="71">
        <f t="shared" si="8"/>
        <v>-2266185</v>
      </c>
      <c r="H50" s="43">
        <f t="shared" si="8"/>
        <v>-2303083</v>
      </c>
      <c r="I50" s="31">
        <f t="shared" si="8"/>
        <v>-2340878</v>
      </c>
      <c r="J50" s="31">
        <f t="shared" si="8"/>
        <v>-2379405</v>
      </c>
      <c r="K50" s="31">
        <f t="shared" si="8"/>
        <v>-2419074</v>
      </c>
      <c r="L50" s="31">
        <f t="shared" si="8"/>
        <v>-2459537</v>
      </c>
      <c r="M50" s="31">
        <f t="shared" si="8"/>
        <v>-2200945</v>
      </c>
    </row>
    <row r="51" spans="1:13" ht="15.75" thickTop="1" x14ac:dyDescent="0.25">
      <c r="A51" s="13" t="s">
        <v>43</v>
      </c>
      <c r="B51" s="94" t="s">
        <v>108</v>
      </c>
      <c r="C51" s="95">
        <f t="shared" ref="C51:M51" si="9">C33+C39+C44+C50</f>
        <v>-8205342.6100000069</v>
      </c>
      <c r="D51" s="95">
        <f t="shared" si="9"/>
        <v>-12534372.32</v>
      </c>
      <c r="E51" s="95">
        <f t="shared" si="9"/>
        <v>-136303.70999999531</v>
      </c>
      <c r="F51" s="95">
        <f t="shared" si="9"/>
        <v>259249.74000001326</v>
      </c>
      <c r="G51" s="96">
        <f t="shared" si="9"/>
        <v>1402872.3999999994</v>
      </c>
      <c r="H51" s="50">
        <f t="shared" si="9"/>
        <v>2278956.4000000153</v>
      </c>
      <c r="I51" s="51">
        <f t="shared" si="9"/>
        <v>2619310.3000000063</v>
      </c>
      <c r="J51" s="51">
        <f t="shared" si="9"/>
        <v>3321749.429999995</v>
      </c>
      <c r="K51" s="51">
        <f t="shared" si="9"/>
        <v>3665631.7100000111</v>
      </c>
      <c r="L51" s="51">
        <f t="shared" si="9"/>
        <v>4816728.9700000109</v>
      </c>
      <c r="M51" s="51">
        <f t="shared" si="9"/>
        <v>5801295.1999999993</v>
      </c>
    </row>
    <row r="52" spans="1:13" x14ac:dyDescent="0.25">
      <c r="A52" s="13" t="s">
        <v>43</v>
      </c>
      <c r="B52" s="97" t="s">
        <v>78</v>
      </c>
      <c r="C52" s="98"/>
      <c r="D52" s="99"/>
      <c r="E52" s="98"/>
      <c r="F52" s="98"/>
      <c r="G52" s="100"/>
      <c r="H52" s="41"/>
      <c r="I52" s="30"/>
      <c r="J52" s="30"/>
      <c r="K52" s="30"/>
      <c r="L52" s="30"/>
      <c r="M52" s="30"/>
    </row>
    <row r="53" spans="1:13" x14ac:dyDescent="0.25">
      <c r="A53" s="13" t="s">
        <v>232</v>
      </c>
      <c r="B53" s="85" t="s">
        <v>159</v>
      </c>
      <c r="C53" s="81">
        <v>-1884825.84</v>
      </c>
      <c r="D53" s="82">
        <v>-806689.92</v>
      </c>
      <c r="E53" s="81">
        <v>-872190</v>
      </c>
      <c r="F53" s="81">
        <v>-921690</v>
      </c>
      <c r="G53" s="86">
        <v>-857190</v>
      </c>
      <c r="H53" s="46">
        <v>-976690</v>
      </c>
      <c r="I53" s="47">
        <v>-977190</v>
      </c>
      <c r="J53" s="47">
        <v>-976690</v>
      </c>
      <c r="K53" s="47">
        <v>-907190</v>
      </c>
      <c r="L53" s="47">
        <v>-1031690</v>
      </c>
      <c r="M53" s="47">
        <v>-1032190</v>
      </c>
    </row>
    <row r="54" spans="1:13" x14ac:dyDescent="0.25">
      <c r="A54" s="13" t="s">
        <v>233</v>
      </c>
      <c r="B54" s="85" t="s">
        <v>160</v>
      </c>
      <c r="C54" s="81">
        <v>-2700042.36</v>
      </c>
      <c r="D54" s="82">
        <v>-2234499.96</v>
      </c>
      <c r="E54" s="81">
        <v>-2234500</v>
      </c>
      <c r="F54" s="81">
        <v>-2234500</v>
      </c>
      <c r="G54" s="86">
        <v>-2234500</v>
      </c>
      <c r="H54" s="46">
        <v>-2234500</v>
      </c>
      <c r="I54" s="47">
        <v>-2234500</v>
      </c>
      <c r="J54" s="47">
        <v>-2234500</v>
      </c>
      <c r="K54" s="47">
        <v>-2234500</v>
      </c>
      <c r="L54" s="47">
        <v>-2234500</v>
      </c>
      <c r="M54" s="47">
        <v>-2234500</v>
      </c>
    </row>
    <row r="55" spans="1:13" x14ac:dyDescent="0.25">
      <c r="A55" s="13" t="s">
        <v>234</v>
      </c>
      <c r="B55" s="85" t="s">
        <v>161</v>
      </c>
      <c r="C55" s="81">
        <v>-2287150.0800000001</v>
      </c>
      <c r="D55" s="82">
        <v>-80000.039999999994</v>
      </c>
      <c r="E55" s="81">
        <v>-90000</v>
      </c>
      <c r="F55" s="81">
        <v>-80000</v>
      </c>
      <c r="G55" s="86">
        <v>-90000</v>
      </c>
      <c r="H55" s="46">
        <v>-80000</v>
      </c>
      <c r="I55" s="47">
        <v>-90000</v>
      </c>
      <c r="J55" s="47">
        <v>-80000</v>
      </c>
      <c r="K55" s="47">
        <v>-90000</v>
      </c>
      <c r="L55" s="47">
        <v>-80000</v>
      </c>
      <c r="M55" s="47">
        <v>-80000</v>
      </c>
    </row>
    <row r="56" spans="1:13" x14ac:dyDescent="0.25">
      <c r="A56" s="13" t="s">
        <v>235</v>
      </c>
      <c r="B56" s="85" t="s">
        <v>162</v>
      </c>
      <c r="C56" s="81">
        <v>9329817.7200000007</v>
      </c>
      <c r="D56" s="82">
        <v>9303000.9600000009</v>
      </c>
      <c r="E56" s="81">
        <v>1576113</v>
      </c>
      <c r="F56" s="81">
        <v>1220242</v>
      </c>
      <c r="G56" s="86">
        <v>1156139</v>
      </c>
      <c r="H56" s="46">
        <v>971139</v>
      </c>
      <c r="I56" s="47">
        <v>966139</v>
      </c>
      <c r="J56" s="47">
        <v>971139</v>
      </c>
      <c r="K56" s="47">
        <v>1156139</v>
      </c>
      <c r="L56" s="47">
        <v>946139</v>
      </c>
      <c r="M56" s="47">
        <v>646139</v>
      </c>
    </row>
    <row r="57" spans="1:13" x14ac:dyDescent="0.25">
      <c r="A57" s="13" t="s">
        <v>236</v>
      </c>
      <c r="B57" s="85" t="s">
        <v>163</v>
      </c>
      <c r="C57" s="81">
        <v>3964964.64</v>
      </c>
      <c r="D57" s="82">
        <v>3762322.08</v>
      </c>
      <c r="E57" s="81">
        <v>905000</v>
      </c>
      <c r="F57" s="81">
        <v>665000</v>
      </c>
      <c r="G57" s="86">
        <v>500000</v>
      </c>
      <c r="H57" s="46">
        <v>515000</v>
      </c>
      <c r="I57" s="47">
        <v>500000</v>
      </c>
      <c r="J57" s="47">
        <v>500000</v>
      </c>
      <c r="K57" s="47">
        <v>500000</v>
      </c>
      <c r="L57" s="47">
        <v>500000</v>
      </c>
      <c r="M57" s="47">
        <v>505000</v>
      </c>
    </row>
    <row r="58" spans="1:13" x14ac:dyDescent="0.25">
      <c r="A58" s="13" t="s">
        <v>237</v>
      </c>
      <c r="B58" s="85" t="s">
        <v>164</v>
      </c>
      <c r="C58" s="81">
        <v>2405746.2000000002</v>
      </c>
      <c r="D58" s="82">
        <v>2633306.16</v>
      </c>
      <c r="E58" s="81">
        <v>80000</v>
      </c>
      <c r="F58" s="81">
        <v>90000</v>
      </c>
      <c r="G58" s="86">
        <v>80000</v>
      </c>
      <c r="H58" s="46">
        <v>90000</v>
      </c>
      <c r="I58" s="47">
        <v>80000</v>
      </c>
      <c r="J58" s="47">
        <v>90000</v>
      </c>
      <c r="K58" s="47">
        <v>80000</v>
      </c>
      <c r="L58" s="47">
        <v>90000</v>
      </c>
      <c r="M58" s="47">
        <v>90000</v>
      </c>
    </row>
    <row r="59" spans="1:13" hidden="1" x14ac:dyDescent="0.25">
      <c r="A59" s="13" t="s">
        <v>206</v>
      </c>
      <c r="B59" s="63"/>
      <c r="C59" s="57"/>
      <c r="D59" s="58"/>
      <c r="E59" s="57"/>
      <c r="F59" s="57"/>
      <c r="G59" s="59"/>
      <c r="H59" s="42"/>
      <c r="I59" s="29"/>
      <c r="J59" s="29"/>
      <c r="K59" s="29"/>
      <c r="L59" s="29"/>
      <c r="M59" s="29"/>
    </row>
    <row r="60" spans="1:13" ht="15.75" thickBot="1" x14ac:dyDescent="0.3">
      <c r="A60" s="13" t="s">
        <v>43</v>
      </c>
      <c r="B60" s="68" t="str">
        <f>"Total "&amp;B52</f>
        <v>Total Reserve Movements</v>
      </c>
      <c r="C60" s="69">
        <f t="shared" ref="C60:M60" si="10">SUM(C53:C59)</f>
        <v>8828510.2800000012</v>
      </c>
      <c r="D60" s="70">
        <f t="shared" si="10"/>
        <v>12577439.280000001</v>
      </c>
      <c r="E60" s="69">
        <f t="shared" si="10"/>
        <v>-635577</v>
      </c>
      <c r="F60" s="69">
        <f t="shared" si="10"/>
        <v>-1260948</v>
      </c>
      <c r="G60" s="71">
        <f t="shared" si="10"/>
        <v>-1445551</v>
      </c>
      <c r="H60" s="43">
        <f t="shared" si="10"/>
        <v>-1715051</v>
      </c>
      <c r="I60" s="31">
        <f t="shared" si="10"/>
        <v>-1755551</v>
      </c>
      <c r="J60" s="31">
        <f t="shared" si="10"/>
        <v>-1730051</v>
      </c>
      <c r="K60" s="31">
        <f t="shared" si="10"/>
        <v>-1495551</v>
      </c>
      <c r="L60" s="31">
        <f t="shared" si="10"/>
        <v>-1810051</v>
      </c>
      <c r="M60" s="31">
        <f t="shared" si="10"/>
        <v>-2105551</v>
      </c>
    </row>
    <row r="61" spans="1:13" ht="16.5" thickTop="1" thickBot="1" x14ac:dyDescent="0.3">
      <c r="A61" s="13" t="s">
        <v>43</v>
      </c>
      <c r="B61" s="72" t="s">
        <v>109</v>
      </c>
      <c r="C61" s="73">
        <f t="shared" ref="C61:M61" si="11">C51+C60</f>
        <v>623167.66999999434</v>
      </c>
      <c r="D61" s="73">
        <f t="shared" si="11"/>
        <v>43066.960000000894</v>
      </c>
      <c r="E61" s="73">
        <f t="shared" si="11"/>
        <v>-771880.70999999531</v>
      </c>
      <c r="F61" s="73">
        <f t="shared" si="11"/>
        <v>-1001698.2599999867</v>
      </c>
      <c r="G61" s="74">
        <f t="shared" si="11"/>
        <v>-42678.600000000559</v>
      </c>
      <c r="H61" s="50">
        <f t="shared" si="11"/>
        <v>563905.40000001527</v>
      </c>
      <c r="I61" s="51">
        <f t="shared" si="11"/>
        <v>863759.30000000633</v>
      </c>
      <c r="J61" s="51">
        <f t="shared" si="11"/>
        <v>1591698.429999995</v>
      </c>
      <c r="K61" s="51">
        <f t="shared" si="11"/>
        <v>2170080.7100000111</v>
      </c>
      <c r="L61" s="51">
        <f t="shared" si="11"/>
        <v>3006677.9700000109</v>
      </c>
      <c r="M61" s="51">
        <f t="shared" si="11"/>
        <v>3695744.1999999993</v>
      </c>
    </row>
    <row r="62" spans="1:13" ht="15.75" thickTop="1" x14ac:dyDescent="0.25">
      <c r="A62" s="13" t="s">
        <v>43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13" t="s">
        <v>43</v>
      </c>
      <c r="B63" s="77" t="s">
        <v>250</v>
      </c>
      <c r="C63" s="78">
        <f>+C61+'Gen Unrestricted'!B6</f>
        <v>5029167.6699999943</v>
      </c>
      <c r="D63" s="78">
        <f>+C63+D61</f>
        <v>5072234.6299999952</v>
      </c>
      <c r="E63" s="78">
        <f t="shared" ref="E63:G63" si="12">+D63+E61</f>
        <v>4300353.92</v>
      </c>
      <c r="F63" s="78">
        <f t="shared" si="12"/>
        <v>3298655.6600000132</v>
      </c>
      <c r="G63" s="78">
        <f t="shared" si="12"/>
        <v>3255977.0600000126</v>
      </c>
      <c r="H63" s="52"/>
      <c r="I63" s="52"/>
      <c r="J63" s="52"/>
      <c r="K63" s="52"/>
      <c r="L63" s="52"/>
      <c r="M63" s="52"/>
    </row>
    <row r="64" spans="1:13" x14ac:dyDescent="0.25">
      <c r="A64" s="13" t="s">
        <v>133</v>
      </c>
    </row>
    <row r="65" spans="1:13" hidden="1" x14ac:dyDescent="0.25">
      <c r="A65" s="13" t="s">
        <v>257</v>
      </c>
      <c r="B65" s="1" t="str">
        <f>IF(xlvar.SELECT="Entity",B67,IF(xlvar.SELECT="Directorate",C67,IF(xlvar.SELECT="Business Unit",D67,IF(xlvar.SELECT="Key Outcome Area",H67,IF(xlvar.SELECT="IPR Outcomes",I67,IF(xlvar.SELECT="IPR Strategies",J67,IF(xlvar.SELECT="IPR Activities",K67,IF(xlvar.SELECT="Project",L67,F67))))))))</f>
        <v>20 - Domestic Waste Management</v>
      </c>
    </row>
    <row r="66" spans="1:13" ht="15.75" thickBot="1" x14ac:dyDescent="0.3">
      <c r="A66" s="13" t="s">
        <v>165</v>
      </c>
      <c r="B66" s="1"/>
    </row>
    <row r="67" spans="1:13" ht="15.75" hidden="1" thickBot="1" x14ac:dyDescent="0.3">
      <c r="A67" s="13" t="s">
        <v>207</v>
      </c>
      <c r="B67" s="34" t="s">
        <v>210</v>
      </c>
      <c r="C67" s="34" t="s">
        <v>192</v>
      </c>
      <c r="D67" s="34" t="s">
        <v>196</v>
      </c>
      <c r="E67" s="34" t="s">
        <v>44</v>
      </c>
      <c r="F67" s="34" t="s">
        <v>337</v>
      </c>
      <c r="G67" s="34"/>
      <c r="H67" s="34" t="s">
        <v>211</v>
      </c>
      <c r="I67" s="34" t="s">
        <v>193</v>
      </c>
      <c r="J67" s="34" t="s">
        <v>194</v>
      </c>
      <c r="K67" s="34" t="s">
        <v>195</v>
      </c>
      <c r="L67" s="34" t="s">
        <v>338</v>
      </c>
    </row>
    <row r="68" spans="1:13" ht="28.5" customHeight="1" thickTop="1" x14ac:dyDescent="0.25">
      <c r="A68" s="13" t="s">
        <v>165</v>
      </c>
      <c r="B68" s="87" t="s">
        <v>260</v>
      </c>
      <c r="C68" s="88" t="str">
        <f>xlvar.PYORIG.DESCRLONG</f>
        <v>2020/21 Quarter 3 PJ Budget</v>
      </c>
      <c r="D68" s="88" t="str">
        <f>LEFT(xlvar.NXTBUD.DESCRLONG,7)</f>
        <v>2021/22</v>
      </c>
      <c r="E68" s="88" t="str">
        <f t="shared" ref="E68:M68" si="13">LEFT(D68,4)+1&amp;"/"&amp;RIGHT(D68,2)+1</f>
        <v>2022/23</v>
      </c>
      <c r="F68" s="88" t="str">
        <f t="shared" si="13"/>
        <v>2023/24</v>
      </c>
      <c r="G68" s="89" t="str">
        <f t="shared" si="13"/>
        <v>2024/25</v>
      </c>
      <c r="H68" s="48" t="str">
        <f t="shared" si="13"/>
        <v>2025/26</v>
      </c>
      <c r="I68" s="49" t="str">
        <f t="shared" si="13"/>
        <v>2026/27</v>
      </c>
      <c r="J68" s="49" t="str">
        <f t="shared" si="13"/>
        <v>2027/28</v>
      </c>
      <c r="K68" s="49" t="str">
        <f t="shared" si="13"/>
        <v>2028/29</v>
      </c>
      <c r="L68" s="49" t="str">
        <f t="shared" si="13"/>
        <v>2029/30</v>
      </c>
      <c r="M68" s="49" t="str">
        <f t="shared" si="13"/>
        <v>2030/31</v>
      </c>
    </row>
    <row r="69" spans="1:13" x14ac:dyDescent="0.25">
      <c r="A69" s="13" t="s">
        <v>166</v>
      </c>
      <c r="B69" s="90" t="s">
        <v>134</v>
      </c>
      <c r="C69" s="91"/>
      <c r="D69" s="92"/>
      <c r="E69" s="91"/>
      <c r="F69" s="91"/>
      <c r="G69" s="93"/>
      <c r="H69" s="40"/>
      <c r="I69" s="28"/>
      <c r="J69" s="28"/>
      <c r="K69" s="28"/>
      <c r="L69" s="28"/>
      <c r="M69" s="28"/>
    </row>
    <row r="70" spans="1:13" x14ac:dyDescent="0.25">
      <c r="A70" s="13" t="s">
        <v>238</v>
      </c>
      <c r="B70" s="80" t="s">
        <v>144</v>
      </c>
      <c r="C70" s="81">
        <v>4170000</v>
      </c>
      <c r="D70" s="82">
        <v>4417000</v>
      </c>
      <c r="E70" s="83">
        <v>4570930</v>
      </c>
      <c r="F70" s="83">
        <v>4730220.95</v>
      </c>
      <c r="G70" s="84">
        <v>4895059.42</v>
      </c>
      <c r="H70" s="44">
        <v>5040415.13</v>
      </c>
      <c r="I70" s="45">
        <v>5190071.67</v>
      </c>
      <c r="J70" s="45">
        <v>5344155.68</v>
      </c>
      <c r="K70" s="45">
        <v>5502797.4699999997</v>
      </c>
      <c r="L70" s="45">
        <v>5666131.2000000002</v>
      </c>
      <c r="M70" s="45">
        <v>5834294.9400000004</v>
      </c>
    </row>
    <row r="71" spans="1:13" x14ac:dyDescent="0.25">
      <c r="A71" s="13" t="s">
        <v>239</v>
      </c>
      <c r="B71" s="80" t="s">
        <v>146</v>
      </c>
      <c r="C71" s="81">
        <v>23250</v>
      </c>
      <c r="D71" s="82">
        <v>20500</v>
      </c>
      <c r="E71" s="83">
        <v>20500</v>
      </c>
      <c r="F71" s="83">
        <v>20500</v>
      </c>
      <c r="G71" s="84">
        <v>20500</v>
      </c>
      <c r="H71" s="44">
        <v>20500</v>
      </c>
      <c r="I71" s="45">
        <v>20500</v>
      </c>
      <c r="J71" s="45">
        <v>20500</v>
      </c>
      <c r="K71" s="45">
        <v>20500</v>
      </c>
      <c r="L71" s="45">
        <v>20500</v>
      </c>
      <c r="M71" s="45">
        <v>20500</v>
      </c>
    </row>
    <row r="72" spans="1:13" x14ac:dyDescent="0.25">
      <c r="A72" s="13" t="s">
        <v>240</v>
      </c>
      <c r="B72" s="80" t="s">
        <v>147</v>
      </c>
      <c r="C72" s="81">
        <v>22800</v>
      </c>
      <c r="D72" s="82">
        <v>26828</v>
      </c>
      <c r="E72" s="83">
        <v>27901.119999999999</v>
      </c>
      <c r="F72" s="83">
        <v>29017.16</v>
      </c>
      <c r="G72" s="84">
        <v>30177.85</v>
      </c>
      <c r="H72" s="44">
        <v>31384.959999999999</v>
      </c>
      <c r="I72" s="45">
        <v>32640.35</v>
      </c>
      <c r="J72" s="45">
        <v>33945.97</v>
      </c>
      <c r="K72" s="45">
        <v>35303.81</v>
      </c>
      <c r="L72" s="45">
        <v>36715.96</v>
      </c>
      <c r="M72" s="45">
        <v>38184.6</v>
      </c>
    </row>
    <row r="73" spans="1:13" x14ac:dyDescent="0.25">
      <c r="A73" s="13" t="s">
        <v>241</v>
      </c>
      <c r="B73" s="80" t="s">
        <v>148</v>
      </c>
      <c r="C73" s="81">
        <v>71500</v>
      </c>
      <c r="D73" s="82">
        <v>71500</v>
      </c>
      <c r="E73" s="83">
        <v>71500</v>
      </c>
      <c r="F73" s="83">
        <v>71500</v>
      </c>
      <c r="G73" s="84">
        <v>71500</v>
      </c>
      <c r="H73" s="44">
        <v>71500</v>
      </c>
      <c r="I73" s="45">
        <v>71500</v>
      </c>
      <c r="J73" s="45">
        <v>71500</v>
      </c>
      <c r="K73" s="45">
        <v>71500</v>
      </c>
      <c r="L73" s="45">
        <v>71500</v>
      </c>
      <c r="M73" s="45">
        <v>71500</v>
      </c>
    </row>
    <row r="74" spans="1:13" x14ac:dyDescent="0.25">
      <c r="A74" s="13" t="s">
        <v>272</v>
      </c>
      <c r="B74" s="80" t="s">
        <v>149</v>
      </c>
      <c r="C74" s="81">
        <v>6970</v>
      </c>
      <c r="D74" s="82">
        <v>7179</v>
      </c>
      <c r="E74" s="83">
        <v>7376.42</v>
      </c>
      <c r="F74" s="83">
        <v>7579.27</v>
      </c>
      <c r="G74" s="84">
        <v>7787.7</v>
      </c>
      <c r="H74" s="44">
        <v>8001.86</v>
      </c>
      <c r="I74" s="45">
        <v>8221.91</v>
      </c>
      <c r="J74" s="45">
        <v>8448.01</v>
      </c>
      <c r="K74" s="45">
        <v>8680.33</v>
      </c>
      <c r="L74" s="45">
        <v>8919.0400000000009</v>
      </c>
      <c r="M74" s="45">
        <v>9164.31</v>
      </c>
    </row>
    <row r="75" spans="1:13" hidden="1" x14ac:dyDescent="0.25">
      <c r="A75" s="13" t="s">
        <v>207</v>
      </c>
      <c r="B75" s="63"/>
      <c r="C75" s="57"/>
      <c r="D75" s="58"/>
      <c r="E75" s="57"/>
      <c r="F75" s="57"/>
      <c r="G75" s="59"/>
      <c r="H75" s="42"/>
      <c r="I75" s="29"/>
      <c r="J75" s="29"/>
      <c r="K75" s="29"/>
      <c r="L75" s="29"/>
      <c r="M75" s="29"/>
    </row>
    <row r="76" spans="1:13" x14ac:dyDescent="0.25">
      <c r="A76" s="13" t="s">
        <v>168</v>
      </c>
      <c r="B76" s="64" t="s">
        <v>115</v>
      </c>
      <c r="C76" s="65">
        <f t="shared" ref="C76" si="14">SUM(C69:C75)</f>
        <v>4294520</v>
      </c>
      <c r="D76" s="66">
        <f t="shared" ref="D76:M76" si="15">SUM(D69:D75)</f>
        <v>4543007</v>
      </c>
      <c r="E76" s="65">
        <f t="shared" si="15"/>
        <v>4698207.54</v>
      </c>
      <c r="F76" s="65">
        <f t="shared" si="15"/>
        <v>4858817.38</v>
      </c>
      <c r="G76" s="67">
        <f t="shared" si="15"/>
        <v>5025024.97</v>
      </c>
      <c r="H76" s="43">
        <f t="shared" si="15"/>
        <v>5171801.95</v>
      </c>
      <c r="I76" s="31">
        <f t="shared" si="15"/>
        <v>5322933.93</v>
      </c>
      <c r="J76" s="31">
        <f t="shared" si="15"/>
        <v>5478549.6599999992</v>
      </c>
      <c r="K76" s="31">
        <f t="shared" si="15"/>
        <v>5638781.6099999994</v>
      </c>
      <c r="L76" s="31">
        <f t="shared" si="15"/>
        <v>5803766.2000000002</v>
      </c>
      <c r="M76" s="31">
        <f t="shared" si="15"/>
        <v>5973643.8499999996</v>
      </c>
    </row>
    <row r="77" spans="1:13" x14ac:dyDescent="0.25">
      <c r="A77" s="13" t="s">
        <v>166</v>
      </c>
      <c r="B77" s="56" t="s">
        <v>135</v>
      </c>
      <c r="C77" s="57"/>
      <c r="D77" s="58"/>
      <c r="E77" s="57"/>
      <c r="F77" s="57"/>
      <c r="G77" s="59"/>
      <c r="H77" s="42"/>
      <c r="I77" s="29"/>
      <c r="J77" s="29"/>
      <c r="K77" s="29"/>
      <c r="L77" s="29"/>
      <c r="M77" s="29"/>
    </row>
    <row r="78" spans="1:13" x14ac:dyDescent="0.25">
      <c r="A78" s="13" t="s">
        <v>242</v>
      </c>
      <c r="B78" s="85" t="s">
        <v>150</v>
      </c>
      <c r="C78" s="81">
        <v>867229.52</v>
      </c>
      <c r="D78" s="82">
        <v>935737.6</v>
      </c>
      <c r="E78" s="81">
        <v>967067.73</v>
      </c>
      <c r="F78" s="81">
        <v>999458.12</v>
      </c>
      <c r="G78" s="86">
        <v>1032928.45</v>
      </c>
      <c r="H78" s="46">
        <v>1067522.6599999999</v>
      </c>
      <c r="I78" s="47">
        <v>1103284.8999999999</v>
      </c>
      <c r="J78" s="47">
        <v>1140247.57</v>
      </c>
      <c r="K78" s="47">
        <v>1178455.32</v>
      </c>
      <c r="L78" s="47">
        <v>1217953.05</v>
      </c>
      <c r="M78" s="47">
        <v>1258785.96</v>
      </c>
    </row>
    <row r="79" spans="1:13" x14ac:dyDescent="0.25">
      <c r="A79" s="13" t="s">
        <v>243</v>
      </c>
      <c r="B79" s="85" t="s">
        <v>151</v>
      </c>
      <c r="C79" s="81">
        <v>898930.61</v>
      </c>
      <c r="D79" s="82">
        <v>931836.53</v>
      </c>
      <c r="E79" s="81">
        <v>880399.53</v>
      </c>
      <c r="F79" s="81">
        <v>904610.5</v>
      </c>
      <c r="G79" s="86">
        <v>929487.31</v>
      </c>
      <c r="H79" s="46">
        <v>1032548.2</v>
      </c>
      <c r="I79" s="47">
        <v>981312.02</v>
      </c>
      <c r="J79" s="47">
        <v>1008298.11</v>
      </c>
      <c r="K79" s="47">
        <v>1036026.3</v>
      </c>
      <c r="L79" s="47">
        <v>1144517.01</v>
      </c>
      <c r="M79" s="47">
        <v>1093791.25</v>
      </c>
    </row>
    <row r="80" spans="1:13" x14ac:dyDescent="0.25">
      <c r="A80" s="13" t="s">
        <v>244</v>
      </c>
      <c r="B80" s="85" t="s">
        <v>153</v>
      </c>
      <c r="C80" s="81">
        <v>700</v>
      </c>
      <c r="D80" s="82">
        <v>700</v>
      </c>
      <c r="E80" s="81">
        <v>700</v>
      </c>
      <c r="F80" s="81">
        <v>700</v>
      </c>
      <c r="G80" s="86">
        <v>700</v>
      </c>
      <c r="H80" s="46">
        <v>700</v>
      </c>
      <c r="I80" s="47">
        <v>700</v>
      </c>
      <c r="J80" s="47">
        <v>700</v>
      </c>
      <c r="K80" s="47">
        <v>700</v>
      </c>
      <c r="L80" s="47">
        <v>700</v>
      </c>
      <c r="M80" s="47">
        <v>700</v>
      </c>
    </row>
    <row r="81" spans="1:13" x14ac:dyDescent="0.25">
      <c r="A81" s="13" t="s">
        <v>245</v>
      </c>
      <c r="B81" s="85" t="s">
        <v>154</v>
      </c>
      <c r="C81" s="81">
        <v>11000</v>
      </c>
      <c r="D81" s="82">
        <v>6000</v>
      </c>
      <c r="E81" s="81">
        <v>6165</v>
      </c>
      <c r="F81" s="81">
        <v>6334.53</v>
      </c>
      <c r="G81" s="86">
        <v>6508.73</v>
      </c>
      <c r="H81" s="46">
        <v>6687.72</v>
      </c>
      <c r="I81" s="47">
        <v>6871.63</v>
      </c>
      <c r="J81" s="47">
        <v>7060.6</v>
      </c>
      <c r="K81" s="47">
        <v>7254.76</v>
      </c>
      <c r="L81" s="47">
        <v>7454.26</v>
      </c>
      <c r="M81" s="47">
        <v>7659.25</v>
      </c>
    </row>
    <row r="82" spans="1:13" x14ac:dyDescent="0.25">
      <c r="A82" s="13" t="s">
        <v>246</v>
      </c>
      <c r="B82" s="85" t="s">
        <v>155</v>
      </c>
      <c r="C82" s="81">
        <v>2967492.94</v>
      </c>
      <c r="D82" s="82">
        <v>2676451.6800000002</v>
      </c>
      <c r="E82" s="81">
        <v>2509794.46</v>
      </c>
      <c r="F82" s="81">
        <v>2582968.39</v>
      </c>
      <c r="G82" s="86">
        <v>2658300.0099999998</v>
      </c>
      <c r="H82" s="46">
        <v>2735853.75</v>
      </c>
      <c r="I82" s="47">
        <v>2815695.99</v>
      </c>
      <c r="J82" s="47">
        <v>2897895.12</v>
      </c>
      <c r="K82" s="47">
        <v>2982521.6</v>
      </c>
      <c r="L82" s="47">
        <v>3069647.98</v>
      </c>
      <c r="M82" s="47">
        <v>3159349.1</v>
      </c>
    </row>
    <row r="83" spans="1:13" hidden="1" x14ac:dyDescent="0.25">
      <c r="A83" s="13" t="s">
        <v>207</v>
      </c>
      <c r="B83" s="63"/>
      <c r="C83" s="57"/>
      <c r="D83" s="58"/>
      <c r="E83" s="57"/>
      <c r="F83" s="57"/>
      <c r="G83" s="59"/>
      <c r="H83" s="42"/>
      <c r="I83" s="29"/>
      <c r="J83" s="29"/>
      <c r="K83" s="29"/>
      <c r="L83" s="29"/>
      <c r="M83" s="29"/>
    </row>
    <row r="84" spans="1:13" ht="15.75" thickBot="1" x14ac:dyDescent="0.3">
      <c r="A84" s="13" t="s">
        <v>165</v>
      </c>
      <c r="B84" s="68" t="s">
        <v>116</v>
      </c>
      <c r="C84" s="69">
        <f t="shared" ref="C84:M84" si="16">SUM(C77:C83)</f>
        <v>4745353.07</v>
      </c>
      <c r="D84" s="70">
        <f t="shared" si="16"/>
        <v>4550725.8100000005</v>
      </c>
      <c r="E84" s="69">
        <f t="shared" si="16"/>
        <v>4364126.72</v>
      </c>
      <c r="F84" s="69">
        <f t="shared" si="16"/>
        <v>4494071.54</v>
      </c>
      <c r="G84" s="71">
        <f t="shared" si="16"/>
        <v>4627924.5</v>
      </c>
      <c r="H84" s="43">
        <f t="shared" si="16"/>
        <v>4843312.33</v>
      </c>
      <c r="I84" s="31">
        <f t="shared" si="16"/>
        <v>4907864.54</v>
      </c>
      <c r="J84" s="31">
        <f t="shared" si="16"/>
        <v>5054201.4000000004</v>
      </c>
      <c r="K84" s="31">
        <f t="shared" si="16"/>
        <v>5204957.9800000004</v>
      </c>
      <c r="L84" s="31">
        <f t="shared" si="16"/>
        <v>5440272.2999999998</v>
      </c>
      <c r="M84" s="31">
        <f t="shared" si="16"/>
        <v>5520285.5600000005</v>
      </c>
    </row>
    <row r="85" spans="1:13" ht="15.75" thickTop="1" x14ac:dyDescent="0.25">
      <c r="A85" s="13" t="s">
        <v>168</v>
      </c>
      <c r="B85" s="94" t="s">
        <v>106</v>
      </c>
      <c r="C85" s="95">
        <f t="shared" ref="C85:M85" si="17">C76-C84</f>
        <v>-450833.0700000003</v>
      </c>
      <c r="D85" s="95">
        <f t="shared" si="17"/>
        <v>-7718.8100000005215</v>
      </c>
      <c r="E85" s="95">
        <f t="shared" si="17"/>
        <v>334080.8200000003</v>
      </c>
      <c r="F85" s="95">
        <f t="shared" si="17"/>
        <v>364745.83999999985</v>
      </c>
      <c r="G85" s="96">
        <f t="shared" si="17"/>
        <v>397100.46999999974</v>
      </c>
      <c r="H85" s="50">
        <f t="shared" si="17"/>
        <v>328489.62000000011</v>
      </c>
      <c r="I85" s="51">
        <f t="shared" si="17"/>
        <v>415069.38999999966</v>
      </c>
      <c r="J85" s="51">
        <f t="shared" si="17"/>
        <v>424348.25999999885</v>
      </c>
      <c r="K85" s="51">
        <f t="shared" si="17"/>
        <v>433823.62999999896</v>
      </c>
      <c r="L85" s="51">
        <f t="shared" si="17"/>
        <v>363493.90000000037</v>
      </c>
      <c r="M85" s="51">
        <f t="shared" si="17"/>
        <v>453358.28999999911</v>
      </c>
    </row>
    <row r="86" spans="1:13" x14ac:dyDescent="0.25">
      <c r="A86" s="13" t="s">
        <v>166</v>
      </c>
      <c r="B86" s="90" t="s">
        <v>74</v>
      </c>
      <c r="C86" s="91"/>
      <c r="D86" s="92"/>
      <c r="E86" s="91"/>
      <c r="F86" s="91"/>
      <c r="G86" s="93"/>
      <c r="H86" s="42"/>
      <c r="I86" s="29"/>
      <c r="J86" s="29"/>
      <c r="K86" s="29"/>
      <c r="L86" s="29"/>
      <c r="M86" s="29"/>
    </row>
    <row r="87" spans="1:13" hidden="1" x14ac:dyDescent="0.25">
      <c r="A87" s="13" t="s">
        <v>166</v>
      </c>
      <c r="B87" s="63"/>
      <c r="C87" s="57"/>
      <c r="D87" s="58"/>
      <c r="E87" s="57"/>
      <c r="F87" s="57"/>
      <c r="G87" s="59"/>
      <c r="H87" s="42"/>
      <c r="I87" s="29"/>
      <c r="J87" s="29"/>
      <c r="K87" s="29"/>
      <c r="L87" s="29"/>
      <c r="M87" s="29"/>
    </row>
    <row r="88" spans="1:13" ht="15.75" thickBot="1" x14ac:dyDescent="0.3">
      <c r="A88" s="13" t="s">
        <v>165</v>
      </c>
      <c r="B88" s="72" t="s">
        <v>107</v>
      </c>
      <c r="C88" s="73">
        <f t="shared" ref="C88:M88" si="18">SUM(C85:C87)</f>
        <v>-450833.0700000003</v>
      </c>
      <c r="D88" s="73">
        <f t="shared" si="18"/>
        <v>-7718.8100000005215</v>
      </c>
      <c r="E88" s="73">
        <f t="shared" si="18"/>
        <v>334080.8200000003</v>
      </c>
      <c r="F88" s="73">
        <f t="shared" si="18"/>
        <v>364745.83999999985</v>
      </c>
      <c r="G88" s="74">
        <f t="shared" si="18"/>
        <v>397100.46999999974</v>
      </c>
      <c r="H88" s="50">
        <f t="shared" si="18"/>
        <v>328489.62000000011</v>
      </c>
      <c r="I88" s="51">
        <f t="shared" si="18"/>
        <v>415069.38999999966</v>
      </c>
      <c r="J88" s="51">
        <f t="shared" si="18"/>
        <v>424348.25999999885</v>
      </c>
      <c r="K88" s="51">
        <f t="shared" si="18"/>
        <v>433823.62999999896</v>
      </c>
      <c r="L88" s="51">
        <f t="shared" si="18"/>
        <v>363493.90000000037</v>
      </c>
      <c r="M88" s="51">
        <f t="shared" si="18"/>
        <v>453358.28999999911</v>
      </c>
    </row>
    <row r="89" spans="1:13" ht="16.5" thickTop="1" thickBot="1" x14ac:dyDescent="0.3">
      <c r="A89" s="13" t="s">
        <v>165</v>
      </c>
      <c r="B89" s="38"/>
      <c r="C89" s="39"/>
      <c r="D89" s="39"/>
      <c r="E89" s="39"/>
      <c r="F89" s="39"/>
      <c r="G89" s="39"/>
      <c r="H89" s="35"/>
      <c r="I89" s="35"/>
      <c r="J89" s="35"/>
      <c r="K89" s="35"/>
      <c r="L89" s="35"/>
      <c r="M89" s="35"/>
    </row>
    <row r="90" spans="1:13" ht="26.25" thickTop="1" x14ac:dyDescent="0.25">
      <c r="A90" s="13" t="s">
        <v>168</v>
      </c>
      <c r="B90" s="87" t="s">
        <v>261</v>
      </c>
      <c r="C90" s="88" t="str">
        <f>LEFT(xlvar.NXTBUD.DESCRLONG,7)&amp;" Original"</f>
        <v>2021/22 Original</v>
      </c>
      <c r="D90" s="88" t="str">
        <f>LEFT(xlvar.NXTBUD.DESCRLONG,7)</f>
        <v>2021/22</v>
      </c>
      <c r="E90" s="88" t="str">
        <f t="shared" ref="E90:M90" si="19">LEFT(D90,4)+1&amp;"/"&amp;RIGHT(D90,2)+1</f>
        <v>2022/23</v>
      </c>
      <c r="F90" s="88" t="str">
        <f t="shared" si="19"/>
        <v>2023/24</v>
      </c>
      <c r="G90" s="89" t="str">
        <f t="shared" si="19"/>
        <v>2024/25</v>
      </c>
      <c r="H90" s="48" t="str">
        <f t="shared" si="19"/>
        <v>2025/26</v>
      </c>
      <c r="I90" s="49" t="str">
        <f t="shared" si="19"/>
        <v>2026/27</v>
      </c>
      <c r="J90" s="49" t="str">
        <f t="shared" si="19"/>
        <v>2027/28</v>
      </c>
      <c r="K90" s="49" t="str">
        <f t="shared" si="19"/>
        <v>2028/29</v>
      </c>
      <c r="L90" s="49" t="str">
        <f t="shared" si="19"/>
        <v>2029/30</v>
      </c>
      <c r="M90" s="49" t="str">
        <f t="shared" si="19"/>
        <v>2030/31</v>
      </c>
    </row>
    <row r="91" spans="1:13" x14ac:dyDescent="0.25">
      <c r="A91" s="13" t="s">
        <v>167</v>
      </c>
      <c r="B91" s="90" t="s">
        <v>137</v>
      </c>
      <c r="C91" s="91"/>
      <c r="D91" s="92"/>
      <c r="E91" s="91"/>
      <c r="F91" s="91"/>
      <c r="G91" s="93"/>
      <c r="H91" s="42"/>
      <c r="I91" s="29"/>
      <c r="J91" s="29"/>
      <c r="K91" s="29"/>
      <c r="L91" s="29"/>
      <c r="M91" s="29"/>
    </row>
    <row r="92" spans="1:13" x14ac:dyDescent="0.25">
      <c r="A92" s="13" t="s">
        <v>247</v>
      </c>
      <c r="B92" s="85" t="s">
        <v>153</v>
      </c>
      <c r="C92" s="81">
        <v>700</v>
      </c>
      <c r="D92" s="82">
        <v>700</v>
      </c>
      <c r="E92" s="81">
        <v>700</v>
      </c>
      <c r="F92" s="81">
        <v>700</v>
      </c>
      <c r="G92" s="86">
        <v>700</v>
      </c>
      <c r="H92" s="46">
        <v>700</v>
      </c>
      <c r="I92" s="47">
        <v>700</v>
      </c>
      <c r="J92" s="47">
        <v>700</v>
      </c>
      <c r="K92" s="47">
        <v>700</v>
      </c>
      <c r="L92" s="47">
        <v>700</v>
      </c>
      <c r="M92" s="47">
        <v>700</v>
      </c>
    </row>
    <row r="93" spans="1:13" hidden="1" x14ac:dyDescent="0.25">
      <c r="A93" s="13" t="s">
        <v>165</v>
      </c>
      <c r="B93" s="63"/>
      <c r="C93" s="57"/>
      <c r="D93" s="58"/>
      <c r="E93" s="57"/>
      <c r="F93" s="57"/>
      <c r="G93" s="59"/>
      <c r="H93" s="42"/>
      <c r="I93" s="29"/>
      <c r="J93" s="29"/>
      <c r="K93" s="29"/>
      <c r="L93" s="29"/>
      <c r="M93" s="29"/>
    </row>
    <row r="94" spans="1:13" x14ac:dyDescent="0.25">
      <c r="A94" s="13" t="s">
        <v>168</v>
      </c>
      <c r="B94" s="64" t="str">
        <f t="shared" ref="B94" si="20">"Total "&amp;B91</f>
        <v>Total Non Cash</v>
      </c>
      <c r="C94" s="65">
        <f t="shared" ref="C94:M94" si="21">SUM(C91:C93)</f>
        <v>700</v>
      </c>
      <c r="D94" s="66">
        <f t="shared" si="21"/>
        <v>700</v>
      </c>
      <c r="E94" s="65">
        <f t="shared" si="21"/>
        <v>700</v>
      </c>
      <c r="F94" s="65">
        <f t="shared" si="21"/>
        <v>700</v>
      </c>
      <c r="G94" s="67">
        <f t="shared" si="21"/>
        <v>700</v>
      </c>
      <c r="H94" s="43">
        <f t="shared" si="21"/>
        <v>700</v>
      </c>
      <c r="I94" s="31">
        <f t="shared" si="21"/>
        <v>700</v>
      </c>
      <c r="J94" s="31">
        <f t="shared" si="21"/>
        <v>700</v>
      </c>
      <c r="K94" s="31">
        <f t="shared" si="21"/>
        <v>700</v>
      </c>
      <c r="L94" s="31">
        <f t="shared" si="21"/>
        <v>700</v>
      </c>
      <c r="M94" s="31">
        <f t="shared" si="21"/>
        <v>700</v>
      </c>
    </row>
    <row r="95" spans="1:13" x14ac:dyDescent="0.25">
      <c r="A95" s="13" t="s">
        <v>170</v>
      </c>
      <c r="B95" s="75" t="s">
        <v>75</v>
      </c>
      <c r="C95" s="61"/>
      <c r="D95" s="76"/>
      <c r="E95" s="61"/>
      <c r="F95" s="61"/>
      <c r="G95" s="62"/>
      <c r="H95" s="41"/>
      <c r="I95" s="30"/>
      <c r="J95" s="30"/>
      <c r="K95" s="30"/>
      <c r="L95" s="30"/>
      <c r="M95" s="30"/>
    </row>
    <row r="96" spans="1:13" x14ac:dyDescent="0.25">
      <c r="A96" s="13" t="s">
        <v>339</v>
      </c>
      <c r="B96" s="85" t="s">
        <v>140</v>
      </c>
      <c r="C96" s="81">
        <v>-29000</v>
      </c>
      <c r="D96" s="82">
        <v>-20000</v>
      </c>
      <c r="E96" s="81">
        <v>0</v>
      </c>
      <c r="F96" s="81">
        <v>0</v>
      </c>
      <c r="G96" s="8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</row>
    <row r="97" spans="1:13" x14ac:dyDescent="0.25">
      <c r="A97" s="13" t="s">
        <v>207</v>
      </c>
      <c r="B97" s="63" t="s">
        <v>142</v>
      </c>
      <c r="C97" s="57">
        <v>0</v>
      </c>
      <c r="D97" s="58">
        <v>0</v>
      </c>
      <c r="E97" s="57">
        <v>0</v>
      </c>
      <c r="F97" s="57">
        <v>0</v>
      </c>
      <c r="G97" s="59">
        <v>0</v>
      </c>
      <c r="H97" s="42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</row>
    <row r="98" spans="1:13" hidden="1" x14ac:dyDescent="0.25">
      <c r="A98" s="13" t="s">
        <v>165</v>
      </c>
      <c r="B98" s="63"/>
      <c r="C98" s="57"/>
      <c r="D98" s="58"/>
      <c r="E98" s="57"/>
      <c r="F98" s="57"/>
      <c r="G98" s="59"/>
      <c r="H98" s="42"/>
      <c r="I98" s="29"/>
      <c r="J98" s="29"/>
      <c r="K98" s="29"/>
      <c r="L98" s="29"/>
      <c r="M98" s="29"/>
    </row>
    <row r="99" spans="1:13" x14ac:dyDescent="0.25">
      <c r="A99" s="13" t="s">
        <v>165</v>
      </c>
      <c r="B99" s="64" t="str">
        <f>"Total "&amp;B95</f>
        <v>Total Investing Fund Flows</v>
      </c>
      <c r="C99" s="65">
        <f t="shared" ref="C99:M99" si="22">SUM(C96:C98)</f>
        <v>-29000</v>
      </c>
      <c r="D99" s="66">
        <f t="shared" si="22"/>
        <v>-20000</v>
      </c>
      <c r="E99" s="65">
        <f t="shared" si="22"/>
        <v>0</v>
      </c>
      <c r="F99" s="65">
        <f t="shared" si="22"/>
        <v>0</v>
      </c>
      <c r="G99" s="67">
        <f t="shared" si="22"/>
        <v>0</v>
      </c>
      <c r="H99" s="43">
        <f t="shared" si="22"/>
        <v>0</v>
      </c>
      <c r="I99" s="31">
        <f t="shared" si="22"/>
        <v>0</v>
      </c>
      <c r="J99" s="31">
        <f t="shared" si="22"/>
        <v>0</v>
      </c>
      <c r="K99" s="31">
        <f t="shared" si="22"/>
        <v>0</v>
      </c>
      <c r="L99" s="31">
        <f t="shared" si="22"/>
        <v>0</v>
      </c>
      <c r="M99" s="31">
        <f t="shared" si="22"/>
        <v>0</v>
      </c>
    </row>
    <row r="100" spans="1:13" x14ac:dyDescent="0.25">
      <c r="A100" s="13" t="s">
        <v>170</v>
      </c>
      <c r="B100" s="75" t="s">
        <v>77</v>
      </c>
      <c r="C100" s="61"/>
      <c r="D100" s="76"/>
      <c r="E100" s="61"/>
      <c r="F100" s="61"/>
      <c r="G100" s="62"/>
      <c r="H100" s="41"/>
      <c r="I100" s="30"/>
      <c r="J100" s="30"/>
      <c r="K100" s="30"/>
      <c r="L100" s="30"/>
      <c r="M100" s="30"/>
    </row>
    <row r="101" spans="1:13" hidden="1" x14ac:dyDescent="0.25">
      <c r="A101" s="13" t="s">
        <v>169</v>
      </c>
      <c r="B101" s="63"/>
      <c r="C101" s="57"/>
      <c r="D101" s="58"/>
      <c r="E101" s="57"/>
      <c r="F101" s="57"/>
      <c r="G101" s="59"/>
      <c r="H101" s="42"/>
      <c r="I101" s="29"/>
      <c r="J101" s="29"/>
      <c r="K101" s="29"/>
      <c r="L101" s="29"/>
      <c r="M101" s="29"/>
    </row>
    <row r="102" spans="1:13" ht="15.75" thickBot="1" x14ac:dyDescent="0.3">
      <c r="A102" s="13" t="s">
        <v>165</v>
      </c>
      <c r="B102" s="68" t="str">
        <f>"Total "&amp;B100</f>
        <v>Total Financing Fund Flows</v>
      </c>
      <c r="C102" s="69">
        <f t="shared" ref="C102:M102" si="23">SUM(C101:C101)</f>
        <v>0</v>
      </c>
      <c r="D102" s="70">
        <f t="shared" si="23"/>
        <v>0</v>
      </c>
      <c r="E102" s="69">
        <f t="shared" si="23"/>
        <v>0</v>
      </c>
      <c r="F102" s="69">
        <f t="shared" si="23"/>
        <v>0</v>
      </c>
      <c r="G102" s="71">
        <f t="shared" si="23"/>
        <v>0</v>
      </c>
      <c r="H102" s="43">
        <f t="shared" si="23"/>
        <v>0</v>
      </c>
      <c r="I102" s="31">
        <f t="shared" si="23"/>
        <v>0</v>
      </c>
      <c r="J102" s="31">
        <f t="shared" si="23"/>
        <v>0</v>
      </c>
      <c r="K102" s="31">
        <f t="shared" si="23"/>
        <v>0</v>
      </c>
      <c r="L102" s="31">
        <f t="shared" si="23"/>
        <v>0</v>
      </c>
      <c r="M102" s="31">
        <f t="shared" si="23"/>
        <v>0</v>
      </c>
    </row>
    <row r="103" spans="1:13" ht="15.75" thickTop="1" x14ac:dyDescent="0.25">
      <c r="A103" s="13" t="s">
        <v>170</v>
      </c>
      <c r="B103" s="94" t="s">
        <v>108</v>
      </c>
      <c r="C103" s="95">
        <f t="shared" ref="C103:M103" si="24">C88+C94+C99+C102</f>
        <v>-479133.0700000003</v>
      </c>
      <c r="D103" s="95">
        <f t="shared" si="24"/>
        <v>-27018.810000000522</v>
      </c>
      <c r="E103" s="95">
        <f t="shared" si="24"/>
        <v>334780.8200000003</v>
      </c>
      <c r="F103" s="95">
        <f t="shared" si="24"/>
        <v>365445.83999999985</v>
      </c>
      <c r="G103" s="96">
        <f t="shared" si="24"/>
        <v>397800.46999999974</v>
      </c>
      <c r="H103" s="50">
        <f t="shared" si="24"/>
        <v>329189.62000000011</v>
      </c>
      <c r="I103" s="51">
        <f t="shared" si="24"/>
        <v>415769.38999999966</v>
      </c>
      <c r="J103" s="51">
        <f t="shared" si="24"/>
        <v>425048.25999999885</v>
      </c>
      <c r="K103" s="51">
        <f t="shared" si="24"/>
        <v>434523.62999999896</v>
      </c>
      <c r="L103" s="51">
        <f t="shared" si="24"/>
        <v>364193.90000000037</v>
      </c>
      <c r="M103" s="51">
        <f t="shared" si="24"/>
        <v>454058.28999999911</v>
      </c>
    </row>
    <row r="104" spans="1:13" x14ac:dyDescent="0.25">
      <c r="A104" s="13" t="s">
        <v>167</v>
      </c>
      <c r="B104" s="97" t="s">
        <v>78</v>
      </c>
      <c r="C104" s="98"/>
      <c r="D104" s="99"/>
      <c r="E104" s="98"/>
      <c r="F104" s="98"/>
      <c r="G104" s="100"/>
      <c r="H104" s="41"/>
      <c r="I104" s="30"/>
      <c r="J104" s="30"/>
      <c r="K104" s="30"/>
      <c r="L104" s="30"/>
      <c r="M104" s="30"/>
    </row>
    <row r="105" spans="1:13" x14ac:dyDescent="0.25">
      <c r="A105" s="13" t="s">
        <v>340</v>
      </c>
      <c r="B105" s="85" t="s">
        <v>164</v>
      </c>
      <c r="C105" s="81">
        <v>80000.039999999994</v>
      </c>
      <c r="D105" s="82">
        <v>20000.04</v>
      </c>
      <c r="E105" s="81">
        <v>0</v>
      </c>
      <c r="F105" s="81">
        <v>0</v>
      </c>
      <c r="G105" s="86">
        <v>0</v>
      </c>
      <c r="H105" s="46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</row>
    <row r="106" spans="1:13" hidden="1" x14ac:dyDescent="0.25">
      <c r="A106" s="13" t="s">
        <v>169</v>
      </c>
      <c r="B106" s="63"/>
      <c r="C106" s="57"/>
      <c r="D106" s="58"/>
      <c r="E106" s="57"/>
      <c r="F106" s="57"/>
      <c r="G106" s="59"/>
      <c r="H106" s="42"/>
      <c r="I106" s="29"/>
      <c r="J106" s="29"/>
      <c r="K106" s="29"/>
      <c r="L106" s="29"/>
      <c r="M106" s="29"/>
    </row>
    <row r="107" spans="1:13" ht="15.75" thickBot="1" x14ac:dyDescent="0.3">
      <c r="A107" s="13" t="s">
        <v>165</v>
      </c>
      <c r="B107" s="68" t="str">
        <f>"Total "&amp;B104</f>
        <v>Total Reserve Movements</v>
      </c>
      <c r="C107" s="69">
        <f t="shared" ref="C107:M107" si="25">SUM(C105:C106)</f>
        <v>80000.039999999994</v>
      </c>
      <c r="D107" s="70">
        <f t="shared" si="25"/>
        <v>20000.04</v>
      </c>
      <c r="E107" s="69">
        <f t="shared" si="25"/>
        <v>0</v>
      </c>
      <c r="F107" s="69">
        <f t="shared" si="25"/>
        <v>0</v>
      </c>
      <c r="G107" s="71">
        <f t="shared" si="25"/>
        <v>0</v>
      </c>
      <c r="H107" s="43">
        <f t="shared" si="25"/>
        <v>0</v>
      </c>
      <c r="I107" s="31">
        <f t="shared" si="25"/>
        <v>0</v>
      </c>
      <c r="J107" s="31">
        <f t="shared" si="25"/>
        <v>0</v>
      </c>
      <c r="K107" s="31">
        <f t="shared" si="25"/>
        <v>0</v>
      </c>
      <c r="L107" s="31">
        <f t="shared" si="25"/>
        <v>0</v>
      </c>
      <c r="M107" s="31">
        <f t="shared" si="25"/>
        <v>0</v>
      </c>
    </row>
    <row r="108" spans="1:13" ht="16.5" thickTop="1" thickBot="1" x14ac:dyDescent="0.3">
      <c r="A108" s="13" t="s">
        <v>165</v>
      </c>
      <c r="B108" s="72" t="s">
        <v>109</v>
      </c>
      <c r="C108" s="73">
        <f t="shared" ref="C108:M108" si="26">C103+C107</f>
        <v>-399133.03000000032</v>
      </c>
      <c r="D108" s="73">
        <f t="shared" si="26"/>
        <v>-7018.7700000005207</v>
      </c>
      <c r="E108" s="73">
        <f t="shared" si="26"/>
        <v>334780.8200000003</v>
      </c>
      <c r="F108" s="73">
        <f t="shared" si="26"/>
        <v>365445.83999999985</v>
      </c>
      <c r="G108" s="74">
        <f t="shared" si="26"/>
        <v>397800.46999999974</v>
      </c>
      <c r="H108" s="50">
        <f t="shared" si="26"/>
        <v>329189.62000000011</v>
      </c>
      <c r="I108" s="51">
        <f t="shared" si="26"/>
        <v>415769.38999999966</v>
      </c>
      <c r="J108" s="51">
        <f t="shared" si="26"/>
        <v>425048.25999999885</v>
      </c>
      <c r="K108" s="51">
        <f t="shared" si="26"/>
        <v>434523.62999999896</v>
      </c>
      <c r="L108" s="51">
        <f t="shared" si="26"/>
        <v>364193.90000000037</v>
      </c>
      <c r="M108" s="51">
        <f t="shared" si="26"/>
        <v>454058.28999999911</v>
      </c>
    </row>
    <row r="109" spans="1:13" ht="15.75" thickTop="1" x14ac:dyDescent="0.25">
      <c r="A109" s="13" t="s">
        <v>172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x14ac:dyDescent="0.25">
      <c r="A110" s="13" t="s">
        <v>257</v>
      </c>
      <c r="B110" s="77" t="s">
        <v>250</v>
      </c>
      <c r="C110" s="78"/>
      <c r="D110" s="78">
        <f t="shared" ref="D110" si="27">+C110+D108</f>
        <v>-7018.7700000005207</v>
      </c>
      <c r="E110" s="78">
        <f t="shared" ref="E110" si="28">+D110+E108</f>
        <v>327762.04999999976</v>
      </c>
      <c r="F110" s="78">
        <f t="shared" ref="F110" si="29">+E110+F108</f>
        <v>693207.88999999966</v>
      </c>
      <c r="G110" s="78">
        <f t="shared" ref="G110" si="30">+F110+G108</f>
        <v>1091008.3599999994</v>
      </c>
      <c r="H110" s="52"/>
      <c r="I110" s="52"/>
      <c r="J110" s="52"/>
      <c r="K110" s="52"/>
      <c r="L110" s="52"/>
      <c r="M110" s="52"/>
    </row>
    <row r="111" spans="1:13" x14ac:dyDescent="0.25">
      <c r="A111" s="13" t="s">
        <v>165</v>
      </c>
    </row>
    <row r="112" spans="1:13" hidden="1" x14ac:dyDescent="0.25">
      <c r="A112" s="13" t="s">
        <v>207</v>
      </c>
      <c r="B112" s="1" t="str">
        <f>IF(xlvar.SELECT="Entity",B114,IF(xlvar.SELECT="Directorate",C114,IF(xlvar.SELECT="Business Unit",D114,IF(xlvar.SELECT="Key Outcome Area",H114,IF(xlvar.SELECT="IPR Outcomes",I114,IF(xlvar.SELECT="IPR Strategies",J114,IF(xlvar.SELECT="IPR Activities",K114,IF(xlvar.SELECT="Project",L114,F114))))))))</f>
        <v>30 - Water Fund</v>
      </c>
    </row>
    <row r="113" spans="1:13" ht="15.75" thickBot="1" x14ac:dyDescent="0.3">
      <c r="A113" s="13" t="s">
        <v>165</v>
      </c>
      <c r="B113" s="1"/>
    </row>
    <row r="114" spans="1:13" ht="15.75" hidden="1" thickBot="1" x14ac:dyDescent="0.3">
      <c r="A114" s="13" t="s">
        <v>166</v>
      </c>
      <c r="B114" s="34" t="s">
        <v>197</v>
      </c>
      <c r="C114" s="34" t="s">
        <v>192</v>
      </c>
      <c r="D114" s="34" t="s">
        <v>198</v>
      </c>
      <c r="E114" s="34" t="s">
        <v>44</v>
      </c>
      <c r="F114" s="34" t="s">
        <v>199</v>
      </c>
      <c r="G114" s="34"/>
      <c r="H114" s="34" t="s">
        <v>200</v>
      </c>
      <c r="I114" s="34" t="s">
        <v>193</v>
      </c>
      <c r="J114" s="34" t="s">
        <v>194</v>
      </c>
      <c r="K114" s="34" t="s">
        <v>195</v>
      </c>
      <c r="L114" s="34" t="s">
        <v>341</v>
      </c>
    </row>
    <row r="115" spans="1:13" ht="28.5" customHeight="1" thickTop="1" x14ac:dyDescent="0.25">
      <c r="A115" s="13" t="s">
        <v>167</v>
      </c>
      <c r="B115" s="87" t="s">
        <v>262</v>
      </c>
      <c r="C115" s="88" t="str">
        <f>xlvar.PYORIG.DESCRLONG</f>
        <v>2020/21 Quarter 3 PJ Budget</v>
      </c>
      <c r="D115" s="88" t="str">
        <f>LEFT(xlvar.NXTBUD.DESCRLONG,7)</f>
        <v>2021/22</v>
      </c>
      <c r="E115" s="88" t="str">
        <f t="shared" ref="E115:M115" si="31">LEFT(D115,4)+1&amp;"/"&amp;RIGHT(D115,2)+1</f>
        <v>2022/23</v>
      </c>
      <c r="F115" s="88" t="str">
        <f t="shared" si="31"/>
        <v>2023/24</v>
      </c>
      <c r="G115" s="89" t="str">
        <f t="shared" si="31"/>
        <v>2024/25</v>
      </c>
      <c r="H115" s="48" t="str">
        <f t="shared" si="31"/>
        <v>2025/26</v>
      </c>
      <c r="I115" s="49" t="str">
        <f t="shared" si="31"/>
        <v>2026/27</v>
      </c>
      <c r="J115" s="49" t="str">
        <f t="shared" si="31"/>
        <v>2027/28</v>
      </c>
      <c r="K115" s="49" t="str">
        <f t="shared" si="31"/>
        <v>2028/29</v>
      </c>
      <c r="L115" s="49" t="str">
        <f t="shared" si="31"/>
        <v>2029/30</v>
      </c>
      <c r="M115" s="49" t="str">
        <f t="shared" si="31"/>
        <v>2030/31</v>
      </c>
    </row>
    <row r="116" spans="1:13" x14ac:dyDescent="0.25">
      <c r="A116" s="13" t="s">
        <v>207</v>
      </c>
      <c r="B116" s="90" t="s">
        <v>134</v>
      </c>
      <c r="C116" s="91"/>
      <c r="D116" s="92"/>
      <c r="E116" s="91"/>
      <c r="F116" s="91"/>
      <c r="G116" s="93"/>
      <c r="H116" s="40"/>
      <c r="I116" s="28"/>
      <c r="J116" s="28"/>
      <c r="K116" s="28"/>
      <c r="L116" s="28"/>
      <c r="M116" s="28"/>
    </row>
    <row r="117" spans="1:13" x14ac:dyDescent="0.25">
      <c r="A117" s="13" t="s">
        <v>342</v>
      </c>
      <c r="B117" s="80" t="s">
        <v>144</v>
      </c>
      <c r="C117" s="81">
        <v>2256135</v>
      </c>
      <c r="D117" s="82">
        <v>2342309.39</v>
      </c>
      <c r="E117" s="83">
        <v>2417084.4500000002</v>
      </c>
      <c r="F117" s="83">
        <v>2494235.69</v>
      </c>
      <c r="G117" s="84">
        <v>2573838.19</v>
      </c>
      <c r="H117" s="44">
        <v>2655969.37</v>
      </c>
      <c r="I117" s="45">
        <v>2740709.07</v>
      </c>
      <c r="J117" s="45">
        <v>2828139.63</v>
      </c>
      <c r="K117" s="45">
        <v>2918345.99</v>
      </c>
      <c r="L117" s="45">
        <v>3011415.72</v>
      </c>
      <c r="M117" s="45">
        <v>3107439.16</v>
      </c>
    </row>
    <row r="118" spans="1:13" x14ac:dyDescent="0.25">
      <c r="A118" s="13" t="s">
        <v>343</v>
      </c>
      <c r="B118" s="80" t="s">
        <v>145</v>
      </c>
      <c r="C118" s="81">
        <v>7020765.46</v>
      </c>
      <c r="D118" s="82">
        <v>7254362.4000000004</v>
      </c>
      <c r="E118" s="83">
        <v>7490982.2800000003</v>
      </c>
      <c r="F118" s="83">
        <v>7735326.4400000004</v>
      </c>
      <c r="G118" s="84">
        <v>7987647.2599999998</v>
      </c>
      <c r="H118" s="44">
        <v>8248205.4100000001</v>
      </c>
      <c r="I118" s="45">
        <v>8517270.0999999996</v>
      </c>
      <c r="J118" s="45">
        <v>8795119.3100000005</v>
      </c>
      <c r="K118" s="45">
        <v>9082040.1300000008</v>
      </c>
      <c r="L118" s="45">
        <v>9378329.0600000005</v>
      </c>
      <c r="M118" s="45">
        <v>9684292.2899999991</v>
      </c>
    </row>
    <row r="119" spans="1:13" x14ac:dyDescent="0.25">
      <c r="A119" s="13" t="s">
        <v>344</v>
      </c>
      <c r="B119" s="80" t="s">
        <v>146</v>
      </c>
      <c r="C119" s="81">
        <v>282500</v>
      </c>
      <c r="D119" s="82">
        <v>270000</v>
      </c>
      <c r="E119" s="83">
        <v>270000</v>
      </c>
      <c r="F119" s="83">
        <v>270000</v>
      </c>
      <c r="G119" s="84">
        <v>270000</v>
      </c>
      <c r="H119" s="44">
        <v>270000</v>
      </c>
      <c r="I119" s="45">
        <v>270000</v>
      </c>
      <c r="J119" s="45">
        <v>270000</v>
      </c>
      <c r="K119" s="45">
        <v>270000</v>
      </c>
      <c r="L119" s="45">
        <v>270000</v>
      </c>
      <c r="M119" s="45">
        <v>270000</v>
      </c>
    </row>
    <row r="120" spans="1:13" x14ac:dyDescent="0.25">
      <c r="A120" s="13" t="s">
        <v>345</v>
      </c>
      <c r="B120" s="80" t="s">
        <v>147</v>
      </c>
      <c r="C120" s="81">
        <v>99639.360000000001</v>
      </c>
      <c r="D120" s="82">
        <v>102692.21</v>
      </c>
      <c r="E120" s="83">
        <v>106799.9</v>
      </c>
      <c r="F120" s="83">
        <v>111071.9</v>
      </c>
      <c r="G120" s="84">
        <v>115514.77</v>
      </c>
      <c r="H120" s="44">
        <v>120135.37</v>
      </c>
      <c r="I120" s="45">
        <v>124940.79</v>
      </c>
      <c r="J120" s="45">
        <v>129938.42</v>
      </c>
      <c r="K120" s="45">
        <v>135135.96</v>
      </c>
      <c r="L120" s="45">
        <v>140541.4</v>
      </c>
      <c r="M120" s="45">
        <v>146163.04999999999</v>
      </c>
    </row>
    <row r="121" spans="1:13" x14ac:dyDescent="0.25">
      <c r="A121" s="13" t="s">
        <v>346</v>
      </c>
      <c r="B121" s="80" t="s">
        <v>148</v>
      </c>
      <c r="C121" s="81">
        <v>99000</v>
      </c>
      <c r="D121" s="82">
        <v>138500</v>
      </c>
      <c r="E121" s="83">
        <v>140240</v>
      </c>
      <c r="F121" s="83">
        <v>142049.60000000001</v>
      </c>
      <c r="G121" s="84">
        <v>143931.57999999999</v>
      </c>
      <c r="H121" s="44">
        <v>145888.84</v>
      </c>
      <c r="I121" s="45">
        <v>147924.39000000001</v>
      </c>
      <c r="J121" s="45">
        <v>150041.37</v>
      </c>
      <c r="K121" s="45">
        <v>152243.01999999999</v>
      </c>
      <c r="L121" s="45">
        <v>154532.74</v>
      </c>
      <c r="M121" s="45">
        <v>156914.04999999999</v>
      </c>
    </row>
    <row r="122" spans="1:13" x14ac:dyDescent="0.25">
      <c r="A122" s="13" t="s">
        <v>347</v>
      </c>
      <c r="B122" s="80" t="s">
        <v>149</v>
      </c>
      <c r="C122" s="81">
        <v>473897</v>
      </c>
      <c r="D122" s="82">
        <v>577571</v>
      </c>
      <c r="E122" s="83">
        <v>593486.03</v>
      </c>
      <c r="F122" s="83">
        <v>609839.76</v>
      </c>
      <c r="G122" s="84">
        <v>626644.28</v>
      </c>
      <c r="H122" s="44">
        <v>643912.03</v>
      </c>
      <c r="I122" s="45">
        <v>661655.77</v>
      </c>
      <c r="J122" s="45">
        <v>679888.64</v>
      </c>
      <c r="K122" s="45">
        <v>698624.13</v>
      </c>
      <c r="L122" s="45">
        <v>717876.11</v>
      </c>
      <c r="M122" s="45">
        <v>737658.81</v>
      </c>
    </row>
    <row r="123" spans="1:13" hidden="1" x14ac:dyDescent="0.25">
      <c r="A123" s="13" t="s">
        <v>166</v>
      </c>
      <c r="B123" s="63"/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167</v>
      </c>
      <c r="B124" s="64" t="s">
        <v>115</v>
      </c>
      <c r="C124" s="65">
        <f t="shared" ref="C124" si="32">SUM(C116:C123)</f>
        <v>10231936.82</v>
      </c>
      <c r="D124" s="66">
        <f t="shared" ref="D124:M124" si="33">SUM(D116:D123)</f>
        <v>10685435.000000002</v>
      </c>
      <c r="E124" s="65">
        <f t="shared" si="33"/>
        <v>11018592.66</v>
      </c>
      <c r="F124" s="65">
        <f t="shared" si="33"/>
        <v>11362523.390000001</v>
      </c>
      <c r="G124" s="67">
        <f t="shared" si="33"/>
        <v>11717576.079999998</v>
      </c>
      <c r="H124" s="43">
        <f t="shared" si="33"/>
        <v>12084111.02</v>
      </c>
      <c r="I124" s="31">
        <f t="shared" si="33"/>
        <v>12462500.119999999</v>
      </c>
      <c r="J124" s="31">
        <f t="shared" si="33"/>
        <v>12853127.370000001</v>
      </c>
      <c r="K124" s="31">
        <f t="shared" si="33"/>
        <v>13256389.230000002</v>
      </c>
      <c r="L124" s="31">
        <f t="shared" si="33"/>
        <v>13672695.030000001</v>
      </c>
      <c r="M124" s="31">
        <f t="shared" si="33"/>
        <v>14102467.360000001</v>
      </c>
    </row>
    <row r="125" spans="1:13" x14ac:dyDescent="0.25">
      <c r="A125" s="13" t="s">
        <v>207</v>
      </c>
      <c r="B125" s="56" t="s">
        <v>135</v>
      </c>
      <c r="C125" s="57"/>
      <c r="D125" s="58"/>
      <c r="E125" s="57"/>
      <c r="F125" s="57"/>
      <c r="G125" s="59"/>
      <c r="H125" s="42"/>
      <c r="I125" s="29"/>
      <c r="J125" s="29"/>
      <c r="K125" s="29"/>
      <c r="L125" s="29"/>
      <c r="M125" s="29"/>
    </row>
    <row r="126" spans="1:13" x14ac:dyDescent="0.25">
      <c r="A126" s="13" t="s">
        <v>348</v>
      </c>
      <c r="B126" s="85" t="s">
        <v>150</v>
      </c>
      <c r="C126" s="81">
        <v>2150154.7599999998</v>
      </c>
      <c r="D126" s="82">
        <v>2079656.8</v>
      </c>
      <c r="E126" s="81">
        <v>2135312.38</v>
      </c>
      <c r="F126" s="81">
        <v>2192386.9</v>
      </c>
      <c r="G126" s="86">
        <v>2250955.16</v>
      </c>
      <c r="H126" s="46">
        <v>2311016.71</v>
      </c>
      <c r="I126" s="47">
        <v>2372609.9700000002</v>
      </c>
      <c r="J126" s="47">
        <v>2435788.35</v>
      </c>
      <c r="K126" s="47">
        <v>2503812.2799999998</v>
      </c>
      <c r="L126" s="47">
        <v>2570351.34</v>
      </c>
      <c r="M126" s="47">
        <v>2638618.29</v>
      </c>
    </row>
    <row r="127" spans="1:13" x14ac:dyDescent="0.25">
      <c r="A127" s="13" t="s">
        <v>349</v>
      </c>
      <c r="B127" s="85" t="s">
        <v>151</v>
      </c>
      <c r="C127" s="81">
        <v>2381912</v>
      </c>
      <c r="D127" s="82">
        <v>2267900</v>
      </c>
      <c r="E127" s="81">
        <v>2287104.75</v>
      </c>
      <c r="F127" s="81">
        <v>2347937.6</v>
      </c>
      <c r="G127" s="86">
        <v>2410443.39</v>
      </c>
      <c r="H127" s="46">
        <v>2474668.11</v>
      </c>
      <c r="I127" s="47">
        <v>2585658.9700000002</v>
      </c>
      <c r="J127" s="47">
        <v>2608464.62</v>
      </c>
      <c r="K127" s="47">
        <v>2678134.88</v>
      </c>
      <c r="L127" s="47">
        <v>2749721.13</v>
      </c>
      <c r="M127" s="47">
        <v>2823275.94</v>
      </c>
    </row>
    <row r="128" spans="1:13" x14ac:dyDescent="0.25">
      <c r="A128" s="13" t="s">
        <v>350</v>
      </c>
      <c r="B128" s="85" t="s">
        <v>152</v>
      </c>
      <c r="C128" s="81">
        <v>911553</v>
      </c>
      <c r="D128" s="82">
        <v>875809</v>
      </c>
      <c r="E128" s="81">
        <v>837523</v>
      </c>
      <c r="F128" s="81">
        <v>797184</v>
      </c>
      <c r="G128" s="86">
        <v>751371</v>
      </c>
      <c r="H128" s="46">
        <v>715415</v>
      </c>
      <c r="I128" s="47">
        <v>673558</v>
      </c>
      <c r="J128" s="47">
        <v>633322</v>
      </c>
      <c r="K128" s="47">
        <v>586641</v>
      </c>
      <c r="L128" s="47">
        <v>537315</v>
      </c>
      <c r="M128" s="47">
        <v>485694</v>
      </c>
    </row>
    <row r="129" spans="1:13" x14ac:dyDescent="0.25">
      <c r="A129" s="13" t="s">
        <v>267</v>
      </c>
      <c r="B129" s="85" t="s">
        <v>153</v>
      </c>
      <c r="C129" s="81">
        <v>3332513</v>
      </c>
      <c r="D129" s="82">
        <v>3432513</v>
      </c>
      <c r="E129" s="81">
        <v>3432513</v>
      </c>
      <c r="F129" s="81">
        <v>3432513</v>
      </c>
      <c r="G129" s="86">
        <v>3432513</v>
      </c>
      <c r="H129" s="46">
        <v>3432513</v>
      </c>
      <c r="I129" s="47">
        <v>3432513</v>
      </c>
      <c r="J129" s="47">
        <v>3432513</v>
      </c>
      <c r="K129" s="47">
        <v>3432513</v>
      </c>
      <c r="L129" s="47">
        <v>3432513</v>
      </c>
      <c r="M129" s="47">
        <v>3432513</v>
      </c>
    </row>
    <row r="130" spans="1:13" x14ac:dyDescent="0.25">
      <c r="A130" s="13" t="s">
        <v>351</v>
      </c>
      <c r="B130" s="85" t="s">
        <v>154</v>
      </c>
      <c r="C130" s="81">
        <v>427800</v>
      </c>
      <c r="D130" s="82">
        <v>521650</v>
      </c>
      <c r="E130" s="81">
        <v>537277.86</v>
      </c>
      <c r="F130" s="81">
        <v>553373.98</v>
      </c>
      <c r="G130" s="86">
        <v>569952.36</v>
      </c>
      <c r="H130" s="46">
        <v>587027.47</v>
      </c>
      <c r="I130" s="47">
        <v>604614.19999999995</v>
      </c>
      <c r="J130" s="47">
        <v>622727.86</v>
      </c>
      <c r="K130" s="47">
        <v>641384.24</v>
      </c>
      <c r="L130" s="47">
        <v>660599.62</v>
      </c>
      <c r="M130" s="47">
        <v>680390.74</v>
      </c>
    </row>
    <row r="131" spans="1:13" x14ac:dyDescent="0.25">
      <c r="A131" s="13" t="s">
        <v>352</v>
      </c>
      <c r="B131" s="85" t="s">
        <v>155</v>
      </c>
      <c r="C131" s="81">
        <v>2000313.02</v>
      </c>
      <c r="D131" s="82">
        <v>2081247.43</v>
      </c>
      <c r="E131" s="81">
        <v>2151353.56</v>
      </c>
      <c r="F131" s="81">
        <v>2223838.14</v>
      </c>
      <c r="G131" s="86">
        <v>2298782.3199999998</v>
      </c>
      <c r="H131" s="46">
        <v>2376270.06</v>
      </c>
      <c r="I131" s="47">
        <v>2456388.19</v>
      </c>
      <c r="J131" s="47">
        <v>2539226.56</v>
      </c>
      <c r="K131" s="47">
        <v>2624878.0499999998</v>
      </c>
      <c r="L131" s="47">
        <v>2713438.76</v>
      </c>
      <c r="M131" s="47">
        <v>2805008.04</v>
      </c>
    </row>
    <row r="132" spans="1:13" hidden="1" x14ac:dyDescent="0.25">
      <c r="A132" s="13" t="s">
        <v>169</v>
      </c>
      <c r="B132" s="63"/>
      <c r="C132" s="57"/>
      <c r="D132" s="58"/>
      <c r="E132" s="57"/>
      <c r="F132" s="57"/>
      <c r="G132" s="59"/>
      <c r="H132" s="42"/>
      <c r="I132" s="29"/>
      <c r="J132" s="29"/>
      <c r="K132" s="29"/>
      <c r="L132" s="29"/>
      <c r="M132" s="29"/>
    </row>
    <row r="133" spans="1:13" ht="15.75" thickBot="1" x14ac:dyDescent="0.3">
      <c r="A133" s="13" t="s">
        <v>168</v>
      </c>
      <c r="B133" s="68" t="s">
        <v>116</v>
      </c>
      <c r="C133" s="69">
        <f t="shared" ref="C133:M133" si="34">SUM(C125:C132)</f>
        <v>11204245.779999999</v>
      </c>
      <c r="D133" s="70">
        <f t="shared" si="34"/>
        <v>11258776.23</v>
      </c>
      <c r="E133" s="69">
        <f t="shared" si="34"/>
        <v>11381084.549999999</v>
      </c>
      <c r="F133" s="69">
        <f t="shared" si="34"/>
        <v>11547233.620000001</v>
      </c>
      <c r="G133" s="71">
        <f t="shared" si="34"/>
        <v>11714017.23</v>
      </c>
      <c r="H133" s="43">
        <f t="shared" si="34"/>
        <v>11896910.350000001</v>
      </c>
      <c r="I133" s="31">
        <f t="shared" si="34"/>
        <v>12125342.33</v>
      </c>
      <c r="J133" s="31">
        <f t="shared" si="34"/>
        <v>12272042.390000001</v>
      </c>
      <c r="K133" s="31">
        <f t="shared" si="34"/>
        <v>12467363.449999999</v>
      </c>
      <c r="L133" s="31">
        <f t="shared" si="34"/>
        <v>12663938.849999998</v>
      </c>
      <c r="M133" s="31">
        <f t="shared" si="34"/>
        <v>12865500.010000002</v>
      </c>
    </row>
    <row r="134" spans="1:13" ht="15.75" thickTop="1" x14ac:dyDescent="0.25">
      <c r="A134" s="13" t="s">
        <v>167</v>
      </c>
      <c r="B134" s="94" t="s">
        <v>106</v>
      </c>
      <c r="C134" s="95">
        <f t="shared" ref="C134:M134" si="35">C124-C133</f>
        <v>-972308.95999999903</v>
      </c>
      <c r="D134" s="95">
        <f t="shared" si="35"/>
        <v>-573341.22999999858</v>
      </c>
      <c r="E134" s="95">
        <f t="shared" si="35"/>
        <v>-362491.88999999873</v>
      </c>
      <c r="F134" s="95">
        <f t="shared" si="35"/>
        <v>-184710.23000000045</v>
      </c>
      <c r="G134" s="96">
        <f t="shared" si="35"/>
        <v>3558.8499999977648</v>
      </c>
      <c r="H134" s="50">
        <f t="shared" si="35"/>
        <v>187200.66999999806</v>
      </c>
      <c r="I134" s="51">
        <f t="shared" si="35"/>
        <v>337157.78999999911</v>
      </c>
      <c r="J134" s="51">
        <f t="shared" si="35"/>
        <v>581084.98000000045</v>
      </c>
      <c r="K134" s="51">
        <f t="shared" si="35"/>
        <v>789025.78000000305</v>
      </c>
      <c r="L134" s="51">
        <f t="shared" si="35"/>
        <v>1008756.1800000034</v>
      </c>
      <c r="M134" s="51">
        <f t="shared" si="35"/>
        <v>1236967.3499999996</v>
      </c>
    </row>
    <row r="135" spans="1:13" x14ac:dyDescent="0.25">
      <c r="A135" s="13" t="s">
        <v>207</v>
      </c>
      <c r="B135" s="90" t="s">
        <v>74</v>
      </c>
      <c r="C135" s="91"/>
      <c r="D135" s="92"/>
      <c r="E135" s="91"/>
      <c r="F135" s="91"/>
      <c r="G135" s="93"/>
      <c r="H135" s="42"/>
      <c r="I135" s="29"/>
      <c r="J135" s="29"/>
      <c r="K135" s="29"/>
      <c r="L135" s="29"/>
      <c r="M135" s="29"/>
    </row>
    <row r="136" spans="1:13" x14ac:dyDescent="0.25">
      <c r="A136" s="13" t="s">
        <v>353</v>
      </c>
      <c r="B136" s="85" t="s">
        <v>156</v>
      </c>
      <c r="C136" s="81">
        <v>849679</v>
      </c>
      <c r="D136" s="82">
        <v>793874</v>
      </c>
      <c r="E136" s="81">
        <v>617840</v>
      </c>
      <c r="F136" s="81">
        <v>621812</v>
      </c>
      <c r="G136" s="86">
        <v>625928</v>
      </c>
      <c r="H136" s="46">
        <v>630188</v>
      </c>
      <c r="I136" s="47">
        <v>634592</v>
      </c>
      <c r="J136" s="47">
        <v>639152</v>
      </c>
      <c r="K136" s="47">
        <v>640628</v>
      </c>
      <c r="L136" s="47">
        <v>645404</v>
      </c>
      <c r="M136" s="47">
        <v>650336</v>
      </c>
    </row>
    <row r="137" spans="1:13" hidden="1" x14ac:dyDescent="0.25">
      <c r="A137" s="13" t="s">
        <v>165</v>
      </c>
      <c r="B137" s="63"/>
      <c r="C137" s="57"/>
      <c r="D137" s="58"/>
      <c r="E137" s="57"/>
      <c r="F137" s="57"/>
      <c r="G137" s="59"/>
      <c r="H137" s="42"/>
      <c r="I137" s="29"/>
      <c r="J137" s="29"/>
      <c r="K137" s="29"/>
      <c r="L137" s="29"/>
      <c r="M137" s="29"/>
    </row>
    <row r="138" spans="1:13" ht="15.75" thickBot="1" x14ac:dyDescent="0.3">
      <c r="A138" s="13" t="s">
        <v>165</v>
      </c>
      <c r="B138" s="72" t="s">
        <v>107</v>
      </c>
      <c r="C138" s="73">
        <f t="shared" ref="C138:M138" si="36">SUM(C134:C137)</f>
        <v>-122629.95999999903</v>
      </c>
      <c r="D138" s="73">
        <f t="shared" si="36"/>
        <v>220532.77000000142</v>
      </c>
      <c r="E138" s="73">
        <f t="shared" si="36"/>
        <v>255348.11000000127</v>
      </c>
      <c r="F138" s="73">
        <f t="shared" si="36"/>
        <v>437101.76999999955</v>
      </c>
      <c r="G138" s="74">
        <f t="shared" si="36"/>
        <v>629486.84999999776</v>
      </c>
      <c r="H138" s="50">
        <f t="shared" si="36"/>
        <v>817388.66999999806</v>
      </c>
      <c r="I138" s="51">
        <f t="shared" si="36"/>
        <v>971749.78999999911</v>
      </c>
      <c r="J138" s="51">
        <f t="shared" si="36"/>
        <v>1220236.9800000004</v>
      </c>
      <c r="K138" s="51">
        <f t="shared" si="36"/>
        <v>1429653.7800000031</v>
      </c>
      <c r="L138" s="51">
        <f t="shared" si="36"/>
        <v>1654160.1800000034</v>
      </c>
      <c r="M138" s="51">
        <f t="shared" si="36"/>
        <v>1887303.3499999996</v>
      </c>
    </row>
    <row r="139" spans="1:13" ht="16.5" thickTop="1" thickBot="1" x14ac:dyDescent="0.3">
      <c r="A139" s="13" t="s">
        <v>168</v>
      </c>
      <c r="B139" s="38"/>
      <c r="C139" s="39"/>
      <c r="D139" s="39"/>
      <c r="E139" s="39"/>
      <c r="F139" s="39"/>
      <c r="G139" s="39"/>
      <c r="H139" s="35"/>
      <c r="I139" s="35"/>
      <c r="J139" s="35"/>
      <c r="K139" s="35"/>
      <c r="L139" s="35"/>
      <c r="M139" s="35"/>
    </row>
    <row r="140" spans="1:13" ht="26.25" thickTop="1" x14ac:dyDescent="0.25">
      <c r="A140" s="13" t="s">
        <v>167</v>
      </c>
      <c r="B140" s="87" t="s">
        <v>263</v>
      </c>
      <c r="C140" s="88" t="str">
        <f>LEFT(xlvar.NXTBUD.DESCRLONG,7)&amp;" Original"</f>
        <v>2021/22 Original</v>
      </c>
      <c r="D140" s="88" t="str">
        <f>LEFT(xlvar.NXTBUD.DESCRLONG,7)</f>
        <v>2021/22</v>
      </c>
      <c r="E140" s="88" t="str">
        <f t="shared" ref="E140:M140" si="37">LEFT(D140,4)+1&amp;"/"&amp;RIGHT(D140,2)+1</f>
        <v>2022/23</v>
      </c>
      <c r="F140" s="88" t="str">
        <f t="shared" si="37"/>
        <v>2023/24</v>
      </c>
      <c r="G140" s="89" t="str">
        <f t="shared" si="37"/>
        <v>2024/25</v>
      </c>
      <c r="H140" s="48" t="str">
        <f t="shared" si="37"/>
        <v>2025/26</v>
      </c>
      <c r="I140" s="49" t="str">
        <f t="shared" si="37"/>
        <v>2026/27</v>
      </c>
      <c r="J140" s="49" t="str">
        <f t="shared" si="37"/>
        <v>2027/28</v>
      </c>
      <c r="K140" s="49" t="str">
        <f t="shared" si="37"/>
        <v>2028/29</v>
      </c>
      <c r="L140" s="49" t="str">
        <f t="shared" si="37"/>
        <v>2029/30</v>
      </c>
      <c r="M140" s="49" t="str">
        <f t="shared" si="37"/>
        <v>2030/31</v>
      </c>
    </row>
    <row r="141" spans="1:13" x14ac:dyDescent="0.25">
      <c r="A141" s="13" t="s">
        <v>207</v>
      </c>
      <c r="B141" s="90" t="s">
        <v>137</v>
      </c>
      <c r="C141" s="91"/>
      <c r="D141" s="92"/>
      <c r="E141" s="91"/>
      <c r="F141" s="91"/>
      <c r="G141" s="93"/>
      <c r="H141" s="42"/>
      <c r="I141" s="29"/>
      <c r="J141" s="29"/>
      <c r="K141" s="29"/>
      <c r="L141" s="29"/>
      <c r="M141" s="29"/>
    </row>
    <row r="142" spans="1:13" x14ac:dyDescent="0.25">
      <c r="A142" s="13" t="s">
        <v>354</v>
      </c>
      <c r="B142" s="85" t="s">
        <v>153</v>
      </c>
      <c r="C142" s="81">
        <v>3332513</v>
      </c>
      <c r="D142" s="82">
        <v>3432513</v>
      </c>
      <c r="E142" s="81">
        <v>3432513</v>
      </c>
      <c r="F142" s="81">
        <v>3432513</v>
      </c>
      <c r="G142" s="86">
        <v>3432513</v>
      </c>
      <c r="H142" s="46">
        <v>3432513</v>
      </c>
      <c r="I142" s="47">
        <v>3432513</v>
      </c>
      <c r="J142" s="47">
        <v>3432513</v>
      </c>
      <c r="K142" s="47">
        <v>3432513</v>
      </c>
      <c r="L142" s="47">
        <v>3432513</v>
      </c>
      <c r="M142" s="47">
        <v>3432513</v>
      </c>
    </row>
    <row r="143" spans="1:13" hidden="1" x14ac:dyDescent="0.25">
      <c r="A143" s="13" t="s">
        <v>168</v>
      </c>
      <c r="B143" s="63"/>
      <c r="C143" s="57"/>
      <c r="D143" s="58"/>
      <c r="E143" s="57"/>
      <c r="F143" s="57"/>
      <c r="G143" s="59"/>
      <c r="H143" s="42"/>
      <c r="I143" s="29"/>
      <c r="J143" s="29"/>
      <c r="K143" s="29"/>
      <c r="L143" s="29"/>
      <c r="M143" s="29"/>
    </row>
    <row r="144" spans="1:13" x14ac:dyDescent="0.25">
      <c r="A144" s="13" t="s">
        <v>170</v>
      </c>
      <c r="B144" s="64" t="str">
        <f t="shared" ref="B144" si="38">"Total "&amp;B141</f>
        <v>Total Non Cash</v>
      </c>
      <c r="C144" s="65">
        <f t="shared" ref="C144:M144" si="39">SUM(C141:C143)</f>
        <v>3332513</v>
      </c>
      <c r="D144" s="66">
        <f t="shared" si="39"/>
        <v>3432513</v>
      </c>
      <c r="E144" s="65">
        <f t="shared" si="39"/>
        <v>3432513</v>
      </c>
      <c r="F144" s="65">
        <f t="shared" si="39"/>
        <v>3432513</v>
      </c>
      <c r="G144" s="67">
        <f t="shared" si="39"/>
        <v>3432513</v>
      </c>
      <c r="H144" s="43">
        <f t="shared" si="39"/>
        <v>3432513</v>
      </c>
      <c r="I144" s="31">
        <f t="shared" si="39"/>
        <v>3432513</v>
      </c>
      <c r="J144" s="31">
        <f t="shared" si="39"/>
        <v>3432513</v>
      </c>
      <c r="K144" s="31">
        <f t="shared" si="39"/>
        <v>3432513</v>
      </c>
      <c r="L144" s="31">
        <f t="shared" si="39"/>
        <v>3432513</v>
      </c>
      <c r="M144" s="31">
        <f t="shared" si="39"/>
        <v>3432513</v>
      </c>
    </row>
    <row r="145" spans="1:13" x14ac:dyDescent="0.25">
      <c r="A145" s="13" t="s">
        <v>171</v>
      </c>
      <c r="B145" s="75" t="s">
        <v>75</v>
      </c>
      <c r="C145" s="61"/>
      <c r="D145" s="76"/>
      <c r="E145" s="61"/>
      <c r="F145" s="61"/>
      <c r="G145" s="62"/>
      <c r="H145" s="41"/>
      <c r="I145" s="30"/>
      <c r="J145" s="30"/>
      <c r="K145" s="30"/>
      <c r="L145" s="30"/>
      <c r="M145" s="30"/>
    </row>
    <row r="146" spans="1:13" x14ac:dyDescent="0.25">
      <c r="A146" s="13" t="s">
        <v>355</v>
      </c>
      <c r="B146" s="85" t="s">
        <v>140</v>
      </c>
      <c r="C146" s="81">
        <v>-7144970</v>
      </c>
      <c r="D146" s="82">
        <v>-6792920</v>
      </c>
      <c r="E146" s="81">
        <v>-12021826</v>
      </c>
      <c r="F146" s="81">
        <v>-4255798</v>
      </c>
      <c r="G146" s="86">
        <v>-4179914</v>
      </c>
      <c r="H146" s="46">
        <v>-5034174</v>
      </c>
      <c r="I146" s="47">
        <v>-4103578</v>
      </c>
      <c r="J146" s="47">
        <v>-6393138</v>
      </c>
      <c r="K146" s="47">
        <v>-3344614</v>
      </c>
      <c r="L146" s="47">
        <v>-4399390</v>
      </c>
      <c r="M146" s="47">
        <v>-3214322</v>
      </c>
    </row>
    <row r="147" spans="1:13" x14ac:dyDescent="0.25">
      <c r="A147" s="13" t="s">
        <v>165</v>
      </c>
      <c r="B147" s="63" t="s">
        <v>142</v>
      </c>
      <c r="C147" s="57">
        <v>0</v>
      </c>
      <c r="D147" s="58">
        <v>0</v>
      </c>
      <c r="E147" s="57">
        <v>0</v>
      </c>
      <c r="F147" s="57">
        <v>0</v>
      </c>
      <c r="G147" s="59">
        <v>0</v>
      </c>
      <c r="H147" s="42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</row>
    <row r="148" spans="1:13" hidden="1" x14ac:dyDescent="0.25">
      <c r="A148" s="13" t="s">
        <v>165</v>
      </c>
      <c r="B148" s="63"/>
      <c r="C148" s="57"/>
      <c r="D148" s="58"/>
      <c r="E148" s="57"/>
      <c r="F148" s="57"/>
      <c r="G148" s="59"/>
      <c r="H148" s="42"/>
      <c r="I148" s="29"/>
      <c r="J148" s="29"/>
      <c r="K148" s="29"/>
      <c r="L148" s="29"/>
      <c r="M148" s="29"/>
    </row>
    <row r="149" spans="1:13" x14ac:dyDescent="0.25">
      <c r="A149" s="13" t="s">
        <v>170</v>
      </c>
      <c r="B149" s="64" t="str">
        <f>"Total "&amp;B145</f>
        <v>Total Investing Fund Flows</v>
      </c>
      <c r="C149" s="65">
        <f t="shared" ref="C149:M149" si="40">SUM(C146:C148)</f>
        <v>-7144970</v>
      </c>
      <c r="D149" s="66">
        <f t="shared" si="40"/>
        <v>-6792920</v>
      </c>
      <c r="E149" s="65">
        <f t="shared" si="40"/>
        <v>-12021826</v>
      </c>
      <c r="F149" s="65">
        <f t="shared" si="40"/>
        <v>-4255798</v>
      </c>
      <c r="G149" s="67">
        <f t="shared" si="40"/>
        <v>-4179914</v>
      </c>
      <c r="H149" s="43">
        <f t="shared" si="40"/>
        <v>-5034174</v>
      </c>
      <c r="I149" s="31">
        <f t="shared" si="40"/>
        <v>-4103578</v>
      </c>
      <c r="J149" s="31">
        <f t="shared" si="40"/>
        <v>-6393138</v>
      </c>
      <c r="K149" s="31">
        <f t="shared" si="40"/>
        <v>-3344614</v>
      </c>
      <c r="L149" s="31">
        <f t="shared" si="40"/>
        <v>-4399390</v>
      </c>
      <c r="M149" s="31">
        <f t="shared" si="40"/>
        <v>-3214322</v>
      </c>
    </row>
    <row r="150" spans="1:13" x14ac:dyDescent="0.25">
      <c r="A150" s="13" t="s">
        <v>167</v>
      </c>
      <c r="B150" s="75" t="s">
        <v>77</v>
      </c>
      <c r="C150" s="61"/>
      <c r="D150" s="76"/>
      <c r="E150" s="61"/>
      <c r="F150" s="61"/>
      <c r="G150" s="62"/>
      <c r="H150" s="41"/>
      <c r="I150" s="30"/>
      <c r="J150" s="30"/>
      <c r="K150" s="30"/>
      <c r="L150" s="30"/>
      <c r="M150" s="30"/>
    </row>
    <row r="151" spans="1:13" x14ac:dyDescent="0.25">
      <c r="A151" s="13" t="s">
        <v>356</v>
      </c>
      <c r="B151" s="85" t="s">
        <v>157</v>
      </c>
      <c r="C151" s="81">
        <v>-514207</v>
      </c>
      <c r="D151" s="82">
        <v>-549951</v>
      </c>
      <c r="E151" s="81">
        <v>-588236</v>
      </c>
      <c r="F151" s="81">
        <v>-628575</v>
      </c>
      <c r="G151" s="86">
        <v>-630850</v>
      </c>
      <c r="H151" s="46">
        <v>-536192</v>
      </c>
      <c r="I151" s="47">
        <v>-578049</v>
      </c>
      <c r="J151" s="47">
        <v>-618285</v>
      </c>
      <c r="K151" s="47">
        <v>-664965</v>
      </c>
      <c r="L151" s="47">
        <v>-714292</v>
      </c>
      <c r="M151" s="47">
        <v>-765913</v>
      </c>
    </row>
    <row r="152" spans="1:13" hidden="1" x14ac:dyDescent="0.25">
      <c r="A152" s="13" t="s">
        <v>169</v>
      </c>
      <c r="B152" s="63"/>
      <c r="C152" s="57"/>
      <c r="D152" s="58"/>
      <c r="E152" s="57"/>
      <c r="F152" s="57"/>
      <c r="G152" s="59"/>
      <c r="H152" s="42"/>
      <c r="I152" s="29"/>
      <c r="J152" s="29"/>
      <c r="K152" s="29"/>
      <c r="L152" s="29"/>
      <c r="M152" s="29"/>
    </row>
    <row r="153" spans="1:13" ht="15.75" thickBot="1" x14ac:dyDescent="0.3">
      <c r="A153" s="13" t="s">
        <v>165</v>
      </c>
      <c r="B153" s="68" t="str">
        <f>"Total "&amp;B150</f>
        <v>Total Financing Fund Flows</v>
      </c>
      <c r="C153" s="69">
        <f t="shared" ref="C153:M153" si="41">SUM(C151:C152)</f>
        <v>-514207</v>
      </c>
      <c r="D153" s="70">
        <f t="shared" si="41"/>
        <v>-549951</v>
      </c>
      <c r="E153" s="69">
        <f t="shared" si="41"/>
        <v>-588236</v>
      </c>
      <c r="F153" s="69">
        <f t="shared" si="41"/>
        <v>-628575</v>
      </c>
      <c r="G153" s="71">
        <f t="shared" si="41"/>
        <v>-630850</v>
      </c>
      <c r="H153" s="43">
        <f t="shared" si="41"/>
        <v>-536192</v>
      </c>
      <c r="I153" s="31">
        <f t="shared" si="41"/>
        <v>-578049</v>
      </c>
      <c r="J153" s="31">
        <f t="shared" si="41"/>
        <v>-618285</v>
      </c>
      <c r="K153" s="31">
        <f t="shared" si="41"/>
        <v>-664965</v>
      </c>
      <c r="L153" s="31">
        <f t="shared" si="41"/>
        <v>-714292</v>
      </c>
      <c r="M153" s="31">
        <f t="shared" si="41"/>
        <v>-765913</v>
      </c>
    </row>
    <row r="154" spans="1:13" ht="15.75" thickTop="1" x14ac:dyDescent="0.25">
      <c r="A154" s="13" t="s">
        <v>170</v>
      </c>
      <c r="B154" s="94" t="s">
        <v>108</v>
      </c>
      <c r="C154" s="95">
        <f t="shared" ref="C154:M154" si="42">C138+C144+C149+C153</f>
        <v>-4449293.959999999</v>
      </c>
      <c r="D154" s="95">
        <f t="shared" si="42"/>
        <v>-3689825.2299999986</v>
      </c>
      <c r="E154" s="95">
        <f t="shared" si="42"/>
        <v>-8922200.8899999987</v>
      </c>
      <c r="F154" s="95">
        <f t="shared" si="42"/>
        <v>-1014758.2300000004</v>
      </c>
      <c r="G154" s="96">
        <f t="shared" si="42"/>
        <v>-748764.15000000224</v>
      </c>
      <c r="H154" s="50">
        <f t="shared" si="42"/>
        <v>-1320464.3300000019</v>
      </c>
      <c r="I154" s="51">
        <f t="shared" si="42"/>
        <v>-277364.21000000089</v>
      </c>
      <c r="J154" s="51">
        <f t="shared" si="42"/>
        <v>-2358673.0199999996</v>
      </c>
      <c r="K154" s="51">
        <f t="shared" si="42"/>
        <v>852587.78000000305</v>
      </c>
      <c r="L154" s="51">
        <f t="shared" si="42"/>
        <v>-27008.819999996573</v>
      </c>
      <c r="M154" s="51">
        <f t="shared" si="42"/>
        <v>1339581.3499999996</v>
      </c>
    </row>
    <row r="155" spans="1:13" x14ac:dyDescent="0.25">
      <c r="A155" s="13" t="s">
        <v>167</v>
      </c>
      <c r="B155" s="97" t="s">
        <v>78</v>
      </c>
      <c r="C155" s="98"/>
      <c r="D155" s="99"/>
      <c r="E155" s="98"/>
      <c r="F155" s="98"/>
      <c r="G155" s="100"/>
      <c r="H155" s="41"/>
      <c r="I155" s="30"/>
      <c r="J155" s="30"/>
      <c r="K155" s="30"/>
      <c r="L155" s="30"/>
      <c r="M155" s="30"/>
    </row>
    <row r="156" spans="1:13" x14ac:dyDescent="0.25">
      <c r="A156" s="13" t="s">
        <v>357</v>
      </c>
      <c r="B156" s="85" t="s">
        <v>160</v>
      </c>
      <c r="C156" s="81">
        <v>-500000.04</v>
      </c>
      <c r="D156" s="82">
        <v>-500000.04</v>
      </c>
      <c r="E156" s="81">
        <v>-500000</v>
      </c>
      <c r="F156" s="81">
        <v>-500000</v>
      </c>
      <c r="G156" s="86">
        <v>-500000</v>
      </c>
      <c r="H156" s="46">
        <v>-500000</v>
      </c>
      <c r="I156" s="47">
        <v>-500000</v>
      </c>
      <c r="J156" s="47">
        <v>-500000</v>
      </c>
      <c r="K156" s="47">
        <v>-500000</v>
      </c>
      <c r="L156" s="47">
        <v>-500000</v>
      </c>
      <c r="M156" s="47">
        <v>-500000</v>
      </c>
    </row>
    <row r="157" spans="1:13" x14ac:dyDescent="0.25">
      <c r="A157" s="13" t="s">
        <v>358</v>
      </c>
      <c r="B157" s="85" t="s">
        <v>163</v>
      </c>
      <c r="C157" s="81">
        <v>2442212.04</v>
      </c>
      <c r="D157" s="82">
        <v>2264295</v>
      </c>
      <c r="E157" s="81">
        <v>274235</v>
      </c>
      <c r="F157" s="81">
        <v>174235</v>
      </c>
      <c r="G157" s="86">
        <v>824235</v>
      </c>
      <c r="H157" s="46">
        <v>174235</v>
      </c>
      <c r="I157" s="47">
        <v>174235</v>
      </c>
      <c r="J157" s="47">
        <v>174235</v>
      </c>
      <c r="K157" s="47">
        <v>174235</v>
      </c>
      <c r="L157" s="47">
        <v>174235</v>
      </c>
      <c r="M157" s="47">
        <v>174235</v>
      </c>
    </row>
    <row r="158" spans="1:13" x14ac:dyDescent="0.25">
      <c r="A158" s="13" t="s">
        <v>359</v>
      </c>
      <c r="B158" s="85" t="s">
        <v>164</v>
      </c>
      <c r="C158" s="81">
        <v>1714212.12</v>
      </c>
      <c r="D158" s="82">
        <v>999999.96</v>
      </c>
      <c r="E158" s="81">
        <v>423948</v>
      </c>
      <c r="F158" s="81">
        <v>0</v>
      </c>
      <c r="G158" s="86">
        <v>0</v>
      </c>
      <c r="H158" s="46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</row>
    <row r="159" spans="1:13" hidden="1" x14ac:dyDescent="0.25">
      <c r="A159" s="13" t="s">
        <v>169</v>
      </c>
      <c r="B159" s="63"/>
      <c r="C159" s="57"/>
      <c r="D159" s="58"/>
      <c r="E159" s="57"/>
      <c r="F159" s="57"/>
      <c r="G159" s="59"/>
      <c r="H159" s="42"/>
      <c r="I159" s="29"/>
      <c r="J159" s="29"/>
      <c r="K159" s="29"/>
      <c r="L159" s="29"/>
      <c r="M159" s="29"/>
    </row>
    <row r="160" spans="1:13" ht="15.75" thickBot="1" x14ac:dyDescent="0.3">
      <c r="A160" s="13" t="s">
        <v>165</v>
      </c>
      <c r="B160" s="68" t="str">
        <f>"Total "&amp;B155</f>
        <v>Total Reserve Movements</v>
      </c>
      <c r="C160" s="69">
        <f t="shared" ref="C160:M160" si="43">SUM(C156:C159)</f>
        <v>3656424.12</v>
      </c>
      <c r="D160" s="70">
        <f t="shared" si="43"/>
        <v>2764294.92</v>
      </c>
      <c r="E160" s="69">
        <f t="shared" si="43"/>
        <v>198183</v>
      </c>
      <c r="F160" s="69">
        <f t="shared" si="43"/>
        <v>-325765</v>
      </c>
      <c r="G160" s="71">
        <f t="shared" si="43"/>
        <v>324235</v>
      </c>
      <c r="H160" s="43">
        <f t="shared" si="43"/>
        <v>-325765</v>
      </c>
      <c r="I160" s="31">
        <f t="shared" si="43"/>
        <v>-325765</v>
      </c>
      <c r="J160" s="31">
        <f t="shared" si="43"/>
        <v>-325765</v>
      </c>
      <c r="K160" s="31">
        <f t="shared" si="43"/>
        <v>-325765</v>
      </c>
      <c r="L160" s="31">
        <f t="shared" si="43"/>
        <v>-325765</v>
      </c>
      <c r="M160" s="31">
        <f t="shared" si="43"/>
        <v>-325765</v>
      </c>
    </row>
    <row r="161" spans="1:13" ht="16.5" thickTop="1" thickBot="1" x14ac:dyDescent="0.3">
      <c r="A161" s="13" t="s">
        <v>165</v>
      </c>
      <c r="B161" s="72" t="s">
        <v>109</v>
      </c>
      <c r="C161" s="73">
        <f t="shared" ref="C161:M161" si="44">C154+C160</f>
        <v>-792869.83999999892</v>
      </c>
      <c r="D161" s="73">
        <f t="shared" si="44"/>
        <v>-925530.30999999866</v>
      </c>
      <c r="E161" s="73">
        <f t="shared" si="44"/>
        <v>-8724017.8899999987</v>
      </c>
      <c r="F161" s="73">
        <f t="shared" si="44"/>
        <v>-1340523.2300000004</v>
      </c>
      <c r="G161" s="74">
        <f t="shared" si="44"/>
        <v>-424529.15000000224</v>
      </c>
      <c r="H161" s="50">
        <f t="shared" si="44"/>
        <v>-1646229.3300000019</v>
      </c>
      <c r="I161" s="51">
        <f t="shared" si="44"/>
        <v>-603129.21000000089</v>
      </c>
      <c r="J161" s="51">
        <f t="shared" si="44"/>
        <v>-2684438.0199999996</v>
      </c>
      <c r="K161" s="51">
        <f t="shared" si="44"/>
        <v>526822.78000000305</v>
      </c>
      <c r="L161" s="51">
        <f t="shared" si="44"/>
        <v>-352773.81999999657</v>
      </c>
      <c r="M161" s="51">
        <f t="shared" si="44"/>
        <v>1013816.3499999996</v>
      </c>
    </row>
    <row r="162" spans="1:13" ht="15.75" thickTop="1" x14ac:dyDescent="0.25">
      <c r="A162" s="13" t="s">
        <v>172</v>
      </c>
      <c r="B162" s="3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x14ac:dyDescent="0.25">
      <c r="A163" s="13" t="s">
        <v>257</v>
      </c>
      <c r="B163" s="77" t="s">
        <v>250</v>
      </c>
      <c r="C163" s="78"/>
      <c r="D163" s="78">
        <f t="shared" ref="D163" si="45">+C163+D161</f>
        <v>-925530.30999999866</v>
      </c>
      <c r="E163" s="78">
        <f t="shared" ref="E163" si="46">+D163+E161</f>
        <v>-9649548.1999999974</v>
      </c>
      <c r="F163" s="78">
        <f t="shared" ref="F163" si="47">+E163+F161</f>
        <v>-10990071.429999998</v>
      </c>
      <c r="G163" s="78">
        <f t="shared" ref="G163" si="48">+F163+G161</f>
        <v>-11414600.58</v>
      </c>
      <c r="H163" s="52"/>
      <c r="I163" s="52"/>
      <c r="J163" s="52"/>
      <c r="K163" s="52"/>
      <c r="L163" s="52"/>
      <c r="M163" s="52"/>
    </row>
    <row r="164" spans="1:13" x14ac:dyDescent="0.25">
      <c r="A164" s="13" t="s">
        <v>165</v>
      </c>
    </row>
    <row r="165" spans="1:13" hidden="1" x14ac:dyDescent="0.25">
      <c r="A165" s="13" t="s">
        <v>207</v>
      </c>
      <c r="B165" s="1" t="str">
        <f>IF(xlvar.SELECT="Entity",B167,IF(xlvar.SELECT="Directorate",C167,IF(xlvar.SELECT="Business Unit",D167,IF(xlvar.SELECT="Key Outcome Area",H167,IF(xlvar.SELECT="IPR Outcomes",I167,IF(xlvar.SELECT="IPR Strategies",J167,IF(xlvar.SELECT="IPR Activities",K167,IF(xlvar.SELECT="Project",L167,F167))))))))</f>
        <v>40 - Sewer Fund</v>
      </c>
    </row>
    <row r="166" spans="1:13" ht="15.75" thickBot="1" x14ac:dyDescent="0.3">
      <c r="A166" s="13" t="s">
        <v>165</v>
      </c>
      <c r="B166" s="1"/>
    </row>
    <row r="167" spans="1:13" ht="15.75" hidden="1" thickBot="1" x14ac:dyDescent="0.3">
      <c r="A167" s="13" t="s">
        <v>166</v>
      </c>
      <c r="B167" s="34" t="s">
        <v>201</v>
      </c>
      <c r="C167" s="34" t="s">
        <v>192</v>
      </c>
      <c r="D167" s="34" t="s">
        <v>202</v>
      </c>
      <c r="E167" s="34" t="s">
        <v>44</v>
      </c>
      <c r="F167" s="34" t="s">
        <v>203</v>
      </c>
      <c r="G167" s="34"/>
      <c r="H167" s="34" t="s">
        <v>204</v>
      </c>
      <c r="I167" s="34" t="s">
        <v>193</v>
      </c>
      <c r="J167" s="34" t="s">
        <v>194</v>
      </c>
      <c r="K167" s="34" t="s">
        <v>195</v>
      </c>
      <c r="L167" s="34" t="s">
        <v>405</v>
      </c>
    </row>
    <row r="168" spans="1:13" ht="28.5" customHeight="1" thickTop="1" x14ac:dyDescent="0.25">
      <c r="A168" s="13" t="s">
        <v>167</v>
      </c>
      <c r="B168" s="87" t="s">
        <v>264</v>
      </c>
      <c r="C168" s="88" t="str">
        <f>xlvar.PYORIG.DESCRLONG</f>
        <v>2020/21 Quarter 3 PJ Budget</v>
      </c>
      <c r="D168" s="88" t="str">
        <f>LEFT(xlvar.NXTBUD.DESCRLONG,7)</f>
        <v>2021/22</v>
      </c>
      <c r="E168" s="88" t="str">
        <f t="shared" ref="E168:M168" si="49">LEFT(D168,4)+1&amp;"/"&amp;RIGHT(D168,2)+1</f>
        <v>2022/23</v>
      </c>
      <c r="F168" s="88" t="str">
        <f t="shared" si="49"/>
        <v>2023/24</v>
      </c>
      <c r="G168" s="89" t="str">
        <f t="shared" si="49"/>
        <v>2024/25</v>
      </c>
      <c r="H168" s="48" t="str">
        <f t="shared" si="49"/>
        <v>2025/26</v>
      </c>
      <c r="I168" s="49" t="str">
        <f t="shared" si="49"/>
        <v>2026/27</v>
      </c>
      <c r="J168" s="49" t="str">
        <f t="shared" si="49"/>
        <v>2027/28</v>
      </c>
      <c r="K168" s="49" t="str">
        <f t="shared" si="49"/>
        <v>2028/29</v>
      </c>
      <c r="L168" s="49" t="str">
        <f t="shared" si="49"/>
        <v>2029/30</v>
      </c>
      <c r="M168" s="49" t="str">
        <f t="shared" si="49"/>
        <v>2030/31</v>
      </c>
    </row>
    <row r="169" spans="1:13" x14ac:dyDescent="0.25">
      <c r="A169" s="13" t="s">
        <v>207</v>
      </c>
      <c r="B169" s="90" t="s">
        <v>134</v>
      </c>
      <c r="C169" s="91"/>
      <c r="D169" s="92"/>
      <c r="E169" s="91"/>
      <c r="F169" s="91"/>
      <c r="G169" s="93"/>
      <c r="H169" s="40"/>
      <c r="I169" s="28"/>
      <c r="J169" s="28"/>
      <c r="K169" s="28"/>
      <c r="L169" s="28"/>
      <c r="M169" s="28"/>
    </row>
    <row r="170" spans="1:13" x14ac:dyDescent="0.25">
      <c r="A170" s="13" t="s">
        <v>361</v>
      </c>
      <c r="B170" s="80" t="s">
        <v>144</v>
      </c>
      <c r="C170" s="81">
        <v>9088752.5299999993</v>
      </c>
      <c r="D170" s="82">
        <v>9391044.4900000002</v>
      </c>
      <c r="E170" s="83">
        <v>9694978.4399999995</v>
      </c>
      <c r="F170" s="83">
        <v>10008739.24</v>
      </c>
      <c r="G170" s="84">
        <v>10332644.220000001</v>
      </c>
      <c r="H170" s="44">
        <v>10667020.949999999</v>
      </c>
      <c r="I170" s="45">
        <v>11012207.550000001</v>
      </c>
      <c r="J170" s="45">
        <v>11368553.060000001</v>
      </c>
      <c r="K170" s="45">
        <v>11736417.75</v>
      </c>
      <c r="L170" s="45">
        <v>12116173.51</v>
      </c>
      <c r="M170" s="45">
        <v>12508204.220000001</v>
      </c>
    </row>
    <row r="171" spans="1:13" x14ac:dyDescent="0.25">
      <c r="A171" s="13" t="s">
        <v>362</v>
      </c>
      <c r="B171" s="80" t="s">
        <v>145</v>
      </c>
      <c r="C171" s="81">
        <v>1907407.95</v>
      </c>
      <c r="D171" s="82">
        <v>1969486.2</v>
      </c>
      <c r="E171" s="83">
        <v>2033525.7</v>
      </c>
      <c r="F171" s="83">
        <v>2099647.7400000002</v>
      </c>
      <c r="G171" s="84">
        <v>2167920.04</v>
      </c>
      <c r="H171" s="44">
        <v>2238412.54</v>
      </c>
      <c r="I171" s="45">
        <v>2311197.4300000002</v>
      </c>
      <c r="J171" s="45">
        <v>2386349.31</v>
      </c>
      <c r="K171" s="45">
        <v>2463945.15</v>
      </c>
      <c r="L171" s="45">
        <v>2544064.42</v>
      </c>
      <c r="M171" s="45">
        <v>2626789.2200000002</v>
      </c>
    </row>
    <row r="172" spans="1:13" x14ac:dyDescent="0.25">
      <c r="A172" s="13" t="s">
        <v>363</v>
      </c>
      <c r="B172" s="80" t="s">
        <v>146</v>
      </c>
      <c r="C172" s="81">
        <v>418405</v>
      </c>
      <c r="D172" s="82">
        <v>387217</v>
      </c>
      <c r="E172" s="83">
        <v>386006</v>
      </c>
      <c r="F172" s="83">
        <v>384770</v>
      </c>
      <c r="G172" s="84">
        <v>383509</v>
      </c>
      <c r="H172" s="44">
        <v>382223</v>
      </c>
      <c r="I172" s="45">
        <v>380911</v>
      </c>
      <c r="J172" s="45">
        <v>379753</v>
      </c>
      <c r="K172" s="45">
        <v>378207</v>
      </c>
      <c r="L172" s="45">
        <v>376815</v>
      </c>
      <c r="M172" s="45">
        <v>375394</v>
      </c>
    </row>
    <row r="173" spans="1:13" x14ac:dyDescent="0.25">
      <c r="A173" s="13" t="s">
        <v>364</v>
      </c>
      <c r="B173" s="80" t="s">
        <v>147</v>
      </c>
      <c r="C173" s="81">
        <v>13368</v>
      </c>
      <c r="D173" s="82">
        <v>13630</v>
      </c>
      <c r="E173" s="83">
        <v>14175.2</v>
      </c>
      <c r="F173" s="83">
        <v>14742.21</v>
      </c>
      <c r="G173" s="84">
        <v>15331.9</v>
      </c>
      <c r="H173" s="44">
        <v>15945.18</v>
      </c>
      <c r="I173" s="45">
        <v>16582.990000000002</v>
      </c>
      <c r="J173" s="45">
        <v>17246.310000000001</v>
      </c>
      <c r="K173" s="45">
        <v>17936.16</v>
      </c>
      <c r="L173" s="45">
        <v>18653.61</v>
      </c>
      <c r="M173" s="45">
        <v>19399.75</v>
      </c>
    </row>
    <row r="174" spans="1:13" x14ac:dyDescent="0.25">
      <c r="A174" s="13" t="s">
        <v>365</v>
      </c>
      <c r="B174" s="80" t="s">
        <v>148</v>
      </c>
      <c r="C174" s="81">
        <v>93500</v>
      </c>
      <c r="D174" s="82">
        <v>93500</v>
      </c>
      <c r="E174" s="83">
        <v>93500</v>
      </c>
      <c r="F174" s="83">
        <v>93500</v>
      </c>
      <c r="G174" s="84">
        <v>93500</v>
      </c>
      <c r="H174" s="44">
        <v>93500</v>
      </c>
      <c r="I174" s="45">
        <v>93500</v>
      </c>
      <c r="J174" s="45">
        <v>93500</v>
      </c>
      <c r="K174" s="45">
        <v>93500</v>
      </c>
      <c r="L174" s="45">
        <v>93500</v>
      </c>
      <c r="M174" s="45">
        <v>93500</v>
      </c>
    </row>
    <row r="175" spans="1:13" x14ac:dyDescent="0.25">
      <c r="A175" s="13" t="s">
        <v>366</v>
      </c>
      <c r="B175" s="80" t="s">
        <v>149</v>
      </c>
      <c r="C175" s="81">
        <v>200959</v>
      </c>
      <c r="D175" s="82">
        <v>299153</v>
      </c>
      <c r="E175" s="83">
        <v>307379.71000000002</v>
      </c>
      <c r="F175" s="83">
        <v>315832.65000000002</v>
      </c>
      <c r="G175" s="84">
        <v>324518.05</v>
      </c>
      <c r="H175" s="44">
        <v>333442.31</v>
      </c>
      <c r="I175" s="45">
        <v>342611.97</v>
      </c>
      <c r="J175" s="45">
        <v>352033.8</v>
      </c>
      <c r="K175" s="45">
        <v>361714.72</v>
      </c>
      <c r="L175" s="45">
        <v>371661.87</v>
      </c>
      <c r="M175" s="45">
        <v>381882.57</v>
      </c>
    </row>
    <row r="176" spans="1:13" hidden="1" x14ac:dyDescent="0.25">
      <c r="A176" s="13" t="s">
        <v>166</v>
      </c>
      <c r="B176" s="63"/>
      <c r="C176" s="57"/>
      <c r="D176" s="58"/>
      <c r="E176" s="57"/>
      <c r="F176" s="57"/>
      <c r="G176" s="59"/>
      <c r="H176" s="42"/>
      <c r="I176" s="29"/>
      <c r="J176" s="29"/>
      <c r="K176" s="29"/>
      <c r="L176" s="29"/>
      <c r="M176" s="29"/>
    </row>
    <row r="177" spans="1:13" x14ac:dyDescent="0.25">
      <c r="A177" s="13" t="s">
        <v>167</v>
      </c>
      <c r="B177" s="64" t="s">
        <v>115</v>
      </c>
      <c r="C177" s="65">
        <f t="shared" ref="C177" si="50">SUM(C169:C176)</f>
        <v>11722392.479999999</v>
      </c>
      <c r="D177" s="66">
        <f t="shared" ref="D177:M177" si="51">SUM(D169:D176)</f>
        <v>12154030.689999999</v>
      </c>
      <c r="E177" s="65">
        <f t="shared" si="51"/>
        <v>12529565.049999999</v>
      </c>
      <c r="F177" s="65">
        <f t="shared" si="51"/>
        <v>12917231.840000002</v>
      </c>
      <c r="G177" s="67">
        <f t="shared" si="51"/>
        <v>13317423.210000003</v>
      </c>
      <c r="H177" s="43">
        <f t="shared" si="51"/>
        <v>13730543.979999999</v>
      </c>
      <c r="I177" s="31">
        <f t="shared" si="51"/>
        <v>14157010.940000001</v>
      </c>
      <c r="J177" s="31">
        <f t="shared" si="51"/>
        <v>14597435.480000002</v>
      </c>
      <c r="K177" s="31">
        <f t="shared" si="51"/>
        <v>15051720.780000001</v>
      </c>
      <c r="L177" s="31">
        <f t="shared" si="51"/>
        <v>15520868.409999998</v>
      </c>
      <c r="M177" s="31">
        <f t="shared" si="51"/>
        <v>16005169.760000002</v>
      </c>
    </row>
    <row r="178" spans="1:13" x14ac:dyDescent="0.25">
      <c r="A178" s="13" t="s">
        <v>207</v>
      </c>
      <c r="B178" s="56" t="s">
        <v>135</v>
      </c>
      <c r="C178" s="57"/>
      <c r="D178" s="58"/>
      <c r="E178" s="57"/>
      <c r="F178" s="57"/>
      <c r="G178" s="59"/>
      <c r="H178" s="42"/>
      <c r="I178" s="29"/>
      <c r="J178" s="29"/>
      <c r="K178" s="29"/>
      <c r="L178" s="29"/>
      <c r="M178" s="29"/>
    </row>
    <row r="179" spans="1:13" x14ac:dyDescent="0.25">
      <c r="A179" s="13" t="s">
        <v>367</v>
      </c>
      <c r="B179" s="85" t="s">
        <v>150</v>
      </c>
      <c r="C179" s="81">
        <v>1931938.47</v>
      </c>
      <c r="D179" s="82">
        <v>2011758.08</v>
      </c>
      <c r="E179" s="81">
        <v>2078154.92</v>
      </c>
      <c r="F179" s="81">
        <v>2146772.9300000002</v>
      </c>
      <c r="G179" s="86">
        <v>2217639.56</v>
      </c>
      <c r="H179" s="46">
        <v>2290860.89</v>
      </c>
      <c r="I179" s="47">
        <v>2366531.7200000002</v>
      </c>
      <c r="J179" s="47">
        <v>2444711.48</v>
      </c>
      <c r="K179" s="47">
        <v>2525496.2999999998</v>
      </c>
      <c r="L179" s="47">
        <v>2608956.0699999998</v>
      </c>
      <c r="M179" s="47">
        <v>2695185.38</v>
      </c>
    </row>
    <row r="180" spans="1:13" x14ac:dyDescent="0.25">
      <c r="A180" s="13" t="s">
        <v>368</v>
      </c>
      <c r="B180" s="85" t="s">
        <v>151</v>
      </c>
      <c r="C180" s="81">
        <v>1641250</v>
      </c>
      <c r="D180" s="82">
        <v>2247300</v>
      </c>
      <c r="E180" s="81">
        <v>2309100.7599999998</v>
      </c>
      <c r="F180" s="81">
        <v>2422601.04</v>
      </c>
      <c r="G180" s="86">
        <v>2437847.61</v>
      </c>
      <c r="H180" s="46">
        <v>2504888.4</v>
      </c>
      <c r="I180" s="47">
        <v>2573772.79</v>
      </c>
      <c r="J180" s="47">
        <v>2694551.54</v>
      </c>
      <c r="K180" s="47">
        <v>2717276.72</v>
      </c>
      <c r="L180" s="47">
        <v>2792001.84</v>
      </c>
      <c r="M180" s="47">
        <v>2868781.9</v>
      </c>
    </row>
    <row r="181" spans="1:13" x14ac:dyDescent="0.25">
      <c r="A181" s="13" t="s">
        <v>369</v>
      </c>
      <c r="B181" s="85" t="s">
        <v>152</v>
      </c>
      <c r="C181" s="81">
        <v>205415</v>
      </c>
      <c r="D181" s="82">
        <v>171424</v>
      </c>
      <c r="E181" s="81">
        <v>150666</v>
      </c>
      <c r="F181" s="81">
        <v>133885</v>
      </c>
      <c r="G181" s="86">
        <v>115142</v>
      </c>
      <c r="H181" s="46">
        <v>104046</v>
      </c>
      <c r="I181" s="47">
        <v>97343</v>
      </c>
      <c r="J181" s="47">
        <v>90450</v>
      </c>
      <c r="K181" s="47">
        <v>82637</v>
      </c>
      <c r="L181" s="47">
        <v>74563</v>
      </c>
      <c r="M181" s="47">
        <v>65974</v>
      </c>
    </row>
    <row r="182" spans="1:13" x14ac:dyDescent="0.25">
      <c r="A182" s="13" t="s">
        <v>268</v>
      </c>
      <c r="B182" s="85" t="s">
        <v>153</v>
      </c>
      <c r="C182" s="81">
        <v>1801307</v>
      </c>
      <c r="D182" s="82">
        <v>1851307</v>
      </c>
      <c r="E182" s="81">
        <v>1851307</v>
      </c>
      <c r="F182" s="81">
        <v>1851307</v>
      </c>
      <c r="G182" s="86">
        <v>1851307</v>
      </c>
      <c r="H182" s="46">
        <v>1851307</v>
      </c>
      <c r="I182" s="47">
        <v>1851307</v>
      </c>
      <c r="J182" s="47">
        <v>1851307</v>
      </c>
      <c r="K182" s="47">
        <v>1851307</v>
      </c>
      <c r="L182" s="47">
        <v>1851307</v>
      </c>
      <c r="M182" s="47">
        <v>1851307</v>
      </c>
    </row>
    <row r="183" spans="1:13" x14ac:dyDescent="0.25">
      <c r="A183" s="13" t="s">
        <v>370</v>
      </c>
      <c r="B183" s="85" t="s">
        <v>154</v>
      </c>
      <c r="C183" s="81">
        <v>752600</v>
      </c>
      <c r="D183" s="82">
        <v>535710</v>
      </c>
      <c r="E183" s="81">
        <v>551759.52</v>
      </c>
      <c r="F183" s="81">
        <v>568289.93000000005</v>
      </c>
      <c r="G183" s="86">
        <v>585315.64</v>
      </c>
      <c r="H183" s="46">
        <v>602851.49</v>
      </c>
      <c r="I183" s="47">
        <v>620912.77</v>
      </c>
      <c r="J183" s="47">
        <v>639515.21</v>
      </c>
      <c r="K183" s="47">
        <v>658675.04</v>
      </c>
      <c r="L183" s="47">
        <v>678408.98</v>
      </c>
      <c r="M183" s="47">
        <v>698734.2</v>
      </c>
    </row>
    <row r="184" spans="1:13" x14ac:dyDescent="0.25">
      <c r="A184" s="13" t="s">
        <v>371</v>
      </c>
      <c r="B184" s="85" t="s">
        <v>155</v>
      </c>
      <c r="C184" s="81">
        <v>2108197.0699999998</v>
      </c>
      <c r="D184" s="82">
        <v>2086970.85</v>
      </c>
      <c r="E184" s="81">
        <v>2157053.56</v>
      </c>
      <c r="F184" s="81">
        <v>2229507.7200000002</v>
      </c>
      <c r="G184" s="86">
        <v>2304414.09</v>
      </c>
      <c r="H184" s="46">
        <v>2381856.17</v>
      </c>
      <c r="I184" s="47">
        <v>2461920.36</v>
      </c>
      <c r="J184" s="47">
        <v>2544695.9900000002</v>
      </c>
      <c r="K184" s="47">
        <v>2630275.48</v>
      </c>
      <c r="L184" s="47">
        <v>2718754.41</v>
      </c>
      <c r="M184" s="47">
        <v>2810231.6</v>
      </c>
    </row>
    <row r="185" spans="1:13" hidden="1" x14ac:dyDescent="0.25">
      <c r="A185" s="13" t="s">
        <v>169</v>
      </c>
      <c r="B185" s="63"/>
      <c r="C185" s="57"/>
      <c r="D185" s="58"/>
      <c r="E185" s="57"/>
      <c r="F185" s="57"/>
      <c r="G185" s="59"/>
      <c r="H185" s="42"/>
      <c r="I185" s="29"/>
      <c r="J185" s="29"/>
      <c r="K185" s="29"/>
      <c r="L185" s="29"/>
      <c r="M185" s="29"/>
    </row>
    <row r="186" spans="1:13" ht="15.75" thickBot="1" x14ac:dyDescent="0.3">
      <c r="A186" s="13" t="s">
        <v>168</v>
      </c>
      <c r="B186" s="68" t="s">
        <v>116</v>
      </c>
      <c r="C186" s="69">
        <f t="shared" ref="C186:M186" si="52">SUM(C178:C185)</f>
        <v>8440707.5399999991</v>
      </c>
      <c r="D186" s="70">
        <f t="shared" si="52"/>
        <v>8904469.9299999997</v>
      </c>
      <c r="E186" s="69">
        <f t="shared" si="52"/>
        <v>9098041.7599999998</v>
      </c>
      <c r="F186" s="69">
        <f t="shared" si="52"/>
        <v>9352363.620000001</v>
      </c>
      <c r="G186" s="71">
        <f t="shared" si="52"/>
        <v>9511665.8999999985</v>
      </c>
      <c r="H186" s="43">
        <f t="shared" si="52"/>
        <v>9735809.9499999993</v>
      </c>
      <c r="I186" s="31">
        <f t="shared" si="52"/>
        <v>9971787.6399999987</v>
      </c>
      <c r="J186" s="31">
        <f t="shared" si="52"/>
        <v>10265231.219999999</v>
      </c>
      <c r="K186" s="31">
        <f t="shared" si="52"/>
        <v>10465667.539999999</v>
      </c>
      <c r="L186" s="31">
        <f t="shared" si="52"/>
        <v>10723991.300000001</v>
      </c>
      <c r="M186" s="31">
        <f t="shared" si="52"/>
        <v>10990214.08</v>
      </c>
    </row>
    <row r="187" spans="1:13" ht="15.75" thickTop="1" x14ac:dyDescent="0.25">
      <c r="A187" s="13" t="s">
        <v>167</v>
      </c>
      <c r="B187" s="94" t="s">
        <v>106</v>
      </c>
      <c r="C187" s="95">
        <f t="shared" ref="C187:M187" si="53">C177-C186</f>
        <v>3281684.9399999995</v>
      </c>
      <c r="D187" s="95">
        <f t="shared" si="53"/>
        <v>3249560.76</v>
      </c>
      <c r="E187" s="95">
        <f t="shared" si="53"/>
        <v>3431523.2899999991</v>
      </c>
      <c r="F187" s="95">
        <f t="shared" si="53"/>
        <v>3564868.2200000007</v>
      </c>
      <c r="G187" s="96">
        <f t="shared" si="53"/>
        <v>3805757.3100000042</v>
      </c>
      <c r="H187" s="50">
        <f t="shared" si="53"/>
        <v>3994734.0299999993</v>
      </c>
      <c r="I187" s="51">
        <f t="shared" si="53"/>
        <v>4185223.3000000026</v>
      </c>
      <c r="J187" s="51">
        <f t="shared" si="53"/>
        <v>4332204.2600000035</v>
      </c>
      <c r="K187" s="51">
        <f t="shared" si="53"/>
        <v>4586053.2400000021</v>
      </c>
      <c r="L187" s="51">
        <f t="shared" si="53"/>
        <v>4796877.1099999975</v>
      </c>
      <c r="M187" s="51">
        <f t="shared" si="53"/>
        <v>5014955.6800000016</v>
      </c>
    </row>
    <row r="188" spans="1:13" x14ac:dyDescent="0.25">
      <c r="A188" s="13" t="s">
        <v>207</v>
      </c>
      <c r="B188" s="90" t="s">
        <v>74</v>
      </c>
      <c r="C188" s="91"/>
      <c r="D188" s="92"/>
      <c r="E188" s="91"/>
      <c r="F188" s="91"/>
      <c r="G188" s="93"/>
      <c r="H188" s="42"/>
      <c r="I188" s="29"/>
      <c r="J188" s="29"/>
      <c r="K188" s="29"/>
      <c r="L188" s="29"/>
      <c r="M188" s="29"/>
    </row>
    <row r="189" spans="1:13" x14ac:dyDescent="0.25">
      <c r="A189" s="13" t="s">
        <v>372</v>
      </c>
      <c r="B189" s="85" t="s">
        <v>156</v>
      </c>
      <c r="C189" s="81">
        <v>3100000</v>
      </c>
      <c r="D189" s="82">
        <v>1459009</v>
      </c>
      <c r="E189" s="81">
        <v>600000</v>
      </c>
      <c r="F189" s="81">
        <v>600000</v>
      </c>
      <c r="G189" s="86">
        <v>600000</v>
      </c>
      <c r="H189" s="46">
        <v>600000</v>
      </c>
      <c r="I189" s="47">
        <v>600000</v>
      </c>
      <c r="J189" s="47">
        <v>600000</v>
      </c>
      <c r="K189" s="47">
        <v>600000</v>
      </c>
      <c r="L189" s="47">
        <v>600000</v>
      </c>
      <c r="M189" s="47">
        <v>600000</v>
      </c>
    </row>
    <row r="190" spans="1:13" hidden="1" x14ac:dyDescent="0.25">
      <c r="A190" s="13" t="s">
        <v>165</v>
      </c>
      <c r="B190" s="63"/>
      <c r="C190" s="57"/>
      <c r="D190" s="58"/>
      <c r="E190" s="57"/>
      <c r="F190" s="57"/>
      <c r="G190" s="59"/>
      <c r="H190" s="42"/>
      <c r="I190" s="29"/>
      <c r="J190" s="29"/>
      <c r="K190" s="29"/>
      <c r="L190" s="29"/>
      <c r="M190" s="29"/>
    </row>
    <row r="191" spans="1:13" ht="15.75" thickBot="1" x14ac:dyDescent="0.3">
      <c r="A191" s="13" t="s">
        <v>165</v>
      </c>
      <c r="B191" s="72" t="s">
        <v>107</v>
      </c>
      <c r="C191" s="73">
        <f t="shared" ref="C191:M191" si="54">SUM(C187:C190)</f>
        <v>6381684.9399999995</v>
      </c>
      <c r="D191" s="73">
        <f t="shared" si="54"/>
        <v>4708569.76</v>
      </c>
      <c r="E191" s="73">
        <f t="shared" si="54"/>
        <v>4031523.2899999991</v>
      </c>
      <c r="F191" s="73">
        <f t="shared" si="54"/>
        <v>4164868.2200000007</v>
      </c>
      <c r="G191" s="74">
        <f t="shared" si="54"/>
        <v>4405757.3100000042</v>
      </c>
      <c r="H191" s="50">
        <f t="shared" si="54"/>
        <v>4594734.0299999993</v>
      </c>
      <c r="I191" s="51">
        <f t="shared" si="54"/>
        <v>4785223.3000000026</v>
      </c>
      <c r="J191" s="51">
        <f t="shared" si="54"/>
        <v>4932204.2600000035</v>
      </c>
      <c r="K191" s="51">
        <f t="shared" si="54"/>
        <v>5186053.2400000021</v>
      </c>
      <c r="L191" s="51">
        <f t="shared" si="54"/>
        <v>5396877.1099999975</v>
      </c>
      <c r="M191" s="51">
        <f t="shared" si="54"/>
        <v>5614955.6800000016</v>
      </c>
    </row>
    <row r="192" spans="1:13" ht="16.5" thickTop="1" thickBot="1" x14ac:dyDescent="0.3">
      <c r="A192" s="13" t="s">
        <v>168</v>
      </c>
      <c r="B192" s="38"/>
      <c r="C192" s="39"/>
      <c r="D192" s="39"/>
      <c r="E192" s="39"/>
      <c r="F192" s="39"/>
      <c r="G192" s="39"/>
      <c r="H192" s="35"/>
      <c r="I192" s="35"/>
      <c r="J192" s="35"/>
      <c r="K192" s="35"/>
      <c r="L192" s="35"/>
      <c r="M192" s="35"/>
    </row>
    <row r="193" spans="1:13" ht="26.25" thickTop="1" x14ac:dyDescent="0.25">
      <c r="A193" s="13" t="s">
        <v>167</v>
      </c>
      <c r="B193" s="87" t="s">
        <v>265</v>
      </c>
      <c r="C193" s="88" t="str">
        <f>LEFT(xlvar.NXTBUD.DESCRLONG,7)&amp;" Original"</f>
        <v>2021/22 Original</v>
      </c>
      <c r="D193" s="88" t="str">
        <f>LEFT(xlvar.NXTBUD.DESCRLONG,7)</f>
        <v>2021/22</v>
      </c>
      <c r="E193" s="88" t="str">
        <f t="shared" ref="E193:M193" si="55">LEFT(D193,4)+1&amp;"/"&amp;RIGHT(D193,2)+1</f>
        <v>2022/23</v>
      </c>
      <c r="F193" s="88" t="str">
        <f t="shared" si="55"/>
        <v>2023/24</v>
      </c>
      <c r="G193" s="89" t="str">
        <f t="shared" si="55"/>
        <v>2024/25</v>
      </c>
      <c r="H193" s="48" t="str">
        <f t="shared" si="55"/>
        <v>2025/26</v>
      </c>
      <c r="I193" s="49" t="str">
        <f t="shared" si="55"/>
        <v>2026/27</v>
      </c>
      <c r="J193" s="49" t="str">
        <f t="shared" si="55"/>
        <v>2027/28</v>
      </c>
      <c r="K193" s="49" t="str">
        <f t="shared" si="55"/>
        <v>2028/29</v>
      </c>
      <c r="L193" s="49" t="str">
        <f t="shared" si="55"/>
        <v>2029/30</v>
      </c>
      <c r="M193" s="49" t="str">
        <f t="shared" si="55"/>
        <v>2030/31</v>
      </c>
    </row>
    <row r="194" spans="1:13" x14ac:dyDescent="0.25">
      <c r="A194" s="13" t="s">
        <v>207</v>
      </c>
      <c r="B194" s="90" t="s">
        <v>137</v>
      </c>
      <c r="C194" s="91"/>
      <c r="D194" s="92"/>
      <c r="E194" s="91"/>
      <c r="F194" s="91"/>
      <c r="G194" s="93"/>
      <c r="H194" s="42"/>
      <c r="I194" s="29"/>
      <c r="J194" s="29"/>
      <c r="K194" s="29"/>
      <c r="L194" s="29"/>
      <c r="M194" s="29"/>
    </row>
    <row r="195" spans="1:13" x14ac:dyDescent="0.25">
      <c r="A195" s="13" t="s">
        <v>373</v>
      </c>
      <c r="B195" s="85" t="s">
        <v>153</v>
      </c>
      <c r="C195" s="81">
        <v>1801307</v>
      </c>
      <c r="D195" s="82">
        <v>1851307</v>
      </c>
      <c r="E195" s="81">
        <v>1851307</v>
      </c>
      <c r="F195" s="81">
        <v>1851307</v>
      </c>
      <c r="G195" s="86">
        <v>1851307</v>
      </c>
      <c r="H195" s="46">
        <v>1851307</v>
      </c>
      <c r="I195" s="47">
        <v>1851307</v>
      </c>
      <c r="J195" s="47">
        <v>1851307</v>
      </c>
      <c r="K195" s="47">
        <v>1851307</v>
      </c>
      <c r="L195" s="47">
        <v>1851307</v>
      </c>
      <c r="M195" s="47">
        <v>1851307</v>
      </c>
    </row>
    <row r="196" spans="1:13" hidden="1" x14ac:dyDescent="0.25">
      <c r="A196" s="13" t="s">
        <v>168</v>
      </c>
      <c r="B196" s="63"/>
      <c r="C196" s="57"/>
      <c r="D196" s="58"/>
      <c r="E196" s="57"/>
      <c r="F196" s="57"/>
      <c r="G196" s="59"/>
      <c r="H196" s="42"/>
      <c r="I196" s="29"/>
      <c r="J196" s="29"/>
      <c r="K196" s="29"/>
      <c r="L196" s="29"/>
      <c r="M196" s="29"/>
    </row>
    <row r="197" spans="1:13" x14ac:dyDescent="0.25">
      <c r="A197" s="13" t="s">
        <v>170</v>
      </c>
      <c r="B197" s="64" t="str">
        <f t="shared" ref="B197" si="56">"Total "&amp;B194</f>
        <v>Total Non Cash</v>
      </c>
      <c r="C197" s="65">
        <f t="shared" ref="C197:M197" si="57">SUM(C194:C196)</f>
        <v>1801307</v>
      </c>
      <c r="D197" s="66">
        <f t="shared" si="57"/>
        <v>1851307</v>
      </c>
      <c r="E197" s="65">
        <f t="shared" si="57"/>
        <v>1851307</v>
      </c>
      <c r="F197" s="65">
        <f t="shared" si="57"/>
        <v>1851307</v>
      </c>
      <c r="G197" s="67">
        <f t="shared" si="57"/>
        <v>1851307</v>
      </c>
      <c r="H197" s="43">
        <f t="shared" si="57"/>
        <v>1851307</v>
      </c>
      <c r="I197" s="31">
        <f t="shared" si="57"/>
        <v>1851307</v>
      </c>
      <c r="J197" s="31">
        <f t="shared" si="57"/>
        <v>1851307</v>
      </c>
      <c r="K197" s="31">
        <f t="shared" si="57"/>
        <v>1851307</v>
      </c>
      <c r="L197" s="31">
        <f t="shared" si="57"/>
        <v>1851307</v>
      </c>
      <c r="M197" s="31">
        <f t="shared" si="57"/>
        <v>1851307</v>
      </c>
    </row>
    <row r="198" spans="1:13" x14ac:dyDescent="0.25">
      <c r="A198" s="13" t="s">
        <v>171</v>
      </c>
      <c r="B198" s="75" t="s">
        <v>75</v>
      </c>
      <c r="C198" s="61"/>
      <c r="D198" s="76"/>
      <c r="E198" s="61"/>
      <c r="F198" s="61"/>
      <c r="G198" s="62"/>
      <c r="H198" s="41"/>
      <c r="I198" s="30"/>
      <c r="J198" s="30"/>
      <c r="K198" s="30"/>
      <c r="L198" s="30"/>
      <c r="M198" s="30"/>
    </row>
    <row r="199" spans="1:13" x14ac:dyDescent="0.25">
      <c r="A199" s="13" t="s">
        <v>374</v>
      </c>
      <c r="B199" s="85" t="s">
        <v>140</v>
      </c>
      <c r="C199" s="81">
        <v>-17080064</v>
      </c>
      <c r="D199" s="82">
        <v>-13904054</v>
      </c>
      <c r="E199" s="81">
        <v>-13555000</v>
      </c>
      <c r="F199" s="81">
        <v>-9055000</v>
      </c>
      <c r="G199" s="86">
        <v>-2955000</v>
      </c>
      <c r="H199" s="46">
        <v>-3805000</v>
      </c>
      <c r="I199" s="47">
        <v>-4805000</v>
      </c>
      <c r="J199" s="47">
        <v>-5205000</v>
      </c>
      <c r="K199" s="47">
        <v>-11655000</v>
      </c>
      <c r="L199" s="47">
        <v>-5405000</v>
      </c>
      <c r="M199" s="47">
        <v>-3805000</v>
      </c>
    </row>
    <row r="200" spans="1:13" x14ac:dyDescent="0.25">
      <c r="A200" s="13" t="s">
        <v>165</v>
      </c>
      <c r="B200" s="63" t="s">
        <v>142</v>
      </c>
      <c r="C200" s="57">
        <v>0</v>
      </c>
      <c r="D200" s="58">
        <v>0</v>
      </c>
      <c r="E200" s="57">
        <v>0</v>
      </c>
      <c r="F200" s="57">
        <v>0</v>
      </c>
      <c r="G200" s="59">
        <v>0</v>
      </c>
      <c r="H200" s="42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</row>
    <row r="201" spans="1:13" hidden="1" x14ac:dyDescent="0.25">
      <c r="A201" s="13" t="s">
        <v>165</v>
      </c>
      <c r="B201" s="63"/>
      <c r="C201" s="57"/>
      <c r="D201" s="58"/>
      <c r="E201" s="57"/>
      <c r="F201" s="57"/>
      <c r="G201" s="59"/>
      <c r="H201" s="42"/>
      <c r="I201" s="29"/>
      <c r="J201" s="29"/>
      <c r="K201" s="29"/>
      <c r="L201" s="29"/>
      <c r="M201" s="29"/>
    </row>
    <row r="202" spans="1:13" x14ac:dyDescent="0.25">
      <c r="A202" s="13" t="s">
        <v>170</v>
      </c>
      <c r="B202" s="64" t="str">
        <f>"Total "&amp;B198</f>
        <v>Total Investing Fund Flows</v>
      </c>
      <c r="C202" s="65">
        <f t="shared" ref="C202:M202" si="58">SUM(C199:C201)</f>
        <v>-17080064</v>
      </c>
      <c r="D202" s="66">
        <f t="shared" si="58"/>
        <v>-13904054</v>
      </c>
      <c r="E202" s="65">
        <f t="shared" si="58"/>
        <v>-13555000</v>
      </c>
      <c r="F202" s="65">
        <f t="shared" si="58"/>
        <v>-9055000</v>
      </c>
      <c r="G202" s="67">
        <f t="shared" si="58"/>
        <v>-2955000</v>
      </c>
      <c r="H202" s="43">
        <f t="shared" si="58"/>
        <v>-3805000</v>
      </c>
      <c r="I202" s="31">
        <f t="shared" si="58"/>
        <v>-4805000</v>
      </c>
      <c r="J202" s="31">
        <f t="shared" si="58"/>
        <v>-5205000</v>
      </c>
      <c r="K202" s="31">
        <f t="shared" si="58"/>
        <v>-11655000</v>
      </c>
      <c r="L202" s="31">
        <f t="shared" si="58"/>
        <v>-5405000</v>
      </c>
      <c r="M202" s="31">
        <f t="shared" si="58"/>
        <v>-3805000</v>
      </c>
    </row>
    <row r="203" spans="1:13" x14ac:dyDescent="0.25">
      <c r="A203" s="13" t="s">
        <v>167</v>
      </c>
      <c r="B203" s="75" t="s">
        <v>77</v>
      </c>
      <c r="C203" s="61"/>
      <c r="D203" s="76"/>
      <c r="E203" s="61"/>
      <c r="F203" s="61"/>
      <c r="G203" s="62"/>
      <c r="H203" s="41"/>
      <c r="I203" s="30"/>
      <c r="J203" s="30"/>
      <c r="K203" s="30"/>
      <c r="L203" s="30"/>
      <c r="M203" s="30"/>
    </row>
    <row r="204" spans="1:13" x14ac:dyDescent="0.25">
      <c r="A204" s="13" t="s">
        <v>375</v>
      </c>
      <c r="B204" s="85" t="s">
        <v>157</v>
      </c>
      <c r="C204" s="81">
        <v>-486159</v>
      </c>
      <c r="D204" s="82">
        <v>-300222</v>
      </c>
      <c r="E204" s="81">
        <v>-214412</v>
      </c>
      <c r="F204" s="81">
        <v>-229957</v>
      </c>
      <c r="G204" s="86">
        <v>-193044</v>
      </c>
      <c r="H204" s="46">
        <v>-39667</v>
      </c>
      <c r="I204" s="47">
        <v>-45059</v>
      </c>
      <c r="J204" s="47">
        <v>-50613</v>
      </c>
      <c r="K204" s="47">
        <v>-57061</v>
      </c>
      <c r="L204" s="47">
        <v>-63742</v>
      </c>
      <c r="M204" s="47">
        <v>-70911</v>
      </c>
    </row>
    <row r="205" spans="1:13" hidden="1" x14ac:dyDescent="0.25">
      <c r="A205" s="13" t="s">
        <v>169</v>
      </c>
      <c r="B205" s="63"/>
      <c r="C205" s="57"/>
      <c r="D205" s="58"/>
      <c r="E205" s="57"/>
      <c r="F205" s="57"/>
      <c r="G205" s="59"/>
      <c r="H205" s="42"/>
      <c r="I205" s="29"/>
      <c r="J205" s="29"/>
      <c r="K205" s="29"/>
      <c r="L205" s="29"/>
      <c r="M205" s="29"/>
    </row>
    <row r="206" spans="1:13" ht="15.75" thickBot="1" x14ac:dyDescent="0.3">
      <c r="A206" s="13" t="s">
        <v>165</v>
      </c>
      <c r="B206" s="68" t="str">
        <f>"Total "&amp;B203</f>
        <v>Total Financing Fund Flows</v>
      </c>
      <c r="C206" s="69">
        <f t="shared" ref="C206:M206" si="59">SUM(C204:C205)</f>
        <v>-486159</v>
      </c>
      <c r="D206" s="70">
        <f t="shared" si="59"/>
        <v>-300222</v>
      </c>
      <c r="E206" s="69">
        <f t="shared" si="59"/>
        <v>-214412</v>
      </c>
      <c r="F206" s="69">
        <f t="shared" si="59"/>
        <v>-229957</v>
      </c>
      <c r="G206" s="71">
        <f t="shared" si="59"/>
        <v>-193044</v>
      </c>
      <c r="H206" s="43">
        <f t="shared" si="59"/>
        <v>-39667</v>
      </c>
      <c r="I206" s="31">
        <f t="shared" si="59"/>
        <v>-45059</v>
      </c>
      <c r="J206" s="31">
        <f t="shared" si="59"/>
        <v>-50613</v>
      </c>
      <c r="K206" s="31">
        <f t="shared" si="59"/>
        <v>-57061</v>
      </c>
      <c r="L206" s="31">
        <f t="shared" si="59"/>
        <v>-63742</v>
      </c>
      <c r="M206" s="31">
        <f t="shared" si="59"/>
        <v>-70911</v>
      </c>
    </row>
    <row r="207" spans="1:13" ht="15.75" thickTop="1" x14ac:dyDescent="0.25">
      <c r="A207" s="13" t="s">
        <v>170</v>
      </c>
      <c r="B207" s="94" t="s">
        <v>108</v>
      </c>
      <c r="C207" s="95">
        <f t="shared" ref="C207:M207" si="60">C191+C197+C202+C206</f>
        <v>-9383231.0600000005</v>
      </c>
      <c r="D207" s="95">
        <f t="shared" si="60"/>
        <v>-7644399.2400000002</v>
      </c>
      <c r="E207" s="95">
        <f t="shared" si="60"/>
        <v>-7886581.7100000009</v>
      </c>
      <c r="F207" s="95">
        <f t="shared" si="60"/>
        <v>-3268781.7799999993</v>
      </c>
      <c r="G207" s="96">
        <f t="shared" si="60"/>
        <v>3109020.3100000042</v>
      </c>
      <c r="H207" s="50">
        <f t="shared" si="60"/>
        <v>2601374.0299999993</v>
      </c>
      <c r="I207" s="51">
        <f t="shared" si="60"/>
        <v>1786471.3000000026</v>
      </c>
      <c r="J207" s="51">
        <f t="shared" si="60"/>
        <v>1527898.2600000035</v>
      </c>
      <c r="K207" s="51">
        <f t="shared" si="60"/>
        <v>-4674700.7599999979</v>
      </c>
      <c r="L207" s="51">
        <f t="shared" si="60"/>
        <v>1779442.1099999975</v>
      </c>
      <c r="M207" s="51">
        <f t="shared" si="60"/>
        <v>3590351.6800000016</v>
      </c>
    </row>
    <row r="208" spans="1:13" x14ac:dyDescent="0.25">
      <c r="A208" s="13" t="s">
        <v>167</v>
      </c>
      <c r="B208" s="97" t="s">
        <v>78</v>
      </c>
      <c r="C208" s="98"/>
      <c r="D208" s="99"/>
      <c r="E208" s="98"/>
      <c r="F208" s="98"/>
      <c r="G208" s="100"/>
      <c r="H208" s="41"/>
      <c r="I208" s="30"/>
      <c r="J208" s="30"/>
      <c r="K208" s="30"/>
      <c r="L208" s="30"/>
      <c r="M208" s="30"/>
    </row>
    <row r="209" spans="1:13" x14ac:dyDescent="0.25">
      <c r="A209" s="13" t="s">
        <v>376</v>
      </c>
      <c r="B209" s="85" t="s">
        <v>160</v>
      </c>
      <c r="C209" s="81">
        <v>-500000.04</v>
      </c>
      <c r="D209" s="82">
        <v>-500000.04</v>
      </c>
      <c r="E209" s="81">
        <v>-500000</v>
      </c>
      <c r="F209" s="81">
        <v>-500000</v>
      </c>
      <c r="G209" s="86">
        <v>-500000</v>
      </c>
      <c r="H209" s="46">
        <v>-500000</v>
      </c>
      <c r="I209" s="47">
        <v>-500000</v>
      </c>
      <c r="J209" s="47">
        <v>-500000</v>
      </c>
      <c r="K209" s="47">
        <v>-500000</v>
      </c>
      <c r="L209" s="47">
        <v>-500000</v>
      </c>
      <c r="M209" s="47">
        <v>-500000</v>
      </c>
    </row>
    <row r="210" spans="1:13" x14ac:dyDescent="0.25">
      <c r="A210" s="13" t="s">
        <v>377</v>
      </c>
      <c r="B210" s="85" t="s">
        <v>163</v>
      </c>
      <c r="C210" s="81">
        <v>1748641.92</v>
      </c>
      <c r="D210" s="82">
        <v>2178686.88</v>
      </c>
      <c r="E210" s="81">
        <v>383642</v>
      </c>
      <c r="F210" s="81">
        <v>148642</v>
      </c>
      <c r="G210" s="86">
        <v>148642</v>
      </c>
      <c r="H210" s="46">
        <v>148642</v>
      </c>
      <c r="I210" s="47">
        <v>148642</v>
      </c>
      <c r="J210" s="47">
        <v>348642</v>
      </c>
      <c r="K210" s="47">
        <v>148642</v>
      </c>
      <c r="L210" s="47">
        <v>148642</v>
      </c>
      <c r="M210" s="47">
        <v>148642</v>
      </c>
    </row>
    <row r="211" spans="1:13" x14ac:dyDescent="0.25">
      <c r="A211" s="13" t="s">
        <v>378</v>
      </c>
      <c r="B211" s="85" t="s">
        <v>164</v>
      </c>
      <c r="C211" s="81">
        <v>7185063.8399999999</v>
      </c>
      <c r="D211" s="82">
        <v>2527479</v>
      </c>
      <c r="E211" s="81">
        <v>2115000</v>
      </c>
      <c r="F211" s="81">
        <v>250000</v>
      </c>
      <c r="G211" s="86">
        <v>0</v>
      </c>
      <c r="H211" s="46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</row>
    <row r="212" spans="1:13" hidden="1" x14ac:dyDescent="0.25">
      <c r="A212" s="13" t="s">
        <v>169</v>
      </c>
      <c r="B212" s="63"/>
      <c r="C212" s="57"/>
      <c r="D212" s="58"/>
      <c r="E212" s="57"/>
      <c r="F212" s="57"/>
      <c r="G212" s="59"/>
      <c r="H212" s="42"/>
      <c r="I212" s="29"/>
      <c r="J212" s="29"/>
      <c r="K212" s="29"/>
      <c r="L212" s="29"/>
      <c r="M212" s="29"/>
    </row>
    <row r="213" spans="1:13" ht="15.75" thickBot="1" x14ac:dyDescent="0.3">
      <c r="A213" s="13" t="s">
        <v>165</v>
      </c>
      <c r="B213" s="68" t="str">
        <f>"Total "&amp;B208</f>
        <v>Total Reserve Movements</v>
      </c>
      <c r="C213" s="69">
        <f t="shared" ref="C213:M213" si="61">SUM(C209:C212)</f>
        <v>8433705.7199999988</v>
      </c>
      <c r="D213" s="70">
        <f t="shared" si="61"/>
        <v>4206165.84</v>
      </c>
      <c r="E213" s="69">
        <f t="shared" si="61"/>
        <v>1998642</v>
      </c>
      <c r="F213" s="69">
        <f t="shared" si="61"/>
        <v>-101358</v>
      </c>
      <c r="G213" s="71">
        <f t="shared" si="61"/>
        <v>-351358</v>
      </c>
      <c r="H213" s="43">
        <f t="shared" si="61"/>
        <v>-351358</v>
      </c>
      <c r="I213" s="31">
        <f t="shared" si="61"/>
        <v>-351358</v>
      </c>
      <c r="J213" s="31">
        <f t="shared" si="61"/>
        <v>-151358</v>
      </c>
      <c r="K213" s="31">
        <f t="shared" si="61"/>
        <v>-351358</v>
      </c>
      <c r="L213" s="31">
        <f t="shared" si="61"/>
        <v>-351358</v>
      </c>
      <c r="M213" s="31">
        <f t="shared" si="61"/>
        <v>-351358</v>
      </c>
    </row>
    <row r="214" spans="1:13" ht="16.5" thickTop="1" thickBot="1" x14ac:dyDescent="0.3">
      <c r="A214" s="13" t="s">
        <v>165</v>
      </c>
      <c r="B214" s="72" t="s">
        <v>109</v>
      </c>
      <c r="C214" s="73">
        <f t="shared" ref="C214:M214" si="62">C207+C213</f>
        <v>-949525.34000000171</v>
      </c>
      <c r="D214" s="73">
        <f t="shared" si="62"/>
        <v>-3438233.4000000004</v>
      </c>
      <c r="E214" s="73">
        <f t="shared" si="62"/>
        <v>-5887939.7100000009</v>
      </c>
      <c r="F214" s="73">
        <f t="shared" si="62"/>
        <v>-3370139.7799999993</v>
      </c>
      <c r="G214" s="74">
        <f t="shared" si="62"/>
        <v>2757662.3100000042</v>
      </c>
      <c r="H214" s="50">
        <f t="shared" si="62"/>
        <v>2250016.0299999993</v>
      </c>
      <c r="I214" s="51">
        <f t="shared" si="62"/>
        <v>1435113.3000000026</v>
      </c>
      <c r="J214" s="51">
        <f t="shared" si="62"/>
        <v>1376540.2600000035</v>
      </c>
      <c r="K214" s="51">
        <f t="shared" si="62"/>
        <v>-5026058.7599999979</v>
      </c>
      <c r="L214" s="51">
        <f t="shared" si="62"/>
        <v>1428084.1099999975</v>
      </c>
      <c r="M214" s="51">
        <f t="shared" si="62"/>
        <v>3238993.6800000016</v>
      </c>
    </row>
    <row r="215" spans="1:13" ht="15.75" thickTop="1" x14ac:dyDescent="0.25">
      <c r="A215" s="13" t="s">
        <v>172</v>
      </c>
      <c r="B215" s="38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</row>
    <row r="216" spans="1:13" x14ac:dyDescent="0.25">
      <c r="A216" s="13" t="s">
        <v>80</v>
      </c>
      <c r="B216" s="77" t="s">
        <v>250</v>
      </c>
      <c r="C216" s="78"/>
      <c r="D216" s="78">
        <f t="shared" ref="D216" si="63">+C216+D214</f>
        <v>-3438233.4000000004</v>
      </c>
      <c r="E216" s="78">
        <f t="shared" ref="E216" si="64">+D216+E214</f>
        <v>-9326173.1100000013</v>
      </c>
      <c r="F216" s="78">
        <f t="shared" ref="F216" si="65">+E216+F214</f>
        <v>-12696312.890000001</v>
      </c>
      <c r="G216" s="78">
        <f t="shared" ref="G216" si="66">+F216+G214</f>
        <v>-9938650.5799999963</v>
      </c>
      <c r="H216" s="52"/>
      <c r="I216" s="52"/>
      <c r="J216" s="52"/>
      <c r="K216" s="52"/>
      <c r="L216" s="52"/>
      <c r="M216" s="52"/>
    </row>
    <row r="217" spans="1:13" x14ac:dyDescent="0.25">
      <c r="A217" s="13" t="s">
        <v>79</v>
      </c>
    </row>
    <row r="218" spans="1:13" x14ac:dyDescent="0.25">
      <c r="A218" s="13" t="s">
        <v>61</v>
      </c>
    </row>
    <row r="219" spans="1:13" x14ac:dyDescent="0.25">
      <c r="A219" s="13" t="s">
        <v>43</v>
      </c>
      <c r="C219" s="26"/>
      <c r="D219" s="26"/>
    </row>
    <row r="220" spans="1:13" ht="15.75" thickBot="1" x14ac:dyDescent="0.3">
      <c r="A220" s="13" t="s">
        <v>61</v>
      </c>
      <c r="B220" s="1" t="s">
        <v>110</v>
      </c>
    </row>
    <row r="221" spans="1:13" ht="26.25" thickTop="1" x14ac:dyDescent="0.25">
      <c r="A221" s="13" t="s">
        <v>45</v>
      </c>
      <c r="B221" s="53" t="s">
        <v>254</v>
      </c>
      <c r="C221" s="54" t="str">
        <f>LEFT(xlvar.NXTBUD.DESCRLONG,7)&amp;" Original"</f>
        <v>2021/22 Original</v>
      </c>
      <c r="D221" s="54" t="str">
        <f>LEFT(xlvar.NXTBUD.DESCRLONG,7)</f>
        <v>2021/22</v>
      </c>
      <c r="E221" s="54" t="str">
        <f t="shared" ref="E221:M221" si="67">LEFT(D221,4)+1&amp;"/"&amp;RIGHT(D221,2)+1</f>
        <v>2022/23</v>
      </c>
      <c r="F221" s="54" t="str">
        <f t="shared" si="67"/>
        <v>2023/24</v>
      </c>
      <c r="G221" s="55" t="str">
        <f t="shared" si="67"/>
        <v>2024/25</v>
      </c>
      <c r="H221" s="48" t="str">
        <f t="shared" si="67"/>
        <v>2025/26</v>
      </c>
      <c r="I221" s="49" t="str">
        <f t="shared" si="67"/>
        <v>2026/27</v>
      </c>
      <c r="J221" s="49" t="str">
        <f t="shared" si="67"/>
        <v>2027/28</v>
      </c>
      <c r="K221" s="49" t="str">
        <f t="shared" si="67"/>
        <v>2028/29</v>
      </c>
      <c r="L221" s="49" t="str">
        <f t="shared" si="67"/>
        <v>2029/30</v>
      </c>
      <c r="M221" s="49" t="str">
        <f t="shared" si="67"/>
        <v>2030/31</v>
      </c>
    </row>
    <row r="222" spans="1:13" x14ac:dyDescent="0.25">
      <c r="A222" s="13" t="s">
        <v>206</v>
      </c>
      <c r="B222" s="56" t="s">
        <v>134</v>
      </c>
      <c r="C222" s="57"/>
      <c r="D222" s="58"/>
      <c r="E222" s="57"/>
      <c r="F222" s="57"/>
      <c r="G222" s="59"/>
      <c r="H222" s="40"/>
      <c r="I222" s="28"/>
      <c r="J222" s="28"/>
      <c r="K222" s="28"/>
      <c r="L222" s="28"/>
      <c r="M222" s="28"/>
    </row>
    <row r="223" spans="1:13" x14ac:dyDescent="0.25">
      <c r="A223" s="13" t="s">
        <v>379</v>
      </c>
      <c r="B223" s="80" t="s">
        <v>144</v>
      </c>
      <c r="C223" s="81">
        <v>37179373.530000001</v>
      </c>
      <c r="D223" s="82">
        <v>38340353.880000003</v>
      </c>
      <c r="E223" s="83">
        <v>39757967.890000001</v>
      </c>
      <c r="F223" s="83">
        <v>41228453.009999998</v>
      </c>
      <c r="G223" s="84">
        <v>42753797.280000001</v>
      </c>
      <c r="H223" s="44">
        <v>44307930.359999999</v>
      </c>
      <c r="I223" s="45">
        <v>45919298.810000002</v>
      </c>
      <c r="J223" s="45">
        <v>47590036.060000002</v>
      </c>
      <c r="K223" s="45">
        <v>49322355.890000001</v>
      </c>
      <c r="L223" s="45">
        <v>51118555.57</v>
      </c>
      <c r="M223" s="45">
        <v>52981018.990000002</v>
      </c>
    </row>
    <row r="224" spans="1:13" x14ac:dyDescent="0.25">
      <c r="A224" s="13" t="s">
        <v>380</v>
      </c>
      <c r="B224" s="80" t="s">
        <v>145</v>
      </c>
      <c r="C224" s="81">
        <v>15886178.699999999</v>
      </c>
      <c r="D224" s="82">
        <v>16824530.199999999</v>
      </c>
      <c r="E224" s="83">
        <v>17626410.600000001</v>
      </c>
      <c r="F224" s="83">
        <v>18118901.989999998</v>
      </c>
      <c r="G224" s="84">
        <v>18765662.390000001</v>
      </c>
      <c r="H224" s="44">
        <v>19383784.350000001</v>
      </c>
      <c r="I224" s="45">
        <v>20126041.440000001</v>
      </c>
      <c r="J224" s="45">
        <v>20793315.620000001</v>
      </c>
      <c r="K224" s="45">
        <v>21586521.48</v>
      </c>
      <c r="L224" s="45">
        <v>22306607.370000001</v>
      </c>
      <c r="M224" s="45">
        <v>23154556.719999999</v>
      </c>
    </row>
    <row r="225" spans="1:13" x14ac:dyDescent="0.25">
      <c r="A225" s="13" t="s">
        <v>381</v>
      </c>
      <c r="B225" s="80" t="s">
        <v>146</v>
      </c>
      <c r="C225" s="81">
        <v>964155</v>
      </c>
      <c r="D225" s="82">
        <v>957717</v>
      </c>
      <c r="E225" s="83">
        <v>956506</v>
      </c>
      <c r="F225" s="83">
        <v>955270</v>
      </c>
      <c r="G225" s="84">
        <v>954009</v>
      </c>
      <c r="H225" s="44">
        <v>952723</v>
      </c>
      <c r="I225" s="45">
        <v>951411</v>
      </c>
      <c r="J225" s="45">
        <v>950253</v>
      </c>
      <c r="K225" s="45">
        <v>948707</v>
      </c>
      <c r="L225" s="45">
        <v>947315</v>
      </c>
      <c r="M225" s="45">
        <v>945894</v>
      </c>
    </row>
    <row r="226" spans="1:13" x14ac:dyDescent="0.25">
      <c r="A226" s="13" t="s">
        <v>382</v>
      </c>
      <c r="B226" s="80" t="s">
        <v>147</v>
      </c>
      <c r="C226" s="81">
        <v>1396203.71</v>
      </c>
      <c r="D226" s="82">
        <v>1591503.57</v>
      </c>
      <c r="E226" s="83">
        <v>1675012.43</v>
      </c>
      <c r="F226" s="83">
        <v>1731034.66</v>
      </c>
      <c r="G226" s="84">
        <v>1799417.02</v>
      </c>
      <c r="H226" s="44">
        <v>1860249.46</v>
      </c>
      <c r="I226" s="45">
        <v>1933628.33</v>
      </c>
      <c r="J226" s="45">
        <v>1999653.67</v>
      </c>
      <c r="K226" s="45">
        <v>2078427.24</v>
      </c>
      <c r="L226" s="45">
        <v>2150056.38</v>
      </c>
      <c r="M226" s="45">
        <v>2234655.8199999998</v>
      </c>
    </row>
    <row r="227" spans="1:13" x14ac:dyDescent="0.25">
      <c r="A227" s="13" t="s">
        <v>383</v>
      </c>
      <c r="B227" s="80" t="s">
        <v>148</v>
      </c>
      <c r="C227" s="81">
        <v>16723014.52</v>
      </c>
      <c r="D227" s="82">
        <v>12900336.779999999</v>
      </c>
      <c r="E227" s="83">
        <v>11052160.310000001</v>
      </c>
      <c r="F227" s="83">
        <v>11186724.689999999</v>
      </c>
      <c r="G227" s="84">
        <v>11361808.33</v>
      </c>
      <c r="H227" s="44">
        <v>11484959.82</v>
      </c>
      <c r="I227" s="45">
        <v>11640529.98</v>
      </c>
      <c r="J227" s="45">
        <v>11802129.630000001</v>
      </c>
      <c r="K227" s="45">
        <v>11965866.09</v>
      </c>
      <c r="L227" s="45">
        <v>12183849.699999999</v>
      </c>
      <c r="M227" s="45">
        <v>12355193.75</v>
      </c>
    </row>
    <row r="228" spans="1:13" x14ac:dyDescent="0.25">
      <c r="A228" s="13" t="s">
        <v>384</v>
      </c>
      <c r="B228" s="80" t="s">
        <v>149</v>
      </c>
      <c r="C228" s="81">
        <v>19547071.399999999</v>
      </c>
      <c r="D228" s="82">
        <v>20102467.960000001</v>
      </c>
      <c r="E228" s="83">
        <v>20207645.559999999</v>
      </c>
      <c r="F228" s="83">
        <v>20859768.690000001</v>
      </c>
      <c r="G228" s="84">
        <v>21554971.760000002</v>
      </c>
      <c r="H228" s="44">
        <v>22262056.559999999</v>
      </c>
      <c r="I228" s="45">
        <v>23017852.77</v>
      </c>
      <c r="J228" s="45">
        <v>23775219.449999999</v>
      </c>
      <c r="K228" s="45">
        <v>24583045.57</v>
      </c>
      <c r="L228" s="45">
        <v>25394251.52</v>
      </c>
      <c r="M228" s="45">
        <v>26257790.059999999</v>
      </c>
    </row>
    <row r="229" spans="1:13" hidden="1" x14ac:dyDescent="0.25">
      <c r="A229" s="13" t="s">
        <v>61</v>
      </c>
      <c r="B229" s="63"/>
      <c r="C229" s="57"/>
      <c r="D229" s="58"/>
      <c r="E229" s="57"/>
      <c r="F229" s="57"/>
      <c r="G229" s="59"/>
      <c r="H229" s="42"/>
      <c r="I229" s="29"/>
      <c r="J229" s="29"/>
      <c r="K229" s="29"/>
      <c r="L229" s="29"/>
      <c r="M229" s="29"/>
    </row>
    <row r="230" spans="1:13" x14ac:dyDescent="0.25">
      <c r="A230" s="13" t="s">
        <v>45</v>
      </c>
      <c r="B230" s="64" t="s">
        <v>115</v>
      </c>
      <c r="C230" s="65">
        <f>SUM(C222:C229)</f>
        <v>91695996.860000014</v>
      </c>
      <c r="D230" s="66">
        <f t="shared" ref="D230:M230" si="68">SUM(D222:D229)</f>
        <v>90716909.389999986</v>
      </c>
      <c r="E230" s="65">
        <f t="shared" si="68"/>
        <v>91275702.790000007</v>
      </c>
      <c r="F230" s="65">
        <f t="shared" si="68"/>
        <v>94080153.039999992</v>
      </c>
      <c r="G230" s="67">
        <f t="shared" si="68"/>
        <v>97189665.780000016</v>
      </c>
      <c r="H230" s="43">
        <f t="shared" si="68"/>
        <v>100251703.55000001</v>
      </c>
      <c r="I230" s="31">
        <f t="shared" si="68"/>
        <v>103588762.33</v>
      </c>
      <c r="J230" s="31">
        <f t="shared" si="68"/>
        <v>106910607.43000001</v>
      </c>
      <c r="K230" s="31">
        <f t="shared" si="68"/>
        <v>110484923.27000001</v>
      </c>
      <c r="L230" s="31">
        <f t="shared" si="68"/>
        <v>114100635.53999999</v>
      </c>
      <c r="M230" s="31">
        <f t="shared" si="68"/>
        <v>117929109.34</v>
      </c>
    </row>
    <row r="231" spans="1:13" x14ac:dyDescent="0.25">
      <c r="A231" s="13" t="s">
        <v>206</v>
      </c>
      <c r="B231" s="56" t="s">
        <v>135</v>
      </c>
      <c r="C231" s="57"/>
      <c r="D231" s="58"/>
      <c r="E231" s="57"/>
      <c r="F231" s="57"/>
      <c r="G231" s="59"/>
      <c r="H231" s="42"/>
      <c r="I231" s="29"/>
      <c r="J231" s="29"/>
      <c r="K231" s="29"/>
      <c r="L231" s="29"/>
      <c r="M231" s="29"/>
    </row>
    <row r="232" spans="1:13" x14ac:dyDescent="0.25">
      <c r="A232" s="13" t="s">
        <v>385</v>
      </c>
      <c r="B232" s="85" t="s">
        <v>150</v>
      </c>
      <c r="C232" s="81">
        <v>26785473.649999999</v>
      </c>
      <c r="D232" s="82">
        <v>28161188</v>
      </c>
      <c r="E232" s="81">
        <v>29283781.859999999</v>
      </c>
      <c r="F232" s="81">
        <v>30223100.100000001</v>
      </c>
      <c r="G232" s="86">
        <v>31207600.309999999</v>
      </c>
      <c r="H232" s="46">
        <v>32191387.489999998</v>
      </c>
      <c r="I232" s="47">
        <v>33204671.149999999</v>
      </c>
      <c r="J232" s="47">
        <v>34248329.490000002</v>
      </c>
      <c r="K232" s="47">
        <v>35326507.359999999</v>
      </c>
      <c r="L232" s="47">
        <v>36433756.399999999</v>
      </c>
      <c r="M232" s="47">
        <v>37574220.32</v>
      </c>
    </row>
    <row r="233" spans="1:13" x14ac:dyDescent="0.25">
      <c r="A233" s="13" t="s">
        <v>386</v>
      </c>
      <c r="B233" s="85" t="s">
        <v>151</v>
      </c>
      <c r="C233" s="81">
        <v>20603732.129999999</v>
      </c>
      <c r="D233" s="82">
        <v>15448054.5</v>
      </c>
      <c r="E233" s="81">
        <v>14748439.4</v>
      </c>
      <c r="F233" s="81">
        <v>15259034.720000001</v>
      </c>
      <c r="G233" s="86">
        <v>15757210.82</v>
      </c>
      <c r="H233" s="46">
        <v>15890909.98</v>
      </c>
      <c r="I233" s="47">
        <v>16312974.15</v>
      </c>
      <c r="J233" s="47">
        <v>16942039.309999999</v>
      </c>
      <c r="K233" s="47">
        <v>17499718.850000001</v>
      </c>
      <c r="L233" s="47">
        <v>17593902.16</v>
      </c>
      <c r="M233" s="47">
        <v>17985681.379999999</v>
      </c>
    </row>
    <row r="234" spans="1:13" x14ac:dyDescent="0.25">
      <c r="A234" s="13" t="s">
        <v>387</v>
      </c>
      <c r="B234" s="85" t="s">
        <v>152</v>
      </c>
      <c r="C234" s="81">
        <v>1277084</v>
      </c>
      <c r="D234" s="82">
        <v>1509403</v>
      </c>
      <c r="E234" s="81">
        <v>1569617</v>
      </c>
      <c r="F234" s="81">
        <v>1467969</v>
      </c>
      <c r="G234" s="86">
        <v>1367107</v>
      </c>
      <c r="H234" s="46">
        <v>1283094</v>
      </c>
      <c r="I234" s="47">
        <v>1196739</v>
      </c>
      <c r="J234" s="47">
        <v>1111083</v>
      </c>
      <c r="K234" s="47">
        <v>1016922</v>
      </c>
      <c r="L234" s="47">
        <v>919058</v>
      </c>
      <c r="M234" s="47">
        <v>817437</v>
      </c>
    </row>
    <row r="235" spans="1:13" x14ac:dyDescent="0.25">
      <c r="A235" s="13" t="s">
        <v>269</v>
      </c>
      <c r="B235" s="85" t="s">
        <v>153</v>
      </c>
      <c r="C235" s="81">
        <v>14957876</v>
      </c>
      <c r="D235" s="82">
        <v>15407876</v>
      </c>
      <c r="E235" s="81">
        <v>15407876</v>
      </c>
      <c r="F235" s="81">
        <v>15407876</v>
      </c>
      <c r="G235" s="86">
        <v>15407876</v>
      </c>
      <c r="H235" s="46">
        <v>15407876</v>
      </c>
      <c r="I235" s="47">
        <v>15407876</v>
      </c>
      <c r="J235" s="47">
        <v>15407876</v>
      </c>
      <c r="K235" s="47">
        <v>15407876</v>
      </c>
      <c r="L235" s="47">
        <v>15407876</v>
      </c>
      <c r="M235" s="47">
        <v>15407876</v>
      </c>
    </row>
    <row r="236" spans="1:13" x14ac:dyDescent="0.25">
      <c r="A236" s="13" t="s">
        <v>388</v>
      </c>
      <c r="B236" s="85" t="s">
        <v>154</v>
      </c>
      <c r="C236" s="81">
        <v>6068126.0300000003</v>
      </c>
      <c r="D236" s="82">
        <v>6390831.8399999999</v>
      </c>
      <c r="E236" s="81">
        <v>6599959.8700000001</v>
      </c>
      <c r="F236" s="81">
        <v>6816244.8700000001</v>
      </c>
      <c r="G236" s="86">
        <v>6962285.1600000001</v>
      </c>
      <c r="H236" s="46">
        <v>7207819.5300000003</v>
      </c>
      <c r="I236" s="47">
        <v>7361059.2300000004</v>
      </c>
      <c r="J236" s="47">
        <v>7622670.0300000003</v>
      </c>
      <c r="K236" s="47">
        <v>7783322.7000000002</v>
      </c>
      <c r="L236" s="47">
        <v>8062593.1200000001</v>
      </c>
      <c r="M236" s="47">
        <v>8230461.9299999997</v>
      </c>
    </row>
    <row r="237" spans="1:13" x14ac:dyDescent="0.25">
      <c r="A237" s="13" t="s">
        <v>389</v>
      </c>
      <c r="B237" s="85" t="s">
        <v>155</v>
      </c>
      <c r="C237" s="81">
        <v>18938086.120000001</v>
      </c>
      <c r="D237" s="82">
        <v>19570914.129999999</v>
      </c>
      <c r="E237" s="81">
        <v>19958644.280000001</v>
      </c>
      <c r="F237" s="81">
        <v>20604614.690000001</v>
      </c>
      <c r="G237" s="86">
        <v>21271768.75</v>
      </c>
      <c r="H237" s="46">
        <v>21960808.73</v>
      </c>
      <c r="I237" s="47">
        <v>22672460.390000001</v>
      </c>
      <c r="J237" s="47">
        <v>23407473.969999999</v>
      </c>
      <c r="K237" s="47">
        <v>24166624.300000001</v>
      </c>
      <c r="L237" s="47">
        <v>24950712.649999999</v>
      </c>
      <c r="M237" s="47">
        <v>25760567.030000001</v>
      </c>
    </row>
    <row r="238" spans="1:13" hidden="1" x14ac:dyDescent="0.25">
      <c r="A238" s="13" t="s">
        <v>69</v>
      </c>
      <c r="B238" s="63"/>
      <c r="C238" s="57"/>
      <c r="D238" s="58"/>
      <c r="E238" s="57"/>
      <c r="F238" s="57"/>
      <c r="G238" s="59"/>
      <c r="H238" s="42"/>
      <c r="I238" s="29"/>
      <c r="J238" s="29"/>
      <c r="K238" s="29"/>
      <c r="L238" s="29"/>
      <c r="M238" s="29"/>
    </row>
    <row r="239" spans="1:13" ht="15.75" thickBot="1" x14ac:dyDescent="0.3">
      <c r="A239" s="13" t="s">
        <v>79</v>
      </c>
      <c r="B239" s="68" t="s">
        <v>116</v>
      </c>
      <c r="C239" s="69">
        <f>SUM(C231:C238)</f>
        <v>88630377.930000007</v>
      </c>
      <c r="D239" s="70">
        <f t="shared" ref="D239:M239" si="69">SUM(D231:D238)</f>
        <v>86488267.469999999</v>
      </c>
      <c r="E239" s="69">
        <f t="shared" si="69"/>
        <v>87568318.409999996</v>
      </c>
      <c r="F239" s="69">
        <f t="shared" si="69"/>
        <v>89778839.379999995</v>
      </c>
      <c r="G239" s="71">
        <f t="shared" si="69"/>
        <v>91973848.039999992</v>
      </c>
      <c r="H239" s="43">
        <f t="shared" si="69"/>
        <v>93941895.730000004</v>
      </c>
      <c r="I239" s="31">
        <f t="shared" si="69"/>
        <v>96155779.920000002</v>
      </c>
      <c r="J239" s="31">
        <f t="shared" si="69"/>
        <v>98739471.799999997</v>
      </c>
      <c r="K239" s="31">
        <f t="shared" si="69"/>
        <v>101200971.21000001</v>
      </c>
      <c r="L239" s="31">
        <f t="shared" si="69"/>
        <v>103367898.33000001</v>
      </c>
      <c r="M239" s="31">
        <f t="shared" si="69"/>
        <v>105776243.66</v>
      </c>
    </row>
    <row r="240" spans="1:13" ht="15.75" thickTop="1" x14ac:dyDescent="0.25">
      <c r="A240" s="13" t="s">
        <v>45</v>
      </c>
      <c r="B240" s="94" t="s">
        <v>106</v>
      </c>
      <c r="C240" s="95">
        <f t="shared" ref="C240:M240" si="70">C230-C239</f>
        <v>3065618.9300000072</v>
      </c>
      <c r="D240" s="95">
        <f t="shared" si="70"/>
        <v>4228641.9199999869</v>
      </c>
      <c r="E240" s="95">
        <f t="shared" si="70"/>
        <v>3707384.3800000101</v>
      </c>
      <c r="F240" s="95">
        <f t="shared" si="70"/>
        <v>4301313.6599999964</v>
      </c>
      <c r="G240" s="96">
        <f t="shared" si="70"/>
        <v>5215817.7400000244</v>
      </c>
      <c r="H240" s="50">
        <f t="shared" si="70"/>
        <v>6309807.8200000077</v>
      </c>
      <c r="I240" s="51">
        <f t="shared" si="70"/>
        <v>7432982.4099999964</v>
      </c>
      <c r="J240" s="51">
        <f t="shared" si="70"/>
        <v>8171135.6300000101</v>
      </c>
      <c r="K240" s="51">
        <f t="shared" si="70"/>
        <v>9283952.0600000024</v>
      </c>
      <c r="L240" s="51">
        <f t="shared" si="70"/>
        <v>10732737.209999979</v>
      </c>
      <c r="M240" s="51">
        <f t="shared" si="70"/>
        <v>12152865.680000007</v>
      </c>
    </row>
    <row r="241" spans="1:13" x14ac:dyDescent="0.25">
      <c r="A241" s="13" t="s">
        <v>206</v>
      </c>
      <c r="B241" s="90" t="s">
        <v>74</v>
      </c>
      <c r="C241" s="91"/>
      <c r="D241" s="92"/>
      <c r="E241" s="91"/>
      <c r="F241" s="91"/>
      <c r="G241" s="93"/>
      <c r="H241" s="42"/>
      <c r="I241" s="29"/>
      <c r="J241" s="29"/>
      <c r="K241" s="29"/>
      <c r="L241" s="29"/>
      <c r="M241" s="29"/>
    </row>
    <row r="242" spans="1:13" x14ac:dyDescent="0.25">
      <c r="A242" s="13" t="s">
        <v>390</v>
      </c>
      <c r="B242" s="85" t="s">
        <v>156</v>
      </c>
      <c r="C242" s="81">
        <v>36255672</v>
      </c>
      <c r="D242" s="82">
        <v>24189252</v>
      </c>
      <c r="E242" s="81">
        <v>1699340</v>
      </c>
      <c r="F242" s="81">
        <v>1703312</v>
      </c>
      <c r="G242" s="86">
        <v>1707428</v>
      </c>
      <c r="H242" s="46">
        <v>1711688</v>
      </c>
      <c r="I242" s="47">
        <v>1716092</v>
      </c>
      <c r="J242" s="47">
        <v>1720652</v>
      </c>
      <c r="K242" s="47">
        <v>1722128</v>
      </c>
      <c r="L242" s="47">
        <v>1726904</v>
      </c>
      <c r="M242" s="47">
        <v>1731836</v>
      </c>
    </row>
    <row r="243" spans="1:13" hidden="1" x14ac:dyDescent="0.25">
      <c r="A243" s="13" t="s">
        <v>43</v>
      </c>
      <c r="B243" s="101"/>
      <c r="C243" s="102"/>
      <c r="D243" s="103"/>
      <c r="E243" s="102"/>
      <c r="F243" s="102"/>
      <c r="G243" s="104"/>
      <c r="H243" s="42"/>
      <c r="I243" s="29"/>
      <c r="J243" s="29"/>
      <c r="K243" s="29"/>
      <c r="L243" s="29"/>
      <c r="M243" s="29"/>
    </row>
    <row r="244" spans="1:13" ht="15.75" thickBot="1" x14ac:dyDescent="0.3">
      <c r="A244" s="13" t="s">
        <v>43</v>
      </c>
      <c r="B244" s="72" t="s">
        <v>107</v>
      </c>
      <c r="C244" s="73">
        <f>SUM(C240:C243)</f>
        <v>39321290.930000007</v>
      </c>
      <c r="D244" s="73">
        <f t="shared" ref="D244:M244" si="71">SUM(D240:D243)</f>
        <v>28417893.919999987</v>
      </c>
      <c r="E244" s="73">
        <f t="shared" si="71"/>
        <v>5406724.3800000101</v>
      </c>
      <c r="F244" s="73">
        <f t="shared" si="71"/>
        <v>6004625.6599999964</v>
      </c>
      <c r="G244" s="74">
        <f t="shared" si="71"/>
        <v>6923245.7400000244</v>
      </c>
      <c r="H244" s="50">
        <f t="shared" si="71"/>
        <v>8021495.8200000077</v>
      </c>
      <c r="I244" s="51">
        <f t="shared" si="71"/>
        <v>9149074.4099999964</v>
      </c>
      <c r="J244" s="51">
        <f t="shared" si="71"/>
        <v>9891787.6300000101</v>
      </c>
      <c r="K244" s="51">
        <f t="shared" si="71"/>
        <v>11006080.060000002</v>
      </c>
      <c r="L244" s="51">
        <f t="shared" si="71"/>
        <v>12459641.209999979</v>
      </c>
      <c r="M244" s="51">
        <f t="shared" si="71"/>
        <v>13884701.680000007</v>
      </c>
    </row>
    <row r="245" spans="1:13" ht="16.5" thickTop="1" thickBot="1" x14ac:dyDescent="0.3">
      <c r="A245" s="13" t="s">
        <v>79</v>
      </c>
      <c r="B245" s="38"/>
      <c r="C245" s="39"/>
      <c r="D245" s="39"/>
      <c r="E245" s="39"/>
      <c r="F245" s="39"/>
      <c r="G245" s="39"/>
      <c r="H245" s="35"/>
      <c r="I245" s="35"/>
      <c r="J245" s="35"/>
      <c r="K245" s="35"/>
      <c r="L245" s="35"/>
      <c r="M245" s="35"/>
    </row>
    <row r="246" spans="1:13" ht="26.25" thickTop="1" x14ac:dyDescent="0.25">
      <c r="A246" s="13" t="s">
        <v>45</v>
      </c>
      <c r="B246" s="87" t="s">
        <v>255</v>
      </c>
      <c r="C246" s="88" t="str">
        <f>LEFT(xlvar.NXTBUD.DESCRLONG,7)&amp;" Original"</f>
        <v>2021/22 Original</v>
      </c>
      <c r="D246" s="88" t="str">
        <f>LEFT(xlvar.NXTBUD.DESCRLONG,7)</f>
        <v>2021/22</v>
      </c>
      <c r="E246" s="88" t="str">
        <f t="shared" ref="E246:M246" si="72">LEFT(D246,4)+1&amp;"/"&amp;RIGHT(D246,2)+1</f>
        <v>2022/23</v>
      </c>
      <c r="F246" s="88" t="str">
        <f t="shared" si="72"/>
        <v>2023/24</v>
      </c>
      <c r="G246" s="89" t="str">
        <f t="shared" si="72"/>
        <v>2024/25</v>
      </c>
      <c r="H246" s="48" t="str">
        <f t="shared" si="72"/>
        <v>2025/26</v>
      </c>
      <c r="I246" s="49" t="str">
        <f t="shared" si="72"/>
        <v>2026/27</v>
      </c>
      <c r="J246" s="49" t="str">
        <f t="shared" si="72"/>
        <v>2027/28</v>
      </c>
      <c r="K246" s="49" t="str">
        <f t="shared" si="72"/>
        <v>2028/29</v>
      </c>
      <c r="L246" s="49" t="str">
        <f t="shared" si="72"/>
        <v>2029/30</v>
      </c>
      <c r="M246" s="49" t="str">
        <f t="shared" si="72"/>
        <v>2030/31</v>
      </c>
    </row>
    <row r="247" spans="1:13" x14ac:dyDescent="0.25">
      <c r="A247" s="13" t="s">
        <v>206</v>
      </c>
      <c r="B247" s="90" t="s">
        <v>137</v>
      </c>
      <c r="C247" s="91"/>
      <c r="D247" s="92"/>
      <c r="E247" s="91"/>
      <c r="F247" s="91"/>
      <c r="G247" s="93"/>
      <c r="H247" s="42"/>
      <c r="I247" s="29"/>
      <c r="J247" s="29"/>
      <c r="K247" s="29"/>
      <c r="L247" s="29"/>
      <c r="M247" s="29"/>
    </row>
    <row r="248" spans="1:13" x14ac:dyDescent="0.25">
      <c r="A248" s="13" t="s">
        <v>391</v>
      </c>
      <c r="B248" s="85" t="s">
        <v>153</v>
      </c>
      <c r="C248" s="81">
        <v>14957876</v>
      </c>
      <c r="D248" s="82">
        <v>15407876</v>
      </c>
      <c r="E248" s="81">
        <v>15407876</v>
      </c>
      <c r="F248" s="81">
        <v>15407876</v>
      </c>
      <c r="G248" s="86">
        <v>15407876</v>
      </c>
      <c r="H248" s="46">
        <v>15407876</v>
      </c>
      <c r="I248" s="47">
        <v>15407876</v>
      </c>
      <c r="J248" s="47">
        <v>15407876</v>
      </c>
      <c r="K248" s="47">
        <v>15407876</v>
      </c>
      <c r="L248" s="47">
        <v>15407876</v>
      </c>
      <c r="M248" s="47">
        <v>15407876</v>
      </c>
    </row>
    <row r="249" spans="1:13" hidden="1" x14ac:dyDescent="0.25">
      <c r="A249" s="13" t="s">
        <v>79</v>
      </c>
      <c r="B249" s="63"/>
      <c r="C249" s="57"/>
      <c r="D249" s="58"/>
      <c r="E249" s="57"/>
      <c r="F249" s="57"/>
      <c r="G249" s="59"/>
      <c r="H249" s="42"/>
      <c r="I249" s="29"/>
      <c r="J249" s="29"/>
      <c r="K249" s="29"/>
      <c r="L249" s="29"/>
      <c r="M249" s="29"/>
    </row>
    <row r="250" spans="1:13" x14ac:dyDescent="0.25">
      <c r="A250" s="13" t="s">
        <v>72</v>
      </c>
      <c r="B250" s="64" t="str">
        <f>"Total "&amp;B247</f>
        <v>Total Non Cash</v>
      </c>
      <c r="C250" s="65">
        <f t="shared" ref="C250:M250" si="73">SUM(C247:C249)</f>
        <v>14957876</v>
      </c>
      <c r="D250" s="66">
        <f t="shared" si="73"/>
        <v>15407876</v>
      </c>
      <c r="E250" s="65">
        <f t="shared" si="73"/>
        <v>15407876</v>
      </c>
      <c r="F250" s="65">
        <f t="shared" si="73"/>
        <v>15407876</v>
      </c>
      <c r="G250" s="67">
        <f t="shared" si="73"/>
        <v>15407876</v>
      </c>
      <c r="H250" s="43">
        <f t="shared" si="73"/>
        <v>15407876</v>
      </c>
      <c r="I250" s="31">
        <f t="shared" si="73"/>
        <v>15407876</v>
      </c>
      <c r="J250" s="31">
        <f t="shared" si="73"/>
        <v>15407876</v>
      </c>
      <c r="K250" s="31">
        <f t="shared" si="73"/>
        <v>15407876</v>
      </c>
      <c r="L250" s="31">
        <f t="shared" si="73"/>
        <v>15407876</v>
      </c>
      <c r="M250" s="31">
        <f t="shared" si="73"/>
        <v>15407876</v>
      </c>
    </row>
    <row r="251" spans="1:13" x14ac:dyDescent="0.25">
      <c r="A251" s="13" t="s">
        <v>105</v>
      </c>
      <c r="B251" s="75" t="s">
        <v>75</v>
      </c>
      <c r="C251" s="61"/>
      <c r="D251" s="76"/>
      <c r="E251" s="61"/>
      <c r="F251" s="61"/>
      <c r="G251" s="62"/>
      <c r="H251" s="41"/>
      <c r="I251" s="30"/>
      <c r="J251" s="30"/>
      <c r="K251" s="30"/>
      <c r="L251" s="30"/>
      <c r="M251" s="30"/>
    </row>
    <row r="252" spans="1:13" x14ac:dyDescent="0.25">
      <c r="A252" s="13" t="s">
        <v>392</v>
      </c>
      <c r="B252" s="85" t="s">
        <v>140</v>
      </c>
      <c r="C252" s="81">
        <v>-99566455.629999995</v>
      </c>
      <c r="D252" s="82">
        <v>-73795637.519999996</v>
      </c>
      <c r="E252" s="81">
        <v>-34413025.869999997</v>
      </c>
      <c r="F252" s="81">
        <v>-22302998.09</v>
      </c>
      <c r="G252" s="86">
        <v>-15400113.710000001</v>
      </c>
      <c r="H252" s="46">
        <v>-16981374.100000001</v>
      </c>
      <c r="I252" s="47">
        <v>-17368777.629999999</v>
      </c>
      <c r="J252" s="47">
        <v>-19655337.699999999</v>
      </c>
      <c r="K252" s="47">
        <v>-23314813.699999999</v>
      </c>
      <c r="L252" s="47">
        <v>-18016590.050000001</v>
      </c>
      <c r="M252" s="47">
        <v>-15389522.16</v>
      </c>
    </row>
    <row r="253" spans="1:13" x14ac:dyDescent="0.25">
      <c r="A253" s="13" t="s">
        <v>393</v>
      </c>
      <c r="B253" s="85" t="s">
        <v>142</v>
      </c>
      <c r="C253" s="81">
        <v>522000</v>
      </c>
      <c r="D253" s="82">
        <v>350000</v>
      </c>
      <c r="E253" s="81">
        <v>320000</v>
      </c>
      <c r="F253" s="81">
        <v>320000</v>
      </c>
      <c r="G253" s="86">
        <v>320000</v>
      </c>
      <c r="H253" s="46">
        <v>320000</v>
      </c>
      <c r="I253" s="47">
        <v>320000</v>
      </c>
      <c r="J253" s="47">
        <v>320000</v>
      </c>
      <c r="K253" s="47">
        <v>320000</v>
      </c>
      <c r="L253" s="47">
        <v>320000</v>
      </c>
      <c r="M253" s="47">
        <v>320000</v>
      </c>
    </row>
    <row r="254" spans="1:13" hidden="1" x14ac:dyDescent="0.25">
      <c r="A254" s="13" t="s">
        <v>43</v>
      </c>
      <c r="B254" s="63"/>
      <c r="C254" s="57"/>
      <c r="D254" s="58"/>
      <c r="E254" s="57"/>
      <c r="F254" s="57"/>
      <c r="G254" s="59"/>
      <c r="H254" s="42"/>
      <c r="I254" s="29"/>
      <c r="J254" s="29"/>
      <c r="K254" s="29"/>
      <c r="L254" s="29"/>
      <c r="M254" s="29"/>
    </row>
    <row r="255" spans="1:13" x14ac:dyDescent="0.25">
      <c r="A255" s="13" t="s">
        <v>72</v>
      </c>
      <c r="B255" s="64" t="str">
        <f>"Total "&amp;B251</f>
        <v>Total Investing Fund Flows</v>
      </c>
      <c r="C255" s="65">
        <f t="shared" ref="C255:M255" si="74">SUM(C252:C254)</f>
        <v>-99044455.629999995</v>
      </c>
      <c r="D255" s="66">
        <f t="shared" si="74"/>
        <v>-73445637.519999996</v>
      </c>
      <c r="E255" s="65">
        <f t="shared" si="74"/>
        <v>-34093025.869999997</v>
      </c>
      <c r="F255" s="65">
        <f t="shared" si="74"/>
        <v>-21982998.09</v>
      </c>
      <c r="G255" s="67">
        <f t="shared" si="74"/>
        <v>-15080113.710000001</v>
      </c>
      <c r="H255" s="43">
        <f t="shared" si="74"/>
        <v>-16661374.100000001</v>
      </c>
      <c r="I255" s="31">
        <f t="shared" si="74"/>
        <v>-17048777.629999999</v>
      </c>
      <c r="J255" s="31">
        <f t="shared" si="74"/>
        <v>-19335337.699999999</v>
      </c>
      <c r="K255" s="31">
        <f t="shared" si="74"/>
        <v>-22994813.699999999</v>
      </c>
      <c r="L255" s="31">
        <f t="shared" si="74"/>
        <v>-17696590.050000001</v>
      </c>
      <c r="M255" s="31">
        <f t="shared" si="74"/>
        <v>-15069522.16</v>
      </c>
    </row>
    <row r="256" spans="1:13" x14ac:dyDescent="0.25">
      <c r="A256" s="13" t="s">
        <v>45</v>
      </c>
      <c r="B256" s="75" t="s">
        <v>77</v>
      </c>
      <c r="C256" s="61"/>
      <c r="D256" s="76"/>
      <c r="E256" s="61"/>
      <c r="F256" s="61"/>
      <c r="G256" s="62"/>
      <c r="H256" s="41"/>
      <c r="I256" s="30"/>
      <c r="J256" s="30"/>
      <c r="K256" s="30"/>
      <c r="L256" s="30"/>
      <c r="M256" s="30"/>
    </row>
    <row r="257" spans="1:13" x14ac:dyDescent="0.25">
      <c r="A257" s="13" t="s">
        <v>394</v>
      </c>
      <c r="B257" s="85" t="s">
        <v>157</v>
      </c>
      <c r="C257" s="81">
        <v>-1651712</v>
      </c>
      <c r="D257" s="82">
        <v>-2755748</v>
      </c>
      <c r="E257" s="81">
        <v>-3031880</v>
      </c>
      <c r="F257" s="81">
        <v>-2788348</v>
      </c>
      <c r="G257" s="86">
        <v>-2790079</v>
      </c>
      <c r="H257" s="46">
        <v>-2578942</v>
      </c>
      <c r="I257" s="47">
        <v>-2663986</v>
      </c>
      <c r="J257" s="47">
        <v>-2748303</v>
      </c>
      <c r="K257" s="47">
        <v>-2841100</v>
      </c>
      <c r="L257" s="47">
        <v>-2937571</v>
      </c>
      <c r="M257" s="47">
        <v>-3037769</v>
      </c>
    </row>
    <row r="258" spans="1:13" x14ac:dyDescent="0.25">
      <c r="A258" s="13" t="s">
        <v>415</v>
      </c>
      <c r="B258" s="85" t="s">
        <v>414</v>
      </c>
      <c r="C258" s="81">
        <v>2700000</v>
      </c>
      <c r="D258" s="82">
        <v>-300000</v>
      </c>
      <c r="E258" s="81">
        <v>-300000</v>
      </c>
      <c r="F258" s="81">
        <v>-300000</v>
      </c>
      <c r="G258" s="86">
        <v>-300000</v>
      </c>
      <c r="H258" s="46">
        <v>-300000</v>
      </c>
      <c r="I258" s="47">
        <v>-300000</v>
      </c>
      <c r="J258" s="47">
        <v>-300000</v>
      </c>
      <c r="K258" s="47">
        <v>-300000</v>
      </c>
      <c r="L258" s="47">
        <v>-300000</v>
      </c>
      <c r="M258" s="47">
        <v>0</v>
      </c>
    </row>
    <row r="259" spans="1:13" x14ac:dyDescent="0.25">
      <c r="A259" s="13" t="s">
        <v>395</v>
      </c>
      <c r="B259" s="85" t="s">
        <v>158</v>
      </c>
      <c r="C259" s="81">
        <v>21200000</v>
      </c>
      <c r="D259" s="82">
        <v>8780000</v>
      </c>
      <c r="E259" s="81">
        <v>0</v>
      </c>
      <c r="F259" s="81">
        <v>0</v>
      </c>
      <c r="G259" s="86">
        <v>0</v>
      </c>
      <c r="H259" s="46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</row>
    <row r="260" spans="1:13" hidden="1" x14ac:dyDescent="0.25">
      <c r="A260" s="13" t="s">
        <v>69</v>
      </c>
      <c r="B260" s="63"/>
      <c r="C260" s="57"/>
      <c r="D260" s="58"/>
      <c r="E260" s="57"/>
      <c r="F260" s="57"/>
      <c r="G260" s="59"/>
      <c r="H260" s="42"/>
      <c r="I260" s="29"/>
      <c r="J260" s="29"/>
      <c r="K260" s="29"/>
      <c r="L260" s="29"/>
      <c r="M260" s="29"/>
    </row>
    <row r="261" spans="1:13" ht="15.75" thickBot="1" x14ac:dyDescent="0.3">
      <c r="A261" s="13" t="s">
        <v>43</v>
      </c>
      <c r="B261" s="68" t="str">
        <f>"Total "&amp;B256</f>
        <v>Total Financing Fund Flows</v>
      </c>
      <c r="C261" s="69">
        <f t="shared" ref="C261:M261" si="75">SUM(C257:C260)</f>
        <v>22248288</v>
      </c>
      <c r="D261" s="70">
        <f t="shared" si="75"/>
        <v>5724252</v>
      </c>
      <c r="E261" s="69">
        <f t="shared" si="75"/>
        <v>-3331880</v>
      </c>
      <c r="F261" s="69">
        <f t="shared" si="75"/>
        <v>-3088348</v>
      </c>
      <c r="G261" s="79">
        <f t="shared" si="75"/>
        <v>-3090079</v>
      </c>
      <c r="H261" s="43">
        <f t="shared" si="75"/>
        <v>-2878942</v>
      </c>
      <c r="I261" s="31">
        <f t="shared" si="75"/>
        <v>-2963986</v>
      </c>
      <c r="J261" s="31">
        <f t="shared" si="75"/>
        <v>-3048303</v>
      </c>
      <c r="K261" s="31">
        <f t="shared" si="75"/>
        <v>-3141100</v>
      </c>
      <c r="L261" s="31">
        <f t="shared" si="75"/>
        <v>-3237571</v>
      </c>
      <c r="M261" s="31">
        <f t="shared" si="75"/>
        <v>-3037769</v>
      </c>
    </row>
    <row r="262" spans="1:13" ht="15.75" thickTop="1" x14ac:dyDescent="0.25">
      <c r="A262" s="13" t="s">
        <v>72</v>
      </c>
      <c r="B262" s="94" t="s">
        <v>108</v>
      </c>
      <c r="C262" s="95">
        <f t="shared" ref="C262:M262" si="76">C244+C250+C255+C261</f>
        <v>-22517000.699999988</v>
      </c>
      <c r="D262" s="95">
        <f t="shared" si="76"/>
        <v>-23895615.600000009</v>
      </c>
      <c r="E262" s="95">
        <f t="shared" si="76"/>
        <v>-16610305.489999987</v>
      </c>
      <c r="F262" s="95">
        <f t="shared" si="76"/>
        <v>-3658844.4300000034</v>
      </c>
      <c r="G262" s="96">
        <f t="shared" si="76"/>
        <v>4160929.0300000235</v>
      </c>
      <c r="H262" s="50">
        <f t="shared" si="76"/>
        <v>3889055.7200000063</v>
      </c>
      <c r="I262" s="51">
        <f t="shared" si="76"/>
        <v>4544186.7799999975</v>
      </c>
      <c r="J262" s="51">
        <f t="shared" si="76"/>
        <v>2916022.9300000109</v>
      </c>
      <c r="K262" s="51">
        <f t="shared" si="76"/>
        <v>278042.36000000313</v>
      </c>
      <c r="L262" s="51">
        <f t="shared" si="76"/>
        <v>6933356.1599999778</v>
      </c>
      <c r="M262" s="51">
        <f t="shared" si="76"/>
        <v>11185286.520000007</v>
      </c>
    </row>
    <row r="263" spans="1:13" x14ac:dyDescent="0.25">
      <c r="A263" s="13" t="s">
        <v>45</v>
      </c>
      <c r="B263" s="97" t="s">
        <v>78</v>
      </c>
      <c r="C263" s="98"/>
      <c r="D263" s="99"/>
      <c r="E263" s="98"/>
      <c r="F263" s="98"/>
      <c r="G263" s="100"/>
      <c r="H263" s="41"/>
      <c r="I263" s="30"/>
      <c r="J263" s="30"/>
      <c r="K263" s="30"/>
      <c r="L263" s="30"/>
      <c r="M263" s="30"/>
    </row>
    <row r="264" spans="1:13" x14ac:dyDescent="0.25">
      <c r="A264" s="13" t="s">
        <v>396</v>
      </c>
      <c r="B264" s="85" t="s">
        <v>159</v>
      </c>
      <c r="C264" s="81">
        <v>-1884825.84</v>
      </c>
      <c r="D264" s="82">
        <v>-806689.92</v>
      </c>
      <c r="E264" s="81">
        <v>-872190</v>
      </c>
      <c r="F264" s="81">
        <v>-921690</v>
      </c>
      <c r="G264" s="86">
        <v>-857190</v>
      </c>
      <c r="H264" s="46">
        <v>-976690</v>
      </c>
      <c r="I264" s="47">
        <v>-977190</v>
      </c>
      <c r="J264" s="47">
        <v>-976690</v>
      </c>
      <c r="K264" s="47">
        <v>-907190</v>
      </c>
      <c r="L264" s="47">
        <v>-1031690</v>
      </c>
      <c r="M264" s="47">
        <v>-1032190</v>
      </c>
    </row>
    <row r="265" spans="1:13" x14ac:dyDescent="0.25">
      <c r="A265" s="13" t="s">
        <v>397</v>
      </c>
      <c r="B265" s="85" t="s">
        <v>160</v>
      </c>
      <c r="C265" s="81">
        <v>-3700042.44</v>
      </c>
      <c r="D265" s="82">
        <v>-3234500.04</v>
      </c>
      <c r="E265" s="81">
        <v>-3234500</v>
      </c>
      <c r="F265" s="81">
        <v>-3234500</v>
      </c>
      <c r="G265" s="86">
        <v>-3234500</v>
      </c>
      <c r="H265" s="46">
        <v>-3234500</v>
      </c>
      <c r="I265" s="47">
        <v>-3234500</v>
      </c>
      <c r="J265" s="47">
        <v>-3234500</v>
      </c>
      <c r="K265" s="47">
        <v>-3234500</v>
      </c>
      <c r="L265" s="47">
        <v>-3234500</v>
      </c>
      <c r="M265" s="47">
        <v>-3234500</v>
      </c>
    </row>
    <row r="266" spans="1:13" x14ac:dyDescent="0.25">
      <c r="A266" s="13" t="s">
        <v>398</v>
      </c>
      <c r="B266" s="85" t="s">
        <v>161</v>
      </c>
      <c r="C266" s="81">
        <v>-2287150.0800000001</v>
      </c>
      <c r="D266" s="82">
        <v>-80000.039999999994</v>
      </c>
      <c r="E266" s="81">
        <v>-90000</v>
      </c>
      <c r="F266" s="81">
        <v>-80000</v>
      </c>
      <c r="G266" s="86">
        <v>-90000</v>
      </c>
      <c r="H266" s="46">
        <v>-80000</v>
      </c>
      <c r="I266" s="47">
        <v>-90000</v>
      </c>
      <c r="J266" s="47">
        <v>-80000</v>
      </c>
      <c r="K266" s="47">
        <v>-90000</v>
      </c>
      <c r="L266" s="47">
        <v>-80000</v>
      </c>
      <c r="M266" s="47">
        <v>-80000</v>
      </c>
    </row>
    <row r="267" spans="1:13" x14ac:dyDescent="0.25">
      <c r="A267" s="13" t="s">
        <v>399</v>
      </c>
      <c r="B267" s="85" t="s">
        <v>162</v>
      </c>
      <c r="C267" s="81">
        <v>9329817.7200000007</v>
      </c>
      <c r="D267" s="82">
        <v>9303000.9600000009</v>
      </c>
      <c r="E267" s="81">
        <v>1576113</v>
      </c>
      <c r="F267" s="81">
        <v>1220242</v>
      </c>
      <c r="G267" s="86">
        <v>1156139</v>
      </c>
      <c r="H267" s="46">
        <v>971139</v>
      </c>
      <c r="I267" s="47">
        <v>966139</v>
      </c>
      <c r="J267" s="47">
        <v>971139</v>
      </c>
      <c r="K267" s="47">
        <v>1156139</v>
      </c>
      <c r="L267" s="47">
        <v>946139</v>
      </c>
      <c r="M267" s="47">
        <v>646139</v>
      </c>
    </row>
    <row r="268" spans="1:13" x14ac:dyDescent="0.25">
      <c r="A268" s="13" t="s">
        <v>400</v>
      </c>
      <c r="B268" s="85" t="s">
        <v>163</v>
      </c>
      <c r="C268" s="81">
        <v>8155818.5999999996</v>
      </c>
      <c r="D268" s="82">
        <v>8205303.96</v>
      </c>
      <c r="E268" s="81">
        <v>1562877</v>
      </c>
      <c r="F268" s="81">
        <v>987877</v>
      </c>
      <c r="G268" s="86">
        <v>1472877</v>
      </c>
      <c r="H268" s="46">
        <v>837877</v>
      </c>
      <c r="I268" s="47">
        <v>822877</v>
      </c>
      <c r="J268" s="47">
        <v>1022877</v>
      </c>
      <c r="K268" s="47">
        <v>822877</v>
      </c>
      <c r="L268" s="47">
        <v>822877</v>
      </c>
      <c r="M268" s="47">
        <v>827877</v>
      </c>
    </row>
    <row r="269" spans="1:13" x14ac:dyDescent="0.25">
      <c r="A269" s="13" t="s">
        <v>401</v>
      </c>
      <c r="B269" s="85" t="s">
        <v>164</v>
      </c>
      <c r="C269" s="81">
        <v>11385022.199999999</v>
      </c>
      <c r="D269" s="82">
        <v>6180785.1600000001</v>
      </c>
      <c r="E269" s="81">
        <v>2618948</v>
      </c>
      <c r="F269" s="81">
        <v>340000</v>
      </c>
      <c r="G269" s="86">
        <v>80000</v>
      </c>
      <c r="H269" s="46">
        <v>90000</v>
      </c>
      <c r="I269" s="47">
        <v>80000</v>
      </c>
      <c r="J269" s="47">
        <v>90000</v>
      </c>
      <c r="K269" s="47">
        <v>80000</v>
      </c>
      <c r="L269" s="47">
        <v>90000</v>
      </c>
      <c r="M269" s="47">
        <v>90000</v>
      </c>
    </row>
    <row r="270" spans="1:13" hidden="1" x14ac:dyDescent="0.25">
      <c r="A270" s="13" t="s">
        <v>69</v>
      </c>
      <c r="B270" s="63"/>
      <c r="C270" s="57"/>
      <c r="D270" s="58"/>
      <c r="E270" s="57"/>
      <c r="F270" s="57"/>
      <c r="G270" s="59"/>
      <c r="H270" s="42"/>
      <c r="I270" s="29"/>
      <c r="J270" s="29"/>
      <c r="K270" s="29"/>
      <c r="L270" s="29"/>
      <c r="M270" s="29"/>
    </row>
    <row r="271" spans="1:13" ht="15.75" thickBot="1" x14ac:dyDescent="0.3">
      <c r="A271" s="13" t="s">
        <v>43</v>
      </c>
      <c r="B271" s="68" t="str">
        <f>"Total "&amp;B263</f>
        <v>Total Reserve Movements</v>
      </c>
      <c r="C271" s="69">
        <f t="shared" ref="C271:M271" si="77">SUM(C264:C270)</f>
        <v>20998640.16</v>
      </c>
      <c r="D271" s="70">
        <f t="shared" si="77"/>
        <v>19567900.080000002</v>
      </c>
      <c r="E271" s="69">
        <f t="shared" si="77"/>
        <v>1561248</v>
      </c>
      <c r="F271" s="69">
        <f t="shared" si="77"/>
        <v>-1688071</v>
      </c>
      <c r="G271" s="71">
        <f t="shared" si="77"/>
        <v>-1472674</v>
      </c>
      <c r="H271" s="43">
        <f t="shared" si="77"/>
        <v>-2392174</v>
      </c>
      <c r="I271" s="31">
        <f t="shared" si="77"/>
        <v>-2432674</v>
      </c>
      <c r="J271" s="31">
        <f t="shared" si="77"/>
        <v>-2207174</v>
      </c>
      <c r="K271" s="31">
        <f t="shared" si="77"/>
        <v>-2172674</v>
      </c>
      <c r="L271" s="31">
        <f t="shared" si="77"/>
        <v>-2487174</v>
      </c>
      <c r="M271" s="31">
        <f t="shared" si="77"/>
        <v>-2782674</v>
      </c>
    </row>
    <row r="272" spans="1:13" ht="15.75" thickTop="1" x14ac:dyDescent="0.25">
      <c r="B272" s="77" t="s">
        <v>109</v>
      </c>
      <c r="C272" s="78">
        <f t="shared" ref="C272:M272" si="78">C262+C271</f>
        <v>-1518360.5399999879</v>
      </c>
      <c r="D272" s="78">
        <f t="shared" si="78"/>
        <v>-4327715.520000007</v>
      </c>
      <c r="E272" s="78">
        <f t="shared" si="78"/>
        <v>-15049057.489999987</v>
      </c>
      <c r="F272" s="78">
        <f t="shared" si="78"/>
        <v>-5346915.4300000034</v>
      </c>
      <c r="G272" s="78">
        <f t="shared" si="78"/>
        <v>2688255.0300000235</v>
      </c>
      <c r="H272" s="50">
        <f t="shared" si="78"/>
        <v>1496881.7200000063</v>
      </c>
      <c r="I272" s="51">
        <f t="shared" si="78"/>
        <v>2111512.7799999975</v>
      </c>
      <c r="J272" s="51">
        <f t="shared" si="78"/>
        <v>708848.93000001088</v>
      </c>
      <c r="K272" s="51">
        <f t="shared" si="78"/>
        <v>-1894631.6399999969</v>
      </c>
      <c r="L272" s="51">
        <f t="shared" si="78"/>
        <v>4446182.1599999778</v>
      </c>
      <c r="M272" s="51">
        <f t="shared" si="78"/>
        <v>8402612.520000007</v>
      </c>
    </row>
  </sheetData>
  <hyperlinks>
    <hyperlink ref="B12" location="'290321b'!B12" tooltip="Click to drilldown" display="'290321b'!B12" xr:uid="{00000000-0004-0000-0700-000000000000}"/>
    <hyperlink ref="C12" location="'290321b'!C12" tooltip="Click to drilldown" display="'290321b'!C12" xr:uid="{00000000-0004-0000-0700-000001000000}"/>
    <hyperlink ref="D12" location="'290321b'!D12" tooltip="Click to drilldown" display="'290321b'!D12" xr:uid="{00000000-0004-0000-0700-000002000000}"/>
    <hyperlink ref="E12" location="'290321b'!E12" tooltip="Click to drilldown" display="'290321b'!E12" xr:uid="{00000000-0004-0000-0700-000003000000}"/>
    <hyperlink ref="F12" location="'290321b'!F12" tooltip="Click to drilldown" display="'290321b'!F12" xr:uid="{00000000-0004-0000-0700-000004000000}"/>
    <hyperlink ref="G12" location="'290321b'!G12" tooltip="Click to drilldown" display="'290321b'!G12" xr:uid="{00000000-0004-0000-0700-000005000000}"/>
    <hyperlink ref="H12" location="'290321b'!H12" tooltip="Click to drilldown" display="'290321b'!H12" xr:uid="{00000000-0004-0000-0700-000006000000}"/>
    <hyperlink ref="I12" location="'290321b'!I12" tooltip="Click to drilldown" display="'290321b'!I12" xr:uid="{00000000-0004-0000-0700-000007000000}"/>
    <hyperlink ref="J12" location="'290321b'!J12" tooltip="Click to drilldown" display="'290321b'!J12" xr:uid="{00000000-0004-0000-0700-000008000000}"/>
    <hyperlink ref="K12" location="'290321b'!K12" tooltip="Click to drilldown" display="'290321b'!K12" xr:uid="{00000000-0004-0000-0700-000009000000}"/>
    <hyperlink ref="L12" location="'290321b'!L12" tooltip="Click to drilldown" display="'290321b'!L12" xr:uid="{00000000-0004-0000-0700-00000A000000}"/>
    <hyperlink ref="M12" location="'290321b'!M12" tooltip="Click to drilldown" display="'290321b'!M12" xr:uid="{00000000-0004-0000-0700-00000B000000}"/>
    <hyperlink ref="B13" location="'290321b'!B13" tooltip="Click to drilldown" display="'290321b'!B13" xr:uid="{00000000-0004-0000-0700-00000C000000}"/>
    <hyperlink ref="C13" location="'290321b'!C13" tooltip="Click to drilldown" display="'290321b'!C13" xr:uid="{00000000-0004-0000-0700-00000D000000}"/>
    <hyperlink ref="D13" location="'290321b'!D13" tooltip="Click to drilldown" display="'290321b'!D13" xr:uid="{00000000-0004-0000-0700-00000E000000}"/>
    <hyperlink ref="E13" location="'290321b'!E13" tooltip="Click to drilldown" display="'290321b'!E13" xr:uid="{00000000-0004-0000-0700-00000F000000}"/>
    <hyperlink ref="F13" location="'290321b'!F13" tooltip="Click to drilldown" display="'290321b'!F13" xr:uid="{00000000-0004-0000-0700-000010000000}"/>
    <hyperlink ref="G13" location="'290321b'!G13" tooltip="Click to drilldown" display="'290321b'!G13" xr:uid="{00000000-0004-0000-0700-000011000000}"/>
    <hyperlink ref="H13" location="'290321b'!H13" tooltip="Click to drilldown" display="'290321b'!H13" xr:uid="{00000000-0004-0000-0700-000012000000}"/>
    <hyperlink ref="I13" location="'290321b'!I13" tooltip="Click to drilldown" display="'290321b'!I13" xr:uid="{00000000-0004-0000-0700-000013000000}"/>
    <hyperlink ref="J13" location="'290321b'!J13" tooltip="Click to drilldown" display="'290321b'!J13" xr:uid="{00000000-0004-0000-0700-000014000000}"/>
    <hyperlink ref="K13" location="'290321b'!K13" tooltip="Click to drilldown" display="'290321b'!K13" xr:uid="{00000000-0004-0000-0700-000015000000}"/>
    <hyperlink ref="L13" location="'290321b'!L13" tooltip="Click to drilldown" display="'290321b'!L13" xr:uid="{00000000-0004-0000-0700-000016000000}"/>
    <hyperlink ref="M13" location="'290321b'!M13" tooltip="Click to drilldown" display="'290321b'!M13" xr:uid="{00000000-0004-0000-0700-000017000000}"/>
    <hyperlink ref="B14" location="'290321b'!B14" tooltip="Click to drilldown" display="'290321b'!B14" xr:uid="{00000000-0004-0000-0700-000018000000}"/>
    <hyperlink ref="C14" location="'290321b'!C14" tooltip="Click to drilldown" display="'290321b'!C14" xr:uid="{00000000-0004-0000-0700-000019000000}"/>
    <hyperlink ref="D14" location="'290321b'!D14" tooltip="Click to drilldown" display="'290321b'!D14" xr:uid="{00000000-0004-0000-0700-00001A000000}"/>
    <hyperlink ref="E14" location="'290321b'!E14" tooltip="Click to drilldown" display="'290321b'!E14" xr:uid="{00000000-0004-0000-0700-00001B000000}"/>
    <hyperlink ref="F14" location="'290321b'!F14" tooltip="Click to drilldown" display="'290321b'!F14" xr:uid="{00000000-0004-0000-0700-00001C000000}"/>
    <hyperlink ref="G14" location="'290321b'!G14" tooltip="Click to drilldown" display="'290321b'!G14" xr:uid="{00000000-0004-0000-0700-00001D000000}"/>
    <hyperlink ref="H14" location="'290321b'!H14" tooltip="Click to drilldown" display="'290321b'!H14" xr:uid="{00000000-0004-0000-0700-00001E000000}"/>
    <hyperlink ref="I14" location="'290321b'!I14" tooltip="Click to drilldown" display="'290321b'!I14" xr:uid="{00000000-0004-0000-0700-00001F000000}"/>
    <hyperlink ref="J14" location="'290321b'!J14" tooltip="Click to drilldown" display="'290321b'!J14" xr:uid="{00000000-0004-0000-0700-000020000000}"/>
    <hyperlink ref="K14" location="'290321b'!K14" tooltip="Click to drilldown" display="'290321b'!K14" xr:uid="{00000000-0004-0000-0700-000021000000}"/>
    <hyperlink ref="L14" location="'290321b'!L14" tooltip="Click to drilldown" display="'290321b'!L14" xr:uid="{00000000-0004-0000-0700-000022000000}"/>
    <hyperlink ref="M14" location="'290321b'!M14" tooltip="Click to drilldown" display="'290321b'!M14" xr:uid="{00000000-0004-0000-0700-000023000000}"/>
    <hyperlink ref="B15" location="'290321b'!B15" tooltip="Click to drilldown" display="'290321b'!B15" xr:uid="{00000000-0004-0000-0700-000024000000}"/>
    <hyperlink ref="C15" location="'290321b'!C15" tooltip="Click to drilldown" display="'290321b'!C15" xr:uid="{00000000-0004-0000-0700-000025000000}"/>
    <hyperlink ref="D15" location="'290321b'!D15" tooltip="Click to drilldown" display="'290321b'!D15" xr:uid="{00000000-0004-0000-0700-000026000000}"/>
    <hyperlink ref="E15" location="'290321b'!E15" tooltip="Click to drilldown" display="'290321b'!E15" xr:uid="{00000000-0004-0000-0700-000027000000}"/>
    <hyperlink ref="F15" location="'290321b'!F15" tooltip="Click to drilldown" display="'290321b'!F15" xr:uid="{00000000-0004-0000-0700-000028000000}"/>
    <hyperlink ref="G15" location="'290321b'!G15" tooltip="Click to drilldown" display="'290321b'!G15" xr:uid="{00000000-0004-0000-0700-000029000000}"/>
    <hyperlink ref="H15" location="'290321b'!H15" tooltip="Click to drilldown" display="'290321b'!H15" xr:uid="{00000000-0004-0000-0700-00002A000000}"/>
    <hyperlink ref="I15" location="'290321b'!I15" tooltip="Click to drilldown" display="'290321b'!I15" xr:uid="{00000000-0004-0000-0700-00002B000000}"/>
    <hyperlink ref="J15" location="'290321b'!J15" tooltip="Click to drilldown" display="'290321b'!J15" xr:uid="{00000000-0004-0000-0700-00002C000000}"/>
    <hyperlink ref="K15" location="'290321b'!K15" tooltip="Click to drilldown" display="'290321b'!K15" xr:uid="{00000000-0004-0000-0700-00002D000000}"/>
    <hyperlink ref="L15" location="'290321b'!L15" tooltip="Click to drilldown" display="'290321b'!L15" xr:uid="{00000000-0004-0000-0700-00002E000000}"/>
    <hyperlink ref="M15" location="'290321b'!M15" tooltip="Click to drilldown" display="'290321b'!M15" xr:uid="{00000000-0004-0000-0700-00002F000000}"/>
    <hyperlink ref="B16" location="'290321b'!B16" tooltip="Click to drilldown" display="'290321b'!B16" xr:uid="{00000000-0004-0000-0700-000030000000}"/>
    <hyperlink ref="C16" location="'290321b'!C16" tooltip="Click to drilldown" display="'290321b'!C16" xr:uid="{00000000-0004-0000-0700-000031000000}"/>
    <hyperlink ref="D16" location="'290321b'!D16" tooltip="Click to drilldown" display="'290321b'!D16" xr:uid="{00000000-0004-0000-0700-000032000000}"/>
    <hyperlink ref="E16" location="'290321b'!E16" tooltip="Click to drilldown" display="'290321b'!E16" xr:uid="{00000000-0004-0000-0700-000033000000}"/>
    <hyperlink ref="F16" location="'290321b'!F16" tooltip="Click to drilldown" display="'290321b'!F16" xr:uid="{00000000-0004-0000-0700-000034000000}"/>
    <hyperlink ref="G16" location="'290321b'!G16" tooltip="Click to drilldown" display="'290321b'!G16" xr:uid="{00000000-0004-0000-0700-000035000000}"/>
    <hyperlink ref="H16" location="'290321b'!H16" tooltip="Click to drilldown" display="'290321b'!H16" xr:uid="{00000000-0004-0000-0700-000036000000}"/>
    <hyperlink ref="I16" location="'290321b'!I16" tooltip="Click to drilldown" display="'290321b'!I16" xr:uid="{00000000-0004-0000-0700-000037000000}"/>
    <hyperlink ref="J16" location="'290321b'!J16" tooltip="Click to drilldown" display="'290321b'!J16" xr:uid="{00000000-0004-0000-0700-000038000000}"/>
    <hyperlink ref="K16" location="'290321b'!K16" tooltip="Click to drilldown" display="'290321b'!K16" xr:uid="{00000000-0004-0000-0700-000039000000}"/>
    <hyperlink ref="L16" location="'290321b'!L16" tooltip="Click to drilldown" display="'290321b'!L16" xr:uid="{00000000-0004-0000-0700-00003A000000}"/>
    <hyperlink ref="M16" location="'290321b'!M16" tooltip="Click to drilldown" display="'290321b'!M16" xr:uid="{00000000-0004-0000-0700-00003B000000}"/>
    <hyperlink ref="B17" location="'290321b'!B17" tooltip="Click to drilldown" display="'290321b'!B17" xr:uid="{00000000-0004-0000-0700-00003C000000}"/>
    <hyperlink ref="C17" location="'290321b'!C17" tooltip="Click to drilldown" display="'290321b'!C17" xr:uid="{00000000-0004-0000-0700-00003D000000}"/>
    <hyperlink ref="D17" location="'290321b'!D17" tooltip="Click to drilldown" display="'290321b'!D17" xr:uid="{00000000-0004-0000-0700-00003E000000}"/>
    <hyperlink ref="E17" location="'290321b'!E17" tooltip="Click to drilldown" display="'290321b'!E17" xr:uid="{00000000-0004-0000-0700-00003F000000}"/>
    <hyperlink ref="F17" location="'290321b'!F17" tooltip="Click to drilldown" display="'290321b'!F17" xr:uid="{00000000-0004-0000-0700-000040000000}"/>
    <hyperlink ref="G17" location="'290321b'!G17" tooltip="Click to drilldown" display="'290321b'!G17" xr:uid="{00000000-0004-0000-0700-000041000000}"/>
    <hyperlink ref="H17" location="'290321b'!H17" tooltip="Click to drilldown" display="'290321b'!H17" xr:uid="{00000000-0004-0000-0700-000042000000}"/>
    <hyperlink ref="I17" location="'290321b'!I17" tooltip="Click to drilldown" display="'290321b'!I17" xr:uid="{00000000-0004-0000-0700-000043000000}"/>
    <hyperlink ref="J17" location="'290321b'!J17" tooltip="Click to drilldown" display="'290321b'!J17" xr:uid="{00000000-0004-0000-0700-000044000000}"/>
    <hyperlink ref="K17" location="'290321b'!K17" tooltip="Click to drilldown" display="'290321b'!K17" xr:uid="{00000000-0004-0000-0700-000045000000}"/>
    <hyperlink ref="L17" location="'290321b'!L17" tooltip="Click to drilldown" display="'290321b'!L17" xr:uid="{00000000-0004-0000-0700-000046000000}"/>
    <hyperlink ref="M17" location="'290321b'!M17" tooltip="Click to drilldown" display="'290321b'!M17" xr:uid="{00000000-0004-0000-0700-000047000000}"/>
    <hyperlink ref="B21" location="'290321b'!B21" tooltip="Click to drilldown" display="'290321b'!B21" xr:uid="{00000000-0004-0000-0700-000048000000}"/>
    <hyperlink ref="C21" location="'290321b'!C21" tooltip="Click to drilldown" display="'290321b'!C21" xr:uid="{00000000-0004-0000-0700-000049000000}"/>
    <hyperlink ref="D21" location="'290321b'!D21" tooltip="Click to drilldown" display="'290321b'!D21" xr:uid="{00000000-0004-0000-0700-00004A000000}"/>
    <hyperlink ref="E21" location="'290321b'!E21" tooltip="Click to drilldown" display="'290321b'!E21" xr:uid="{00000000-0004-0000-0700-00004B000000}"/>
    <hyperlink ref="F21" location="'290321b'!F21" tooltip="Click to drilldown" display="'290321b'!F21" xr:uid="{00000000-0004-0000-0700-00004C000000}"/>
    <hyperlink ref="G21" location="'290321b'!G21" tooltip="Click to drilldown" display="'290321b'!G21" xr:uid="{00000000-0004-0000-0700-00004D000000}"/>
    <hyperlink ref="H21" location="'290321b'!H21" tooltip="Click to drilldown" display="'290321b'!H21" xr:uid="{00000000-0004-0000-0700-00004E000000}"/>
    <hyperlink ref="I21" location="'290321b'!I21" tooltip="Click to drilldown" display="'290321b'!I21" xr:uid="{00000000-0004-0000-0700-00004F000000}"/>
    <hyperlink ref="J21" location="'290321b'!J21" tooltip="Click to drilldown" display="'290321b'!J21" xr:uid="{00000000-0004-0000-0700-000050000000}"/>
    <hyperlink ref="K21" location="'290321b'!K21" tooltip="Click to drilldown" display="'290321b'!K21" xr:uid="{00000000-0004-0000-0700-000051000000}"/>
    <hyperlink ref="L21" location="'290321b'!L21" tooltip="Click to drilldown" display="'290321b'!L21" xr:uid="{00000000-0004-0000-0700-000052000000}"/>
    <hyperlink ref="M21" location="'290321b'!M21" tooltip="Click to drilldown" display="'290321b'!M21" xr:uid="{00000000-0004-0000-0700-000053000000}"/>
    <hyperlink ref="B22" location="'290321b'!B22" tooltip="Click to drilldown" display="'290321b'!B22" xr:uid="{00000000-0004-0000-0700-000054000000}"/>
    <hyperlink ref="C22" location="'290321b'!C22" tooltip="Click to drilldown" display="'290321b'!C22" xr:uid="{00000000-0004-0000-0700-000055000000}"/>
    <hyperlink ref="D22" location="'290321b'!D22" tooltip="Click to drilldown" display="'290321b'!D22" xr:uid="{00000000-0004-0000-0700-000056000000}"/>
    <hyperlink ref="E22" location="'290321b'!E22" tooltip="Click to drilldown" display="'290321b'!E22" xr:uid="{00000000-0004-0000-0700-000057000000}"/>
    <hyperlink ref="F22" location="'290321b'!F22" tooltip="Click to drilldown" display="'290321b'!F22" xr:uid="{00000000-0004-0000-0700-000058000000}"/>
    <hyperlink ref="G22" location="'290321b'!G22" tooltip="Click to drilldown" display="'290321b'!G22" xr:uid="{00000000-0004-0000-0700-000059000000}"/>
    <hyperlink ref="H22" location="'290321b'!H22" tooltip="Click to drilldown" display="'290321b'!H22" xr:uid="{00000000-0004-0000-0700-00005A000000}"/>
    <hyperlink ref="I22" location="'290321b'!I22" tooltip="Click to drilldown" display="'290321b'!I22" xr:uid="{00000000-0004-0000-0700-00005B000000}"/>
    <hyperlink ref="J22" location="'290321b'!J22" tooltip="Click to drilldown" display="'290321b'!J22" xr:uid="{00000000-0004-0000-0700-00005C000000}"/>
    <hyperlink ref="K22" location="'290321b'!K22" tooltip="Click to drilldown" display="'290321b'!K22" xr:uid="{00000000-0004-0000-0700-00005D000000}"/>
    <hyperlink ref="L22" location="'290321b'!L22" tooltip="Click to drilldown" display="'290321b'!L22" xr:uid="{00000000-0004-0000-0700-00005E000000}"/>
    <hyperlink ref="M22" location="'290321b'!M22" tooltip="Click to drilldown" display="'290321b'!M22" xr:uid="{00000000-0004-0000-0700-00005F000000}"/>
    <hyperlink ref="B23" location="'290321b'!B23" tooltip="Click to drilldown" display="'290321b'!B23" xr:uid="{00000000-0004-0000-0700-000060000000}"/>
    <hyperlink ref="C23" location="'290321b'!C23" tooltip="Click to drilldown" display="'290321b'!C23" xr:uid="{00000000-0004-0000-0700-000061000000}"/>
    <hyperlink ref="D23" location="'290321b'!D23" tooltip="Click to drilldown" display="'290321b'!D23" xr:uid="{00000000-0004-0000-0700-000062000000}"/>
    <hyperlink ref="E23" location="'290321b'!E23" tooltip="Click to drilldown" display="'290321b'!E23" xr:uid="{00000000-0004-0000-0700-000063000000}"/>
    <hyperlink ref="F23" location="'290321b'!F23" tooltip="Click to drilldown" display="'290321b'!F23" xr:uid="{00000000-0004-0000-0700-000064000000}"/>
    <hyperlink ref="G23" location="'290321b'!G23" tooltip="Click to drilldown" display="'290321b'!G23" xr:uid="{00000000-0004-0000-0700-000065000000}"/>
    <hyperlink ref="H23" location="'290321b'!H23" tooltip="Click to drilldown" display="'290321b'!H23" xr:uid="{00000000-0004-0000-0700-000066000000}"/>
    <hyperlink ref="I23" location="'290321b'!I23" tooltip="Click to drilldown" display="'290321b'!I23" xr:uid="{00000000-0004-0000-0700-000067000000}"/>
    <hyperlink ref="J23" location="'290321b'!J23" tooltip="Click to drilldown" display="'290321b'!J23" xr:uid="{00000000-0004-0000-0700-000068000000}"/>
    <hyperlink ref="K23" location="'290321b'!K23" tooltip="Click to drilldown" display="'290321b'!K23" xr:uid="{00000000-0004-0000-0700-000069000000}"/>
    <hyperlink ref="L23" location="'290321b'!L23" tooltip="Click to drilldown" display="'290321b'!L23" xr:uid="{00000000-0004-0000-0700-00006A000000}"/>
    <hyperlink ref="M23" location="'290321b'!M23" tooltip="Click to drilldown" display="'290321b'!M23" xr:uid="{00000000-0004-0000-0700-00006B000000}"/>
    <hyperlink ref="B24" location="'290321b'!B24" tooltip="Click to drilldown" display="'290321b'!B24" xr:uid="{00000000-0004-0000-0700-00006C000000}"/>
    <hyperlink ref="C24" location="'290321b'!C24" tooltip="Click to drilldown" display="'290321b'!C24" xr:uid="{00000000-0004-0000-0700-00006D000000}"/>
    <hyperlink ref="D24" location="'290321b'!D24" tooltip="Click to drilldown" display="'290321b'!D24" xr:uid="{00000000-0004-0000-0700-00006E000000}"/>
    <hyperlink ref="E24" location="'290321b'!E24" tooltip="Click to drilldown" display="'290321b'!E24" xr:uid="{00000000-0004-0000-0700-00006F000000}"/>
    <hyperlink ref="F24" location="'290321b'!F24" tooltip="Click to drilldown" display="'290321b'!F24" xr:uid="{00000000-0004-0000-0700-000070000000}"/>
    <hyperlink ref="G24" location="'290321b'!G24" tooltip="Click to drilldown" display="'290321b'!G24" xr:uid="{00000000-0004-0000-0700-000071000000}"/>
    <hyperlink ref="H24" location="'290321b'!H24" tooltip="Click to drilldown" display="'290321b'!H24" xr:uid="{00000000-0004-0000-0700-000072000000}"/>
    <hyperlink ref="I24" location="'290321b'!I24" tooltip="Click to drilldown" display="'290321b'!I24" xr:uid="{00000000-0004-0000-0700-000073000000}"/>
    <hyperlink ref="J24" location="'290321b'!J24" tooltip="Click to drilldown" display="'290321b'!J24" xr:uid="{00000000-0004-0000-0700-000074000000}"/>
    <hyperlink ref="K24" location="'290321b'!K24" tooltip="Click to drilldown" display="'290321b'!K24" xr:uid="{00000000-0004-0000-0700-000075000000}"/>
    <hyperlink ref="L24" location="'290321b'!L24" tooltip="Click to drilldown" display="'290321b'!L24" xr:uid="{00000000-0004-0000-0700-000076000000}"/>
    <hyperlink ref="M24" location="'290321b'!M24" tooltip="Click to drilldown" display="'290321b'!M24" xr:uid="{00000000-0004-0000-0700-000077000000}"/>
    <hyperlink ref="B25" location="'290321b'!B25" tooltip="Click to drilldown" display="'290321b'!B25" xr:uid="{00000000-0004-0000-0700-000078000000}"/>
    <hyperlink ref="C25" location="'290321b'!C25" tooltip="Click to drilldown" display="'290321b'!C25" xr:uid="{00000000-0004-0000-0700-000079000000}"/>
    <hyperlink ref="D25" location="'290321b'!D25" tooltip="Click to drilldown" display="'290321b'!D25" xr:uid="{00000000-0004-0000-0700-00007A000000}"/>
    <hyperlink ref="E25" location="'290321b'!E25" tooltip="Click to drilldown" display="'290321b'!E25" xr:uid="{00000000-0004-0000-0700-00007B000000}"/>
    <hyperlink ref="F25" location="'290321b'!F25" tooltip="Click to drilldown" display="'290321b'!F25" xr:uid="{00000000-0004-0000-0700-00007C000000}"/>
    <hyperlink ref="G25" location="'290321b'!G25" tooltip="Click to drilldown" display="'290321b'!G25" xr:uid="{00000000-0004-0000-0700-00007D000000}"/>
    <hyperlink ref="H25" location="'290321b'!H25" tooltip="Click to drilldown" display="'290321b'!H25" xr:uid="{00000000-0004-0000-0700-00007E000000}"/>
    <hyperlink ref="I25" location="'290321b'!I25" tooltip="Click to drilldown" display="'290321b'!I25" xr:uid="{00000000-0004-0000-0700-00007F000000}"/>
    <hyperlink ref="J25" location="'290321b'!J25" tooltip="Click to drilldown" display="'290321b'!J25" xr:uid="{00000000-0004-0000-0700-000080000000}"/>
    <hyperlink ref="K25" location="'290321b'!K25" tooltip="Click to drilldown" display="'290321b'!K25" xr:uid="{00000000-0004-0000-0700-000081000000}"/>
    <hyperlink ref="L25" location="'290321b'!L25" tooltip="Click to drilldown" display="'290321b'!L25" xr:uid="{00000000-0004-0000-0700-000082000000}"/>
    <hyperlink ref="M25" location="'290321b'!M25" tooltip="Click to drilldown" display="'290321b'!M25" xr:uid="{00000000-0004-0000-0700-000083000000}"/>
    <hyperlink ref="B26" location="'290321b'!B26" tooltip="Click to drilldown" display="'290321b'!B26" xr:uid="{00000000-0004-0000-0700-000084000000}"/>
    <hyperlink ref="C26" location="'290321b'!C26" tooltip="Click to drilldown" display="'290321b'!C26" xr:uid="{00000000-0004-0000-0700-000085000000}"/>
    <hyperlink ref="D26" location="'290321b'!D26" tooltip="Click to drilldown" display="'290321b'!D26" xr:uid="{00000000-0004-0000-0700-000086000000}"/>
    <hyperlink ref="E26" location="'290321b'!E26" tooltip="Click to drilldown" display="'290321b'!E26" xr:uid="{00000000-0004-0000-0700-000087000000}"/>
    <hyperlink ref="F26" location="'290321b'!F26" tooltip="Click to drilldown" display="'290321b'!F26" xr:uid="{00000000-0004-0000-0700-000088000000}"/>
    <hyperlink ref="G26" location="'290321b'!G26" tooltip="Click to drilldown" display="'290321b'!G26" xr:uid="{00000000-0004-0000-0700-000089000000}"/>
    <hyperlink ref="H26" location="'290321b'!H26" tooltip="Click to drilldown" display="'290321b'!H26" xr:uid="{00000000-0004-0000-0700-00008A000000}"/>
    <hyperlink ref="I26" location="'290321b'!I26" tooltip="Click to drilldown" display="'290321b'!I26" xr:uid="{00000000-0004-0000-0700-00008B000000}"/>
    <hyperlink ref="J26" location="'290321b'!J26" tooltip="Click to drilldown" display="'290321b'!J26" xr:uid="{00000000-0004-0000-0700-00008C000000}"/>
    <hyperlink ref="K26" location="'290321b'!K26" tooltip="Click to drilldown" display="'290321b'!K26" xr:uid="{00000000-0004-0000-0700-00008D000000}"/>
    <hyperlink ref="L26" location="'290321b'!L26" tooltip="Click to drilldown" display="'290321b'!L26" xr:uid="{00000000-0004-0000-0700-00008E000000}"/>
    <hyperlink ref="M26" location="'290321b'!M26" tooltip="Click to drilldown" display="'290321b'!M26" xr:uid="{00000000-0004-0000-0700-00008F000000}"/>
    <hyperlink ref="B31" location="'290321b'!B31" tooltip="Click to drilldown" display="'290321b'!B31" xr:uid="{00000000-0004-0000-0700-000090000000}"/>
    <hyperlink ref="C31" location="'290321b'!C31" tooltip="Click to drilldown" display="'290321b'!C31" xr:uid="{00000000-0004-0000-0700-000091000000}"/>
    <hyperlink ref="D31" location="'290321b'!D31" tooltip="Click to drilldown" display="'290321b'!D31" xr:uid="{00000000-0004-0000-0700-000092000000}"/>
    <hyperlink ref="E31" location="'290321b'!E31" tooltip="Click to drilldown" display="'290321b'!E31" xr:uid="{00000000-0004-0000-0700-000093000000}"/>
    <hyperlink ref="F31" location="'290321b'!F31" tooltip="Click to drilldown" display="'290321b'!F31" xr:uid="{00000000-0004-0000-0700-000094000000}"/>
    <hyperlink ref="G31" location="'290321b'!G31" tooltip="Click to drilldown" display="'290321b'!G31" xr:uid="{00000000-0004-0000-0700-000095000000}"/>
    <hyperlink ref="H31" location="'290321b'!H31" tooltip="Click to drilldown" display="'290321b'!H31" xr:uid="{00000000-0004-0000-0700-000096000000}"/>
    <hyperlink ref="I31" location="'290321b'!I31" tooltip="Click to drilldown" display="'290321b'!I31" xr:uid="{00000000-0004-0000-0700-000097000000}"/>
    <hyperlink ref="J31" location="'290321b'!J31" tooltip="Click to drilldown" display="'290321b'!J31" xr:uid="{00000000-0004-0000-0700-000098000000}"/>
    <hyperlink ref="K31" location="'290321b'!K31" tooltip="Click to drilldown" display="'290321b'!K31" xr:uid="{00000000-0004-0000-0700-000099000000}"/>
    <hyperlink ref="L31" location="'290321b'!L31" tooltip="Click to drilldown" display="'290321b'!L31" xr:uid="{00000000-0004-0000-0700-00009A000000}"/>
    <hyperlink ref="M31" location="'290321b'!M31" tooltip="Click to drilldown" display="'290321b'!M31" xr:uid="{00000000-0004-0000-0700-00009B000000}"/>
    <hyperlink ref="B37" location="'290321b'!B37" tooltip="Click to drilldown" display="'290321b'!B37" xr:uid="{00000000-0004-0000-0700-00009C000000}"/>
    <hyperlink ref="C37" location="'290321b'!C37" tooltip="Click to drilldown" display="'290321b'!C37" xr:uid="{00000000-0004-0000-0700-00009D000000}"/>
    <hyperlink ref="D37" location="'290321b'!D37" tooltip="Click to drilldown" display="'290321b'!D37" xr:uid="{00000000-0004-0000-0700-00009E000000}"/>
    <hyperlink ref="E37" location="'290321b'!E37" tooltip="Click to drilldown" display="'290321b'!E37" xr:uid="{00000000-0004-0000-0700-00009F000000}"/>
    <hyperlink ref="F37" location="'290321b'!F37" tooltip="Click to drilldown" display="'290321b'!F37" xr:uid="{00000000-0004-0000-0700-0000A0000000}"/>
    <hyperlink ref="G37" location="'290321b'!G37" tooltip="Click to drilldown" display="'290321b'!G37" xr:uid="{00000000-0004-0000-0700-0000A1000000}"/>
    <hyperlink ref="H37" location="'290321b'!H37" tooltip="Click to drilldown" display="'290321b'!H37" xr:uid="{00000000-0004-0000-0700-0000A2000000}"/>
    <hyperlink ref="I37" location="'290321b'!I37" tooltip="Click to drilldown" display="'290321b'!I37" xr:uid="{00000000-0004-0000-0700-0000A3000000}"/>
    <hyperlink ref="J37" location="'290321b'!J37" tooltip="Click to drilldown" display="'290321b'!J37" xr:uid="{00000000-0004-0000-0700-0000A4000000}"/>
    <hyperlink ref="K37" location="'290321b'!K37" tooltip="Click to drilldown" display="'290321b'!K37" xr:uid="{00000000-0004-0000-0700-0000A5000000}"/>
    <hyperlink ref="L37" location="'290321b'!L37" tooltip="Click to drilldown" display="'290321b'!L37" xr:uid="{00000000-0004-0000-0700-0000A6000000}"/>
    <hyperlink ref="M37" location="'290321b'!M37" tooltip="Click to drilldown" display="'290321b'!M37" xr:uid="{00000000-0004-0000-0700-0000A7000000}"/>
    <hyperlink ref="B41" location="'290321b'!B41" tooltip="Click to drilldown" display="'290321b'!B41" xr:uid="{00000000-0004-0000-0700-0000A8000000}"/>
    <hyperlink ref="C41" location="'290321b'!C41" tooltip="Click to drilldown" display="'290321b'!C41" xr:uid="{00000000-0004-0000-0700-0000A9000000}"/>
    <hyperlink ref="D41" location="'290321b'!D41" tooltip="Click to drilldown" display="'290321b'!D41" xr:uid="{00000000-0004-0000-0700-0000AA000000}"/>
    <hyperlink ref="E41" location="'290321b'!E41" tooltip="Click to drilldown" display="'290321b'!E41" xr:uid="{00000000-0004-0000-0700-0000AB000000}"/>
    <hyperlink ref="F41" location="'290321b'!F41" tooltip="Click to drilldown" display="'290321b'!F41" xr:uid="{00000000-0004-0000-0700-0000AC000000}"/>
    <hyperlink ref="G41" location="'290321b'!G41" tooltip="Click to drilldown" display="'290321b'!G41" xr:uid="{00000000-0004-0000-0700-0000AD000000}"/>
    <hyperlink ref="H41" location="'290321b'!H41" tooltip="Click to drilldown" display="'290321b'!H41" xr:uid="{00000000-0004-0000-0700-0000AE000000}"/>
    <hyperlink ref="I41" location="'290321b'!I41" tooltip="Click to drilldown" display="'290321b'!I41" xr:uid="{00000000-0004-0000-0700-0000AF000000}"/>
    <hyperlink ref="J41" location="'290321b'!J41" tooltip="Click to drilldown" display="'290321b'!J41" xr:uid="{00000000-0004-0000-0700-0000B0000000}"/>
    <hyperlink ref="K41" location="'290321b'!K41" tooltip="Click to drilldown" display="'290321b'!K41" xr:uid="{00000000-0004-0000-0700-0000B1000000}"/>
    <hyperlink ref="L41" location="'290321b'!L41" tooltip="Click to drilldown" display="'290321b'!L41" xr:uid="{00000000-0004-0000-0700-0000B2000000}"/>
    <hyperlink ref="M41" location="'290321b'!M41" tooltip="Click to drilldown" display="'290321b'!M41" xr:uid="{00000000-0004-0000-0700-0000B3000000}"/>
    <hyperlink ref="B42" location="'290321b'!B42" tooltip="Click to drilldown" display="'290321b'!B42" xr:uid="{00000000-0004-0000-0700-0000B4000000}"/>
    <hyperlink ref="C42" location="'290321b'!C42" tooltip="Click to drilldown" display="'290321b'!C42" xr:uid="{00000000-0004-0000-0700-0000B5000000}"/>
    <hyperlink ref="D42" location="'290321b'!D42" tooltip="Click to drilldown" display="'290321b'!D42" xr:uid="{00000000-0004-0000-0700-0000B6000000}"/>
    <hyperlink ref="E42" location="'290321b'!E42" tooltip="Click to drilldown" display="'290321b'!E42" xr:uid="{00000000-0004-0000-0700-0000B7000000}"/>
    <hyperlink ref="F42" location="'290321b'!F42" tooltip="Click to drilldown" display="'290321b'!F42" xr:uid="{00000000-0004-0000-0700-0000B8000000}"/>
    <hyperlink ref="G42" location="'290321b'!G42" tooltip="Click to drilldown" display="'290321b'!G42" xr:uid="{00000000-0004-0000-0700-0000B9000000}"/>
    <hyperlink ref="H42" location="'290321b'!H42" tooltip="Click to drilldown" display="'290321b'!H42" xr:uid="{00000000-0004-0000-0700-0000BA000000}"/>
    <hyperlink ref="I42" location="'290321b'!I42" tooltip="Click to drilldown" display="'290321b'!I42" xr:uid="{00000000-0004-0000-0700-0000BB000000}"/>
    <hyperlink ref="J42" location="'290321b'!J42" tooltip="Click to drilldown" display="'290321b'!J42" xr:uid="{00000000-0004-0000-0700-0000BC000000}"/>
    <hyperlink ref="K42" location="'290321b'!K42" tooltip="Click to drilldown" display="'290321b'!K42" xr:uid="{00000000-0004-0000-0700-0000BD000000}"/>
    <hyperlink ref="L42" location="'290321b'!L42" tooltip="Click to drilldown" display="'290321b'!L42" xr:uid="{00000000-0004-0000-0700-0000BE000000}"/>
    <hyperlink ref="M42" location="'290321b'!M42" tooltip="Click to drilldown" display="'290321b'!M42" xr:uid="{00000000-0004-0000-0700-0000BF000000}"/>
    <hyperlink ref="B46" location="'290321b'!B46" tooltip="Click to drilldown" display="'290321b'!B46" xr:uid="{00000000-0004-0000-0700-0000C0000000}"/>
    <hyperlink ref="C46" location="'290321b'!C46" tooltip="Click to drilldown" display="'290321b'!C46" xr:uid="{00000000-0004-0000-0700-0000C1000000}"/>
    <hyperlink ref="D46" location="'290321b'!D46" tooltip="Click to drilldown" display="'290321b'!D46" xr:uid="{00000000-0004-0000-0700-0000C2000000}"/>
    <hyperlink ref="E46" location="'290321b'!E46" tooltip="Click to drilldown" display="'290321b'!E46" xr:uid="{00000000-0004-0000-0700-0000C3000000}"/>
    <hyperlink ref="F46" location="'290321b'!F46" tooltip="Click to drilldown" display="'290321b'!F46" xr:uid="{00000000-0004-0000-0700-0000C4000000}"/>
    <hyperlink ref="G46" location="'290321b'!G46" tooltip="Click to drilldown" display="'290321b'!G46" xr:uid="{00000000-0004-0000-0700-0000C5000000}"/>
    <hyperlink ref="H46" location="'290321b'!H46" tooltip="Click to drilldown" display="'290321b'!H46" xr:uid="{00000000-0004-0000-0700-0000C6000000}"/>
    <hyperlink ref="I46" location="'290321b'!I46" tooltip="Click to drilldown" display="'290321b'!I46" xr:uid="{00000000-0004-0000-0700-0000C7000000}"/>
    <hyperlink ref="J46" location="'290321b'!J46" tooltip="Click to drilldown" display="'290321b'!J46" xr:uid="{00000000-0004-0000-0700-0000C8000000}"/>
    <hyperlink ref="K46" location="'290321b'!K46" tooltip="Click to drilldown" display="'290321b'!K46" xr:uid="{00000000-0004-0000-0700-0000C9000000}"/>
    <hyperlink ref="L46" location="'290321b'!L46" tooltip="Click to drilldown" display="'290321b'!L46" xr:uid="{00000000-0004-0000-0700-0000CA000000}"/>
    <hyperlink ref="M46" location="'290321b'!M46" tooltip="Click to drilldown" display="'290321b'!M46" xr:uid="{00000000-0004-0000-0700-0000CB000000}"/>
    <hyperlink ref="B47" location="'290321b'!B47" tooltip="Click to drilldown" display="'290321b'!B47" xr:uid="{00000000-0004-0000-0700-0000CC000000}"/>
    <hyperlink ref="C47" location="'290321b'!C47" tooltip="Click to drilldown" display="'290321b'!C47" xr:uid="{00000000-0004-0000-0700-0000CD000000}"/>
    <hyperlink ref="D47" location="'290321b'!D47" tooltip="Click to drilldown" display="'290321b'!D47" xr:uid="{00000000-0004-0000-0700-0000CE000000}"/>
    <hyperlink ref="E47" location="'290321b'!E47" tooltip="Click to drilldown" display="'290321b'!E47" xr:uid="{00000000-0004-0000-0700-0000CF000000}"/>
    <hyperlink ref="F47" location="'290321b'!F47" tooltip="Click to drilldown" display="'290321b'!F47" xr:uid="{00000000-0004-0000-0700-0000D0000000}"/>
    <hyperlink ref="G47" location="'290321b'!G47" tooltip="Click to drilldown" display="'290321b'!G47" xr:uid="{00000000-0004-0000-0700-0000D1000000}"/>
    <hyperlink ref="H47" location="'290321b'!H47" tooltip="Click to drilldown" display="'290321b'!H47" xr:uid="{00000000-0004-0000-0700-0000D2000000}"/>
    <hyperlink ref="I47" location="'290321b'!I47" tooltip="Click to drilldown" display="'290321b'!I47" xr:uid="{00000000-0004-0000-0700-0000D3000000}"/>
    <hyperlink ref="J47" location="'290321b'!J47" tooltip="Click to drilldown" display="'290321b'!J47" xr:uid="{00000000-0004-0000-0700-0000D4000000}"/>
    <hyperlink ref="K47" location="'290321b'!K47" tooltip="Click to drilldown" display="'290321b'!K47" xr:uid="{00000000-0004-0000-0700-0000D5000000}"/>
    <hyperlink ref="L47" location="'290321b'!L47" tooltip="Click to drilldown" display="'290321b'!L47" xr:uid="{00000000-0004-0000-0700-0000D6000000}"/>
    <hyperlink ref="M47" location="'290321b'!M47" tooltip="Click to drilldown" display="'290321b'!M47" xr:uid="{00000000-0004-0000-0700-0000D7000000}"/>
    <hyperlink ref="B48" location="'290321b'!B48" tooltip="Click to drilldown" display="'290321b'!B48" xr:uid="{00000000-0004-0000-0700-0000D8000000}"/>
    <hyperlink ref="C48" location="'290321b'!C48" tooltip="Click to drilldown" display="'290321b'!C48" xr:uid="{00000000-0004-0000-0700-0000D9000000}"/>
    <hyperlink ref="D48" location="'290321b'!D48" tooltip="Click to drilldown" display="'290321b'!D48" xr:uid="{00000000-0004-0000-0700-0000DA000000}"/>
    <hyperlink ref="E48" location="'290321b'!E48" tooltip="Click to drilldown" display="'290321b'!E48" xr:uid="{00000000-0004-0000-0700-0000DB000000}"/>
    <hyperlink ref="F48" location="'290321b'!F48" tooltip="Click to drilldown" display="'290321b'!F48" xr:uid="{00000000-0004-0000-0700-0000DC000000}"/>
    <hyperlink ref="G48" location="'290321b'!G48" tooltip="Click to drilldown" display="'290321b'!G48" xr:uid="{00000000-0004-0000-0700-0000DD000000}"/>
    <hyperlink ref="H48" location="'290321b'!H48" tooltip="Click to drilldown" display="'290321b'!H48" xr:uid="{00000000-0004-0000-0700-0000DE000000}"/>
    <hyperlink ref="I48" location="'290321b'!I48" tooltip="Click to drilldown" display="'290321b'!I48" xr:uid="{00000000-0004-0000-0700-0000DF000000}"/>
    <hyperlink ref="J48" location="'290321b'!J48" tooltip="Click to drilldown" display="'290321b'!J48" xr:uid="{00000000-0004-0000-0700-0000E0000000}"/>
    <hyperlink ref="K48" location="'290321b'!K48" tooltip="Click to drilldown" display="'290321b'!K48" xr:uid="{00000000-0004-0000-0700-0000E1000000}"/>
    <hyperlink ref="L48" location="'290321b'!L48" tooltip="Click to drilldown" display="'290321b'!L48" xr:uid="{00000000-0004-0000-0700-0000E2000000}"/>
    <hyperlink ref="M48" location="'290321b'!M48" tooltip="Click to drilldown" display="'290321b'!M48" xr:uid="{00000000-0004-0000-0700-0000E3000000}"/>
    <hyperlink ref="B53" location="'290321b'!B53" tooltip="Click to drilldown" display="'290321b'!B53" xr:uid="{00000000-0004-0000-0700-0000E4000000}"/>
    <hyperlink ref="C53" location="'290321b'!C53" tooltip="Click to drilldown" display="'290321b'!C53" xr:uid="{00000000-0004-0000-0700-0000E5000000}"/>
    <hyperlink ref="D53" location="'290321b'!D53" tooltip="Click to drilldown" display="'290321b'!D53" xr:uid="{00000000-0004-0000-0700-0000E6000000}"/>
    <hyperlink ref="E53" location="'290321b'!E53" tooltip="Click to drilldown" display="'290321b'!E53" xr:uid="{00000000-0004-0000-0700-0000E7000000}"/>
    <hyperlink ref="F53" location="'290321b'!F53" tooltip="Click to drilldown" display="'290321b'!F53" xr:uid="{00000000-0004-0000-0700-0000E8000000}"/>
    <hyperlink ref="G53" location="'290321b'!G53" tooltip="Click to drilldown" display="'290321b'!G53" xr:uid="{00000000-0004-0000-0700-0000E9000000}"/>
    <hyperlink ref="H53" location="'290321b'!H53" tooltip="Click to drilldown" display="'290321b'!H53" xr:uid="{00000000-0004-0000-0700-0000EA000000}"/>
    <hyperlink ref="I53" location="'290321b'!I53" tooltip="Click to drilldown" display="'290321b'!I53" xr:uid="{00000000-0004-0000-0700-0000EB000000}"/>
    <hyperlink ref="J53" location="'290321b'!J53" tooltip="Click to drilldown" display="'290321b'!J53" xr:uid="{00000000-0004-0000-0700-0000EC000000}"/>
    <hyperlink ref="K53" location="'290321b'!K53" tooltip="Click to drilldown" display="'290321b'!K53" xr:uid="{00000000-0004-0000-0700-0000ED000000}"/>
    <hyperlink ref="L53" location="'290321b'!L53" tooltip="Click to drilldown" display="'290321b'!L53" xr:uid="{00000000-0004-0000-0700-0000EE000000}"/>
    <hyperlink ref="M53" location="'290321b'!M53" tooltip="Click to drilldown" display="'290321b'!M53" xr:uid="{00000000-0004-0000-0700-0000EF000000}"/>
    <hyperlink ref="B54" location="'290321b'!B54" tooltip="Click to drilldown" display="'290321b'!B54" xr:uid="{00000000-0004-0000-0700-0000F0000000}"/>
    <hyperlink ref="C54" location="'290321b'!C54" tooltip="Click to drilldown" display="'290321b'!C54" xr:uid="{00000000-0004-0000-0700-0000F1000000}"/>
    <hyperlink ref="D54" location="'290321b'!D54" tooltip="Click to drilldown" display="'290321b'!D54" xr:uid="{00000000-0004-0000-0700-0000F2000000}"/>
    <hyperlink ref="E54" location="'290321b'!E54" tooltip="Click to drilldown" display="'290321b'!E54" xr:uid="{00000000-0004-0000-0700-0000F3000000}"/>
    <hyperlink ref="F54" location="'290321b'!F54" tooltip="Click to drilldown" display="'290321b'!F54" xr:uid="{00000000-0004-0000-0700-0000F4000000}"/>
    <hyperlink ref="G54" location="'290321b'!G54" tooltip="Click to drilldown" display="'290321b'!G54" xr:uid="{00000000-0004-0000-0700-0000F5000000}"/>
    <hyperlink ref="H54" location="'290321b'!H54" tooltip="Click to drilldown" display="'290321b'!H54" xr:uid="{00000000-0004-0000-0700-0000F6000000}"/>
    <hyperlink ref="I54" location="'290321b'!I54" tooltip="Click to drilldown" display="'290321b'!I54" xr:uid="{00000000-0004-0000-0700-0000F7000000}"/>
    <hyperlink ref="J54" location="'290321b'!J54" tooltip="Click to drilldown" display="'290321b'!J54" xr:uid="{00000000-0004-0000-0700-0000F8000000}"/>
    <hyperlink ref="K54" location="'290321b'!K54" tooltip="Click to drilldown" display="'290321b'!K54" xr:uid="{00000000-0004-0000-0700-0000F9000000}"/>
    <hyperlink ref="L54" location="'290321b'!L54" tooltip="Click to drilldown" display="'290321b'!L54" xr:uid="{00000000-0004-0000-0700-0000FA000000}"/>
    <hyperlink ref="M54" location="'290321b'!M54" tooltip="Click to drilldown" display="'290321b'!M54" xr:uid="{00000000-0004-0000-0700-0000FB000000}"/>
    <hyperlink ref="B55" location="'290321b'!B55" tooltip="Click to drilldown" display="'290321b'!B55" xr:uid="{00000000-0004-0000-0700-0000FC000000}"/>
    <hyperlink ref="C55" location="'290321b'!C55" tooltip="Click to drilldown" display="'290321b'!C55" xr:uid="{00000000-0004-0000-0700-0000FD000000}"/>
    <hyperlink ref="D55" location="'290321b'!D55" tooltip="Click to drilldown" display="'290321b'!D55" xr:uid="{00000000-0004-0000-0700-0000FE000000}"/>
    <hyperlink ref="E55" location="'290321b'!E55" tooltip="Click to drilldown" display="'290321b'!E55" xr:uid="{00000000-0004-0000-0700-0000FF000000}"/>
    <hyperlink ref="F55" location="'290321b'!F55" tooltip="Click to drilldown" display="'290321b'!F55" xr:uid="{00000000-0004-0000-0700-000000010000}"/>
    <hyperlink ref="G55" location="'290321b'!G55" tooltip="Click to drilldown" display="'290321b'!G55" xr:uid="{00000000-0004-0000-0700-000001010000}"/>
    <hyperlink ref="H55" location="'290321b'!H55" tooltip="Click to drilldown" display="'290321b'!H55" xr:uid="{00000000-0004-0000-0700-000002010000}"/>
    <hyperlink ref="I55" location="'290321b'!I55" tooltip="Click to drilldown" display="'290321b'!I55" xr:uid="{00000000-0004-0000-0700-000003010000}"/>
    <hyperlink ref="J55" location="'290321b'!J55" tooltip="Click to drilldown" display="'290321b'!J55" xr:uid="{00000000-0004-0000-0700-000004010000}"/>
    <hyperlink ref="K55" location="'290321b'!K55" tooltip="Click to drilldown" display="'290321b'!K55" xr:uid="{00000000-0004-0000-0700-000005010000}"/>
    <hyperlink ref="L55" location="'290321b'!L55" tooltip="Click to drilldown" display="'290321b'!L55" xr:uid="{00000000-0004-0000-0700-000006010000}"/>
    <hyperlink ref="M55" location="'290321b'!M55" tooltip="Click to drilldown" display="'290321b'!M55" xr:uid="{00000000-0004-0000-0700-000007010000}"/>
    <hyperlink ref="B56" location="'290321b'!B56" tooltip="Click to drilldown" display="'290321b'!B56" xr:uid="{00000000-0004-0000-0700-000008010000}"/>
    <hyperlink ref="C56" location="'290321b'!C56" tooltip="Click to drilldown" display="'290321b'!C56" xr:uid="{00000000-0004-0000-0700-000009010000}"/>
    <hyperlink ref="D56" location="'290321b'!D56" tooltip="Click to drilldown" display="'290321b'!D56" xr:uid="{00000000-0004-0000-0700-00000A010000}"/>
    <hyperlink ref="E56" location="'290321b'!E56" tooltip="Click to drilldown" display="'290321b'!E56" xr:uid="{00000000-0004-0000-0700-00000B010000}"/>
    <hyperlink ref="F56" location="'290321b'!F56" tooltip="Click to drilldown" display="'290321b'!F56" xr:uid="{00000000-0004-0000-0700-00000C010000}"/>
    <hyperlink ref="G56" location="'290321b'!G56" tooltip="Click to drilldown" display="'290321b'!G56" xr:uid="{00000000-0004-0000-0700-00000D010000}"/>
    <hyperlink ref="H56" location="'290321b'!H56" tooltip="Click to drilldown" display="'290321b'!H56" xr:uid="{00000000-0004-0000-0700-00000E010000}"/>
    <hyperlink ref="I56" location="'290321b'!I56" tooltip="Click to drilldown" display="'290321b'!I56" xr:uid="{00000000-0004-0000-0700-00000F010000}"/>
    <hyperlink ref="J56" location="'290321b'!J56" tooltip="Click to drilldown" display="'290321b'!J56" xr:uid="{00000000-0004-0000-0700-000010010000}"/>
    <hyperlink ref="K56" location="'290321b'!K56" tooltip="Click to drilldown" display="'290321b'!K56" xr:uid="{00000000-0004-0000-0700-000011010000}"/>
    <hyperlink ref="L56" location="'290321b'!L56" tooltip="Click to drilldown" display="'290321b'!L56" xr:uid="{00000000-0004-0000-0700-000012010000}"/>
    <hyperlink ref="M56" location="'290321b'!M56" tooltip="Click to drilldown" display="'290321b'!M56" xr:uid="{00000000-0004-0000-0700-000013010000}"/>
    <hyperlink ref="B57" location="'290321b'!B57" tooltip="Click to drilldown" display="'290321b'!B57" xr:uid="{00000000-0004-0000-0700-000014010000}"/>
    <hyperlink ref="C57" location="'290321b'!C57" tooltip="Click to drilldown" display="'290321b'!C57" xr:uid="{00000000-0004-0000-0700-000015010000}"/>
    <hyperlink ref="D57" location="'290321b'!D57" tooltip="Click to drilldown" display="'290321b'!D57" xr:uid="{00000000-0004-0000-0700-000016010000}"/>
    <hyperlink ref="E57" location="'290321b'!E57" tooltip="Click to drilldown" display="'290321b'!E57" xr:uid="{00000000-0004-0000-0700-000017010000}"/>
    <hyperlink ref="F57" location="'290321b'!F57" tooltip="Click to drilldown" display="'290321b'!F57" xr:uid="{00000000-0004-0000-0700-000018010000}"/>
    <hyperlink ref="G57" location="'290321b'!G57" tooltip="Click to drilldown" display="'290321b'!G57" xr:uid="{00000000-0004-0000-0700-000019010000}"/>
    <hyperlink ref="H57" location="'290321b'!H57" tooltip="Click to drilldown" display="'290321b'!H57" xr:uid="{00000000-0004-0000-0700-00001A010000}"/>
    <hyperlink ref="I57" location="'290321b'!I57" tooltip="Click to drilldown" display="'290321b'!I57" xr:uid="{00000000-0004-0000-0700-00001B010000}"/>
    <hyperlink ref="J57" location="'290321b'!J57" tooltip="Click to drilldown" display="'290321b'!J57" xr:uid="{00000000-0004-0000-0700-00001C010000}"/>
    <hyperlink ref="K57" location="'290321b'!K57" tooltip="Click to drilldown" display="'290321b'!K57" xr:uid="{00000000-0004-0000-0700-00001D010000}"/>
    <hyperlink ref="L57" location="'290321b'!L57" tooltip="Click to drilldown" display="'290321b'!L57" xr:uid="{00000000-0004-0000-0700-00001E010000}"/>
    <hyperlink ref="M57" location="'290321b'!M57" tooltip="Click to drilldown" display="'290321b'!M57" xr:uid="{00000000-0004-0000-0700-00001F010000}"/>
    <hyperlink ref="B58" location="'290321b'!B58" tooltip="Click to drilldown" display="'290321b'!B58" xr:uid="{00000000-0004-0000-0700-000020010000}"/>
    <hyperlink ref="C58" location="'290321b'!C58" tooltip="Click to drilldown" display="'290321b'!C58" xr:uid="{00000000-0004-0000-0700-000021010000}"/>
    <hyperlink ref="D58" location="'290321b'!D58" tooltip="Click to drilldown" display="'290321b'!D58" xr:uid="{00000000-0004-0000-0700-000022010000}"/>
    <hyperlink ref="E58" location="'290321b'!E58" tooltip="Click to drilldown" display="'290321b'!E58" xr:uid="{00000000-0004-0000-0700-000023010000}"/>
    <hyperlink ref="F58" location="'290321b'!F58" tooltip="Click to drilldown" display="'290321b'!F58" xr:uid="{00000000-0004-0000-0700-000024010000}"/>
    <hyperlink ref="G58" location="'290321b'!G58" tooltip="Click to drilldown" display="'290321b'!G58" xr:uid="{00000000-0004-0000-0700-000025010000}"/>
    <hyperlink ref="H58" location="'290321b'!H58" tooltip="Click to drilldown" display="'290321b'!H58" xr:uid="{00000000-0004-0000-0700-000026010000}"/>
    <hyperlink ref="I58" location="'290321b'!I58" tooltip="Click to drilldown" display="'290321b'!I58" xr:uid="{00000000-0004-0000-0700-000027010000}"/>
    <hyperlink ref="J58" location="'290321b'!J58" tooltip="Click to drilldown" display="'290321b'!J58" xr:uid="{00000000-0004-0000-0700-000028010000}"/>
    <hyperlink ref="K58" location="'290321b'!K58" tooltip="Click to drilldown" display="'290321b'!K58" xr:uid="{00000000-0004-0000-0700-000029010000}"/>
    <hyperlink ref="L58" location="'290321b'!L58" tooltip="Click to drilldown" display="'290321b'!L58" xr:uid="{00000000-0004-0000-0700-00002A010000}"/>
    <hyperlink ref="M58" location="'290321b'!M58" tooltip="Click to drilldown" display="'290321b'!M58" xr:uid="{00000000-0004-0000-0700-00002B010000}"/>
    <hyperlink ref="B70" location="'290321b'!B70" tooltip="Click to drilldown" display="'290321b'!B70" xr:uid="{00000000-0004-0000-0700-00002C010000}"/>
    <hyperlink ref="C70" location="'290321b'!C70" tooltip="Click to drilldown" display="'290321b'!C70" xr:uid="{00000000-0004-0000-0700-00002D010000}"/>
    <hyperlink ref="D70" location="'290321b'!D70" tooltip="Click to drilldown" display="'290321b'!D70" xr:uid="{00000000-0004-0000-0700-00002E010000}"/>
    <hyperlink ref="E70" location="'290321b'!E70" tooltip="Click to drilldown" display="'290321b'!E70" xr:uid="{00000000-0004-0000-0700-00002F010000}"/>
    <hyperlink ref="F70" location="'290321b'!F70" tooltip="Click to drilldown" display="'290321b'!F70" xr:uid="{00000000-0004-0000-0700-000030010000}"/>
    <hyperlink ref="G70" location="'290321b'!G70" tooltip="Click to drilldown" display="'290321b'!G70" xr:uid="{00000000-0004-0000-0700-000031010000}"/>
    <hyperlink ref="H70" location="'290321b'!H70" tooltip="Click to drilldown" display="'290321b'!H70" xr:uid="{00000000-0004-0000-0700-000032010000}"/>
    <hyperlink ref="I70" location="'290321b'!I70" tooltip="Click to drilldown" display="'290321b'!I70" xr:uid="{00000000-0004-0000-0700-000033010000}"/>
    <hyperlink ref="J70" location="'290321b'!J70" tooltip="Click to drilldown" display="'290321b'!J70" xr:uid="{00000000-0004-0000-0700-000034010000}"/>
    <hyperlink ref="K70" location="'290321b'!K70" tooltip="Click to drilldown" display="'290321b'!K70" xr:uid="{00000000-0004-0000-0700-000035010000}"/>
    <hyperlink ref="L70" location="'290321b'!L70" tooltip="Click to drilldown" display="'290321b'!L70" xr:uid="{00000000-0004-0000-0700-000036010000}"/>
    <hyperlink ref="M70" location="'290321b'!M70" tooltip="Click to drilldown" display="'290321b'!M70" xr:uid="{00000000-0004-0000-0700-000037010000}"/>
    <hyperlink ref="B71" location="'290321b'!B71" tooltip="Click to drilldown" display="'290321b'!B71" xr:uid="{00000000-0004-0000-0700-000038010000}"/>
    <hyperlink ref="C71" location="'290321b'!C71" tooltip="Click to drilldown" display="'290321b'!C71" xr:uid="{00000000-0004-0000-0700-000039010000}"/>
    <hyperlink ref="D71" location="'290321b'!D71" tooltip="Click to drilldown" display="'290321b'!D71" xr:uid="{00000000-0004-0000-0700-00003A010000}"/>
    <hyperlink ref="E71" location="'290321b'!E71" tooltip="Click to drilldown" display="'290321b'!E71" xr:uid="{00000000-0004-0000-0700-00003B010000}"/>
    <hyperlink ref="F71" location="'290321b'!F71" tooltip="Click to drilldown" display="'290321b'!F71" xr:uid="{00000000-0004-0000-0700-00003C010000}"/>
    <hyperlink ref="G71" location="'290321b'!G71" tooltip="Click to drilldown" display="'290321b'!G71" xr:uid="{00000000-0004-0000-0700-00003D010000}"/>
    <hyperlink ref="H71" location="'290321b'!H71" tooltip="Click to drilldown" display="'290321b'!H71" xr:uid="{00000000-0004-0000-0700-00003E010000}"/>
    <hyperlink ref="I71" location="'290321b'!I71" tooltip="Click to drilldown" display="'290321b'!I71" xr:uid="{00000000-0004-0000-0700-00003F010000}"/>
    <hyperlink ref="J71" location="'290321b'!J71" tooltip="Click to drilldown" display="'290321b'!J71" xr:uid="{00000000-0004-0000-0700-000040010000}"/>
    <hyperlink ref="K71" location="'290321b'!K71" tooltip="Click to drilldown" display="'290321b'!K71" xr:uid="{00000000-0004-0000-0700-000041010000}"/>
    <hyperlink ref="L71" location="'290321b'!L71" tooltip="Click to drilldown" display="'290321b'!L71" xr:uid="{00000000-0004-0000-0700-000042010000}"/>
    <hyperlink ref="M71" location="'290321b'!M71" tooltip="Click to drilldown" display="'290321b'!M71" xr:uid="{00000000-0004-0000-0700-000043010000}"/>
    <hyperlink ref="B72" location="'290321b'!B72" tooltip="Click to drilldown" display="'290321b'!B72" xr:uid="{00000000-0004-0000-0700-000044010000}"/>
    <hyperlink ref="C72" location="'290321b'!C72" tooltip="Click to drilldown" display="'290321b'!C72" xr:uid="{00000000-0004-0000-0700-000045010000}"/>
    <hyperlink ref="D72" location="'290321b'!D72" tooltip="Click to drilldown" display="'290321b'!D72" xr:uid="{00000000-0004-0000-0700-000046010000}"/>
    <hyperlink ref="E72" location="'290321b'!E72" tooltip="Click to drilldown" display="'290321b'!E72" xr:uid="{00000000-0004-0000-0700-000047010000}"/>
    <hyperlink ref="F72" location="'290321b'!F72" tooltip="Click to drilldown" display="'290321b'!F72" xr:uid="{00000000-0004-0000-0700-000048010000}"/>
    <hyperlink ref="G72" location="'290321b'!G72" tooltip="Click to drilldown" display="'290321b'!G72" xr:uid="{00000000-0004-0000-0700-000049010000}"/>
    <hyperlink ref="H72" location="'290321b'!H72" tooltip="Click to drilldown" display="'290321b'!H72" xr:uid="{00000000-0004-0000-0700-00004A010000}"/>
    <hyperlink ref="I72" location="'290321b'!I72" tooltip="Click to drilldown" display="'290321b'!I72" xr:uid="{00000000-0004-0000-0700-00004B010000}"/>
    <hyperlink ref="J72" location="'290321b'!J72" tooltip="Click to drilldown" display="'290321b'!J72" xr:uid="{00000000-0004-0000-0700-00004C010000}"/>
    <hyperlink ref="K72" location="'290321b'!K72" tooltip="Click to drilldown" display="'290321b'!K72" xr:uid="{00000000-0004-0000-0700-00004D010000}"/>
    <hyperlink ref="L72" location="'290321b'!L72" tooltip="Click to drilldown" display="'290321b'!L72" xr:uid="{00000000-0004-0000-0700-00004E010000}"/>
    <hyperlink ref="M72" location="'290321b'!M72" tooltip="Click to drilldown" display="'290321b'!M72" xr:uid="{00000000-0004-0000-0700-00004F010000}"/>
    <hyperlink ref="B73" location="'290321b'!B73" tooltip="Click to drilldown" display="'290321b'!B73" xr:uid="{00000000-0004-0000-0700-000050010000}"/>
    <hyperlink ref="C73" location="'290321b'!C73" tooltip="Click to drilldown" display="'290321b'!C73" xr:uid="{00000000-0004-0000-0700-000051010000}"/>
    <hyperlink ref="D73" location="'290321b'!D73" tooltip="Click to drilldown" display="'290321b'!D73" xr:uid="{00000000-0004-0000-0700-000052010000}"/>
    <hyperlink ref="E73" location="'290321b'!E73" tooltip="Click to drilldown" display="'290321b'!E73" xr:uid="{00000000-0004-0000-0700-000053010000}"/>
    <hyperlink ref="F73" location="'290321b'!F73" tooltip="Click to drilldown" display="'290321b'!F73" xr:uid="{00000000-0004-0000-0700-000054010000}"/>
    <hyperlink ref="G73" location="'290321b'!G73" tooltip="Click to drilldown" display="'290321b'!G73" xr:uid="{00000000-0004-0000-0700-000055010000}"/>
    <hyperlink ref="H73" location="'290321b'!H73" tooltip="Click to drilldown" display="'290321b'!H73" xr:uid="{00000000-0004-0000-0700-000056010000}"/>
    <hyperlink ref="I73" location="'290321b'!I73" tooltip="Click to drilldown" display="'290321b'!I73" xr:uid="{00000000-0004-0000-0700-000057010000}"/>
    <hyperlink ref="J73" location="'290321b'!J73" tooltip="Click to drilldown" display="'290321b'!J73" xr:uid="{00000000-0004-0000-0700-000058010000}"/>
    <hyperlink ref="K73" location="'290321b'!K73" tooltip="Click to drilldown" display="'290321b'!K73" xr:uid="{00000000-0004-0000-0700-000059010000}"/>
    <hyperlink ref="L73" location="'290321b'!L73" tooltip="Click to drilldown" display="'290321b'!L73" xr:uid="{00000000-0004-0000-0700-00005A010000}"/>
    <hyperlink ref="M73" location="'290321b'!M73" tooltip="Click to drilldown" display="'290321b'!M73" xr:uid="{00000000-0004-0000-0700-00005B010000}"/>
    <hyperlink ref="B74" location="'290321b'!B74" tooltip="Click to drilldown" display="'290321b'!B74" xr:uid="{00000000-0004-0000-0700-00005C010000}"/>
    <hyperlink ref="C74" location="'290321b'!C74" tooltip="Click to drilldown" display="'290321b'!C74" xr:uid="{00000000-0004-0000-0700-00005D010000}"/>
    <hyperlink ref="D74" location="'290321b'!D74" tooltip="Click to drilldown" display="'290321b'!D74" xr:uid="{00000000-0004-0000-0700-00005E010000}"/>
    <hyperlink ref="E74" location="'290321b'!E74" tooltip="Click to drilldown" display="'290321b'!E74" xr:uid="{00000000-0004-0000-0700-00005F010000}"/>
    <hyperlink ref="F74" location="'290321b'!F74" tooltip="Click to drilldown" display="'290321b'!F74" xr:uid="{00000000-0004-0000-0700-000060010000}"/>
    <hyperlink ref="G74" location="'290321b'!G74" tooltip="Click to drilldown" display="'290321b'!G74" xr:uid="{00000000-0004-0000-0700-000061010000}"/>
    <hyperlink ref="H74" location="'290321b'!H74" tooltip="Click to drilldown" display="'290321b'!H74" xr:uid="{00000000-0004-0000-0700-000062010000}"/>
    <hyperlink ref="I74" location="'290321b'!I74" tooltip="Click to drilldown" display="'290321b'!I74" xr:uid="{00000000-0004-0000-0700-000063010000}"/>
    <hyperlink ref="J74" location="'290321b'!J74" tooltip="Click to drilldown" display="'290321b'!J74" xr:uid="{00000000-0004-0000-0700-000064010000}"/>
    <hyperlink ref="K74" location="'290321b'!K74" tooltip="Click to drilldown" display="'290321b'!K74" xr:uid="{00000000-0004-0000-0700-000065010000}"/>
    <hyperlink ref="L74" location="'290321b'!L74" tooltip="Click to drilldown" display="'290321b'!L74" xr:uid="{00000000-0004-0000-0700-000066010000}"/>
    <hyperlink ref="M74" location="'290321b'!M74" tooltip="Click to drilldown" display="'290321b'!M74" xr:uid="{00000000-0004-0000-0700-000067010000}"/>
    <hyperlink ref="B78" location="'290321b'!B78" tooltip="Click to drilldown" display="'290321b'!B78" xr:uid="{00000000-0004-0000-0700-000068010000}"/>
    <hyperlink ref="C78" location="'290321b'!C78" tooltip="Click to drilldown" display="'290321b'!C78" xr:uid="{00000000-0004-0000-0700-000069010000}"/>
    <hyperlink ref="D78" location="'290321b'!D78" tooltip="Click to drilldown" display="'290321b'!D78" xr:uid="{00000000-0004-0000-0700-00006A010000}"/>
    <hyperlink ref="E78" location="'290321b'!E78" tooltip="Click to drilldown" display="'290321b'!E78" xr:uid="{00000000-0004-0000-0700-00006B010000}"/>
    <hyperlink ref="F78" location="'290321b'!F78" tooltip="Click to drilldown" display="'290321b'!F78" xr:uid="{00000000-0004-0000-0700-00006C010000}"/>
    <hyperlink ref="G78" location="'290321b'!G78" tooltip="Click to drilldown" display="'290321b'!G78" xr:uid="{00000000-0004-0000-0700-00006D010000}"/>
    <hyperlink ref="H78" location="'290321b'!H78" tooltip="Click to drilldown" display="'290321b'!H78" xr:uid="{00000000-0004-0000-0700-00006E010000}"/>
    <hyperlink ref="I78" location="'290321b'!I78" tooltip="Click to drilldown" display="'290321b'!I78" xr:uid="{00000000-0004-0000-0700-00006F010000}"/>
    <hyperlink ref="J78" location="'290321b'!J78" tooltip="Click to drilldown" display="'290321b'!J78" xr:uid="{00000000-0004-0000-0700-000070010000}"/>
    <hyperlink ref="K78" location="'290321b'!K78" tooltip="Click to drilldown" display="'290321b'!K78" xr:uid="{00000000-0004-0000-0700-000071010000}"/>
    <hyperlink ref="L78" location="'290321b'!L78" tooltip="Click to drilldown" display="'290321b'!L78" xr:uid="{00000000-0004-0000-0700-000072010000}"/>
    <hyperlink ref="M78" location="'290321b'!M78" tooltip="Click to drilldown" display="'290321b'!M78" xr:uid="{00000000-0004-0000-0700-000073010000}"/>
    <hyperlink ref="B79" location="'290321b'!B79" tooltip="Click to drilldown" display="'290321b'!B79" xr:uid="{00000000-0004-0000-0700-000074010000}"/>
    <hyperlink ref="C79" location="'290321b'!C79" tooltip="Click to drilldown" display="'290321b'!C79" xr:uid="{00000000-0004-0000-0700-000075010000}"/>
    <hyperlink ref="D79" location="'290321b'!D79" tooltip="Click to drilldown" display="'290321b'!D79" xr:uid="{00000000-0004-0000-0700-000076010000}"/>
    <hyperlink ref="E79" location="'290321b'!E79" tooltip="Click to drilldown" display="'290321b'!E79" xr:uid="{00000000-0004-0000-0700-000077010000}"/>
    <hyperlink ref="F79" location="'290321b'!F79" tooltip="Click to drilldown" display="'290321b'!F79" xr:uid="{00000000-0004-0000-0700-000078010000}"/>
    <hyperlink ref="G79" location="'290321b'!G79" tooltip="Click to drilldown" display="'290321b'!G79" xr:uid="{00000000-0004-0000-0700-000079010000}"/>
    <hyperlink ref="H79" location="'290321b'!H79" tooltip="Click to drilldown" display="'290321b'!H79" xr:uid="{00000000-0004-0000-0700-00007A010000}"/>
    <hyperlink ref="I79" location="'290321b'!I79" tooltip="Click to drilldown" display="'290321b'!I79" xr:uid="{00000000-0004-0000-0700-00007B010000}"/>
    <hyperlink ref="J79" location="'290321b'!J79" tooltip="Click to drilldown" display="'290321b'!J79" xr:uid="{00000000-0004-0000-0700-00007C010000}"/>
    <hyperlink ref="K79" location="'290321b'!K79" tooltip="Click to drilldown" display="'290321b'!K79" xr:uid="{00000000-0004-0000-0700-00007D010000}"/>
    <hyperlink ref="L79" location="'290321b'!L79" tooltip="Click to drilldown" display="'290321b'!L79" xr:uid="{00000000-0004-0000-0700-00007E010000}"/>
    <hyperlink ref="M79" location="'290321b'!M79" tooltip="Click to drilldown" display="'290321b'!M79" xr:uid="{00000000-0004-0000-0700-00007F010000}"/>
    <hyperlink ref="B80" location="'290321b'!B80" tooltip="Click to drilldown" display="'290321b'!B80" xr:uid="{00000000-0004-0000-0700-000080010000}"/>
    <hyperlink ref="C80" location="'290321b'!C80" tooltip="Click to drilldown" display="'290321b'!C80" xr:uid="{00000000-0004-0000-0700-000081010000}"/>
    <hyperlink ref="D80" location="'290321b'!D80" tooltip="Click to drilldown" display="'290321b'!D80" xr:uid="{00000000-0004-0000-0700-000082010000}"/>
    <hyperlink ref="E80" location="'290321b'!E80" tooltip="Click to drilldown" display="'290321b'!E80" xr:uid="{00000000-0004-0000-0700-000083010000}"/>
    <hyperlink ref="F80" location="'290321b'!F80" tooltip="Click to drilldown" display="'290321b'!F80" xr:uid="{00000000-0004-0000-0700-000084010000}"/>
    <hyperlink ref="G80" location="'290321b'!G80" tooltip="Click to drilldown" display="'290321b'!G80" xr:uid="{00000000-0004-0000-0700-000085010000}"/>
    <hyperlink ref="H80" location="'290321b'!H80" tooltip="Click to drilldown" display="'290321b'!H80" xr:uid="{00000000-0004-0000-0700-000086010000}"/>
    <hyperlink ref="I80" location="'290321b'!I80" tooltip="Click to drilldown" display="'290321b'!I80" xr:uid="{00000000-0004-0000-0700-000087010000}"/>
    <hyperlink ref="J80" location="'290321b'!J80" tooltip="Click to drilldown" display="'290321b'!J80" xr:uid="{00000000-0004-0000-0700-000088010000}"/>
    <hyperlink ref="K80" location="'290321b'!K80" tooltip="Click to drilldown" display="'290321b'!K80" xr:uid="{00000000-0004-0000-0700-000089010000}"/>
    <hyperlink ref="L80" location="'290321b'!L80" tooltip="Click to drilldown" display="'290321b'!L80" xr:uid="{00000000-0004-0000-0700-00008A010000}"/>
    <hyperlink ref="M80" location="'290321b'!M80" tooltip="Click to drilldown" display="'290321b'!M80" xr:uid="{00000000-0004-0000-0700-00008B010000}"/>
    <hyperlink ref="B81" location="'290321b'!B81" tooltip="Click to drilldown" display="'290321b'!B81" xr:uid="{00000000-0004-0000-0700-00008C010000}"/>
    <hyperlink ref="C81" location="'290321b'!C81" tooltip="Click to drilldown" display="'290321b'!C81" xr:uid="{00000000-0004-0000-0700-00008D010000}"/>
    <hyperlink ref="D81" location="'290321b'!D81" tooltip="Click to drilldown" display="'290321b'!D81" xr:uid="{00000000-0004-0000-0700-00008E010000}"/>
    <hyperlink ref="E81" location="'290321b'!E81" tooltip="Click to drilldown" display="'290321b'!E81" xr:uid="{00000000-0004-0000-0700-00008F010000}"/>
    <hyperlink ref="F81" location="'290321b'!F81" tooltip="Click to drilldown" display="'290321b'!F81" xr:uid="{00000000-0004-0000-0700-000090010000}"/>
    <hyperlink ref="G81" location="'290321b'!G81" tooltip="Click to drilldown" display="'290321b'!G81" xr:uid="{00000000-0004-0000-0700-000091010000}"/>
    <hyperlink ref="H81" location="'290321b'!H81" tooltip="Click to drilldown" display="'290321b'!H81" xr:uid="{00000000-0004-0000-0700-000092010000}"/>
    <hyperlink ref="I81" location="'290321b'!I81" tooltip="Click to drilldown" display="'290321b'!I81" xr:uid="{00000000-0004-0000-0700-000093010000}"/>
    <hyperlink ref="J81" location="'290321b'!J81" tooltip="Click to drilldown" display="'290321b'!J81" xr:uid="{00000000-0004-0000-0700-000094010000}"/>
    <hyperlink ref="K81" location="'290321b'!K81" tooltip="Click to drilldown" display="'290321b'!K81" xr:uid="{00000000-0004-0000-0700-000095010000}"/>
    <hyperlink ref="L81" location="'290321b'!L81" tooltip="Click to drilldown" display="'290321b'!L81" xr:uid="{00000000-0004-0000-0700-000096010000}"/>
    <hyperlink ref="M81" location="'290321b'!M81" tooltip="Click to drilldown" display="'290321b'!M81" xr:uid="{00000000-0004-0000-0700-000097010000}"/>
    <hyperlink ref="B82" location="'290321b'!B82" tooltip="Click to drilldown" display="'290321b'!B82" xr:uid="{00000000-0004-0000-0700-000098010000}"/>
    <hyperlink ref="C82" location="'290321b'!C82" tooltip="Click to drilldown" display="'290321b'!C82" xr:uid="{00000000-0004-0000-0700-000099010000}"/>
    <hyperlink ref="D82" location="'290321b'!D82" tooltip="Click to drilldown" display="'290321b'!D82" xr:uid="{00000000-0004-0000-0700-00009A010000}"/>
    <hyperlink ref="E82" location="'290321b'!E82" tooltip="Click to drilldown" display="'290321b'!E82" xr:uid="{00000000-0004-0000-0700-00009B010000}"/>
    <hyperlink ref="F82" location="'290321b'!F82" tooltip="Click to drilldown" display="'290321b'!F82" xr:uid="{00000000-0004-0000-0700-00009C010000}"/>
    <hyperlink ref="G82" location="'290321b'!G82" tooltip="Click to drilldown" display="'290321b'!G82" xr:uid="{00000000-0004-0000-0700-00009D010000}"/>
    <hyperlink ref="H82" location="'290321b'!H82" tooltip="Click to drilldown" display="'290321b'!H82" xr:uid="{00000000-0004-0000-0700-00009E010000}"/>
    <hyperlink ref="I82" location="'290321b'!I82" tooltip="Click to drilldown" display="'290321b'!I82" xr:uid="{00000000-0004-0000-0700-00009F010000}"/>
    <hyperlink ref="J82" location="'290321b'!J82" tooltip="Click to drilldown" display="'290321b'!J82" xr:uid="{00000000-0004-0000-0700-0000A0010000}"/>
    <hyperlink ref="K82" location="'290321b'!K82" tooltip="Click to drilldown" display="'290321b'!K82" xr:uid="{00000000-0004-0000-0700-0000A1010000}"/>
    <hyperlink ref="L82" location="'290321b'!L82" tooltip="Click to drilldown" display="'290321b'!L82" xr:uid="{00000000-0004-0000-0700-0000A2010000}"/>
    <hyperlink ref="M82" location="'290321b'!M82" tooltip="Click to drilldown" display="'290321b'!M82" xr:uid="{00000000-0004-0000-0700-0000A3010000}"/>
    <hyperlink ref="B92" location="'290321b'!B92" tooltip="Click to drilldown" display="'290321b'!B92" xr:uid="{00000000-0004-0000-0700-0000A4010000}"/>
    <hyperlink ref="C92" location="'290321b'!C92" tooltip="Click to drilldown" display="'290321b'!C92" xr:uid="{00000000-0004-0000-0700-0000A5010000}"/>
    <hyperlink ref="D92" location="'290321b'!D92" tooltip="Click to drilldown" display="'290321b'!D92" xr:uid="{00000000-0004-0000-0700-0000A6010000}"/>
    <hyperlink ref="E92" location="'290321b'!E92" tooltip="Click to drilldown" display="'290321b'!E92" xr:uid="{00000000-0004-0000-0700-0000A7010000}"/>
    <hyperlink ref="F92" location="'290321b'!F92" tooltip="Click to drilldown" display="'290321b'!F92" xr:uid="{00000000-0004-0000-0700-0000A8010000}"/>
    <hyperlink ref="G92" location="'290321b'!G92" tooltip="Click to drilldown" display="'290321b'!G92" xr:uid="{00000000-0004-0000-0700-0000A9010000}"/>
    <hyperlink ref="H92" location="'290321b'!H92" tooltip="Click to drilldown" display="'290321b'!H92" xr:uid="{00000000-0004-0000-0700-0000AA010000}"/>
    <hyperlink ref="I92" location="'290321b'!I92" tooltip="Click to drilldown" display="'290321b'!I92" xr:uid="{00000000-0004-0000-0700-0000AB010000}"/>
    <hyperlink ref="J92" location="'290321b'!J92" tooltip="Click to drilldown" display="'290321b'!J92" xr:uid="{00000000-0004-0000-0700-0000AC010000}"/>
    <hyperlink ref="K92" location="'290321b'!K92" tooltip="Click to drilldown" display="'290321b'!K92" xr:uid="{00000000-0004-0000-0700-0000AD010000}"/>
    <hyperlink ref="L92" location="'290321b'!L92" tooltip="Click to drilldown" display="'290321b'!L92" xr:uid="{00000000-0004-0000-0700-0000AE010000}"/>
    <hyperlink ref="M92" location="'290321b'!M92" tooltip="Click to drilldown" display="'290321b'!M92" xr:uid="{00000000-0004-0000-0700-0000AF010000}"/>
    <hyperlink ref="B96" location="'290321b'!B96" tooltip="Click to drilldown" display="'290321b'!B96" xr:uid="{00000000-0004-0000-0700-0000B0010000}"/>
    <hyperlink ref="C96" location="'290321b'!C96" tooltip="Click to drilldown" display="'290321b'!C96" xr:uid="{00000000-0004-0000-0700-0000B1010000}"/>
    <hyperlink ref="D96" location="'290321b'!D96" tooltip="Click to drilldown" display="'290321b'!D96" xr:uid="{00000000-0004-0000-0700-0000B2010000}"/>
    <hyperlink ref="E96" location="'290321b'!E96" tooltip="Click to drilldown" display="'290321b'!E96" xr:uid="{00000000-0004-0000-0700-0000B3010000}"/>
    <hyperlink ref="F96" location="'290321b'!F96" tooltip="Click to drilldown" display="'290321b'!F96" xr:uid="{00000000-0004-0000-0700-0000B4010000}"/>
    <hyperlink ref="G96" location="'290321b'!G96" tooltip="Click to drilldown" display="'290321b'!G96" xr:uid="{00000000-0004-0000-0700-0000B5010000}"/>
    <hyperlink ref="H96" location="'290321b'!H96" tooltip="Click to drilldown" display="'290321b'!H96" xr:uid="{00000000-0004-0000-0700-0000B6010000}"/>
    <hyperlink ref="I96" location="'290321b'!I96" tooltip="Click to drilldown" display="'290321b'!I96" xr:uid="{00000000-0004-0000-0700-0000B7010000}"/>
    <hyperlink ref="J96" location="'290321b'!J96" tooltip="Click to drilldown" display="'290321b'!J96" xr:uid="{00000000-0004-0000-0700-0000B8010000}"/>
    <hyperlink ref="K96" location="'290321b'!K96" tooltip="Click to drilldown" display="'290321b'!K96" xr:uid="{00000000-0004-0000-0700-0000B9010000}"/>
    <hyperlink ref="L96" location="'290321b'!L96" tooltip="Click to drilldown" display="'290321b'!L96" xr:uid="{00000000-0004-0000-0700-0000BA010000}"/>
    <hyperlink ref="M96" location="'290321b'!M96" tooltip="Click to drilldown" display="'290321b'!M96" xr:uid="{00000000-0004-0000-0700-0000BB010000}"/>
    <hyperlink ref="B105" location="'290321b'!B105" tooltip="Click to drilldown" display="'290321b'!B105" xr:uid="{00000000-0004-0000-0700-0000BC010000}"/>
    <hyperlink ref="C105" location="'290321b'!C105" tooltip="Click to drilldown" display="'290321b'!C105" xr:uid="{00000000-0004-0000-0700-0000BD010000}"/>
    <hyperlink ref="D105" location="'290321b'!D105" tooltip="Click to drilldown" display="'290321b'!D105" xr:uid="{00000000-0004-0000-0700-0000BE010000}"/>
    <hyperlink ref="E105" location="'290321b'!E105" tooltip="Click to drilldown" display="'290321b'!E105" xr:uid="{00000000-0004-0000-0700-0000BF010000}"/>
    <hyperlink ref="F105" location="'290321b'!F105" tooltip="Click to drilldown" display="'290321b'!F105" xr:uid="{00000000-0004-0000-0700-0000C0010000}"/>
    <hyperlink ref="G105" location="'290321b'!G105" tooltip="Click to drilldown" display="'290321b'!G105" xr:uid="{00000000-0004-0000-0700-0000C1010000}"/>
    <hyperlink ref="H105" location="'290321b'!H105" tooltip="Click to drilldown" display="'290321b'!H105" xr:uid="{00000000-0004-0000-0700-0000C2010000}"/>
    <hyperlink ref="I105" location="'290321b'!I105" tooltip="Click to drilldown" display="'290321b'!I105" xr:uid="{00000000-0004-0000-0700-0000C3010000}"/>
    <hyperlink ref="J105" location="'290321b'!J105" tooltip="Click to drilldown" display="'290321b'!J105" xr:uid="{00000000-0004-0000-0700-0000C4010000}"/>
    <hyperlink ref="K105" location="'290321b'!K105" tooltip="Click to drilldown" display="'290321b'!K105" xr:uid="{00000000-0004-0000-0700-0000C5010000}"/>
    <hyperlink ref="L105" location="'290321b'!L105" tooltip="Click to drilldown" display="'290321b'!L105" xr:uid="{00000000-0004-0000-0700-0000C6010000}"/>
    <hyperlink ref="M105" location="'290321b'!M105" tooltip="Click to drilldown" display="'290321b'!M105" xr:uid="{00000000-0004-0000-0700-0000C7010000}"/>
    <hyperlink ref="B117" location="'290321b'!B117" tooltip="Click to drilldown" display="'290321b'!B117" xr:uid="{00000000-0004-0000-0700-0000C8010000}"/>
    <hyperlink ref="C117" location="'290321b'!C117" tooltip="Click to drilldown" display="'290321b'!C117" xr:uid="{00000000-0004-0000-0700-0000C9010000}"/>
    <hyperlink ref="D117" location="'290321b'!D117" tooltip="Click to drilldown" display="'290321b'!D117" xr:uid="{00000000-0004-0000-0700-0000CA010000}"/>
    <hyperlink ref="E117" location="'290321b'!E117" tooltip="Click to drilldown" display="'290321b'!E117" xr:uid="{00000000-0004-0000-0700-0000CB010000}"/>
    <hyperlink ref="F117" location="'290321b'!F117" tooltip="Click to drilldown" display="'290321b'!F117" xr:uid="{00000000-0004-0000-0700-0000CC010000}"/>
    <hyperlink ref="G117" location="'290321b'!G117" tooltip="Click to drilldown" display="'290321b'!G117" xr:uid="{00000000-0004-0000-0700-0000CD010000}"/>
    <hyperlink ref="H117" location="'290321b'!H117" tooltip="Click to drilldown" display="'290321b'!H117" xr:uid="{00000000-0004-0000-0700-0000CE010000}"/>
    <hyperlink ref="I117" location="'290321b'!I117" tooltip="Click to drilldown" display="'290321b'!I117" xr:uid="{00000000-0004-0000-0700-0000CF010000}"/>
    <hyperlink ref="J117" location="'290321b'!J117" tooltip="Click to drilldown" display="'290321b'!J117" xr:uid="{00000000-0004-0000-0700-0000D0010000}"/>
    <hyperlink ref="K117" location="'290321b'!K117" tooltip="Click to drilldown" display="'290321b'!K117" xr:uid="{00000000-0004-0000-0700-0000D1010000}"/>
    <hyperlink ref="L117" location="'290321b'!L117" tooltip="Click to drilldown" display="'290321b'!L117" xr:uid="{00000000-0004-0000-0700-0000D2010000}"/>
    <hyperlink ref="M117" location="'290321b'!M117" tooltip="Click to drilldown" display="'290321b'!M117" xr:uid="{00000000-0004-0000-0700-0000D3010000}"/>
    <hyperlink ref="B118" location="'290321b'!B118" tooltip="Click to drilldown" display="'290321b'!B118" xr:uid="{00000000-0004-0000-0700-0000D4010000}"/>
    <hyperlink ref="C118" location="'290321b'!C118" tooltip="Click to drilldown" display="'290321b'!C118" xr:uid="{00000000-0004-0000-0700-0000D5010000}"/>
    <hyperlink ref="D118" location="'290321b'!D118" tooltip="Click to drilldown" display="'290321b'!D118" xr:uid="{00000000-0004-0000-0700-0000D6010000}"/>
    <hyperlink ref="E118" location="'290321b'!E118" tooltip="Click to drilldown" display="'290321b'!E118" xr:uid="{00000000-0004-0000-0700-0000D7010000}"/>
    <hyperlink ref="F118" location="'290321b'!F118" tooltip="Click to drilldown" display="'290321b'!F118" xr:uid="{00000000-0004-0000-0700-0000D8010000}"/>
    <hyperlink ref="G118" location="'290321b'!G118" tooltip="Click to drilldown" display="'290321b'!G118" xr:uid="{00000000-0004-0000-0700-0000D9010000}"/>
    <hyperlink ref="H118" location="'290321b'!H118" tooltip="Click to drilldown" display="'290321b'!H118" xr:uid="{00000000-0004-0000-0700-0000DA010000}"/>
    <hyperlink ref="I118" location="'290321b'!I118" tooltip="Click to drilldown" display="'290321b'!I118" xr:uid="{00000000-0004-0000-0700-0000DB010000}"/>
    <hyperlink ref="J118" location="'290321b'!J118" tooltip="Click to drilldown" display="'290321b'!J118" xr:uid="{00000000-0004-0000-0700-0000DC010000}"/>
    <hyperlink ref="K118" location="'290321b'!K118" tooltip="Click to drilldown" display="'290321b'!K118" xr:uid="{00000000-0004-0000-0700-0000DD010000}"/>
    <hyperlink ref="L118" location="'290321b'!L118" tooltip="Click to drilldown" display="'290321b'!L118" xr:uid="{00000000-0004-0000-0700-0000DE010000}"/>
    <hyperlink ref="M118" location="'290321b'!M118" tooltip="Click to drilldown" display="'290321b'!M118" xr:uid="{00000000-0004-0000-0700-0000DF010000}"/>
    <hyperlink ref="B119" location="'290321b'!B119" tooltip="Click to drilldown" display="'290321b'!B119" xr:uid="{00000000-0004-0000-0700-0000E0010000}"/>
    <hyperlink ref="C119" location="'290321b'!C119" tooltip="Click to drilldown" display="'290321b'!C119" xr:uid="{00000000-0004-0000-0700-0000E1010000}"/>
    <hyperlink ref="D119" location="'290321b'!D119" tooltip="Click to drilldown" display="'290321b'!D119" xr:uid="{00000000-0004-0000-0700-0000E2010000}"/>
    <hyperlink ref="E119" location="'290321b'!E119" tooltip="Click to drilldown" display="'290321b'!E119" xr:uid="{00000000-0004-0000-0700-0000E3010000}"/>
    <hyperlink ref="F119" location="'290321b'!F119" tooltip="Click to drilldown" display="'290321b'!F119" xr:uid="{00000000-0004-0000-0700-0000E4010000}"/>
    <hyperlink ref="G119" location="'290321b'!G119" tooltip="Click to drilldown" display="'290321b'!G119" xr:uid="{00000000-0004-0000-0700-0000E5010000}"/>
    <hyperlink ref="H119" location="'290321b'!H119" tooltip="Click to drilldown" display="'290321b'!H119" xr:uid="{00000000-0004-0000-0700-0000E6010000}"/>
    <hyperlink ref="I119" location="'290321b'!I119" tooltip="Click to drilldown" display="'290321b'!I119" xr:uid="{00000000-0004-0000-0700-0000E7010000}"/>
    <hyperlink ref="J119" location="'290321b'!J119" tooltip="Click to drilldown" display="'290321b'!J119" xr:uid="{00000000-0004-0000-0700-0000E8010000}"/>
    <hyperlink ref="K119" location="'290321b'!K119" tooltip="Click to drilldown" display="'290321b'!K119" xr:uid="{00000000-0004-0000-0700-0000E9010000}"/>
    <hyperlink ref="L119" location="'290321b'!L119" tooltip="Click to drilldown" display="'290321b'!L119" xr:uid="{00000000-0004-0000-0700-0000EA010000}"/>
    <hyperlink ref="M119" location="'290321b'!M119" tooltip="Click to drilldown" display="'290321b'!M119" xr:uid="{00000000-0004-0000-0700-0000EB010000}"/>
    <hyperlink ref="B120" location="'290321b'!B120" tooltip="Click to drilldown" display="'290321b'!B120" xr:uid="{00000000-0004-0000-0700-0000EC010000}"/>
    <hyperlink ref="C120" location="'290321b'!C120" tooltip="Click to drilldown" display="'290321b'!C120" xr:uid="{00000000-0004-0000-0700-0000ED010000}"/>
    <hyperlink ref="D120" location="'290321b'!D120" tooltip="Click to drilldown" display="'290321b'!D120" xr:uid="{00000000-0004-0000-0700-0000EE010000}"/>
    <hyperlink ref="E120" location="'290321b'!E120" tooltip="Click to drilldown" display="'290321b'!E120" xr:uid="{00000000-0004-0000-0700-0000EF010000}"/>
    <hyperlink ref="F120" location="'290321b'!F120" tooltip="Click to drilldown" display="'290321b'!F120" xr:uid="{00000000-0004-0000-0700-0000F0010000}"/>
    <hyperlink ref="G120" location="'290321b'!G120" tooltip="Click to drilldown" display="'290321b'!G120" xr:uid="{00000000-0004-0000-0700-0000F1010000}"/>
    <hyperlink ref="H120" location="'290321b'!H120" tooltip="Click to drilldown" display="'290321b'!H120" xr:uid="{00000000-0004-0000-0700-0000F2010000}"/>
    <hyperlink ref="I120" location="'290321b'!I120" tooltip="Click to drilldown" display="'290321b'!I120" xr:uid="{00000000-0004-0000-0700-0000F3010000}"/>
    <hyperlink ref="J120" location="'290321b'!J120" tooltip="Click to drilldown" display="'290321b'!J120" xr:uid="{00000000-0004-0000-0700-0000F4010000}"/>
    <hyperlink ref="K120" location="'290321b'!K120" tooltip="Click to drilldown" display="'290321b'!K120" xr:uid="{00000000-0004-0000-0700-0000F5010000}"/>
    <hyperlink ref="L120" location="'290321b'!L120" tooltip="Click to drilldown" display="'290321b'!L120" xr:uid="{00000000-0004-0000-0700-0000F6010000}"/>
    <hyperlink ref="M120" location="'290321b'!M120" tooltip="Click to drilldown" display="'290321b'!M120" xr:uid="{00000000-0004-0000-0700-0000F7010000}"/>
    <hyperlink ref="B121" location="'290321b'!B121" tooltip="Click to drilldown" display="'290321b'!B121" xr:uid="{00000000-0004-0000-0700-0000F8010000}"/>
    <hyperlink ref="C121" location="'290321b'!C121" tooltip="Click to drilldown" display="'290321b'!C121" xr:uid="{00000000-0004-0000-0700-0000F9010000}"/>
    <hyperlink ref="D121" location="'290321b'!D121" tooltip="Click to drilldown" display="'290321b'!D121" xr:uid="{00000000-0004-0000-0700-0000FA010000}"/>
    <hyperlink ref="E121" location="'290321b'!E121" tooltip="Click to drilldown" display="'290321b'!E121" xr:uid="{00000000-0004-0000-0700-0000FB010000}"/>
    <hyperlink ref="F121" location="'290321b'!F121" tooltip="Click to drilldown" display="'290321b'!F121" xr:uid="{00000000-0004-0000-0700-0000FC010000}"/>
    <hyperlink ref="G121" location="'290321b'!G121" tooltip="Click to drilldown" display="'290321b'!G121" xr:uid="{00000000-0004-0000-0700-0000FD010000}"/>
    <hyperlink ref="H121" location="'290321b'!H121" tooltip="Click to drilldown" display="'290321b'!H121" xr:uid="{00000000-0004-0000-0700-0000FE010000}"/>
    <hyperlink ref="I121" location="'290321b'!I121" tooltip="Click to drilldown" display="'290321b'!I121" xr:uid="{00000000-0004-0000-0700-0000FF010000}"/>
    <hyperlink ref="J121" location="'290321b'!J121" tooltip="Click to drilldown" display="'290321b'!J121" xr:uid="{00000000-0004-0000-0700-000000020000}"/>
    <hyperlink ref="K121" location="'290321b'!K121" tooltip="Click to drilldown" display="'290321b'!K121" xr:uid="{00000000-0004-0000-0700-000001020000}"/>
    <hyperlink ref="L121" location="'290321b'!L121" tooltip="Click to drilldown" display="'290321b'!L121" xr:uid="{00000000-0004-0000-0700-000002020000}"/>
    <hyperlink ref="M121" location="'290321b'!M121" tooltip="Click to drilldown" display="'290321b'!M121" xr:uid="{00000000-0004-0000-0700-000003020000}"/>
    <hyperlink ref="B122" location="'290321b'!B122" tooltip="Click to drilldown" display="'290321b'!B122" xr:uid="{00000000-0004-0000-0700-000004020000}"/>
    <hyperlink ref="C122" location="'290321b'!C122" tooltip="Click to drilldown" display="'290321b'!C122" xr:uid="{00000000-0004-0000-0700-000005020000}"/>
    <hyperlink ref="D122" location="'290321b'!D122" tooltip="Click to drilldown" display="'290321b'!D122" xr:uid="{00000000-0004-0000-0700-000006020000}"/>
    <hyperlink ref="E122" location="'290321b'!E122" tooltip="Click to drilldown" display="'290321b'!E122" xr:uid="{00000000-0004-0000-0700-000007020000}"/>
    <hyperlink ref="F122" location="'290321b'!F122" tooltip="Click to drilldown" display="'290321b'!F122" xr:uid="{00000000-0004-0000-0700-000008020000}"/>
    <hyperlink ref="G122" location="'290321b'!G122" tooltip="Click to drilldown" display="'290321b'!G122" xr:uid="{00000000-0004-0000-0700-000009020000}"/>
    <hyperlink ref="H122" location="'290321b'!H122" tooltip="Click to drilldown" display="'290321b'!H122" xr:uid="{00000000-0004-0000-0700-00000A020000}"/>
    <hyperlink ref="I122" location="'290321b'!I122" tooltip="Click to drilldown" display="'290321b'!I122" xr:uid="{00000000-0004-0000-0700-00000B020000}"/>
    <hyperlink ref="J122" location="'290321b'!J122" tooltip="Click to drilldown" display="'290321b'!J122" xr:uid="{00000000-0004-0000-0700-00000C020000}"/>
    <hyperlink ref="K122" location="'290321b'!K122" tooltip="Click to drilldown" display="'290321b'!K122" xr:uid="{00000000-0004-0000-0700-00000D020000}"/>
    <hyperlink ref="L122" location="'290321b'!L122" tooltip="Click to drilldown" display="'290321b'!L122" xr:uid="{00000000-0004-0000-0700-00000E020000}"/>
    <hyperlink ref="M122" location="'290321b'!M122" tooltip="Click to drilldown" display="'290321b'!M122" xr:uid="{00000000-0004-0000-0700-00000F020000}"/>
    <hyperlink ref="B126" location="'290321b'!B126" tooltip="Click to drilldown" display="'290321b'!B126" xr:uid="{00000000-0004-0000-0700-000010020000}"/>
    <hyperlink ref="C126" location="'290321b'!C126" tooltip="Click to drilldown" display="'290321b'!C126" xr:uid="{00000000-0004-0000-0700-000011020000}"/>
    <hyperlink ref="D126" location="'290321b'!D126" tooltip="Click to drilldown" display="'290321b'!D126" xr:uid="{00000000-0004-0000-0700-000012020000}"/>
    <hyperlink ref="E126" location="'290321b'!E126" tooltip="Click to drilldown" display="'290321b'!E126" xr:uid="{00000000-0004-0000-0700-000013020000}"/>
    <hyperlink ref="F126" location="'290321b'!F126" tooltip="Click to drilldown" display="'290321b'!F126" xr:uid="{00000000-0004-0000-0700-000014020000}"/>
    <hyperlink ref="G126" location="'290321b'!G126" tooltip="Click to drilldown" display="'290321b'!G126" xr:uid="{00000000-0004-0000-0700-000015020000}"/>
    <hyperlink ref="H126" location="'290321b'!H126" tooltip="Click to drilldown" display="'290321b'!H126" xr:uid="{00000000-0004-0000-0700-000016020000}"/>
    <hyperlink ref="I126" location="'290321b'!I126" tooltip="Click to drilldown" display="'290321b'!I126" xr:uid="{00000000-0004-0000-0700-000017020000}"/>
    <hyperlink ref="J126" location="'290321b'!J126" tooltip="Click to drilldown" display="'290321b'!J126" xr:uid="{00000000-0004-0000-0700-000018020000}"/>
    <hyperlink ref="K126" location="'290321b'!K126" tooltip="Click to drilldown" display="'290321b'!K126" xr:uid="{00000000-0004-0000-0700-000019020000}"/>
    <hyperlink ref="L126" location="'290321b'!L126" tooltip="Click to drilldown" display="'290321b'!L126" xr:uid="{00000000-0004-0000-0700-00001A020000}"/>
    <hyperlink ref="M126" location="'290321b'!M126" tooltip="Click to drilldown" display="'290321b'!M126" xr:uid="{00000000-0004-0000-0700-00001B020000}"/>
    <hyperlink ref="B127" location="'290321b'!B127" tooltip="Click to drilldown" display="'290321b'!B127" xr:uid="{00000000-0004-0000-0700-00001C020000}"/>
    <hyperlink ref="C127" location="'290321b'!C127" tooltip="Click to drilldown" display="'290321b'!C127" xr:uid="{00000000-0004-0000-0700-00001D020000}"/>
    <hyperlink ref="D127" location="'290321b'!D127" tooltip="Click to drilldown" display="'290321b'!D127" xr:uid="{00000000-0004-0000-0700-00001E020000}"/>
    <hyperlink ref="E127" location="'290321b'!E127" tooltip="Click to drilldown" display="'290321b'!E127" xr:uid="{00000000-0004-0000-0700-00001F020000}"/>
    <hyperlink ref="F127" location="'290321b'!F127" tooltip="Click to drilldown" display="'290321b'!F127" xr:uid="{00000000-0004-0000-0700-000020020000}"/>
    <hyperlink ref="G127" location="'290321b'!G127" tooltip="Click to drilldown" display="'290321b'!G127" xr:uid="{00000000-0004-0000-0700-000021020000}"/>
    <hyperlink ref="H127" location="'290321b'!H127" tooltip="Click to drilldown" display="'290321b'!H127" xr:uid="{00000000-0004-0000-0700-000022020000}"/>
    <hyperlink ref="I127" location="'290321b'!I127" tooltip="Click to drilldown" display="'290321b'!I127" xr:uid="{00000000-0004-0000-0700-000023020000}"/>
    <hyperlink ref="J127" location="'290321b'!J127" tooltip="Click to drilldown" display="'290321b'!J127" xr:uid="{00000000-0004-0000-0700-000024020000}"/>
    <hyperlink ref="K127" location="'290321b'!K127" tooltip="Click to drilldown" display="'290321b'!K127" xr:uid="{00000000-0004-0000-0700-000025020000}"/>
    <hyperlink ref="L127" location="'290321b'!L127" tooltip="Click to drilldown" display="'290321b'!L127" xr:uid="{00000000-0004-0000-0700-000026020000}"/>
    <hyperlink ref="M127" location="'290321b'!M127" tooltip="Click to drilldown" display="'290321b'!M127" xr:uid="{00000000-0004-0000-0700-000027020000}"/>
    <hyperlink ref="B128" location="'290321b'!B128" tooltip="Click to drilldown" display="'290321b'!B128" xr:uid="{00000000-0004-0000-0700-000028020000}"/>
    <hyperlink ref="C128" location="'290321b'!C128" tooltip="Click to drilldown" display="'290321b'!C128" xr:uid="{00000000-0004-0000-0700-000029020000}"/>
    <hyperlink ref="D128" location="'290321b'!D128" tooltip="Click to drilldown" display="'290321b'!D128" xr:uid="{00000000-0004-0000-0700-00002A020000}"/>
    <hyperlink ref="E128" location="'290321b'!E128" tooltip="Click to drilldown" display="'290321b'!E128" xr:uid="{00000000-0004-0000-0700-00002B020000}"/>
    <hyperlink ref="F128" location="'290321b'!F128" tooltip="Click to drilldown" display="'290321b'!F128" xr:uid="{00000000-0004-0000-0700-00002C020000}"/>
    <hyperlink ref="G128" location="'290321b'!G128" tooltip="Click to drilldown" display="'290321b'!G128" xr:uid="{00000000-0004-0000-0700-00002D020000}"/>
    <hyperlink ref="H128" location="'290321b'!H128" tooltip="Click to drilldown" display="'290321b'!H128" xr:uid="{00000000-0004-0000-0700-00002E020000}"/>
    <hyperlink ref="I128" location="'290321b'!I128" tooltip="Click to drilldown" display="'290321b'!I128" xr:uid="{00000000-0004-0000-0700-00002F020000}"/>
    <hyperlink ref="J128" location="'290321b'!J128" tooltip="Click to drilldown" display="'290321b'!J128" xr:uid="{00000000-0004-0000-0700-000030020000}"/>
    <hyperlink ref="K128" location="'290321b'!K128" tooltip="Click to drilldown" display="'290321b'!K128" xr:uid="{00000000-0004-0000-0700-000031020000}"/>
    <hyperlink ref="L128" location="'290321b'!L128" tooltip="Click to drilldown" display="'290321b'!L128" xr:uid="{00000000-0004-0000-0700-000032020000}"/>
    <hyperlink ref="M128" location="'290321b'!M128" tooltip="Click to drilldown" display="'290321b'!M128" xr:uid="{00000000-0004-0000-0700-000033020000}"/>
    <hyperlink ref="B129" location="'290321b'!B129" tooltip="Click to drilldown" display="'290321b'!B129" xr:uid="{00000000-0004-0000-0700-000034020000}"/>
    <hyperlink ref="C129" location="'290321b'!C129" tooltip="Click to drilldown" display="'290321b'!C129" xr:uid="{00000000-0004-0000-0700-000035020000}"/>
    <hyperlink ref="D129" location="'290321b'!D129" tooltip="Click to drilldown" display="'290321b'!D129" xr:uid="{00000000-0004-0000-0700-000036020000}"/>
    <hyperlink ref="E129" location="'290321b'!E129" tooltip="Click to drilldown" display="'290321b'!E129" xr:uid="{00000000-0004-0000-0700-000037020000}"/>
    <hyperlink ref="F129" location="'290321b'!F129" tooltip="Click to drilldown" display="'290321b'!F129" xr:uid="{00000000-0004-0000-0700-000038020000}"/>
    <hyperlink ref="G129" location="'290321b'!G129" tooltip="Click to drilldown" display="'290321b'!G129" xr:uid="{00000000-0004-0000-0700-000039020000}"/>
    <hyperlink ref="H129" location="'290321b'!H129" tooltip="Click to drilldown" display="'290321b'!H129" xr:uid="{00000000-0004-0000-0700-00003A020000}"/>
    <hyperlink ref="I129" location="'290321b'!I129" tooltip="Click to drilldown" display="'290321b'!I129" xr:uid="{00000000-0004-0000-0700-00003B020000}"/>
    <hyperlink ref="J129" location="'290321b'!J129" tooltip="Click to drilldown" display="'290321b'!J129" xr:uid="{00000000-0004-0000-0700-00003C020000}"/>
    <hyperlink ref="K129" location="'290321b'!K129" tooltip="Click to drilldown" display="'290321b'!K129" xr:uid="{00000000-0004-0000-0700-00003D020000}"/>
    <hyperlink ref="L129" location="'290321b'!L129" tooltip="Click to drilldown" display="'290321b'!L129" xr:uid="{00000000-0004-0000-0700-00003E020000}"/>
    <hyperlink ref="M129" location="'290321b'!M129" tooltip="Click to drilldown" display="'290321b'!M129" xr:uid="{00000000-0004-0000-0700-00003F020000}"/>
    <hyperlink ref="B130" location="'290321b'!B130" tooltip="Click to drilldown" display="'290321b'!B130" xr:uid="{00000000-0004-0000-0700-000040020000}"/>
    <hyperlink ref="C130" location="'290321b'!C130" tooltip="Click to drilldown" display="'290321b'!C130" xr:uid="{00000000-0004-0000-0700-000041020000}"/>
    <hyperlink ref="D130" location="'290321b'!D130" tooltip="Click to drilldown" display="'290321b'!D130" xr:uid="{00000000-0004-0000-0700-000042020000}"/>
    <hyperlink ref="E130" location="'290321b'!E130" tooltip="Click to drilldown" display="'290321b'!E130" xr:uid="{00000000-0004-0000-0700-000043020000}"/>
    <hyperlink ref="F130" location="'290321b'!F130" tooltip="Click to drilldown" display="'290321b'!F130" xr:uid="{00000000-0004-0000-0700-000044020000}"/>
    <hyperlink ref="G130" location="'290321b'!G130" tooltip="Click to drilldown" display="'290321b'!G130" xr:uid="{00000000-0004-0000-0700-000045020000}"/>
    <hyperlink ref="H130" location="'290321b'!H130" tooltip="Click to drilldown" display="'290321b'!H130" xr:uid="{00000000-0004-0000-0700-000046020000}"/>
    <hyperlink ref="I130" location="'290321b'!I130" tooltip="Click to drilldown" display="'290321b'!I130" xr:uid="{00000000-0004-0000-0700-000047020000}"/>
    <hyperlink ref="J130" location="'290321b'!J130" tooltip="Click to drilldown" display="'290321b'!J130" xr:uid="{00000000-0004-0000-0700-000048020000}"/>
    <hyperlink ref="K130" location="'290321b'!K130" tooltip="Click to drilldown" display="'290321b'!K130" xr:uid="{00000000-0004-0000-0700-000049020000}"/>
    <hyperlink ref="L130" location="'290321b'!L130" tooltip="Click to drilldown" display="'290321b'!L130" xr:uid="{00000000-0004-0000-0700-00004A020000}"/>
    <hyperlink ref="M130" location="'290321b'!M130" tooltip="Click to drilldown" display="'290321b'!M130" xr:uid="{00000000-0004-0000-0700-00004B020000}"/>
    <hyperlink ref="B131" location="'290321b'!B131" tooltip="Click to drilldown" display="'290321b'!B131" xr:uid="{00000000-0004-0000-0700-00004C020000}"/>
    <hyperlink ref="C131" location="'290321b'!C131" tooltip="Click to drilldown" display="'290321b'!C131" xr:uid="{00000000-0004-0000-0700-00004D020000}"/>
    <hyperlink ref="D131" location="'290321b'!D131" tooltip="Click to drilldown" display="'290321b'!D131" xr:uid="{00000000-0004-0000-0700-00004E020000}"/>
    <hyperlink ref="E131" location="'290321b'!E131" tooltip="Click to drilldown" display="'290321b'!E131" xr:uid="{00000000-0004-0000-0700-00004F020000}"/>
    <hyperlink ref="F131" location="'290321b'!F131" tooltip="Click to drilldown" display="'290321b'!F131" xr:uid="{00000000-0004-0000-0700-000050020000}"/>
    <hyperlink ref="G131" location="'290321b'!G131" tooltip="Click to drilldown" display="'290321b'!G131" xr:uid="{00000000-0004-0000-0700-000051020000}"/>
    <hyperlink ref="H131" location="'290321b'!H131" tooltip="Click to drilldown" display="'290321b'!H131" xr:uid="{00000000-0004-0000-0700-000052020000}"/>
    <hyperlink ref="I131" location="'290321b'!I131" tooltip="Click to drilldown" display="'290321b'!I131" xr:uid="{00000000-0004-0000-0700-000053020000}"/>
    <hyperlink ref="J131" location="'290321b'!J131" tooltip="Click to drilldown" display="'290321b'!J131" xr:uid="{00000000-0004-0000-0700-000054020000}"/>
    <hyperlink ref="K131" location="'290321b'!K131" tooltip="Click to drilldown" display="'290321b'!K131" xr:uid="{00000000-0004-0000-0700-000055020000}"/>
    <hyperlink ref="L131" location="'290321b'!L131" tooltip="Click to drilldown" display="'290321b'!L131" xr:uid="{00000000-0004-0000-0700-000056020000}"/>
    <hyperlink ref="M131" location="'290321b'!M131" tooltip="Click to drilldown" display="'290321b'!M131" xr:uid="{00000000-0004-0000-0700-000057020000}"/>
    <hyperlink ref="B136" location="'290321b'!B136" tooltip="Click to drilldown" display="'290321b'!B136" xr:uid="{00000000-0004-0000-0700-000058020000}"/>
    <hyperlink ref="C136" location="'290321b'!C136" tooltip="Click to drilldown" display="'290321b'!C136" xr:uid="{00000000-0004-0000-0700-000059020000}"/>
    <hyperlink ref="D136" location="'290321b'!D136" tooltip="Click to drilldown" display="'290321b'!D136" xr:uid="{00000000-0004-0000-0700-00005A020000}"/>
    <hyperlink ref="E136" location="'290321b'!E136" tooltip="Click to drilldown" display="'290321b'!E136" xr:uid="{00000000-0004-0000-0700-00005B020000}"/>
    <hyperlink ref="F136" location="'290321b'!F136" tooltip="Click to drilldown" display="'290321b'!F136" xr:uid="{00000000-0004-0000-0700-00005C020000}"/>
    <hyperlink ref="G136" location="'290321b'!G136" tooltip="Click to drilldown" display="'290321b'!G136" xr:uid="{00000000-0004-0000-0700-00005D020000}"/>
    <hyperlink ref="H136" location="'290321b'!H136" tooltip="Click to drilldown" display="'290321b'!H136" xr:uid="{00000000-0004-0000-0700-00005E020000}"/>
    <hyperlink ref="I136" location="'290321b'!I136" tooltip="Click to drilldown" display="'290321b'!I136" xr:uid="{00000000-0004-0000-0700-00005F020000}"/>
    <hyperlink ref="J136" location="'290321b'!J136" tooltip="Click to drilldown" display="'290321b'!J136" xr:uid="{00000000-0004-0000-0700-000060020000}"/>
    <hyperlink ref="K136" location="'290321b'!K136" tooltip="Click to drilldown" display="'290321b'!K136" xr:uid="{00000000-0004-0000-0700-000061020000}"/>
    <hyperlink ref="L136" location="'290321b'!L136" tooltip="Click to drilldown" display="'290321b'!L136" xr:uid="{00000000-0004-0000-0700-000062020000}"/>
    <hyperlink ref="M136" location="'290321b'!M136" tooltip="Click to drilldown" display="'290321b'!M136" xr:uid="{00000000-0004-0000-0700-000063020000}"/>
    <hyperlink ref="B142" location="'290321b'!B142" tooltip="Click to drilldown" display="'290321b'!B142" xr:uid="{00000000-0004-0000-0700-000064020000}"/>
    <hyperlink ref="C142" location="'290321b'!C142" tooltip="Click to drilldown" display="'290321b'!C142" xr:uid="{00000000-0004-0000-0700-000065020000}"/>
    <hyperlink ref="D142" location="'290321b'!D142" tooltip="Click to drilldown" display="'290321b'!D142" xr:uid="{00000000-0004-0000-0700-000066020000}"/>
    <hyperlink ref="E142" location="'290321b'!E142" tooltip="Click to drilldown" display="'290321b'!E142" xr:uid="{00000000-0004-0000-0700-000067020000}"/>
    <hyperlink ref="F142" location="'290321b'!F142" tooltip="Click to drilldown" display="'290321b'!F142" xr:uid="{00000000-0004-0000-0700-000068020000}"/>
    <hyperlink ref="G142" location="'290321b'!G142" tooltip="Click to drilldown" display="'290321b'!G142" xr:uid="{00000000-0004-0000-0700-000069020000}"/>
    <hyperlink ref="H142" location="'290321b'!H142" tooltip="Click to drilldown" display="'290321b'!H142" xr:uid="{00000000-0004-0000-0700-00006A020000}"/>
    <hyperlink ref="I142" location="'290321b'!I142" tooltip="Click to drilldown" display="'290321b'!I142" xr:uid="{00000000-0004-0000-0700-00006B020000}"/>
    <hyperlink ref="J142" location="'290321b'!J142" tooltip="Click to drilldown" display="'290321b'!J142" xr:uid="{00000000-0004-0000-0700-00006C020000}"/>
    <hyperlink ref="K142" location="'290321b'!K142" tooltip="Click to drilldown" display="'290321b'!K142" xr:uid="{00000000-0004-0000-0700-00006D020000}"/>
    <hyperlink ref="L142" location="'290321b'!L142" tooltip="Click to drilldown" display="'290321b'!L142" xr:uid="{00000000-0004-0000-0700-00006E020000}"/>
    <hyperlink ref="M142" location="'290321b'!M142" tooltip="Click to drilldown" display="'290321b'!M142" xr:uid="{00000000-0004-0000-0700-00006F020000}"/>
    <hyperlink ref="B146" location="'290321b'!B146" tooltip="Click to drilldown" display="'290321b'!B146" xr:uid="{00000000-0004-0000-0700-000070020000}"/>
    <hyperlink ref="C146" location="'290321b'!C146" tooltip="Click to drilldown" display="'290321b'!C146" xr:uid="{00000000-0004-0000-0700-000071020000}"/>
    <hyperlink ref="D146" location="'290321b'!D146" tooltip="Click to drilldown" display="'290321b'!D146" xr:uid="{00000000-0004-0000-0700-000072020000}"/>
    <hyperlink ref="E146" location="'290321b'!E146" tooltip="Click to drilldown" display="'290321b'!E146" xr:uid="{00000000-0004-0000-0700-000073020000}"/>
    <hyperlink ref="F146" location="'290321b'!F146" tooltip="Click to drilldown" display="'290321b'!F146" xr:uid="{00000000-0004-0000-0700-000074020000}"/>
    <hyperlink ref="G146" location="'290321b'!G146" tooltip="Click to drilldown" display="'290321b'!G146" xr:uid="{00000000-0004-0000-0700-000075020000}"/>
    <hyperlink ref="H146" location="'290321b'!H146" tooltip="Click to drilldown" display="'290321b'!H146" xr:uid="{00000000-0004-0000-0700-000076020000}"/>
    <hyperlink ref="I146" location="'290321b'!I146" tooltip="Click to drilldown" display="'290321b'!I146" xr:uid="{00000000-0004-0000-0700-000077020000}"/>
    <hyperlink ref="J146" location="'290321b'!J146" tooltip="Click to drilldown" display="'290321b'!J146" xr:uid="{00000000-0004-0000-0700-000078020000}"/>
    <hyperlink ref="K146" location="'290321b'!K146" tooltip="Click to drilldown" display="'290321b'!K146" xr:uid="{00000000-0004-0000-0700-000079020000}"/>
    <hyperlink ref="L146" location="'290321b'!L146" tooltip="Click to drilldown" display="'290321b'!L146" xr:uid="{00000000-0004-0000-0700-00007A020000}"/>
    <hyperlink ref="M146" location="'290321b'!M146" tooltip="Click to drilldown" display="'290321b'!M146" xr:uid="{00000000-0004-0000-0700-00007B020000}"/>
    <hyperlink ref="B151" location="'290321b'!B151" tooltip="Click to drilldown" display="'290321b'!B151" xr:uid="{00000000-0004-0000-0700-00007C020000}"/>
    <hyperlink ref="C151" location="'290321b'!C151" tooltip="Click to drilldown" display="'290321b'!C151" xr:uid="{00000000-0004-0000-0700-00007D020000}"/>
    <hyperlink ref="D151" location="'290321b'!D151" tooltip="Click to drilldown" display="'290321b'!D151" xr:uid="{00000000-0004-0000-0700-00007E020000}"/>
    <hyperlink ref="E151" location="'290321b'!E151" tooltip="Click to drilldown" display="'290321b'!E151" xr:uid="{00000000-0004-0000-0700-00007F020000}"/>
    <hyperlink ref="F151" location="'290321b'!F151" tooltip="Click to drilldown" display="'290321b'!F151" xr:uid="{00000000-0004-0000-0700-000080020000}"/>
    <hyperlink ref="G151" location="'290321b'!G151" tooltip="Click to drilldown" display="'290321b'!G151" xr:uid="{00000000-0004-0000-0700-000081020000}"/>
    <hyperlink ref="H151" location="'290321b'!H151" tooltip="Click to drilldown" display="'290321b'!H151" xr:uid="{00000000-0004-0000-0700-000082020000}"/>
    <hyperlink ref="I151" location="'290321b'!I151" tooltip="Click to drilldown" display="'290321b'!I151" xr:uid="{00000000-0004-0000-0700-000083020000}"/>
    <hyperlink ref="J151" location="'290321b'!J151" tooltip="Click to drilldown" display="'290321b'!J151" xr:uid="{00000000-0004-0000-0700-000084020000}"/>
    <hyperlink ref="K151" location="'290321b'!K151" tooltip="Click to drilldown" display="'290321b'!K151" xr:uid="{00000000-0004-0000-0700-000085020000}"/>
    <hyperlink ref="L151" location="'290321b'!L151" tooltip="Click to drilldown" display="'290321b'!L151" xr:uid="{00000000-0004-0000-0700-000086020000}"/>
    <hyperlink ref="M151" location="'290321b'!M151" tooltip="Click to drilldown" display="'290321b'!M151" xr:uid="{00000000-0004-0000-0700-000087020000}"/>
    <hyperlink ref="B156" location="'290321b'!B156" tooltip="Click to drilldown" display="'290321b'!B156" xr:uid="{00000000-0004-0000-0700-000088020000}"/>
    <hyperlink ref="C156" location="'290321b'!C156" tooltip="Click to drilldown" display="'290321b'!C156" xr:uid="{00000000-0004-0000-0700-000089020000}"/>
    <hyperlink ref="D156" location="'290321b'!D156" tooltip="Click to drilldown" display="'290321b'!D156" xr:uid="{00000000-0004-0000-0700-00008A020000}"/>
    <hyperlink ref="E156" location="'290321b'!E156" tooltip="Click to drilldown" display="'290321b'!E156" xr:uid="{00000000-0004-0000-0700-00008B020000}"/>
    <hyperlink ref="F156" location="'290321b'!F156" tooltip="Click to drilldown" display="'290321b'!F156" xr:uid="{00000000-0004-0000-0700-00008C020000}"/>
    <hyperlink ref="G156" location="'290321b'!G156" tooltip="Click to drilldown" display="'290321b'!G156" xr:uid="{00000000-0004-0000-0700-00008D020000}"/>
    <hyperlink ref="H156" location="'290321b'!H156" tooltip="Click to drilldown" display="'290321b'!H156" xr:uid="{00000000-0004-0000-0700-00008E020000}"/>
    <hyperlink ref="I156" location="'290321b'!I156" tooltip="Click to drilldown" display="'290321b'!I156" xr:uid="{00000000-0004-0000-0700-00008F020000}"/>
    <hyperlink ref="J156" location="'290321b'!J156" tooltip="Click to drilldown" display="'290321b'!J156" xr:uid="{00000000-0004-0000-0700-000090020000}"/>
    <hyperlink ref="K156" location="'290321b'!K156" tooltip="Click to drilldown" display="'290321b'!K156" xr:uid="{00000000-0004-0000-0700-000091020000}"/>
    <hyperlink ref="L156" location="'290321b'!L156" tooltip="Click to drilldown" display="'290321b'!L156" xr:uid="{00000000-0004-0000-0700-000092020000}"/>
    <hyperlink ref="M156" location="'290321b'!M156" tooltip="Click to drilldown" display="'290321b'!M156" xr:uid="{00000000-0004-0000-0700-000093020000}"/>
    <hyperlink ref="B157" location="'290321b'!B157" tooltip="Click to drilldown" display="'290321b'!B157" xr:uid="{00000000-0004-0000-0700-000094020000}"/>
    <hyperlink ref="C157" location="'290321b'!C157" tooltip="Click to drilldown" display="'290321b'!C157" xr:uid="{00000000-0004-0000-0700-000095020000}"/>
    <hyperlink ref="D157" location="'290321b'!D157" tooltip="Click to drilldown" display="'290321b'!D157" xr:uid="{00000000-0004-0000-0700-000096020000}"/>
    <hyperlink ref="E157" location="'290321b'!E157" tooltip="Click to drilldown" display="'290321b'!E157" xr:uid="{00000000-0004-0000-0700-000097020000}"/>
    <hyperlink ref="F157" location="'290321b'!F157" tooltip="Click to drilldown" display="'290321b'!F157" xr:uid="{00000000-0004-0000-0700-000098020000}"/>
    <hyperlink ref="G157" location="'290321b'!G157" tooltip="Click to drilldown" display="'290321b'!G157" xr:uid="{00000000-0004-0000-0700-000099020000}"/>
    <hyperlink ref="H157" location="'290321b'!H157" tooltip="Click to drilldown" display="'290321b'!H157" xr:uid="{00000000-0004-0000-0700-00009A020000}"/>
    <hyperlink ref="I157" location="'290321b'!I157" tooltip="Click to drilldown" display="'290321b'!I157" xr:uid="{00000000-0004-0000-0700-00009B020000}"/>
    <hyperlink ref="J157" location="'290321b'!J157" tooltip="Click to drilldown" display="'290321b'!J157" xr:uid="{00000000-0004-0000-0700-00009C020000}"/>
    <hyperlink ref="K157" location="'290321b'!K157" tooltip="Click to drilldown" display="'290321b'!K157" xr:uid="{00000000-0004-0000-0700-00009D020000}"/>
    <hyperlink ref="L157" location="'290321b'!L157" tooltip="Click to drilldown" display="'290321b'!L157" xr:uid="{00000000-0004-0000-0700-00009E020000}"/>
    <hyperlink ref="M157" location="'290321b'!M157" tooltip="Click to drilldown" display="'290321b'!M157" xr:uid="{00000000-0004-0000-0700-00009F020000}"/>
    <hyperlink ref="B158" location="'290321b'!B158" tooltip="Click to drilldown" display="'290321b'!B158" xr:uid="{00000000-0004-0000-0700-0000A0020000}"/>
    <hyperlink ref="C158" location="'290321b'!C158" tooltip="Click to drilldown" display="'290321b'!C158" xr:uid="{00000000-0004-0000-0700-0000A1020000}"/>
    <hyperlink ref="D158" location="'290321b'!D158" tooltip="Click to drilldown" display="'290321b'!D158" xr:uid="{00000000-0004-0000-0700-0000A2020000}"/>
    <hyperlink ref="E158" location="'290321b'!E158" tooltip="Click to drilldown" display="'290321b'!E158" xr:uid="{00000000-0004-0000-0700-0000A3020000}"/>
    <hyperlink ref="F158" location="'290321b'!F158" tooltip="Click to drilldown" display="'290321b'!F158" xr:uid="{00000000-0004-0000-0700-0000A4020000}"/>
    <hyperlink ref="G158" location="'290321b'!G158" tooltip="Click to drilldown" display="'290321b'!G158" xr:uid="{00000000-0004-0000-0700-0000A5020000}"/>
    <hyperlink ref="H158" location="'290321b'!H158" tooltip="Click to drilldown" display="'290321b'!H158" xr:uid="{00000000-0004-0000-0700-0000A6020000}"/>
    <hyperlink ref="I158" location="'290321b'!I158" tooltip="Click to drilldown" display="'290321b'!I158" xr:uid="{00000000-0004-0000-0700-0000A7020000}"/>
    <hyperlink ref="J158" location="'290321b'!J158" tooltip="Click to drilldown" display="'290321b'!J158" xr:uid="{00000000-0004-0000-0700-0000A8020000}"/>
    <hyperlink ref="K158" location="'290321b'!K158" tooltip="Click to drilldown" display="'290321b'!K158" xr:uid="{00000000-0004-0000-0700-0000A9020000}"/>
    <hyperlink ref="L158" location="'290321b'!L158" tooltip="Click to drilldown" display="'290321b'!L158" xr:uid="{00000000-0004-0000-0700-0000AA020000}"/>
    <hyperlink ref="M158" location="'290321b'!M158" tooltip="Click to drilldown" display="'290321b'!M158" xr:uid="{00000000-0004-0000-0700-0000AB020000}"/>
    <hyperlink ref="B170" location="'290321b'!B170" tooltip="Click to drilldown" display="'290321b'!B170" xr:uid="{00000000-0004-0000-0700-0000AC020000}"/>
    <hyperlink ref="C170" location="'290321b'!C170" tooltip="Click to drilldown" display="'290321b'!C170" xr:uid="{00000000-0004-0000-0700-0000AD020000}"/>
    <hyperlink ref="D170" location="'290321b'!D170" tooltip="Click to drilldown" display="'290321b'!D170" xr:uid="{00000000-0004-0000-0700-0000AE020000}"/>
    <hyperlink ref="E170" location="'290321b'!E170" tooltip="Click to drilldown" display="'290321b'!E170" xr:uid="{00000000-0004-0000-0700-0000AF020000}"/>
    <hyperlink ref="F170" location="'290321b'!F170" tooltip="Click to drilldown" display="'290321b'!F170" xr:uid="{00000000-0004-0000-0700-0000B0020000}"/>
    <hyperlink ref="G170" location="'290321b'!G170" tooltip="Click to drilldown" display="'290321b'!G170" xr:uid="{00000000-0004-0000-0700-0000B1020000}"/>
    <hyperlink ref="H170" location="'290321b'!H170" tooltip="Click to drilldown" display="'290321b'!H170" xr:uid="{00000000-0004-0000-0700-0000B2020000}"/>
    <hyperlink ref="I170" location="'290321b'!I170" tooltip="Click to drilldown" display="'290321b'!I170" xr:uid="{00000000-0004-0000-0700-0000B3020000}"/>
    <hyperlink ref="J170" location="'290321b'!J170" tooltip="Click to drilldown" display="'290321b'!J170" xr:uid="{00000000-0004-0000-0700-0000B4020000}"/>
    <hyperlink ref="K170" location="'290321b'!K170" tooltip="Click to drilldown" display="'290321b'!K170" xr:uid="{00000000-0004-0000-0700-0000B5020000}"/>
    <hyperlink ref="L170" location="'290321b'!L170" tooltip="Click to drilldown" display="'290321b'!L170" xr:uid="{00000000-0004-0000-0700-0000B6020000}"/>
    <hyperlink ref="M170" location="'290321b'!M170" tooltip="Click to drilldown" display="'290321b'!M170" xr:uid="{00000000-0004-0000-0700-0000B7020000}"/>
    <hyperlink ref="B171" location="'290321b'!B171" tooltip="Click to drilldown" display="'290321b'!B171" xr:uid="{00000000-0004-0000-0700-0000B8020000}"/>
    <hyperlink ref="C171" location="'290321b'!C171" tooltip="Click to drilldown" display="'290321b'!C171" xr:uid="{00000000-0004-0000-0700-0000B9020000}"/>
    <hyperlink ref="D171" location="'290321b'!D171" tooltip="Click to drilldown" display="'290321b'!D171" xr:uid="{00000000-0004-0000-0700-0000BA020000}"/>
    <hyperlink ref="E171" location="'290321b'!E171" tooltip="Click to drilldown" display="'290321b'!E171" xr:uid="{00000000-0004-0000-0700-0000BB020000}"/>
    <hyperlink ref="F171" location="'290321b'!F171" tooltip="Click to drilldown" display="'290321b'!F171" xr:uid="{00000000-0004-0000-0700-0000BC020000}"/>
    <hyperlink ref="G171" location="'290321b'!G171" tooltip="Click to drilldown" display="'290321b'!G171" xr:uid="{00000000-0004-0000-0700-0000BD020000}"/>
    <hyperlink ref="H171" location="'290321b'!H171" tooltip="Click to drilldown" display="'290321b'!H171" xr:uid="{00000000-0004-0000-0700-0000BE020000}"/>
    <hyperlink ref="I171" location="'290321b'!I171" tooltip="Click to drilldown" display="'290321b'!I171" xr:uid="{00000000-0004-0000-0700-0000BF020000}"/>
    <hyperlink ref="J171" location="'290321b'!J171" tooltip="Click to drilldown" display="'290321b'!J171" xr:uid="{00000000-0004-0000-0700-0000C0020000}"/>
    <hyperlink ref="K171" location="'290321b'!K171" tooltip="Click to drilldown" display="'290321b'!K171" xr:uid="{00000000-0004-0000-0700-0000C1020000}"/>
    <hyperlink ref="L171" location="'290321b'!L171" tooltip="Click to drilldown" display="'290321b'!L171" xr:uid="{00000000-0004-0000-0700-0000C2020000}"/>
    <hyperlink ref="M171" location="'290321b'!M171" tooltip="Click to drilldown" display="'290321b'!M171" xr:uid="{00000000-0004-0000-0700-0000C3020000}"/>
    <hyperlink ref="B172" location="'290321b'!B172" tooltip="Click to drilldown" display="'290321b'!B172" xr:uid="{00000000-0004-0000-0700-0000C4020000}"/>
    <hyperlink ref="C172" location="'290321b'!C172" tooltip="Click to drilldown" display="'290321b'!C172" xr:uid="{00000000-0004-0000-0700-0000C5020000}"/>
    <hyperlink ref="D172" location="'290321b'!D172" tooltip="Click to drilldown" display="'290321b'!D172" xr:uid="{00000000-0004-0000-0700-0000C6020000}"/>
    <hyperlink ref="E172" location="'290321b'!E172" tooltip="Click to drilldown" display="'290321b'!E172" xr:uid="{00000000-0004-0000-0700-0000C7020000}"/>
    <hyperlink ref="F172" location="'290321b'!F172" tooltip="Click to drilldown" display="'290321b'!F172" xr:uid="{00000000-0004-0000-0700-0000C8020000}"/>
    <hyperlink ref="G172" location="'290321b'!G172" tooltip="Click to drilldown" display="'290321b'!G172" xr:uid="{00000000-0004-0000-0700-0000C9020000}"/>
    <hyperlink ref="H172" location="'290321b'!H172" tooltip="Click to drilldown" display="'290321b'!H172" xr:uid="{00000000-0004-0000-0700-0000CA020000}"/>
    <hyperlink ref="I172" location="'290321b'!I172" tooltip="Click to drilldown" display="'290321b'!I172" xr:uid="{00000000-0004-0000-0700-0000CB020000}"/>
    <hyperlink ref="J172" location="'290321b'!J172" tooltip="Click to drilldown" display="'290321b'!J172" xr:uid="{00000000-0004-0000-0700-0000CC020000}"/>
    <hyperlink ref="K172" location="'290321b'!K172" tooltip="Click to drilldown" display="'290321b'!K172" xr:uid="{00000000-0004-0000-0700-0000CD020000}"/>
    <hyperlink ref="L172" location="'290321b'!L172" tooltip="Click to drilldown" display="'290321b'!L172" xr:uid="{00000000-0004-0000-0700-0000CE020000}"/>
    <hyperlink ref="M172" location="'290321b'!M172" tooltip="Click to drilldown" display="'290321b'!M172" xr:uid="{00000000-0004-0000-0700-0000CF020000}"/>
    <hyperlink ref="B173" location="'290321b'!B173" tooltip="Click to drilldown" display="'290321b'!B173" xr:uid="{00000000-0004-0000-0700-0000D0020000}"/>
    <hyperlink ref="C173" location="'290321b'!C173" tooltip="Click to drilldown" display="'290321b'!C173" xr:uid="{00000000-0004-0000-0700-0000D1020000}"/>
    <hyperlink ref="D173" location="'290321b'!D173" tooltip="Click to drilldown" display="'290321b'!D173" xr:uid="{00000000-0004-0000-0700-0000D2020000}"/>
    <hyperlink ref="E173" location="'290321b'!E173" tooltip="Click to drilldown" display="'290321b'!E173" xr:uid="{00000000-0004-0000-0700-0000D3020000}"/>
    <hyperlink ref="F173" location="'290321b'!F173" tooltip="Click to drilldown" display="'290321b'!F173" xr:uid="{00000000-0004-0000-0700-0000D4020000}"/>
    <hyperlink ref="G173" location="'290321b'!G173" tooltip="Click to drilldown" display="'290321b'!G173" xr:uid="{00000000-0004-0000-0700-0000D5020000}"/>
    <hyperlink ref="H173" location="'290321b'!H173" tooltip="Click to drilldown" display="'290321b'!H173" xr:uid="{00000000-0004-0000-0700-0000D6020000}"/>
    <hyperlink ref="I173" location="'290321b'!I173" tooltip="Click to drilldown" display="'290321b'!I173" xr:uid="{00000000-0004-0000-0700-0000D7020000}"/>
    <hyperlink ref="J173" location="'290321b'!J173" tooltip="Click to drilldown" display="'290321b'!J173" xr:uid="{00000000-0004-0000-0700-0000D8020000}"/>
    <hyperlink ref="K173" location="'290321b'!K173" tooltip="Click to drilldown" display="'290321b'!K173" xr:uid="{00000000-0004-0000-0700-0000D9020000}"/>
    <hyperlink ref="L173" location="'290321b'!L173" tooltip="Click to drilldown" display="'290321b'!L173" xr:uid="{00000000-0004-0000-0700-0000DA020000}"/>
    <hyperlink ref="M173" location="'290321b'!M173" tooltip="Click to drilldown" display="'290321b'!M173" xr:uid="{00000000-0004-0000-0700-0000DB020000}"/>
    <hyperlink ref="B174" location="'290321b'!B174" tooltip="Click to drilldown" display="'290321b'!B174" xr:uid="{00000000-0004-0000-0700-0000DC020000}"/>
    <hyperlink ref="C174" location="'290321b'!C174" tooltip="Click to drilldown" display="'290321b'!C174" xr:uid="{00000000-0004-0000-0700-0000DD020000}"/>
    <hyperlink ref="D174" location="'290321b'!D174" tooltip="Click to drilldown" display="'290321b'!D174" xr:uid="{00000000-0004-0000-0700-0000DE020000}"/>
    <hyperlink ref="E174" location="'290321b'!E174" tooltip="Click to drilldown" display="'290321b'!E174" xr:uid="{00000000-0004-0000-0700-0000DF020000}"/>
    <hyperlink ref="F174" location="'290321b'!F174" tooltip="Click to drilldown" display="'290321b'!F174" xr:uid="{00000000-0004-0000-0700-0000E0020000}"/>
    <hyperlink ref="G174" location="'290321b'!G174" tooltip="Click to drilldown" display="'290321b'!G174" xr:uid="{00000000-0004-0000-0700-0000E1020000}"/>
    <hyperlink ref="H174" location="'290321b'!H174" tooltip="Click to drilldown" display="'290321b'!H174" xr:uid="{00000000-0004-0000-0700-0000E2020000}"/>
    <hyperlink ref="I174" location="'290321b'!I174" tooltip="Click to drilldown" display="'290321b'!I174" xr:uid="{00000000-0004-0000-0700-0000E3020000}"/>
    <hyperlink ref="J174" location="'290321b'!J174" tooltip="Click to drilldown" display="'290321b'!J174" xr:uid="{00000000-0004-0000-0700-0000E4020000}"/>
    <hyperlink ref="K174" location="'290321b'!K174" tooltip="Click to drilldown" display="'290321b'!K174" xr:uid="{00000000-0004-0000-0700-0000E5020000}"/>
    <hyperlink ref="L174" location="'290321b'!L174" tooltip="Click to drilldown" display="'290321b'!L174" xr:uid="{00000000-0004-0000-0700-0000E6020000}"/>
    <hyperlink ref="M174" location="'290321b'!M174" tooltip="Click to drilldown" display="'290321b'!M174" xr:uid="{00000000-0004-0000-0700-0000E7020000}"/>
    <hyperlink ref="B175" location="'290321b'!B175" tooltip="Click to drilldown" display="'290321b'!B175" xr:uid="{00000000-0004-0000-0700-0000E8020000}"/>
    <hyperlink ref="C175" location="'290321b'!C175" tooltip="Click to drilldown" display="'290321b'!C175" xr:uid="{00000000-0004-0000-0700-0000E9020000}"/>
    <hyperlink ref="D175" location="'290321b'!D175" tooltip="Click to drilldown" display="'290321b'!D175" xr:uid="{00000000-0004-0000-0700-0000EA020000}"/>
    <hyperlink ref="E175" location="'290321b'!E175" tooltip="Click to drilldown" display="'290321b'!E175" xr:uid="{00000000-0004-0000-0700-0000EB020000}"/>
    <hyperlink ref="F175" location="'290321b'!F175" tooltip="Click to drilldown" display="'290321b'!F175" xr:uid="{00000000-0004-0000-0700-0000EC020000}"/>
    <hyperlink ref="G175" location="'290321b'!G175" tooltip="Click to drilldown" display="'290321b'!G175" xr:uid="{00000000-0004-0000-0700-0000ED020000}"/>
    <hyperlink ref="H175" location="'290321b'!H175" tooltip="Click to drilldown" display="'290321b'!H175" xr:uid="{00000000-0004-0000-0700-0000EE020000}"/>
    <hyperlink ref="I175" location="'290321b'!I175" tooltip="Click to drilldown" display="'290321b'!I175" xr:uid="{00000000-0004-0000-0700-0000EF020000}"/>
    <hyperlink ref="J175" location="'290321b'!J175" tooltip="Click to drilldown" display="'290321b'!J175" xr:uid="{00000000-0004-0000-0700-0000F0020000}"/>
    <hyperlink ref="K175" location="'290321b'!K175" tooltip="Click to drilldown" display="'290321b'!K175" xr:uid="{00000000-0004-0000-0700-0000F1020000}"/>
    <hyperlink ref="L175" location="'290321b'!L175" tooltip="Click to drilldown" display="'290321b'!L175" xr:uid="{00000000-0004-0000-0700-0000F2020000}"/>
    <hyperlink ref="M175" location="'290321b'!M175" tooltip="Click to drilldown" display="'290321b'!M175" xr:uid="{00000000-0004-0000-0700-0000F3020000}"/>
    <hyperlink ref="B179" location="'290321b'!B179" tooltip="Click to drilldown" display="'290321b'!B179" xr:uid="{00000000-0004-0000-0700-0000F4020000}"/>
    <hyperlink ref="C179" location="'290321b'!C179" tooltip="Click to drilldown" display="'290321b'!C179" xr:uid="{00000000-0004-0000-0700-0000F5020000}"/>
    <hyperlink ref="D179" location="'290321b'!D179" tooltip="Click to drilldown" display="'290321b'!D179" xr:uid="{00000000-0004-0000-0700-0000F6020000}"/>
    <hyperlink ref="E179" location="'290321b'!E179" tooltip="Click to drilldown" display="'290321b'!E179" xr:uid="{00000000-0004-0000-0700-0000F7020000}"/>
    <hyperlink ref="F179" location="'290321b'!F179" tooltip="Click to drilldown" display="'290321b'!F179" xr:uid="{00000000-0004-0000-0700-0000F8020000}"/>
    <hyperlink ref="G179" location="'290321b'!G179" tooltip="Click to drilldown" display="'290321b'!G179" xr:uid="{00000000-0004-0000-0700-0000F9020000}"/>
    <hyperlink ref="H179" location="'290321b'!H179" tooltip="Click to drilldown" display="'290321b'!H179" xr:uid="{00000000-0004-0000-0700-0000FA020000}"/>
    <hyperlink ref="I179" location="'290321b'!I179" tooltip="Click to drilldown" display="'290321b'!I179" xr:uid="{00000000-0004-0000-0700-0000FB020000}"/>
    <hyperlink ref="J179" location="'290321b'!J179" tooltip="Click to drilldown" display="'290321b'!J179" xr:uid="{00000000-0004-0000-0700-0000FC020000}"/>
    <hyperlink ref="K179" location="'290321b'!K179" tooltip="Click to drilldown" display="'290321b'!K179" xr:uid="{00000000-0004-0000-0700-0000FD020000}"/>
    <hyperlink ref="L179" location="'290321b'!L179" tooltip="Click to drilldown" display="'290321b'!L179" xr:uid="{00000000-0004-0000-0700-0000FE020000}"/>
    <hyperlink ref="M179" location="'290321b'!M179" tooltip="Click to drilldown" display="'290321b'!M179" xr:uid="{00000000-0004-0000-0700-0000FF020000}"/>
    <hyperlink ref="B180" location="'290321b'!B180" tooltip="Click to drilldown" display="'290321b'!B180" xr:uid="{00000000-0004-0000-0700-000000030000}"/>
    <hyperlink ref="C180" location="'290321b'!C180" tooltip="Click to drilldown" display="'290321b'!C180" xr:uid="{00000000-0004-0000-0700-000001030000}"/>
    <hyperlink ref="D180" location="'290321b'!D180" tooltip="Click to drilldown" display="'290321b'!D180" xr:uid="{00000000-0004-0000-0700-000002030000}"/>
    <hyperlink ref="E180" location="'290321b'!E180" tooltip="Click to drilldown" display="'290321b'!E180" xr:uid="{00000000-0004-0000-0700-000003030000}"/>
    <hyperlink ref="F180" location="'290321b'!F180" tooltip="Click to drilldown" display="'290321b'!F180" xr:uid="{00000000-0004-0000-0700-000004030000}"/>
    <hyperlink ref="G180" location="'290321b'!G180" tooltip="Click to drilldown" display="'290321b'!G180" xr:uid="{00000000-0004-0000-0700-000005030000}"/>
    <hyperlink ref="H180" location="'290321b'!H180" tooltip="Click to drilldown" display="'290321b'!H180" xr:uid="{00000000-0004-0000-0700-000006030000}"/>
    <hyperlink ref="I180" location="'290321b'!I180" tooltip="Click to drilldown" display="'290321b'!I180" xr:uid="{00000000-0004-0000-0700-000007030000}"/>
    <hyperlink ref="J180" location="'290321b'!J180" tooltip="Click to drilldown" display="'290321b'!J180" xr:uid="{00000000-0004-0000-0700-000008030000}"/>
    <hyperlink ref="K180" location="'290321b'!K180" tooltip="Click to drilldown" display="'290321b'!K180" xr:uid="{00000000-0004-0000-0700-000009030000}"/>
    <hyperlink ref="L180" location="'290321b'!L180" tooltip="Click to drilldown" display="'290321b'!L180" xr:uid="{00000000-0004-0000-0700-00000A030000}"/>
    <hyperlink ref="M180" location="'290321b'!M180" tooltip="Click to drilldown" display="'290321b'!M180" xr:uid="{00000000-0004-0000-0700-00000B030000}"/>
    <hyperlink ref="B181" location="'290321b'!B181" tooltip="Click to drilldown" display="'290321b'!B181" xr:uid="{00000000-0004-0000-0700-00000C030000}"/>
    <hyperlink ref="C181" location="'290321b'!C181" tooltip="Click to drilldown" display="'290321b'!C181" xr:uid="{00000000-0004-0000-0700-00000D030000}"/>
    <hyperlink ref="D181" location="'290321b'!D181" tooltip="Click to drilldown" display="'290321b'!D181" xr:uid="{00000000-0004-0000-0700-00000E030000}"/>
    <hyperlink ref="E181" location="'290321b'!E181" tooltip="Click to drilldown" display="'290321b'!E181" xr:uid="{00000000-0004-0000-0700-00000F030000}"/>
    <hyperlink ref="F181" location="'290321b'!F181" tooltip="Click to drilldown" display="'290321b'!F181" xr:uid="{00000000-0004-0000-0700-000010030000}"/>
    <hyperlink ref="G181" location="'290321b'!G181" tooltip="Click to drilldown" display="'290321b'!G181" xr:uid="{00000000-0004-0000-0700-000011030000}"/>
    <hyperlink ref="H181" location="'290321b'!H181" tooltip="Click to drilldown" display="'290321b'!H181" xr:uid="{00000000-0004-0000-0700-000012030000}"/>
    <hyperlink ref="I181" location="'290321b'!I181" tooltip="Click to drilldown" display="'290321b'!I181" xr:uid="{00000000-0004-0000-0700-000013030000}"/>
    <hyperlink ref="J181" location="'290321b'!J181" tooltip="Click to drilldown" display="'290321b'!J181" xr:uid="{00000000-0004-0000-0700-000014030000}"/>
    <hyperlink ref="K181" location="'290321b'!K181" tooltip="Click to drilldown" display="'290321b'!K181" xr:uid="{00000000-0004-0000-0700-000015030000}"/>
    <hyperlink ref="L181" location="'290321b'!L181" tooltip="Click to drilldown" display="'290321b'!L181" xr:uid="{00000000-0004-0000-0700-000016030000}"/>
    <hyperlink ref="M181" location="'290321b'!M181" tooltip="Click to drilldown" display="'290321b'!M181" xr:uid="{00000000-0004-0000-0700-000017030000}"/>
    <hyperlink ref="B182" location="'290321b'!B182" tooltip="Click to drilldown" display="'290321b'!B182" xr:uid="{00000000-0004-0000-0700-000018030000}"/>
    <hyperlink ref="C182" location="'290321b'!C182" tooltip="Click to drilldown" display="'290321b'!C182" xr:uid="{00000000-0004-0000-0700-000019030000}"/>
    <hyperlink ref="D182" location="'290321b'!D182" tooltip="Click to drilldown" display="'290321b'!D182" xr:uid="{00000000-0004-0000-0700-00001A030000}"/>
    <hyperlink ref="E182" location="'290321b'!E182" tooltip="Click to drilldown" display="'290321b'!E182" xr:uid="{00000000-0004-0000-0700-00001B030000}"/>
    <hyperlink ref="F182" location="'290321b'!F182" tooltip="Click to drilldown" display="'290321b'!F182" xr:uid="{00000000-0004-0000-0700-00001C030000}"/>
    <hyperlink ref="G182" location="'290321b'!G182" tooltip="Click to drilldown" display="'290321b'!G182" xr:uid="{00000000-0004-0000-0700-00001D030000}"/>
    <hyperlink ref="H182" location="'290321b'!H182" tooltip="Click to drilldown" display="'290321b'!H182" xr:uid="{00000000-0004-0000-0700-00001E030000}"/>
    <hyperlink ref="I182" location="'290321b'!I182" tooltip="Click to drilldown" display="'290321b'!I182" xr:uid="{00000000-0004-0000-0700-00001F030000}"/>
    <hyperlink ref="J182" location="'290321b'!J182" tooltip="Click to drilldown" display="'290321b'!J182" xr:uid="{00000000-0004-0000-0700-000020030000}"/>
    <hyperlink ref="K182" location="'290321b'!K182" tooltip="Click to drilldown" display="'290321b'!K182" xr:uid="{00000000-0004-0000-0700-000021030000}"/>
    <hyperlink ref="L182" location="'290321b'!L182" tooltip="Click to drilldown" display="'290321b'!L182" xr:uid="{00000000-0004-0000-0700-000022030000}"/>
    <hyperlink ref="M182" location="'290321b'!M182" tooltip="Click to drilldown" display="'290321b'!M182" xr:uid="{00000000-0004-0000-0700-000023030000}"/>
    <hyperlink ref="B183" location="'290321b'!B183" tooltip="Click to drilldown" display="'290321b'!B183" xr:uid="{00000000-0004-0000-0700-000024030000}"/>
    <hyperlink ref="C183" location="'290321b'!C183" tooltip="Click to drilldown" display="'290321b'!C183" xr:uid="{00000000-0004-0000-0700-000025030000}"/>
    <hyperlink ref="D183" location="'290321b'!D183" tooltip="Click to drilldown" display="'290321b'!D183" xr:uid="{00000000-0004-0000-0700-000026030000}"/>
    <hyperlink ref="E183" location="'290321b'!E183" tooltip="Click to drilldown" display="'290321b'!E183" xr:uid="{00000000-0004-0000-0700-000027030000}"/>
    <hyperlink ref="F183" location="'290321b'!F183" tooltip="Click to drilldown" display="'290321b'!F183" xr:uid="{00000000-0004-0000-0700-000028030000}"/>
    <hyperlink ref="G183" location="'290321b'!G183" tooltip="Click to drilldown" display="'290321b'!G183" xr:uid="{00000000-0004-0000-0700-000029030000}"/>
    <hyperlink ref="H183" location="'290321b'!H183" tooltip="Click to drilldown" display="'290321b'!H183" xr:uid="{00000000-0004-0000-0700-00002A030000}"/>
    <hyperlink ref="I183" location="'290321b'!I183" tooltip="Click to drilldown" display="'290321b'!I183" xr:uid="{00000000-0004-0000-0700-00002B030000}"/>
    <hyperlink ref="J183" location="'290321b'!J183" tooltip="Click to drilldown" display="'290321b'!J183" xr:uid="{00000000-0004-0000-0700-00002C030000}"/>
    <hyperlink ref="K183" location="'290321b'!K183" tooltip="Click to drilldown" display="'290321b'!K183" xr:uid="{00000000-0004-0000-0700-00002D030000}"/>
    <hyperlink ref="L183" location="'290321b'!L183" tooltip="Click to drilldown" display="'290321b'!L183" xr:uid="{00000000-0004-0000-0700-00002E030000}"/>
    <hyperlink ref="M183" location="'290321b'!M183" tooltip="Click to drilldown" display="'290321b'!M183" xr:uid="{00000000-0004-0000-0700-00002F030000}"/>
    <hyperlink ref="B184" location="'290321b'!B184" tooltip="Click to drilldown" display="'290321b'!B184" xr:uid="{00000000-0004-0000-0700-000030030000}"/>
    <hyperlink ref="C184" location="'290321b'!C184" tooltip="Click to drilldown" display="'290321b'!C184" xr:uid="{00000000-0004-0000-0700-000031030000}"/>
    <hyperlink ref="D184" location="'290321b'!D184" tooltip="Click to drilldown" display="'290321b'!D184" xr:uid="{00000000-0004-0000-0700-000032030000}"/>
    <hyperlink ref="E184" location="'290321b'!E184" tooltip="Click to drilldown" display="'290321b'!E184" xr:uid="{00000000-0004-0000-0700-000033030000}"/>
    <hyperlink ref="F184" location="'290321b'!F184" tooltip="Click to drilldown" display="'290321b'!F184" xr:uid="{00000000-0004-0000-0700-000034030000}"/>
    <hyperlink ref="G184" location="'290321b'!G184" tooltip="Click to drilldown" display="'290321b'!G184" xr:uid="{00000000-0004-0000-0700-000035030000}"/>
    <hyperlink ref="H184" location="'290321b'!H184" tooltip="Click to drilldown" display="'290321b'!H184" xr:uid="{00000000-0004-0000-0700-000036030000}"/>
    <hyperlink ref="I184" location="'290321b'!I184" tooltip="Click to drilldown" display="'290321b'!I184" xr:uid="{00000000-0004-0000-0700-000037030000}"/>
    <hyperlink ref="J184" location="'290321b'!J184" tooltip="Click to drilldown" display="'290321b'!J184" xr:uid="{00000000-0004-0000-0700-000038030000}"/>
    <hyperlink ref="K184" location="'290321b'!K184" tooltip="Click to drilldown" display="'290321b'!K184" xr:uid="{00000000-0004-0000-0700-000039030000}"/>
    <hyperlink ref="L184" location="'290321b'!L184" tooltip="Click to drilldown" display="'290321b'!L184" xr:uid="{00000000-0004-0000-0700-00003A030000}"/>
    <hyperlink ref="M184" location="'290321b'!M184" tooltip="Click to drilldown" display="'290321b'!M184" xr:uid="{00000000-0004-0000-0700-00003B030000}"/>
    <hyperlink ref="B189" location="'290321b'!B189" tooltip="Click to drilldown" display="'290321b'!B189" xr:uid="{00000000-0004-0000-0700-00003C030000}"/>
    <hyperlink ref="C189" location="'290321b'!C189" tooltip="Click to drilldown" display="'290321b'!C189" xr:uid="{00000000-0004-0000-0700-00003D030000}"/>
    <hyperlink ref="D189" location="'290321b'!D189" tooltip="Click to drilldown" display="'290321b'!D189" xr:uid="{00000000-0004-0000-0700-00003E030000}"/>
    <hyperlink ref="E189" location="'290321b'!E189" tooltip="Click to drilldown" display="'290321b'!E189" xr:uid="{00000000-0004-0000-0700-00003F030000}"/>
    <hyperlink ref="F189" location="'290321b'!F189" tooltip="Click to drilldown" display="'290321b'!F189" xr:uid="{00000000-0004-0000-0700-000040030000}"/>
    <hyperlink ref="G189" location="'290321b'!G189" tooltip="Click to drilldown" display="'290321b'!G189" xr:uid="{00000000-0004-0000-0700-000041030000}"/>
    <hyperlink ref="H189" location="'290321b'!H189" tooltip="Click to drilldown" display="'290321b'!H189" xr:uid="{00000000-0004-0000-0700-000042030000}"/>
    <hyperlink ref="I189" location="'290321b'!I189" tooltip="Click to drilldown" display="'290321b'!I189" xr:uid="{00000000-0004-0000-0700-000043030000}"/>
    <hyperlink ref="J189" location="'290321b'!J189" tooltip="Click to drilldown" display="'290321b'!J189" xr:uid="{00000000-0004-0000-0700-000044030000}"/>
    <hyperlink ref="K189" location="'290321b'!K189" tooltip="Click to drilldown" display="'290321b'!K189" xr:uid="{00000000-0004-0000-0700-000045030000}"/>
    <hyperlink ref="L189" location="'290321b'!L189" tooltip="Click to drilldown" display="'290321b'!L189" xr:uid="{00000000-0004-0000-0700-000046030000}"/>
    <hyperlink ref="M189" location="'290321b'!M189" tooltip="Click to drilldown" display="'290321b'!M189" xr:uid="{00000000-0004-0000-0700-000047030000}"/>
    <hyperlink ref="B195" location="'290321b'!B195" tooltip="Click to drilldown" display="'290321b'!B195" xr:uid="{00000000-0004-0000-0700-000048030000}"/>
    <hyperlink ref="C195" location="'290321b'!C195" tooltip="Click to drilldown" display="'290321b'!C195" xr:uid="{00000000-0004-0000-0700-000049030000}"/>
    <hyperlink ref="D195" location="'290321b'!D195" tooltip="Click to drilldown" display="'290321b'!D195" xr:uid="{00000000-0004-0000-0700-00004A030000}"/>
    <hyperlink ref="E195" location="'290321b'!E195" tooltip="Click to drilldown" display="'290321b'!E195" xr:uid="{00000000-0004-0000-0700-00004B030000}"/>
    <hyperlink ref="F195" location="'290321b'!F195" tooltip="Click to drilldown" display="'290321b'!F195" xr:uid="{00000000-0004-0000-0700-00004C030000}"/>
    <hyperlink ref="G195" location="'290321b'!G195" tooltip="Click to drilldown" display="'290321b'!G195" xr:uid="{00000000-0004-0000-0700-00004D030000}"/>
    <hyperlink ref="H195" location="'290321b'!H195" tooltip="Click to drilldown" display="'290321b'!H195" xr:uid="{00000000-0004-0000-0700-00004E030000}"/>
    <hyperlink ref="I195" location="'290321b'!I195" tooltip="Click to drilldown" display="'290321b'!I195" xr:uid="{00000000-0004-0000-0700-00004F030000}"/>
    <hyperlink ref="J195" location="'290321b'!J195" tooltip="Click to drilldown" display="'290321b'!J195" xr:uid="{00000000-0004-0000-0700-000050030000}"/>
    <hyperlink ref="K195" location="'290321b'!K195" tooltip="Click to drilldown" display="'290321b'!K195" xr:uid="{00000000-0004-0000-0700-000051030000}"/>
    <hyperlink ref="L195" location="'290321b'!L195" tooltip="Click to drilldown" display="'290321b'!L195" xr:uid="{00000000-0004-0000-0700-000052030000}"/>
    <hyperlink ref="M195" location="'290321b'!M195" tooltip="Click to drilldown" display="'290321b'!M195" xr:uid="{00000000-0004-0000-0700-000053030000}"/>
    <hyperlink ref="B199" location="'290321b'!B199" tooltip="Click to drilldown" display="'290321b'!B199" xr:uid="{00000000-0004-0000-0700-000054030000}"/>
    <hyperlink ref="C199" location="'290321b'!C199" tooltip="Click to drilldown" display="'290321b'!C199" xr:uid="{00000000-0004-0000-0700-000055030000}"/>
    <hyperlink ref="D199" location="'290321b'!D199" tooltip="Click to drilldown" display="'290321b'!D199" xr:uid="{00000000-0004-0000-0700-000056030000}"/>
    <hyperlink ref="E199" location="'290321b'!E199" tooltip="Click to drilldown" display="'290321b'!E199" xr:uid="{00000000-0004-0000-0700-000057030000}"/>
    <hyperlink ref="F199" location="'290321b'!F199" tooltip="Click to drilldown" display="'290321b'!F199" xr:uid="{00000000-0004-0000-0700-000058030000}"/>
    <hyperlink ref="G199" location="'290321b'!G199" tooltip="Click to drilldown" display="'290321b'!G199" xr:uid="{00000000-0004-0000-0700-000059030000}"/>
    <hyperlink ref="H199" location="'290321b'!H199" tooltip="Click to drilldown" display="'290321b'!H199" xr:uid="{00000000-0004-0000-0700-00005A030000}"/>
    <hyperlink ref="I199" location="'290321b'!I199" tooltip="Click to drilldown" display="'290321b'!I199" xr:uid="{00000000-0004-0000-0700-00005B030000}"/>
    <hyperlink ref="J199" location="'290321b'!J199" tooltip="Click to drilldown" display="'290321b'!J199" xr:uid="{00000000-0004-0000-0700-00005C030000}"/>
    <hyperlink ref="K199" location="'290321b'!K199" tooltip="Click to drilldown" display="'290321b'!K199" xr:uid="{00000000-0004-0000-0700-00005D030000}"/>
    <hyperlink ref="L199" location="'290321b'!L199" tooltip="Click to drilldown" display="'290321b'!L199" xr:uid="{00000000-0004-0000-0700-00005E030000}"/>
    <hyperlink ref="M199" location="'290321b'!M199" tooltip="Click to drilldown" display="'290321b'!M199" xr:uid="{00000000-0004-0000-0700-00005F030000}"/>
    <hyperlink ref="B204" location="'290321b'!B204" tooltip="Click to drilldown" display="'290321b'!B204" xr:uid="{00000000-0004-0000-0700-000060030000}"/>
    <hyperlink ref="C204" location="'290321b'!C204" tooltip="Click to drilldown" display="'290321b'!C204" xr:uid="{00000000-0004-0000-0700-000061030000}"/>
    <hyperlink ref="D204" location="'290321b'!D204" tooltip="Click to drilldown" display="'290321b'!D204" xr:uid="{00000000-0004-0000-0700-000062030000}"/>
    <hyperlink ref="E204" location="'290321b'!E204" tooltip="Click to drilldown" display="'290321b'!E204" xr:uid="{00000000-0004-0000-0700-000063030000}"/>
    <hyperlink ref="F204" location="'290321b'!F204" tooltip="Click to drilldown" display="'290321b'!F204" xr:uid="{00000000-0004-0000-0700-000064030000}"/>
    <hyperlink ref="G204" location="'290321b'!G204" tooltip="Click to drilldown" display="'290321b'!G204" xr:uid="{00000000-0004-0000-0700-000065030000}"/>
    <hyperlink ref="H204" location="'290321b'!H204" tooltip="Click to drilldown" display="'290321b'!H204" xr:uid="{00000000-0004-0000-0700-000066030000}"/>
    <hyperlink ref="I204" location="'290321b'!I204" tooltip="Click to drilldown" display="'290321b'!I204" xr:uid="{00000000-0004-0000-0700-000067030000}"/>
    <hyperlink ref="J204" location="'290321b'!J204" tooltip="Click to drilldown" display="'290321b'!J204" xr:uid="{00000000-0004-0000-0700-000068030000}"/>
    <hyperlink ref="K204" location="'290321b'!K204" tooltip="Click to drilldown" display="'290321b'!K204" xr:uid="{00000000-0004-0000-0700-000069030000}"/>
    <hyperlink ref="L204" location="'290321b'!L204" tooltip="Click to drilldown" display="'290321b'!L204" xr:uid="{00000000-0004-0000-0700-00006A030000}"/>
    <hyperlink ref="M204" location="'290321b'!M204" tooltip="Click to drilldown" display="'290321b'!M204" xr:uid="{00000000-0004-0000-0700-00006B030000}"/>
    <hyperlink ref="B209" location="'290321b'!B209" tooltip="Click to drilldown" display="'290321b'!B209" xr:uid="{00000000-0004-0000-0700-00006C030000}"/>
    <hyperlink ref="C209" location="'290321b'!C209" tooltip="Click to drilldown" display="'290321b'!C209" xr:uid="{00000000-0004-0000-0700-00006D030000}"/>
    <hyperlink ref="D209" location="'290321b'!D209" tooltip="Click to drilldown" display="'290321b'!D209" xr:uid="{00000000-0004-0000-0700-00006E030000}"/>
    <hyperlink ref="E209" location="'290321b'!E209" tooltip="Click to drilldown" display="'290321b'!E209" xr:uid="{00000000-0004-0000-0700-00006F030000}"/>
    <hyperlink ref="F209" location="'290321b'!F209" tooltip="Click to drilldown" display="'290321b'!F209" xr:uid="{00000000-0004-0000-0700-000070030000}"/>
    <hyperlink ref="G209" location="'290321b'!G209" tooltip="Click to drilldown" display="'290321b'!G209" xr:uid="{00000000-0004-0000-0700-000071030000}"/>
    <hyperlink ref="H209" location="'290321b'!H209" tooltip="Click to drilldown" display="'290321b'!H209" xr:uid="{00000000-0004-0000-0700-000072030000}"/>
    <hyperlink ref="I209" location="'290321b'!I209" tooltip="Click to drilldown" display="'290321b'!I209" xr:uid="{00000000-0004-0000-0700-000073030000}"/>
    <hyperlink ref="J209" location="'290321b'!J209" tooltip="Click to drilldown" display="'290321b'!J209" xr:uid="{00000000-0004-0000-0700-000074030000}"/>
    <hyperlink ref="K209" location="'290321b'!K209" tooltip="Click to drilldown" display="'290321b'!K209" xr:uid="{00000000-0004-0000-0700-000075030000}"/>
    <hyperlink ref="L209" location="'290321b'!L209" tooltip="Click to drilldown" display="'290321b'!L209" xr:uid="{00000000-0004-0000-0700-000076030000}"/>
    <hyperlink ref="M209" location="'290321b'!M209" tooltip="Click to drilldown" display="'290321b'!M209" xr:uid="{00000000-0004-0000-0700-000077030000}"/>
    <hyperlink ref="B210" location="'290321b'!B210" tooltip="Click to drilldown" display="'290321b'!B210" xr:uid="{00000000-0004-0000-0700-000078030000}"/>
    <hyperlink ref="C210" location="'290321b'!C210" tooltip="Click to drilldown" display="'290321b'!C210" xr:uid="{00000000-0004-0000-0700-000079030000}"/>
    <hyperlink ref="D210" location="'290321b'!D210" tooltip="Click to drilldown" display="'290321b'!D210" xr:uid="{00000000-0004-0000-0700-00007A030000}"/>
    <hyperlink ref="E210" location="'290321b'!E210" tooltip="Click to drilldown" display="'290321b'!E210" xr:uid="{00000000-0004-0000-0700-00007B030000}"/>
    <hyperlink ref="F210" location="'290321b'!F210" tooltip="Click to drilldown" display="'290321b'!F210" xr:uid="{00000000-0004-0000-0700-00007C030000}"/>
    <hyperlink ref="G210" location="'290321b'!G210" tooltip="Click to drilldown" display="'290321b'!G210" xr:uid="{00000000-0004-0000-0700-00007D030000}"/>
    <hyperlink ref="H210" location="'290321b'!H210" tooltip="Click to drilldown" display="'290321b'!H210" xr:uid="{00000000-0004-0000-0700-00007E030000}"/>
    <hyperlink ref="I210" location="'290321b'!I210" tooltip="Click to drilldown" display="'290321b'!I210" xr:uid="{00000000-0004-0000-0700-00007F030000}"/>
    <hyperlink ref="J210" location="'290321b'!J210" tooltip="Click to drilldown" display="'290321b'!J210" xr:uid="{00000000-0004-0000-0700-000080030000}"/>
    <hyperlink ref="K210" location="'290321b'!K210" tooltip="Click to drilldown" display="'290321b'!K210" xr:uid="{00000000-0004-0000-0700-000081030000}"/>
    <hyperlink ref="L210" location="'290321b'!L210" tooltip="Click to drilldown" display="'290321b'!L210" xr:uid="{00000000-0004-0000-0700-000082030000}"/>
    <hyperlink ref="M210" location="'290321b'!M210" tooltip="Click to drilldown" display="'290321b'!M210" xr:uid="{00000000-0004-0000-0700-000083030000}"/>
    <hyperlink ref="B211" location="'290321b'!B211" tooltip="Click to drilldown" display="'290321b'!B211" xr:uid="{00000000-0004-0000-0700-000084030000}"/>
    <hyperlink ref="C211" location="'290321b'!C211" tooltip="Click to drilldown" display="'290321b'!C211" xr:uid="{00000000-0004-0000-0700-000085030000}"/>
    <hyperlink ref="D211" location="'290321b'!D211" tooltip="Click to drilldown" display="'290321b'!D211" xr:uid="{00000000-0004-0000-0700-000086030000}"/>
    <hyperlink ref="E211" location="'290321b'!E211" tooltip="Click to drilldown" display="'290321b'!E211" xr:uid="{00000000-0004-0000-0700-000087030000}"/>
    <hyperlink ref="F211" location="'290321b'!F211" tooltip="Click to drilldown" display="'290321b'!F211" xr:uid="{00000000-0004-0000-0700-000088030000}"/>
    <hyperlink ref="G211" location="'290321b'!G211" tooltip="Click to drilldown" display="'290321b'!G211" xr:uid="{00000000-0004-0000-0700-000089030000}"/>
    <hyperlink ref="H211" location="'290321b'!H211" tooltip="Click to drilldown" display="'290321b'!H211" xr:uid="{00000000-0004-0000-0700-00008A030000}"/>
    <hyperlink ref="I211" location="'290321b'!I211" tooltip="Click to drilldown" display="'290321b'!I211" xr:uid="{00000000-0004-0000-0700-00008B030000}"/>
    <hyperlink ref="J211" location="'290321b'!J211" tooltip="Click to drilldown" display="'290321b'!J211" xr:uid="{00000000-0004-0000-0700-00008C030000}"/>
    <hyperlink ref="K211" location="'290321b'!K211" tooltip="Click to drilldown" display="'290321b'!K211" xr:uid="{00000000-0004-0000-0700-00008D030000}"/>
    <hyperlink ref="L211" location="'290321b'!L211" tooltip="Click to drilldown" display="'290321b'!L211" xr:uid="{00000000-0004-0000-0700-00008E030000}"/>
    <hyperlink ref="M211" location="'290321b'!M211" tooltip="Click to drilldown" display="'290321b'!M211" xr:uid="{00000000-0004-0000-0700-00008F030000}"/>
    <hyperlink ref="B223" location="'290321b'!B223" tooltip="Click to drilldown" display="'290321b'!B223" xr:uid="{00000000-0004-0000-0700-000090030000}"/>
    <hyperlink ref="C223" location="'290321b'!C223" tooltip="Click to drilldown" display="'290321b'!C223" xr:uid="{00000000-0004-0000-0700-000091030000}"/>
    <hyperlink ref="D223" location="'290321b'!D223" tooltip="Click to drilldown" display="'290321b'!D223" xr:uid="{00000000-0004-0000-0700-000092030000}"/>
    <hyperlink ref="E223" location="'290321b'!E223" tooltip="Click to drilldown" display="'290321b'!E223" xr:uid="{00000000-0004-0000-0700-000093030000}"/>
    <hyperlink ref="F223" location="'290321b'!F223" tooltip="Click to drilldown" display="'290321b'!F223" xr:uid="{00000000-0004-0000-0700-000094030000}"/>
    <hyperlink ref="G223" location="'290321b'!G223" tooltip="Click to drilldown" display="'290321b'!G223" xr:uid="{00000000-0004-0000-0700-000095030000}"/>
    <hyperlink ref="H223" location="'290321b'!H223" tooltip="Click to drilldown" display="'290321b'!H223" xr:uid="{00000000-0004-0000-0700-000096030000}"/>
    <hyperlink ref="I223" location="'290321b'!I223" tooltip="Click to drilldown" display="'290321b'!I223" xr:uid="{00000000-0004-0000-0700-000097030000}"/>
    <hyperlink ref="J223" location="'290321b'!J223" tooltip="Click to drilldown" display="'290321b'!J223" xr:uid="{00000000-0004-0000-0700-000098030000}"/>
    <hyperlink ref="K223" location="'290321b'!K223" tooltip="Click to drilldown" display="'290321b'!K223" xr:uid="{00000000-0004-0000-0700-000099030000}"/>
    <hyperlink ref="L223" location="'290321b'!L223" tooltip="Click to drilldown" display="'290321b'!L223" xr:uid="{00000000-0004-0000-0700-00009A030000}"/>
    <hyperlink ref="M223" location="'290321b'!M223" tooltip="Click to drilldown" display="'290321b'!M223" xr:uid="{00000000-0004-0000-0700-00009B030000}"/>
    <hyperlink ref="B224" location="'290321b'!B224" tooltip="Click to drilldown" display="'290321b'!B224" xr:uid="{00000000-0004-0000-0700-00009C030000}"/>
    <hyperlink ref="C224" location="'290321b'!C224" tooltip="Click to drilldown" display="'290321b'!C224" xr:uid="{00000000-0004-0000-0700-00009D030000}"/>
    <hyperlink ref="D224" location="'290321b'!D224" tooltip="Click to drilldown" display="'290321b'!D224" xr:uid="{00000000-0004-0000-0700-00009E030000}"/>
    <hyperlink ref="E224" location="'290321b'!E224" tooltip="Click to drilldown" display="'290321b'!E224" xr:uid="{00000000-0004-0000-0700-00009F030000}"/>
    <hyperlink ref="F224" location="'290321b'!F224" tooltip="Click to drilldown" display="'290321b'!F224" xr:uid="{00000000-0004-0000-0700-0000A0030000}"/>
    <hyperlink ref="G224" location="'290321b'!G224" tooltip="Click to drilldown" display="'290321b'!G224" xr:uid="{00000000-0004-0000-0700-0000A1030000}"/>
    <hyperlink ref="H224" location="'290321b'!H224" tooltip="Click to drilldown" display="'290321b'!H224" xr:uid="{00000000-0004-0000-0700-0000A2030000}"/>
    <hyperlink ref="I224" location="'290321b'!I224" tooltip="Click to drilldown" display="'290321b'!I224" xr:uid="{00000000-0004-0000-0700-0000A3030000}"/>
    <hyperlink ref="J224" location="'290321b'!J224" tooltip="Click to drilldown" display="'290321b'!J224" xr:uid="{00000000-0004-0000-0700-0000A4030000}"/>
    <hyperlink ref="K224" location="'290321b'!K224" tooltip="Click to drilldown" display="'290321b'!K224" xr:uid="{00000000-0004-0000-0700-0000A5030000}"/>
    <hyperlink ref="L224" location="'290321b'!L224" tooltip="Click to drilldown" display="'290321b'!L224" xr:uid="{00000000-0004-0000-0700-0000A6030000}"/>
    <hyperlink ref="M224" location="'290321b'!M224" tooltip="Click to drilldown" display="'290321b'!M224" xr:uid="{00000000-0004-0000-0700-0000A7030000}"/>
    <hyperlink ref="B225" location="'290321b'!B225" tooltip="Click to drilldown" display="'290321b'!B225" xr:uid="{00000000-0004-0000-0700-0000A8030000}"/>
    <hyperlink ref="C225" location="'290321b'!C225" tooltip="Click to drilldown" display="'290321b'!C225" xr:uid="{00000000-0004-0000-0700-0000A9030000}"/>
    <hyperlink ref="D225" location="'290321b'!D225" tooltip="Click to drilldown" display="'290321b'!D225" xr:uid="{00000000-0004-0000-0700-0000AA030000}"/>
    <hyperlink ref="E225" location="'290321b'!E225" tooltip="Click to drilldown" display="'290321b'!E225" xr:uid="{00000000-0004-0000-0700-0000AB030000}"/>
    <hyperlink ref="F225" location="'290321b'!F225" tooltip="Click to drilldown" display="'290321b'!F225" xr:uid="{00000000-0004-0000-0700-0000AC030000}"/>
    <hyperlink ref="G225" location="'290321b'!G225" tooltip="Click to drilldown" display="'290321b'!G225" xr:uid="{00000000-0004-0000-0700-0000AD030000}"/>
    <hyperlink ref="H225" location="'290321b'!H225" tooltip="Click to drilldown" display="'290321b'!H225" xr:uid="{00000000-0004-0000-0700-0000AE030000}"/>
    <hyperlink ref="I225" location="'290321b'!I225" tooltip="Click to drilldown" display="'290321b'!I225" xr:uid="{00000000-0004-0000-0700-0000AF030000}"/>
    <hyperlink ref="J225" location="'290321b'!J225" tooltip="Click to drilldown" display="'290321b'!J225" xr:uid="{00000000-0004-0000-0700-0000B0030000}"/>
    <hyperlink ref="K225" location="'290321b'!K225" tooltip="Click to drilldown" display="'290321b'!K225" xr:uid="{00000000-0004-0000-0700-0000B1030000}"/>
    <hyperlink ref="L225" location="'290321b'!L225" tooltip="Click to drilldown" display="'290321b'!L225" xr:uid="{00000000-0004-0000-0700-0000B2030000}"/>
    <hyperlink ref="M225" location="'290321b'!M225" tooltip="Click to drilldown" display="'290321b'!M225" xr:uid="{00000000-0004-0000-0700-0000B3030000}"/>
    <hyperlink ref="B226" location="'290321b'!B226" tooltip="Click to drilldown" display="'290321b'!B226" xr:uid="{00000000-0004-0000-0700-0000B4030000}"/>
    <hyperlink ref="C226" location="'290321b'!C226" tooltip="Click to drilldown" display="'290321b'!C226" xr:uid="{00000000-0004-0000-0700-0000B5030000}"/>
    <hyperlink ref="D226" location="'290321b'!D226" tooltip="Click to drilldown" display="'290321b'!D226" xr:uid="{00000000-0004-0000-0700-0000B6030000}"/>
    <hyperlink ref="E226" location="'290321b'!E226" tooltip="Click to drilldown" display="'290321b'!E226" xr:uid="{00000000-0004-0000-0700-0000B7030000}"/>
    <hyperlink ref="F226" location="'290321b'!F226" tooltip="Click to drilldown" display="'290321b'!F226" xr:uid="{00000000-0004-0000-0700-0000B8030000}"/>
    <hyperlink ref="G226" location="'290321b'!G226" tooltip="Click to drilldown" display="'290321b'!G226" xr:uid="{00000000-0004-0000-0700-0000B9030000}"/>
    <hyperlink ref="H226" location="'290321b'!H226" tooltip="Click to drilldown" display="'290321b'!H226" xr:uid="{00000000-0004-0000-0700-0000BA030000}"/>
    <hyperlink ref="I226" location="'290321b'!I226" tooltip="Click to drilldown" display="'290321b'!I226" xr:uid="{00000000-0004-0000-0700-0000BB030000}"/>
    <hyperlink ref="J226" location="'290321b'!J226" tooltip="Click to drilldown" display="'290321b'!J226" xr:uid="{00000000-0004-0000-0700-0000BC030000}"/>
    <hyperlink ref="K226" location="'290321b'!K226" tooltip="Click to drilldown" display="'290321b'!K226" xr:uid="{00000000-0004-0000-0700-0000BD030000}"/>
    <hyperlink ref="L226" location="'290321b'!L226" tooltip="Click to drilldown" display="'290321b'!L226" xr:uid="{00000000-0004-0000-0700-0000BE030000}"/>
    <hyperlink ref="M226" location="'290321b'!M226" tooltip="Click to drilldown" display="'290321b'!M226" xr:uid="{00000000-0004-0000-0700-0000BF030000}"/>
    <hyperlink ref="B227" location="'290321b'!B227" tooltip="Click to drilldown" display="'290321b'!B227" xr:uid="{00000000-0004-0000-0700-0000C0030000}"/>
    <hyperlink ref="C227" location="'290321b'!C227" tooltip="Click to drilldown" display="'290321b'!C227" xr:uid="{00000000-0004-0000-0700-0000C1030000}"/>
    <hyperlink ref="D227" location="'290321b'!D227" tooltip="Click to drilldown" display="'290321b'!D227" xr:uid="{00000000-0004-0000-0700-0000C2030000}"/>
    <hyperlink ref="E227" location="'290321b'!E227" tooltip="Click to drilldown" display="'290321b'!E227" xr:uid="{00000000-0004-0000-0700-0000C3030000}"/>
    <hyperlink ref="F227" location="'290321b'!F227" tooltip="Click to drilldown" display="'290321b'!F227" xr:uid="{00000000-0004-0000-0700-0000C4030000}"/>
    <hyperlink ref="G227" location="'290321b'!G227" tooltip="Click to drilldown" display="'290321b'!G227" xr:uid="{00000000-0004-0000-0700-0000C5030000}"/>
    <hyperlink ref="H227" location="'290321b'!H227" tooltip="Click to drilldown" display="'290321b'!H227" xr:uid="{00000000-0004-0000-0700-0000C6030000}"/>
    <hyperlink ref="I227" location="'290321b'!I227" tooltip="Click to drilldown" display="'290321b'!I227" xr:uid="{00000000-0004-0000-0700-0000C7030000}"/>
    <hyperlink ref="J227" location="'290321b'!J227" tooltip="Click to drilldown" display="'290321b'!J227" xr:uid="{00000000-0004-0000-0700-0000C8030000}"/>
    <hyperlink ref="K227" location="'290321b'!K227" tooltip="Click to drilldown" display="'290321b'!K227" xr:uid="{00000000-0004-0000-0700-0000C9030000}"/>
    <hyperlink ref="L227" location="'290321b'!L227" tooltip="Click to drilldown" display="'290321b'!L227" xr:uid="{00000000-0004-0000-0700-0000CA030000}"/>
    <hyperlink ref="M227" location="'290321b'!M227" tooltip="Click to drilldown" display="'290321b'!M227" xr:uid="{00000000-0004-0000-0700-0000CB030000}"/>
    <hyperlink ref="B228" location="'290321b'!B228" tooltip="Click to drilldown" display="'290321b'!B228" xr:uid="{00000000-0004-0000-0700-0000CC030000}"/>
    <hyperlink ref="C228" location="'290321b'!C228" tooltip="Click to drilldown" display="'290321b'!C228" xr:uid="{00000000-0004-0000-0700-0000CD030000}"/>
    <hyperlink ref="D228" location="'290321b'!D228" tooltip="Click to drilldown" display="'290321b'!D228" xr:uid="{00000000-0004-0000-0700-0000CE030000}"/>
    <hyperlink ref="E228" location="'290321b'!E228" tooltip="Click to drilldown" display="'290321b'!E228" xr:uid="{00000000-0004-0000-0700-0000CF030000}"/>
    <hyperlink ref="F228" location="'290321b'!F228" tooltip="Click to drilldown" display="'290321b'!F228" xr:uid="{00000000-0004-0000-0700-0000D0030000}"/>
    <hyperlink ref="G228" location="'290321b'!G228" tooltip="Click to drilldown" display="'290321b'!G228" xr:uid="{00000000-0004-0000-0700-0000D1030000}"/>
    <hyperlink ref="H228" location="'290321b'!H228" tooltip="Click to drilldown" display="'290321b'!H228" xr:uid="{00000000-0004-0000-0700-0000D2030000}"/>
    <hyperlink ref="I228" location="'290321b'!I228" tooltip="Click to drilldown" display="'290321b'!I228" xr:uid="{00000000-0004-0000-0700-0000D3030000}"/>
    <hyperlink ref="J228" location="'290321b'!J228" tooltip="Click to drilldown" display="'290321b'!J228" xr:uid="{00000000-0004-0000-0700-0000D4030000}"/>
    <hyperlink ref="K228" location="'290321b'!K228" tooltip="Click to drilldown" display="'290321b'!K228" xr:uid="{00000000-0004-0000-0700-0000D5030000}"/>
    <hyperlink ref="L228" location="'290321b'!L228" tooltip="Click to drilldown" display="'290321b'!L228" xr:uid="{00000000-0004-0000-0700-0000D6030000}"/>
    <hyperlink ref="M228" location="'290321b'!M228" tooltip="Click to drilldown" display="'290321b'!M228" xr:uid="{00000000-0004-0000-0700-0000D7030000}"/>
    <hyperlink ref="B232" location="'290321b'!B232" tooltip="Click to drilldown" display="'290321b'!B232" xr:uid="{00000000-0004-0000-0700-0000D8030000}"/>
    <hyperlink ref="C232" location="'290321b'!C232" tooltip="Click to drilldown" display="'290321b'!C232" xr:uid="{00000000-0004-0000-0700-0000D9030000}"/>
    <hyperlink ref="D232" location="'290321b'!D232" tooltip="Click to drilldown" display="'290321b'!D232" xr:uid="{00000000-0004-0000-0700-0000DA030000}"/>
    <hyperlink ref="E232" location="'290321b'!E232" tooltip="Click to drilldown" display="'290321b'!E232" xr:uid="{00000000-0004-0000-0700-0000DB030000}"/>
    <hyperlink ref="F232" location="'290321b'!F232" tooltip="Click to drilldown" display="'290321b'!F232" xr:uid="{00000000-0004-0000-0700-0000DC030000}"/>
    <hyperlink ref="G232" location="'290321b'!G232" tooltip="Click to drilldown" display="'290321b'!G232" xr:uid="{00000000-0004-0000-0700-0000DD030000}"/>
    <hyperlink ref="H232" location="'290321b'!H232" tooltip="Click to drilldown" display="'290321b'!H232" xr:uid="{00000000-0004-0000-0700-0000DE030000}"/>
    <hyperlink ref="I232" location="'290321b'!I232" tooltip="Click to drilldown" display="'290321b'!I232" xr:uid="{00000000-0004-0000-0700-0000DF030000}"/>
    <hyperlink ref="J232" location="'290321b'!J232" tooltip="Click to drilldown" display="'290321b'!J232" xr:uid="{00000000-0004-0000-0700-0000E0030000}"/>
    <hyperlink ref="K232" location="'290321b'!K232" tooltip="Click to drilldown" display="'290321b'!K232" xr:uid="{00000000-0004-0000-0700-0000E1030000}"/>
    <hyperlink ref="L232" location="'290321b'!L232" tooltip="Click to drilldown" display="'290321b'!L232" xr:uid="{00000000-0004-0000-0700-0000E2030000}"/>
    <hyperlink ref="M232" location="'290321b'!M232" tooltip="Click to drilldown" display="'290321b'!M232" xr:uid="{00000000-0004-0000-0700-0000E3030000}"/>
    <hyperlink ref="B233" location="'290321b'!B233" tooltip="Click to drilldown" display="'290321b'!B233" xr:uid="{00000000-0004-0000-0700-0000E4030000}"/>
    <hyperlink ref="C233" location="'290321b'!C233" tooltip="Click to drilldown" display="'290321b'!C233" xr:uid="{00000000-0004-0000-0700-0000E5030000}"/>
    <hyperlink ref="D233" location="'290321b'!D233" tooltip="Click to drilldown" display="'290321b'!D233" xr:uid="{00000000-0004-0000-0700-0000E6030000}"/>
    <hyperlink ref="E233" location="'290321b'!E233" tooltip="Click to drilldown" display="'290321b'!E233" xr:uid="{00000000-0004-0000-0700-0000E7030000}"/>
    <hyperlink ref="F233" location="'290321b'!F233" tooltip="Click to drilldown" display="'290321b'!F233" xr:uid="{00000000-0004-0000-0700-0000E8030000}"/>
    <hyperlink ref="G233" location="'290321b'!G233" tooltip="Click to drilldown" display="'290321b'!G233" xr:uid="{00000000-0004-0000-0700-0000E9030000}"/>
    <hyperlink ref="H233" location="'290321b'!H233" tooltip="Click to drilldown" display="'290321b'!H233" xr:uid="{00000000-0004-0000-0700-0000EA030000}"/>
    <hyperlink ref="I233" location="'290321b'!I233" tooltip="Click to drilldown" display="'290321b'!I233" xr:uid="{00000000-0004-0000-0700-0000EB030000}"/>
    <hyperlink ref="J233" location="'290321b'!J233" tooltip="Click to drilldown" display="'290321b'!J233" xr:uid="{00000000-0004-0000-0700-0000EC030000}"/>
    <hyperlink ref="K233" location="'290321b'!K233" tooltip="Click to drilldown" display="'290321b'!K233" xr:uid="{00000000-0004-0000-0700-0000ED030000}"/>
    <hyperlink ref="L233" location="'290321b'!L233" tooltip="Click to drilldown" display="'290321b'!L233" xr:uid="{00000000-0004-0000-0700-0000EE030000}"/>
    <hyperlink ref="M233" location="'290321b'!M233" tooltip="Click to drilldown" display="'290321b'!M233" xr:uid="{00000000-0004-0000-0700-0000EF030000}"/>
    <hyperlink ref="B234" location="'290321b'!B234" tooltip="Click to drilldown" display="'290321b'!B234" xr:uid="{00000000-0004-0000-0700-0000F0030000}"/>
    <hyperlink ref="C234" location="'290321b'!C234" tooltip="Click to drilldown" display="'290321b'!C234" xr:uid="{00000000-0004-0000-0700-0000F1030000}"/>
    <hyperlink ref="D234" location="'290321b'!D234" tooltip="Click to drilldown" display="'290321b'!D234" xr:uid="{00000000-0004-0000-0700-0000F2030000}"/>
    <hyperlink ref="E234" location="'290321b'!E234" tooltip="Click to drilldown" display="'290321b'!E234" xr:uid="{00000000-0004-0000-0700-0000F3030000}"/>
    <hyperlink ref="F234" location="'290321b'!F234" tooltip="Click to drilldown" display="'290321b'!F234" xr:uid="{00000000-0004-0000-0700-0000F4030000}"/>
    <hyperlink ref="G234" location="'290321b'!G234" tooltip="Click to drilldown" display="'290321b'!G234" xr:uid="{00000000-0004-0000-0700-0000F5030000}"/>
    <hyperlink ref="H234" location="'290321b'!H234" tooltip="Click to drilldown" display="'290321b'!H234" xr:uid="{00000000-0004-0000-0700-0000F6030000}"/>
    <hyperlink ref="I234" location="'290321b'!I234" tooltip="Click to drilldown" display="'290321b'!I234" xr:uid="{00000000-0004-0000-0700-0000F7030000}"/>
    <hyperlink ref="J234" location="'290321b'!J234" tooltip="Click to drilldown" display="'290321b'!J234" xr:uid="{00000000-0004-0000-0700-0000F8030000}"/>
    <hyperlink ref="K234" location="'290321b'!K234" tooltip="Click to drilldown" display="'290321b'!K234" xr:uid="{00000000-0004-0000-0700-0000F9030000}"/>
    <hyperlink ref="L234" location="'290321b'!L234" tooltip="Click to drilldown" display="'290321b'!L234" xr:uid="{00000000-0004-0000-0700-0000FA030000}"/>
    <hyperlink ref="M234" location="'290321b'!M234" tooltip="Click to drilldown" display="'290321b'!M234" xr:uid="{00000000-0004-0000-0700-0000FB030000}"/>
    <hyperlink ref="B235" location="'290321b'!B235" tooltip="Click to drilldown" display="'290321b'!B235" xr:uid="{00000000-0004-0000-0700-0000FC030000}"/>
    <hyperlink ref="C235" location="'290321b'!C235" tooltip="Click to drilldown" display="'290321b'!C235" xr:uid="{00000000-0004-0000-0700-0000FD030000}"/>
    <hyperlink ref="D235" location="'290321b'!D235" tooltip="Click to drilldown" display="'290321b'!D235" xr:uid="{00000000-0004-0000-0700-0000FE030000}"/>
    <hyperlink ref="E235" location="'290321b'!E235" tooltip="Click to drilldown" display="'290321b'!E235" xr:uid="{00000000-0004-0000-0700-0000FF030000}"/>
    <hyperlink ref="F235" location="'290321b'!F235" tooltip="Click to drilldown" display="'290321b'!F235" xr:uid="{00000000-0004-0000-0700-000000040000}"/>
    <hyperlink ref="G235" location="'290321b'!G235" tooltip="Click to drilldown" display="'290321b'!G235" xr:uid="{00000000-0004-0000-0700-000001040000}"/>
    <hyperlink ref="H235" location="'290321b'!H235" tooltip="Click to drilldown" display="'290321b'!H235" xr:uid="{00000000-0004-0000-0700-000002040000}"/>
    <hyperlink ref="I235" location="'290321b'!I235" tooltip="Click to drilldown" display="'290321b'!I235" xr:uid="{00000000-0004-0000-0700-000003040000}"/>
    <hyperlink ref="J235" location="'290321b'!J235" tooltip="Click to drilldown" display="'290321b'!J235" xr:uid="{00000000-0004-0000-0700-000004040000}"/>
    <hyperlink ref="K235" location="'290321b'!K235" tooltip="Click to drilldown" display="'290321b'!K235" xr:uid="{00000000-0004-0000-0700-000005040000}"/>
    <hyperlink ref="L235" location="'290321b'!L235" tooltip="Click to drilldown" display="'290321b'!L235" xr:uid="{00000000-0004-0000-0700-000006040000}"/>
    <hyperlink ref="M235" location="'290321b'!M235" tooltip="Click to drilldown" display="'290321b'!M235" xr:uid="{00000000-0004-0000-0700-000007040000}"/>
    <hyperlink ref="B236" location="'290321b'!B236" tooltip="Click to drilldown" display="'290321b'!B236" xr:uid="{00000000-0004-0000-0700-000008040000}"/>
    <hyperlink ref="C236" location="'290321b'!C236" tooltip="Click to drilldown" display="'290321b'!C236" xr:uid="{00000000-0004-0000-0700-000009040000}"/>
    <hyperlink ref="D236" location="'290321b'!D236" tooltip="Click to drilldown" display="'290321b'!D236" xr:uid="{00000000-0004-0000-0700-00000A040000}"/>
    <hyperlink ref="E236" location="'290321b'!E236" tooltip="Click to drilldown" display="'290321b'!E236" xr:uid="{00000000-0004-0000-0700-00000B040000}"/>
    <hyperlink ref="F236" location="'290321b'!F236" tooltip="Click to drilldown" display="'290321b'!F236" xr:uid="{00000000-0004-0000-0700-00000C040000}"/>
    <hyperlink ref="G236" location="'290321b'!G236" tooltip="Click to drilldown" display="'290321b'!G236" xr:uid="{00000000-0004-0000-0700-00000D040000}"/>
    <hyperlink ref="H236" location="'290321b'!H236" tooltip="Click to drilldown" display="'290321b'!H236" xr:uid="{00000000-0004-0000-0700-00000E040000}"/>
    <hyperlink ref="I236" location="'290321b'!I236" tooltip="Click to drilldown" display="'290321b'!I236" xr:uid="{00000000-0004-0000-0700-00000F040000}"/>
    <hyperlink ref="J236" location="'290321b'!J236" tooltip="Click to drilldown" display="'290321b'!J236" xr:uid="{00000000-0004-0000-0700-000010040000}"/>
    <hyperlink ref="K236" location="'290321b'!K236" tooltip="Click to drilldown" display="'290321b'!K236" xr:uid="{00000000-0004-0000-0700-000011040000}"/>
    <hyperlink ref="L236" location="'290321b'!L236" tooltip="Click to drilldown" display="'290321b'!L236" xr:uid="{00000000-0004-0000-0700-000012040000}"/>
    <hyperlink ref="M236" location="'290321b'!M236" tooltip="Click to drilldown" display="'290321b'!M236" xr:uid="{00000000-0004-0000-0700-000013040000}"/>
    <hyperlink ref="B237" location="'290321b'!B237" tooltip="Click to drilldown" display="'290321b'!B237" xr:uid="{00000000-0004-0000-0700-000014040000}"/>
    <hyperlink ref="C237" location="'290321b'!C237" tooltip="Click to drilldown" display="'290321b'!C237" xr:uid="{00000000-0004-0000-0700-000015040000}"/>
    <hyperlink ref="D237" location="'290321b'!D237" tooltip="Click to drilldown" display="'290321b'!D237" xr:uid="{00000000-0004-0000-0700-000016040000}"/>
    <hyperlink ref="E237" location="'290321b'!E237" tooltip="Click to drilldown" display="'290321b'!E237" xr:uid="{00000000-0004-0000-0700-000017040000}"/>
    <hyperlink ref="F237" location="'290321b'!F237" tooltip="Click to drilldown" display="'290321b'!F237" xr:uid="{00000000-0004-0000-0700-000018040000}"/>
    <hyperlink ref="G237" location="'290321b'!G237" tooltip="Click to drilldown" display="'290321b'!G237" xr:uid="{00000000-0004-0000-0700-000019040000}"/>
    <hyperlink ref="H237" location="'290321b'!H237" tooltip="Click to drilldown" display="'290321b'!H237" xr:uid="{00000000-0004-0000-0700-00001A040000}"/>
    <hyperlink ref="I237" location="'290321b'!I237" tooltip="Click to drilldown" display="'290321b'!I237" xr:uid="{00000000-0004-0000-0700-00001B040000}"/>
    <hyperlink ref="J237" location="'290321b'!J237" tooltip="Click to drilldown" display="'290321b'!J237" xr:uid="{00000000-0004-0000-0700-00001C040000}"/>
    <hyperlink ref="K237" location="'290321b'!K237" tooltip="Click to drilldown" display="'290321b'!K237" xr:uid="{00000000-0004-0000-0700-00001D040000}"/>
    <hyperlink ref="L237" location="'290321b'!L237" tooltip="Click to drilldown" display="'290321b'!L237" xr:uid="{00000000-0004-0000-0700-00001E040000}"/>
    <hyperlink ref="M237" location="'290321b'!M237" tooltip="Click to drilldown" display="'290321b'!M237" xr:uid="{00000000-0004-0000-0700-00001F040000}"/>
    <hyperlink ref="B242" location="'290321b'!B242" tooltip="Click to drilldown" display="'290321b'!B242" xr:uid="{00000000-0004-0000-0700-000020040000}"/>
    <hyperlink ref="C242" location="'290321b'!C242" tooltip="Click to drilldown" display="'290321b'!C242" xr:uid="{00000000-0004-0000-0700-000021040000}"/>
    <hyperlink ref="D242" location="'290321b'!D242" tooltip="Click to drilldown" display="'290321b'!D242" xr:uid="{00000000-0004-0000-0700-000022040000}"/>
    <hyperlink ref="E242" location="'290321b'!E242" tooltip="Click to drilldown" display="'290321b'!E242" xr:uid="{00000000-0004-0000-0700-000023040000}"/>
    <hyperlink ref="F242" location="'290321b'!F242" tooltip="Click to drilldown" display="'290321b'!F242" xr:uid="{00000000-0004-0000-0700-000024040000}"/>
    <hyperlink ref="G242" location="'290321b'!G242" tooltip="Click to drilldown" display="'290321b'!G242" xr:uid="{00000000-0004-0000-0700-000025040000}"/>
    <hyperlink ref="H242" location="'290321b'!H242" tooltip="Click to drilldown" display="'290321b'!H242" xr:uid="{00000000-0004-0000-0700-000026040000}"/>
    <hyperlink ref="I242" location="'290321b'!I242" tooltip="Click to drilldown" display="'290321b'!I242" xr:uid="{00000000-0004-0000-0700-000027040000}"/>
    <hyperlink ref="J242" location="'290321b'!J242" tooltip="Click to drilldown" display="'290321b'!J242" xr:uid="{00000000-0004-0000-0700-000028040000}"/>
    <hyperlink ref="K242" location="'290321b'!K242" tooltip="Click to drilldown" display="'290321b'!K242" xr:uid="{00000000-0004-0000-0700-000029040000}"/>
    <hyperlink ref="L242" location="'290321b'!L242" tooltip="Click to drilldown" display="'290321b'!L242" xr:uid="{00000000-0004-0000-0700-00002A040000}"/>
    <hyperlink ref="M242" location="'290321b'!M242" tooltip="Click to drilldown" display="'290321b'!M242" xr:uid="{00000000-0004-0000-0700-00002B040000}"/>
    <hyperlink ref="B248" location="'290321b'!B248" tooltip="Click to drilldown" display="'290321b'!B248" xr:uid="{00000000-0004-0000-0700-00002C040000}"/>
    <hyperlink ref="C248" location="'290321b'!C248" tooltip="Click to drilldown" display="'290321b'!C248" xr:uid="{00000000-0004-0000-0700-00002D040000}"/>
    <hyperlink ref="D248" location="'290321b'!D248" tooltip="Click to drilldown" display="'290321b'!D248" xr:uid="{00000000-0004-0000-0700-00002E040000}"/>
    <hyperlink ref="E248" location="'290321b'!E248" tooltip="Click to drilldown" display="'290321b'!E248" xr:uid="{00000000-0004-0000-0700-00002F040000}"/>
    <hyperlink ref="F248" location="'290321b'!F248" tooltip="Click to drilldown" display="'290321b'!F248" xr:uid="{00000000-0004-0000-0700-000030040000}"/>
    <hyperlink ref="G248" location="'290321b'!G248" tooltip="Click to drilldown" display="'290321b'!G248" xr:uid="{00000000-0004-0000-0700-000031040000}"/>
    <hyperlink ref="H248" location="'290321b'!H248" tooltip="Click to drilldown" display="'290321b'!H248" xr:uid="{00000000-0004-0000-0700-000032040000}"/>
    <hyperlink ref="I248" location="'290321b'!I248" tooltip="Click to drilldown" display="'290321b'!I248" xr:uid="{00000000-0004-0000-0700-000033040000}"/>
    <hyperlink ref="J248" location="'290321b'!J248" tooltip="Click to drilldown" display="'290321b'!J248" xr:uid="{00000000-0004-0000-0700-000034040000}"/>
    <hyperlink ref="K248" location="'290321b'!K248" tooltip="Click to drilldown" display="'290321b'!K248" xr:uid="{00000000-0004-0000-0700-000035040000}"/>
    <hyperlink ref="L248" location="'290321b'!L248" tooltip="Click to drilldown" display="'290321b'!L248" xr:uid="{00000000-0004-0000-0700-000036040000}"/>
    <hyperlink ref="M248" location="'290321b'!M248" tooltip="Click to drilldown" display="'290321b'!M248" xr:uid="{00000000-0004-0000-0700-000037040000}"/>
    <hyperlink ref="B252" location="'290321b'!B252" tooltip="Click to drilldown" display="'290321b'!B252" xr:uid="{00000000-0004-0000-0700-000038040000}"/>
    <hyperlink ref="C252" location="'290321b'!C252" tooltip="Click to drilldown" display="'290321b'!C252" xr:uid="{00000000-0004-0000-0700-000039040000}"/>
    <hyperlink ref="D252" location="'290321b'!D252" tooltip="Click to drilldown" display="'290321b'!D252" xr:uid="{00000000-0004-0000-0700-00003A040000}"/>
    <hyperlink ref="E252" location="'290321b'!E252" tooltip="Click to drilldown" display="'290321b'!E252" xr:uid="{00000000-0004-0000-0700-00003B040000}"/>
    <hyperlink ref="F252" location="'290321b'!F252" tooltip="Click to drilldown" display="'290321b'!F252" xr:uid="{00000000-0004-0000-0700-00003C040000}"/>
    <hyperlink ref="G252" location="'290321b'!G252" tooltip="Click to drilldown" display="'290321b'!G252" xr:uid="{00000000-0004-0000-0700-00003D040000}"/>
    <hyperlink ref="H252" location="'290321b'!H252" tooltip="Click to drilldown" display="'290321b'!H252" xr:uid="{00000000-0004-0000-0700-00003E040000}"/>
    <hyperlink ref="I252" location="'290321b'!I252" tooltip="Click to drilldown" display="'290321b'!I252" xr:uid="{00000000-0004-0000-0700-00003F040000}"/>
    <hyperlink ref="J252" location="'290321b'!J252" tooltip="Click to drilldown" display="'290321b'!J252" xr:uid="{00000000-0004-0000-0700-000040040000}"/>
    <hyperlink ref="K252" location="'290321b'!K252" tooltip="Click to drilldown" display="'290321b'!K252" xr:uid="{00000000-0004-0000-0700-000041040000}"/>
    <hyperlink ref="L252" location="'290321b'!L252" tooltip="Click to drilldown" display="'290321b'!L252" xr:uid="{00000000-0004-0000-0700-000042040000}"/>
    <hyperlink ref="M252" location="'290321b'!M252" tooltip="Click to drilldown" display="'290321b'!M252" xr:uid="{00000000-0004-0000-0700-000043040000}"/>
    <hyperlink ref="B253" location="'290321b'!B253" tooltip="Click to drilldown" display="'290321b'!B253" xr:uid="{00000000-0004-0000-0700-000044040000}"/>
    <hyperlink ref="C253" location="'290321b'!C253" tooltip="Click to drilldown" display="'290321b'!C253" xr:uid="{00000000-0004-0000-0700-000045040000}"/>
    <hyperlink ref="D253" location="'290321b'!D253" tooltip="Click to drilldown" display="'290321b'!D253" xr:uid="{00000000-0004-0000-0700-000046040000}"/>
    <hyperlink ref="E253" location="'290321b'!E253" tooltip="Click to drilldown" display="'290321b'!E253" xr:uid="{00000000-0004-0000-0700-000047040000}"/>
    <hyperlink ref="F253" location="'290321b'!F253" tooltip="Click to drilldown" display="'290321b'!F253" xr:uid="{00000000-0004-0000-0700-000048040000}"/>
    <hyperlink ref="G253" location="'290321b'!G253" tooltip="Click to drilldown" display="'290321b'!G253" xr:uid="{00000000-0004-0000-0700-000049040000}"/>
    <hyperlink ref="H253" location="'290321b'!H253" tooltip="Click to drilldown" display="'290321b'!H253" xr:uid="{00000000-0004-0000-0700-00004A040000}"/>
    <hyperlink ref="I253" location="'290321b'!I253" tooltip="Click to drilldown" display="'290321b'!I253" xr:uid="{00000000-0004-0000-0700-00004B040000}"/>
    <hyperlink ref="J253" location="'290321b'!J253" tooltip="Click to drilldown" display="'290321b'!J253" xr:uid="{00000000-0004-0000-0700-00004C040000}"/>
    <hyperlink ref="K253" location="'290321b'!K253" tooltip="Click to drilldown" display="'290321b'!K253" xr:uid="{00000000-0004-0000-0700-00004D040000}"/>
    <hyperlink ref="L253" location="'290321b'!L253" tooltip="Click to drilldown" display="'290321b'!L253" xr:uid="{00000000-0004-0000-0700-00004E040000}"/>
    <hyperlink ref="M253" location="'290321b'!M253" tooltip="Click to drilldown" display="'290321b'!M253" xr:uid="{00000000-0004-0000-0700-00004F040000}"/>
    <hyperlink ref="B257" location="'290321b'!B257" tooltip="Click to drilldown" display="'290321b'!B257" xr:uid="{00000000-0004-0000-0700-000050040000}"/>
    <hyperlink ref="C257" location="'290321b'!C257" tooltip="Click to drilldown" display="'290321b'!C257" xr:uid="{00000000-0004-0000-0700-000051040000}"/>
    <hyperlink ref="D257" location="'290321b'!D257" tooltip="Click to drilldown" display="'290321b'!D257" xr:uid="{00000000-0004-0000-0700-000052040000}"/>
    <hyperlink ref="E257" location="'290321b'!E257" tooltip="Click to drilldown" display="'290321b'!E257" xr:uid="{00000000-0004-0000-0700-000053040000}"/>
    <hyperlink ref="F257" location="'290321b'!F257" tooltip="Click to drilldown" display="'290321b'!F257" xr:uid="{00000000-0004-0000-0700-000054040000}"/>
    <hyperlink ref="G257" location="'290321b'!G257" tooltip="Click to drilldown" display="'290321b'!G257" xr:uid="{00000000-0004-0000-0700-000055040000}"/>
    <hyperlink ref="H257" location="'290321b'!H257" tooltip="Click to drilldown" display="'290321b'!H257" xr:uid="{00000000-0004-0000-0700-000056040000}"/>
    <hyperlink ref="I257" location="'290321b'!I257" tooltip="Click to drilldown" display="'290321b'!I257" xr:uid="{00000000-0004-0000-0700-000057040000}"/>
    <hyperlink ref="J257" location="'290321b'!J257" tooltip="Click to drilldown" display="'290321b'!J257" xr:uid="{00000000-0004-0000-0700-000058040000}"/>
    <hyperlink ref="K257" location="'290321b'!K257" tooltip="Click to drilldown" display="'290321b'!K257" xr:uid="{00000000-0004-0000-0700-000059040000}"/>
    <hyperlink ref="L257" location="'290321b'!L257" tooltip="Click to drilldown" display="'290321b'!L257" xr:uid="{00000000-0004-0000-0700-00005A040000}"/>
    <hyperlink ref="M257" location="'290321b'!M257" tooltip="Click to drilldown" display="'290321b'!M257" xr:uid="{00000000-0004-0000-0700-00005B040000}"/>
    <hyperlink ref="B258" location="'290321b'!B258" tooltip="Click to drilldown" display="'290321b'!B258" xr:uid="{00000000-0004-0000-0700-00005C040000}"/>
    <hyperlink ref="C258" location="'290321b'!C258" tooltip="Click to drilldown" display="'290321b'!C258" xr:uid="{00000000-0004-0000-0700-00005D040000}"/>
    <hyperlink ref="D258" location="'290321b'!D258" tooltip="Click to drilldown" display="'290321b'!D258" xr:uid="{00000000-0004-0000-0700-00005E040000}"/>
    <hyperlink ref="E258" location="'290321b'!E258" tooltip="Click to drilldown" display="'290321b'!E258" xr:uid="{00000000-0004-0000-0700-00005F040000}"/>
    <hyperlink ref="F258" location="'290321b'!F258" tooltip="Click to drilldown" display="'290321b'!F258" xr:uid="{00000000-0004-0000-0700-000060040000}"/>
    <hyperlink ref="G258" location="'290321b'!G258" tooltip="Click to drilldown" display="'290321b'!G258" xr:uid="{00000000-0004-0000-0700-000061040000}"/>
    <hyperlink ref="H258" location="'290321b'!H258" tooltip="Click to drilldown" display="'290321b'!H258" xr:uid="{00000000-0004-0000-0700-000062040000}"/>
    <hyperlink ref="I258" location="'290321b'!I258" tooltip="Click to drilldown" display="'290321b'!I258" xr:uid="{00000000-0004-0000-0700-000063040000}"/>
    <hyperlink ref="J258" location="'290321b'!J258" tooltip="Click to drilldown" display="'290321b'!J258" xr:uid="{00000000-0004-0000-0700-000064040000}"/>
    <hyperlink ref="K258" location="'290321b'!K258" tooltip="Click to drilldown" display="'290321b'!K258" xr:uid="{00000000-0004-0000-0700-000065040000}"/>
    <hyperlink ref="L258" location="'290321b'!L258" tooltip="Click to drilldown" display="'290321b'!L258" xr:uid="{00000000-0004-0000-0700-000066040000}"/>
    <hyperlink ref="M258" location="'290321b'!M258" tooltip="Click to drilldown" display="'290321b'!M258" xr:uid="{00000000-0004-0000-0700-000067040000}"/>
    <hyperlink ref="B259" location="'290321b'!B259" tooltip="Click to drilldown" display="'290321b'!B259" xr:uid="{00000000-0004-0000-0700-000068040000}"/>
    <hyperlink ref="C259" location="'290321b'!C259" tooltip="Click to drilldown" display="'290321b'!C259" xr:uid="{00000000-0004-0000-0700-000069040000}"/>
    <hyperlink ref="D259" location="'290321b'!D259" tooltip="Click to drilldown" display="'290321b'!D259" xr:uid="{00000000-0004-0000-0700-00006A040000}"/>
    <hyperlink ref="E259" location="'290321b'!E259" tooltip="Click to drilldown" display="'290321b'!E259" xr:uid="{00000000-0004-0000-0700-00006B040000}"/>
    <hyperlink ref="F259" location="'290321b'!F259" tooltip="Click to drilldown" display="'290321b'!F259" xr:uid="{00000000-0004-0000-0700-00006C040000}"/>
    <hyperlink ref="G259" location="'290321b'!G259" tooltip="Click to drilldown" display="'290321b'!G259" xr:uid="{00000000-0004-0000-0700-00006D040000}"/>
    <hyperlink ref="H259" location="'290321b'!H259" tooltip="Click to drilldown" display="'290321b'!H259" xr:uid="{00000000-0004-0000-0700-00006E040000}"/>
    <hyperlink ref="I259" location="'290321b'!I259" tooltip="Click to drilldown" display="'290321b'!I259" xr:uid="{00000000-0004-0000-0700-00006F040000}"/>
    <hyperlink ref="J259" location="'290321b'!J259" tooltip="Click to drilldown" display="'290321b'!J259" xr:uid="{00000000-0004-0000-0700-000070040000}"/>
    <hyperlink ref="K259" location="'290321b'!K259" tooltip="Click to drilldown" display="'290321b'!K259" xr:uid="{00000000-0004-0000-0700-000071040000}"/>
    <hyperlink ref="L259" location="'290321b'!L259" tooltip="Click to drilldown" display="'290321b'!L259" xr:uid="{00000000-0004-0000-0700-000072040000}"/>
    <hyperlink ref="M259" location="'290321b'!M259" tooltip="Click to drilldown" display="'290321b'!M259" xr:uid="{00000000-0004-0000-0700-000073040000}"/>
    <hyperlink ref="B264" location="'290321b'!B264" tooltip="Click to drilldown" display="'290321b'!B264" xr:uid="{00000000-0004-0000-0700-000074040000}"/>
    <hyperlink ref="C264" location="'290321b'!C264" tooltip="Click to drilldown" display="'290321b'!C264" xr:uid="{00000000-0004-0000-0700-000075040000}"/>
    <hyperlink ref="D264" location="'290321b'!D264" tooltip="Click to drilldown" display="'290321b'!D264" xr:uid="{00000000-0004-0000-0700-000076040000}"/>
    <hyperlink ref="E264" location="'290321b'!E264" tooltip="Click to drilldown" display="'290321b'!E264" xr:uid="{00000000-0004-0000-0700-000077040000}"/>
    <hyperlink ref="F264" location="'290321b'!F264" tooltip="Click to drilldown" display="'290321b'!F264" xr:uid="{00000000-0004-0000-0700-000078040000}"/>
    <hyperlink ref="G264" location="'290321b'!G264" tooltip="Click to drilldown" display="'290321b'!G264" xr:uid="{00000000-0004-0000-0700-000079040000}"/>
    <hyperlink ref="H264" location="'290321b'!H264" tooltip="Click to drilldown" display="'290321b'!H264" xr:uid="{00000000-0004-0000-0700-00007A040000}"/>
    <hyperlink ref="I264" location="'290321b'!I264" tooltip="Click to drilldown" display="'290321b'!I264" xr:uid="{00000000-0004-0000-0700-00007B040000}"/>
    <hyperlink ref="J264" location="'290321b'!J264" tooltip="Click to drilldown" display="'290321b'!J264" xr:uid="{00000000-0004-0000-0700-00007C040000}"/>
    <hyperlink ref="K264" location="'290321b'!K264" tooltip="Click to drilldown" display="'290321b'!K264" xr:uid="{00000000-0004-0000-0700-00007D040000}"/>
    <hyperlink ref="L264" location="'290321b'!L264" tooltip="Click to drilldown" display="'290321b'!L264" xr:uid="{00000000-0004-0000-0700-00007E040000}"/>
    <hyperlink ref="M264" location="'290321b'!M264" tooltip="Click to drilldown" display="'290321b'!M264" xr:uid="{00000000-0004-0000-0700-00007F040000}"/>
    <hyperlink ref="B265" location="'290321b'!B265" tooltip="Click to drilldown" display="'290321b'!B265" xr:uid="{00000000-0004-0000-0700-000080040000}"/>
    <hyperlink ref="C265" location="'290321b'!C265" tooltip="Click to drilldown" display="'290321b'!C265" xr:uid="{00000000-0004-0000-0700-000081040000}"/>
    <hyperlink ref="D265" location="'290321b'!D265" tooltip="Click to drilldown" display="'290321b'!D265" xr:uid="{00000000-0004-0000-0700-000082040000}"/>
    <hyperlink ref="E265" location="'290321b'!E265" tooltip="Click to drilldown" display="'290321b'!E265" xr:uid="{00000000-0004-0000-0700-000083040000}"/>
    <hyperlink ref="F265" location="'290321b'!F265" tooltip="Click to drilldown" display="'290321b'!F265" xr:uid="{00000000-0004-0000-0700-000084040000}"/>
    <hyperlink ref="G265" location="'290321b'!G265" tooltip="Click to drilldown" display="'290321b'!G265" xr:uid="{00000000-0004-0000-0700-000085040000}"/>
    <hyperlink ref="H265" location="'290321b'!H265" tooltip="Click to drilldown" display="'290321b'!H265" xr:uid="{00000000-0004-0000-0700-000086040000}"/>
    <hyperlink ref="I265" location="'290321b'!I265" tooltip="Click to drilldown" display="'290321b'!I265" xr:uid="{00000000-0004-0000-0700-000087040000}"/>
    <hyperlink ref="J265" location="'290321b'!J265" tooltip="Click to drilldown" display="'290321b'!J265" xr:uid="{00000000-0004-0000-0700-000088040000}"/>
    <hyperlink ref="K265" location="'290321b'!K265" tooltip="Click to drilldown" display="'290321b'!K265" xr:uid="{00000000-0004-0000-0700-000089040000}"/>
    <hyperlink ref="L265" location="'290321b'!L265" tooltip="Click to drilldown" display="'290321b'!L265" xr:uid="{00000000-0004-0000-0700-00008A040000}"/>
    <hyperlink ref="M265" location="'290321b'!M265" tooltip="Click to drilldown" display="'290321b'!M265" xr:uid="{00000000-0004-0000-0700-00008B040000}"/>
    <hyperlink ref="B266" location="'290321b'!B266" tooltip="Click to drilldown" display="'290321b'!B266" xr:uid="{00000000-0004-0000-0700-00008C040000}"/>
    <hyperlink ref="C266" location="'290321b'!C266" tooltip="Click to drilldown" display="'290321b'!C266" xr:uid="{00000000-0004-0000-0700-00008D040000}"/>
    <hyperlink ref="D266" location="'290321b'!D266" tooltip="Click to drilldown" display="'290321b'!D266" xr:uid="{00000000-0004-0000-0700-00008E040000}"/>
    <hyperlink ref="E266" location="'290321b'!E266" tooltip="Click to drilldown" display="'290321b'!E266" xr:uid="{00000000-0004-0000-0700-00008F040000}"/>
    <hyperlink ref="F266" location="'290321b'!F266" tooltip="Click to drilldown" display="'290321b'!F266" xr:uid="{00000000-0004-0000-0700-000090040000}"/>
    <hyperlink ref="G266" location="'290321b'!G266" tooltip="Click to drilldown" display="'290321b'!G266" xr:uid="{00000000-0004-0000-0700-000091040000}"/>
    <hyperlink ref="H266" location="'290321b'!H266" tooltip="Click to drilldown" display="'290321b'!H266" xr:uid="{00000000-0004-0000-0700-000092040000}"/>
    <hyperlink ref="I266" location="'290321b'!I266" tooltip="Click to drilldown" display="'290321b'!I266" xr:uid="{00000000-0004-0000-0700-000093040000}"/>
    <hyperlink ref="J266" location="'290321b'!J266" tooltip="Click to drilldown" display="'290321b'!J266" xr:uid="{00000000-0004-0000-0700-000094040000}"/>
    <hyperlink ref="K266" location="'290321b'!K266" tooltip="Click to drilldown" display="'290321b'!K266" xr:uid="{00000000-0004-0000-0700-000095040000}"/>
    <hyperlink ref="L266" location="'290321b'!L266" tooltip="Click to drilldown" display="'290321b'!L266" xr:uid="{00000000-0004-0000-0700-000096040000}"/>
    <hyperlink ref="M266" location="'290321b'!M266" tooltip="Click to drilldown" display="'290321b'!M266" xr:uid="{00000000-0004-0000-0700-000097040000}"/>
    <hyperlink ref="B267" location="'290321b'!B267" tooltip="Click to drilldown" display="'290321b'!B267" xr:uid="{00000000-0004-0000-0700-000098040000}"/>
    <hyperlink ref="C267" location="'290321b'!C267" tooltip="Click to drilldown" display="'290321b'!C267" xr:uid="{00000000-0004-0000-0700-000099040000}"/>
    <hyperlink ref="D267" location="'290321b'!D267" tooltip="Click to drilldown" display="'290321b'!D267" xr:uid="{00000000-0004-0000-0700-00009A040000}"/>
    <hyperlink ref="E267" location="'290321b'!E267" tooltip="Click to drilldown" display="'290321b'!E267" xr:uid="{00000000-0004-0000-0700-00009B040000}"/>
    <hyperlink ref="F267" location="'290321b'!F267" tooltip="Click to drilldown" display="'290321b'!F267" xr:uid="{00000000-0004-0000-0700-00009C040000}"/>
    <hyperlink ref="G267" location="'290321b'!G267" tooltip="Click to drilldown" display="'290321b'!G267" xr:uid="{00000000-0004-0000-0700-00009D040000}"/>
    <hyperlink ref="H267" location="'290321b'!H267" tooltip="Click to drilldown" display="'290321b'!H267" xr:uid="{00000000-0004-0000-0700-00009E040000}"/>
    <hyperlink ref="I267" location="'290321b'!I267" tooltip="Click to drilldown" display="'290321b'!I267" xr:uid="{00000000-0004-0000-0700-00009F040000}"/>
    <hyperlink ref="J267" location="'290321b'!J267" tooltip="Click to drilldown" display="'290321b'!J267" xr:uid="{00000000-0004-0000-0700-0000A0040000}"/>
    <hyperlink ref="K267" location="'290321b'!K267" tooltip="Click to drilldown" display="'290321b'!K267" xr:uid="{00000000-0004-0000-0700-0000A1040000}"/>
    <hyperlink ref="L267" location="'290321b'!L267" tooltip="Click to drilldown" display="'290321b'!L267" xr:uid="{00000000-0004-0000-0700-0000A2040000}"/>
    <hyperlink ref="M267" location="'290321b'!M267" tooltip="Click to drilldown" display="'290321b'!M267" xr:uid="{00000000-0004-0000-0700-0000A3040000}"/>
    <hyperlink ref="B268" location="'290321b'!B268" tooltip="Click to drilldown" display="'290321b'!B268" xr:uid="{00000000-0004-0000-0700-0000A4040000}"/>
    <hyperlink ref="C268" location="'290321b'!C268" tooltip="Click to drilldown" display="'290321b'!C268" xr:uid="{00000000-0004-0000-0700-0000A5040000}"/>
    <hyperlink ref="D268" location="'290321b'!D268" tooltip="Click to drilldown" display="'290321b'!D268" xr:uid="{00000000-0004-0000-0700-0000A6040000}"/>
    <hyperlink ref="E268" location="'290321b'!E268" tooltip="Click to drilldown" display="'290321b'!E268" xr:uid="{00000000-0004-0000-0700-0000A7040000}"/>
    <hyperlink ref="F268" location="'290321b'!F268" tooltip="Click to drilldown" display="'290321b'!F268" xr:uid="{00000000-0004-0000-0700-0000A8040000}"/>
    <hyperlink ref="G268" location="'290321b'!G268" tooltip="Click to drilldown" display="'290321b'!G268" xr:uid="{00000000-0004-0000-0700-0000A9040000}"/>
    <hyperlink ref="H268" location="'290321b'!H268" tooltip="Click to drilldown" display="'290321b'!H268" xr:uid="{00000000-0004-0000-0700-0000AA040000}"/>
    <hyperlink ref="I268" location="'290321b'!I268" tooltip="Click to drilldown" display="'290321b'!I268" xr:uid="{00000000-0004-0000-0700-0000AB040000}"/>
    <hyperlink ref="J268" location="'290321b'!J268" tooltip="Click to drilldown" display="'290321b'!J268" xr:uid="{00000000-0004-0000-0700-0000AC040000}"/>
    <hyperlink ref="K268" location="'290321b'!K268" tooltip="Click to drilldown" display="'290321b'!K268" xr:uid="{00000000-0004-0000-0700-0000AD040000}"/>
    <hyperlink ref="L268" location="'290321b'!L268" tooltip="Click to drilldown" display="'290321b'!L268" xr:uid="{00000000-0004-0000-0700-0000AE040000}"/>
    <hyperlink ref="M268" location="'290321b'!M268" tooltip="Click to drilldown" display="'290321b'!M268" xr:uid="{00000000-0004-0000-0700-0000AF040000}"/>
    <hyperlink ref="B269" location="'290321b'!B269" tooltip="Click to drilldown" display="'290321b'!B269" xr:uid="{00000000-0004-0000-0700-0000B0040000}"/>
    <hyperlink ref="C269" location="'290321b'!C269" tooltip="Click to drilldown" display="'290321b'!C269" xr:uid="{00000000-0004-0000-0700-0000B1040000}"/>
    <hyperlink ref="D269" location="'290321b'!D269" tooltip="Click to drilldown" display="'290321b'!D269" xr:uid="{00000000-0004-0000-0700-0000B2040000}"/>
    <hyperlink ref="E269" location="'290321b'!E269" tooltip="Click to drilldown" display="'290321b'!E269" xr:uid="{00000000-0004-0000-0700-0000B3040000}"/>
    <hyperlink ref="F269" location="'290321b'!F269" tooltip="Click to drilldown" display="'290321b'!F269" xr:uid="{00000000-0004-0000-0700-0000B4040000}"/>
    <hyperlink ref="G269" location="'290321b'!G269" tooltip="Click to drilldown" display="'290321b'!G269" xr:uid="{00000000-0004-0000-0700-0000B5040000}"/>
    <hyperlink ref="H269" location="'290321b'!H269" tooltip="Click to drilldown" display="'290321b'!H269" xr:uid="{00000000-0004-0000-0700-0000B6040000}"/>
    <hyperlink ref="I269" location="'290321b'!I269" tooltip="Click to drilldown" display="'290321b'!I269" xr:uid="{00000000-0004-0000-0700-0000B7040000}"/>
    <hyperlink ref="J269" location="'290321b'!J269" tooltip="Click to drilldown" display="'290321b'!J269" xr:uid="{00000000-0004-0000-0700-0000B8040000}"/>
    <hyperlink ref="K269" location="'290321b'!K269" tooltip="Click to drilldown" display="'290321b'!K269" xr:uid="{00000000-0004-0000-0700-0000B9040000}"/>
    <hyperlink ref="L269" location="'290321b'!L269" tooltip="Click to drilldown" display="'290321b'!L269" xr:uid="{00000000-0004-0000-0700-0000BA040000}"/>
    <hyperlink ref="M269" location="'290321b'!M269" tooltip="Click to drilldown" display="'290321b'!M269" xr:uid="{00000000-0004-0000-0700-0000BB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7" min="1" max="6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72"/>
  <sheetViews>
    <sheetView showGridLines="0" topLeftCell="B85" workbookViewId="0">
      <selection activeCell="F251" sqref="F251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Draft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411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3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22190000</v>
      </c>
      <c r="E12" s="83">
        <v>23074975</v>
      </c>
      <c r="F12" s="83">
        <v>23995257.129999999</v>
      </c>
      <c r="G12" s="84">
        <v>24952255.449999999</v>
      </c>
      <c r="H12" s="44">
        <v>25944524.91</v>
      </c>
      <c r="I12" s="45">
        <v>26976310.52</v>
      </c>
      <c r="J12" s="45">
        <v>28049187.690000001</v>
      </c>
      <c r="K12" s="45">
        <v>29164794.68</v>
      </c>
      <c r="L12" s="45">
        <v>30324835.140000001</v>
      </c>
      <c r="M12" s="45">
        <v>31531080.670000002</v>
      </c>
    </row>
    <row r="13" spans="1:14" x14ac:dyDescent="0.25">
      <c r="A13" s="13" t="s">
        <v>215</v>
      </c>
      <c r="B13" s="80" t="s">
        <v>145</v>
      </c>
      <c r="C13" s="81">
        <v>6958005.29</v>
      </c>
      <c r="D13" s="82">
        <v>7600681.5999999996</v>
      </c>
      <c r="E13" s="83">
        <v>8101902.6200000001</v>
      </c>
      <c r="F13" s="83">
        <v>8283927.8099999996</v>
      </c>
      <c r="G13" s="84">
        <v>8610095.0899999999</v>
      </c>
      <c r="H13" s="44">
        <v>8897166.4000000004</v>
      </c>
      <c r="I13" s="45">
        <v>9297573.9100000001</v>
      </c>
      <c r="J13" s="45">
        <v>9611847</v>
      </c>
      <c r="K13" s="45">
        <v>10040536.199999999</v>
      </c>
      <c r="L13" s="45">
        <v>10384213.890000001</v>
      </c>
      <c r="M13" s="45">
        <v>10843475.210000001</v>
      </c>
    </row>
    <row r="14" spans="1:14" x14ac:dyDescent="0.25">
      <c r="A14" s="13" t="s">
        <v>216</v>
      </c>
      <c r="B14" s="80" t="s">
        <v>146</v>
      </c>
      <c r="C14" s="81">
        <v>240000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1260396.3500000001</v>
      </c>
      <c r="D15" s="82">
        <v>1448353.36</v>
      </c>
      <c r="E15" s="83">
        <v>1526136.21</v>
      </c>
      <c r="F15" s="83">
        <v>1576203.39</v>
      </c>
      <c r="G15" s="84">
        <v>1638392.5</v>
      </c>
      <c r="H15" s="44">
        <v>1692783.95</v>
      </c>
      <c r="I15" s="45">
        <v>1759464.2</v>
      </c>
      <c r="J15" s="45">
        <v>1818522.97</v>
      </c>
      <c r="K15" s="45">
        <v>1890051.31</v>
      </c>
      <c r="L15" s="45">
        <v>1954145.41</v>
      </c>
      <c r="M15" s="45">
        <v>2030908.42</v>
      </c>
    </row>
    <row r="16" spans="1:14" x14ac:dyDescent="0.25">
      <c r="A16" s="13" t="s">
        <v>218</v>
      </c>
      <c r="B16" s="80" t="s">
        <v>148</v>
      </c>
      <c r="C16" s="81">
        <v>16459014.52</v>
      </c>
      <c r="D16" s="82">
        <v>12596836.779999999</v>
      </c>
      <c r="E16" s="83">
        <v>10746920.310000001</v>
      </c>
      <c r="F16" s="83">
        <v>10879675.09</v>
      </c>
      <c r="G16" s="84">
        <v>11052876.75</v>
      </c>
      <c r="H16" s="44">
        <v>11174070.98</v>
      </c>
      <c r="I16" s="45">
        <v>11327605.59</v>
      </c>
      <c r="J16" s="45">
        <v>11487088.26</v>
      </c>
      <c r="K16" s="45">
        <v>11648623.07</v>
      </c>
      <c r="L16" s="45">
        <v>11864316.960000001</v>
      </c>
      <c r="M16" s="45">
        <v>12033279.699999999</v>
      </c>
    </row>
    <row r="17" spans="1:13" x14ac:dyDescent="0.25">
      <c r="A17" s="13" t="s">
        <v>219</v>
      </c>
      <c r="B17" s="80" t="s">
        <v>149</v>
      </c>
      <c r="C17" s="81">
        <v>18865245.399999999</v>
      </c>
      <c r="D17" s="82">
        <v>19218564.960000001</v>
      </c>
      <c r="E17" s="83">
        <v>19299403.399999999</v>
      </c>
      <c r="F17" s="83">
        <v>19926517.010000002</v>
      </c>
      <c r="G17" s="84">
        <v>20596021.73</v>
      </c>
      <c r="H17" s="44">
        <v>21276700.359999999</v>
      </c>
      <c r="I17" s="45">
        <v>22005363.120000001</v>
      </c>
      <c r="J17" s="45">
        <v>22734849</v>
      </c>
      <c r="K17" s="45">
        <v>23514026.390000001</v>
      </c>
      <c r="L17" s="45">
        <v>24295794.5</v>
      </c>
      <c r="M17" s="45">
        <v>25129084.370000001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65447147.559999995</v>
      </c>
      <c r="D19" s="66">
        <f t="shared" ref="D19:M19" si="1">SUM(D11:D18)</f>
        <v>63334436.700000003</v>
      </c>
      <c r="E19" s="65">
        <f t="shared" si="1"/>
        <v>63029337.539999999</v>
      </c>
      <c r="F19" s="65">
        <f t="shared" si="1"/>
        <v>64941580.430000007</v>
      </c>
      <c r="G19" s="67">
        <f t="shared" si="1"/>
        <v>67129641.519999996</v>
      </c>
      <c r="H19" s="43">
        <f t="shared" si="1"/>
        <v>69265246.600000009</v>
      </c>
      <c r="I19" s="31">
        <f t="shared" si="1"/>
        <v>71646317.340000004</v>
      </c>
      <c r="J19" s="31">
        <f t="shared" si="1"/>
        <v>73981494.919999987</v>
      </c>
      <c r="K19" s="31">
        <f t="shared" si="1"/>
        <v>76538031.650000006</v>
      </c>
      <c r="L19" s="31">
        <f t="shared" si="1"/>
        <v>79103305.900000006</v>
      </c>
      <c r="M19" s="31">
        <f t="shared" si="1"/>
        <v>81847828.370000005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21836150.899999999</v>
      </c>
      <c r="D21" s="82">
        <v>23169035.52</v>
      </c>
      <c r="E21" s="81">
        <v>24103246.829999998</v>
      </c>
      <c r="F21" s="81">
        <v>24884482.149999999</v>
      </c>
      <c r="G21" s="86">
        <v>25706077.140000001</v>
      </c>
      <c r="H21" s="46">
        <v>26521987.23</v>
      </c>
      <c r="I21" s="47">
        <v>27362244.559999999</v>
      </c>
      <c r="J21" s="47">
        <v>28227582.09</v>
      </c>
      <c r="K21" s="47">
        <v>29118743.460000001</v>
      </c>
      <c r="L21" s="47">
        <v>30036495.940000001</v>
      </c>
      <c r="M21" s="47">
        <v>30981630.690000001</v>
      </c>
    </row>
    <row r="22" spans="1:13" x14ac:dyDescent="0.25">
      <c r="A22" s="13" t="s">
        <v>221</v>
      </c>
      <c r="B22" s="85" t="s">
        <v>151</v>
      </c>
      <c r="C22" s="81">
        <v>15681639.52</v>
      </c>
      <c r="D22" s="82">
        <v>10001017.970000001</v>
      </c>
      <c r="E22" s="81">
        <v>9271834.3599999994</v>
      </c>
      <c r="F22" s="81">
        <v>9583885.5800000001</v>
      </c>
      <c r="G22" s="86">
        <v>9979432.5099999998</v>
      </c>
      <c r="H22" s="46">
        <v>9878805.2699999996</v>
      </c>
      <c r="I22" s="47">
        <v>10172230.369999999</v>
      </c>
      <c r="J22" s="47">
        <v>10630725.039999999</v>
      </c>
      <c r="K22" s="47">
        <v>11068280.949999999</v>
      </c>
      <c r="L22" s="47">
        <v>10907662.18</v>
      </c>
      <c r="M22" s="47">
        <v>11199832.289999999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462170</v>
      </c>
      <c r="E23" s="81">
        <v>581428</v>
      </c>
      <c r="F23" s="81">
        <v>536900</v>
      </c>
      <c r="G23" s="86">
        <v>500594</v>
      </c>
      <c r="H23" s="46">
        <v>463633</v>
      </c>
      <c r="I23" s="47">
        <v>425838</v>
      </c>
      <c r="J23" s="47">
        <v>387311</v>
      </c>
      <c r="K23" s="47">
        <v>347644</v>
      </c>
      <c r="L23" s="47">
        <v>307180</v>
      </c>
      <c r="M23" s="47">
        <v>265769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4876726.03</v>
      </c>
      <c r="D25" s="82">
        <v>5327471.84</v>
      </c>
      <c r="E25" s="81">
        <v>5504757.4900000002</v>
      </c>
      <c r="F25" s="81">
        <v>5688246.4299999997</v>
      </c>
      <c r="G25" s="86">
        <v>5800508.4299999997</v>
      </c>
      <c r="H25" s="46">
        <v>6011252.8499999996</v>
      </c>
      <c r="I25" s="47">
        <v>6128660.6299999999</v>
      </c>
      <c r="J25" s="47">
        <v>6353366.3600000003</v>
      </c>
      <c r="K25" s="47">
        <v>6476008.6600000001</v>
      </c>
      <c r="L25" s="47">
        <v>6716130.2599999998</v>
      </c>
      <c r="M25" s="47">
        <v>6843677.7400000002</v>
      </c>
    </row>
    <row r="26" spans="1:13" x14ac:dyDescent="0.25">
      <c r="A26" s="13" t="s">
        <v>225</v>
      </c>
      <c r="B26" s="85" t="s">
        <v>155</v>
      </c>
      <c r="C26" s="81">
        <v>11862083.09</v>
      </c>
      <c r="D26" s="82">
        <v>12726244.17</v>
      </c>
      <c r="E26" s="81">
        <v>13140442.699999999</v>
      </c>
      <c r="F26" s="81">
        <v>13568300.439999999</v>
      </c>
      <c r="G26" s="86">
        <v>14010272.33</v>
      </c>
      <c r="H26" s="46">
        <v>14466828.75</v>
      </c>
      <c r="I26" s="47">
        <v>14938455.85</v>
      </c>
      <c r="J26" s="47">
        <v>15425656.300000001</v>
      </c>
      <c r="K26" s="47">
        <v>15928949.17</v>
      </c>
      <c r="L26" s="47">
        <v>16448871.5</v>
      </c>
      <c r="M26" s="47">
        <v>16985978.289999999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64240071.540000007</v>
      </c>
      <c r="D28" s="70">
        <f t="shared" ref="D28:M28" si="2">SUM(D20:D27)</f>
        <v>61809295.5</v>
      </c>
      <c r="E28" s="69">
        <f t="shared" si="2"/>
        <v>62725065.379999995</v>
      </c>
      <c r="F28" s="69">
        <f t="shared" si="2"/>
        <v>64385170.599999994</v>
      </c>
      <c r="G28" s="71">
        <f t="shared" si="2"/>
        <v>66120240.409999996</v>
      </c>
      <c r="H28" s="43">
        <f t="shared" si="2"/>
        <v>67465863.099999994</v>
      </c>
      <c r="I28" s="31">
        <f t="shared" si="2"/>
        <v>69150785.409999996</v>
      </c>
      <c r="J28" s="31">
        <f t="shared" si="2"/>
        <v>71147996.789999992</v>
      </c>
      <c r="K28" s="31">
        <f t="shared" si="2"/>
        <v>73062982.239999995</v>
      </c>
      <c r="L28" s="31">
        <f t="shared" si="2"/>
        <v>74539695.879999995</v>
      </c>
      <c r="M28" s="31">
        <f t="shared" si="2"/>
        <v>76400244.010000005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1207076.0199999884</v>
      </c>
      <c r="D29" s="95">
        <f t="shared" si="3"/>
        <v>1525141.200000003</v>
      </c>
      <c r="E29" s="95">
        <f t="shared" si="3"/>
        <v>304272.16000000387</v>
      </c>
      <c r="F29" s="95">
        <f t="shared" si="3"/>
        <v>556409.83000001311</v>
      </c>
      <c r="G29" s="96">
        <f t="shared" si="3"/>
        <v>1009401.1099999994</v>
      </c>
      <c r="H29" s="50">
        <f t="shared" si="3"/>
        <v>1799383.5000000149</v>
      </c>
      <c r="I29" s="51">
        <f t="shared" si="3"/>
        <v>2495531.9300000072</v>
      </c>
      <c r="J29" s="51">
        <f t="shared" si="3"/>
        <v>2833498.1299999952</v>
      </c>
      <c r="K29" s="51">
        <f t="shared" si="3"/>
        <v>3475049.4100000113</v>
      </c>
      <c r="L29" s="51">
        <f t="shared" si="3"/>
        <v>4563610.0200000107</v>
      </c>
      <c r="M29" s="51">
        <f t="shared" si="3"/>
        <v>5447584.3599999994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32305993</v>
      </c>
      <c r="D31" s="82">
        <v>20086369</v>
      </c>
      <c r="E31" s="81">
        <v>481500</v>
      </c>
      <c r="F31" s="81">
        <v>481500</v>
      </c>
      <c r="G31" s="86">
        <v>481500</v>
      </c>
      <c r="H31" s="46">
        <v>481500</v>
      </c>
      <c r="I31" s="47">
        <v>481500</v>
      </c>
      <c r="J31" s="47">
        <v>481500</v>
      </c>
      <c r="K31" s="47">
        <v>481500</v>
      </c>
      <c r="L31" s="47">
        <v>481500</v>
      </c>
      <c r="M31" s="47">
        <v>481500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33513069.019999988</v>
      </c>
      <c r="D33" s="73">
        <f t="shared" ref="D33:M33" si="4">SUM(D29:D32)</f>
        <v>21611510.200000003</v>
      </c>
      <c r="E33" s="73">
        <f t="shared" si="4"/>
        <v>785772.16000000387</v>
      </c>
      <c r="F33" s="73">
        <f t="shared" si="4"/>
        <v>1037909.8300000131</v>
      </c>
      <c r="G33" s="74">
        <f t="shared" si="4"/>
        <v>1490901.1099999994</v>
      </c>
      <c r="H33" s="50">
        <f t="shared" si="4"/>
        <v>2280883.5000000149</v>
      </c>
      <c r="I33" s="51">
        <f t="shared" si="4"/>
        <v>2977031.9300000072</v>
      </c>
      <c r="J33" s="51">
        <f t="shared" si="4"/>
        <v>3314998.1299999952</v>
      </c>
      <c r="K33" s="51">
        <f t="shared" si="4"/>
        <v>3956549.4100000113</v>
      </c>
      <c r="L33" s="51">
        <f t="shared" si="4"/>
        <v>5045110.0200000107</v>
      </c>
      <c r="M33" s="51">
        <f t="shared" si="4"/>
        <v>5929084.3599999994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-75312421.629999995</v>
      </c>
      <c r="D41" s="82">
        <v>-51228663.520000003</v>
      </c>
      <c r="E41" s="81">
        <v>-8836199.8699999992</v>
      </c>
      <c r="F41" s="81">
        <v>-8992200.0899999999</v>
      </c>
      <c r="G41" s="86">
        <v>-8265199.71</v>
      </c>
      <c r="H41" s="46">
        <v>-8142200.0999999996</v>
      </c>
      <c r="I41" s="47">
        <v>-8460199.6300000008</v>
      </c>
      <c r="J41" s="47">
        <v>-8057199.7000000002</v>
      </c>
      <c r="K41" s="47">
        <v>-8315199.7000000002</v>
      </c>
      <c r="L41" s="47">
        <v>-8212200.0499999998</v>
      </c>
      <c r="M41" s="47">
        <v>-8370200.1600000001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350000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-74790421.629999995</v>
      </c>
      <c r="D44" s="66">
        <f t="shared" si="7"/>
        <v>-50878663.520000003</v>
      </c>
      <c r="E44" s="65">
        <f t="shared" si="7"/>
        <v>-8516199.8699999992</v>
      </c>
      <c r="F44" s="65">
        <f t="shared" si="7"/>
        <v>-8672200.0899999999</v>
      </c>
      <c r="G44" s="67">
        <f t="shared" si="7"/>
        <v>-7945199.71</v>
      </c>
      <c r="H44" s="43">
        <f t="shared" si="7"/>
        <v>-7822200.0999999996</v>
      </c>
      <c r="I44" s="31">
        <f t="shared" si="7"/>
        <v>-8140199.6300000008</v>
      </c>
      <c r="J44" s="31">
        <f t="shared" si="7"/>
        <v>-7737199.7000000002</v>
      </c>
      <c r="K44" s="31">
        <f t="shared" si="7"/>
        <v>-7995199.7000000002</v>
      </c>
      <c r="L44" s="31">
        <f t="shared" si="7"/>
        <v>-7892200.0499999998</v>
      </c>
      <c r="M44" s="31">
        <f t="shared" si="7"/>
        <v>-8050200.1600000001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-1905575</v>
      </c>
      <c r="E46" s="81">
        <v>-2229232</v>
      </c>
      <c r="F46" s="81">
        <v>-1929816</v>
      </c>
      <c r="G46" s="86">
        <v>-1966185</v>
      </c>
      <c r="H46" s="46">
        <v>-2003083</v>
      </c>
      <c r="I46" s="47">
        <v>-2040878</v>
      </c>
      <c r="J46" s="47">
        <v>-2079405</v>
      </c>
      <c r="K46" s="47">
        <v>-2119074</v>
      </c>
      <c r="L46" s="47">
        <v>-2159537</v>
      </c>
      <c r="M46" s="47">
        <v>-2200945</v>
      </c>
    </row>
    <row r="47" spans="1:13" x14ac:dyDescent="0.25">
      <c r="A47" s="13" t="s">
        <v>413</v>
      </c>
      <c r="B47" s="85" t="s">
        <v>414</v>
      </c>
      <c r="C47" s="81">
        <v>2700000</v>
      </c>
      <c r="D47" s="82">
        <v>-300000</v>
      </c>
      <c r="E47" s="81">
        <v>-300000</v>
      </c>
      <c r="F47" s="81">
        <v>-300000</v>
      </c>
      <c r="G47" s="86">
        <v>-300000</v>
      </c>
      <c r="H47" s="46">
        <v>-300000</v>
      </c>
      <c r="I47" s="47">
        <v>-300000</v>
      </c>
      <c r="J47" s="47">
        <v>-300000</v>
      </c>
      <c r="K47" s="47">
        <v>-300000</v>
      </c>
      <c r="L47" s="47">
        <v>-300000</v>
      </c>
      <c r="M47" s="47">
        <v>0</v>
      </c>
    </row>
    <row r="48" spans="1:13" x14ac:dyDescent="0.25">
      <c r="A48" s="13" t="s">
        <v>231</v>
      </c>
      <c r="B48" s="85" t="s">
        <v>158</v>
      </c>
      <c r="C48" s="81">
        <v>21200000</v>
      </c>
      <c r="D48" s="82">
        <v>8780000</v>
      </c>
      <c r="E48" s="81">
        <v>0</v>
      </c>
      <c r="F48" s="81">
        <v>0</v>
      </c>
      <c r="G48" s="86">
        <v>0</v>
      </c>
      <c r="H48" s="46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</row>
    <row r="49" spans="1:13" hidden="1" x14ac:dyDescent="0.25">
      <c r="A49" s="13" t="s">
        <v>206</v>
      </c>
      <c r="B49" s="63"/>
      <c r="C49" s="57"/>
      <c r="D49" s="58"/>
      <c r="E49" s="57"/>
      <c r="F49" s="57"/>
      <c r="G49" s="59"/>
      <c r="H49" s="42"/>
      <c r="I49" s="29"/>
      <c r="J49" s="29"/>
      <c r="K49" s="29"/>
      <c r="L49" s="29"/>
      <c r="M49" s="29"/>
    </row>
    <row r="50" spans="1:13" ht="15.75" thickBot="1" x14ac:dyDescent="0.3">
      <c r="A50" s="13" t="s">
        <v>43</v>
      </c>
      <c r="B50" s="68" t="str">
        <f>"Total "&amp;B45</f>
        <v>Total Financing Fund Flows</v>
      </c>
      <c r="C50" s="69">
        <f t="shared" ref="C50:M50" si="8">SUM(C46:C49)</f>
        <v>23248654</v>
      </c>
      <c r="D50" s="70">
        <f t="shared" si="8"/>
        <v>6574425</v>
      </c>
      <c r="E50" s="69">
        <f t="shared" si="8"/>
        <v>-2529232</v>
      </c>
      <c r="F50" s="69">
        <f t="shared" si="8"/>
        <v>-2229816</v>
      </c>
      <c r="G50" s="71">
        <f t="shared" si="8"/>
        <v>-2266185</v>
      </c>
      <c r="H50" s="43">
        <f t="shared" si="8"/>
        <v>-2303083</v>
      </c>
      <c r="I50" s="31">
        <f t="shared" si="8"/>
        <v>-2340878</v>
      </c>
      <c r="J50" s="31">
        <f t="shared" si="8"/>
        <v>-2379405</v>
      </c>
      <c r="K50" s="31">
        <f t="shared" si="8"/>
        <v>-2419074</v>
      </c>
      <c r="L50" s="31">
        <f t="shared" si="8"/>
        <v>-2459537</v>
      </c>
      <c r="M50" s="31">
        <f t="shared" si="8"/>
        <v>-2200945</v>
      </c>
    </row>
    <row r="51" spans="1:13" ht="15.75" thickTop="1" x14ac:dyDescent="0.25">
      <c r="A51" s="13" t="s">
        <v>43</v>
      </c>
      <c r="B51" s="94" t="s">
        <v>108</v>
      </c>
      <c r="C51" s="95">
        <f t="shared" ref="C51:M51" si="9">C33+C39+C44+C50</f>
        <v>-8205342.6100000069</v>
      </c>
      <c r="D51" s="95">
        <f t="shared" si="9"/>
        <v>-12569372.32</v>
      </c>
      <c r="E51" s="95">
        <f t="shared" si="9"/>
        <v>-136303.70999999531</v>
      </c>
      <c r="F51" s="95">
        <f t="shared" si="9"/>
        <v>259249.74000001326</v>
      </c>
      <c r="G51" s="96">
        <f t="shared" si="9"/>
        <v>1402872.3999999994</v>
      </c>
      <c r="H51" s="50">
        <f t="shared" si="9"/>
        <v>2278956.4000000153</v>
      </c>
      <c r="I51" s="51">
        <f t="shared" si="9"/>
        <v>2619310.3000000063</v>
      </c>
      <c r="J51" s="51">
        <f t="shared" si="9"/>
        <v>3321749.429999995</v>
      </c>
      <c r="K51" s="51">
        <f t="shared" si="9"/>
        <v>3665631.7100000111</v>
      </c>
      <c r="L51" s="51">
        <f t="shared" si="9"/>
        <v>4816728.9700000109</v>
      </c>
      <c r="M51" s="51">
        <f t="shared" si="9"/>
        <v>5801295.1999999993</v>
      </c>
    </row>
    <row r="52" spans="1:13" x14ac:dyDescent="0.25">
      <c r="A52" s="13" t="s">
        <v>43</v>
      </c>
      <c r="B52" s="97" t="s">
        <v>78</v>
      </c>
      <c r="C52" s="98"/>
      <c r="D52" s="99"/>
      <c r="E52" s="98"/>
      <c r="F52" s="98"/>
      <c r="G52" s="100"/>
      <c r="H52" s="41"/>
      <c r="I52" s="30"/>
      <c r="J52" s="30"/>
      <c r="K52" s="30"/>
      <c r="L52" s="30"/>
      <c r="M52" s="30"/>
    </row>
    <row r="53" spans="1:13" x14ac:dyDescent="0.25">
      <c r="A53" s="13" t="s">
        <v>232</v>
      </c>
      <c r="B53" s="85" t="s">
        <v>159</v>
      </c>
      <c r="C53" s="81">
        <v>-1884825.84</v>
      </c>
      <c r="D53" s="82">
        <v>-806689.92</v>
      </c>
      <c r="E53" s="81">
        <v>-872190</v>
      </c>
      <c r="F53" s="81">
        <v>-921690</v>
      </c>
      <c r="G53" s="86">
        <v>-857190</v>
      </c>
      <c r="H53" s="46">
        <v>-976690</v>
      </c>
      <c r="I53" s="47">
        <v>-977190</v>
      </c>
      <c r="J53" s="47">
        <v>-976690</v>
      </c>
      <c r="K53" s="47">
        <v>-907190</v>
      </c>
      <c r="L53" s="47">
        <v>-1031690</v>
      </c>
      <c r="M53" s="47">
        <v>-1032190</v>
      </c>
    </row>
    <row r="54" spans="1:13" x14ac:dyDescent="0.25">
      <c r="A54" s="13" t="s">
        <v>233</v>
      </c>
      <c r="B54" s="85" t="s">
        <v>160</v>
      </c>
      <c r="C54" s="81">
        <v>-2700042.36</v>
      </c>
      <c r="D54" s="82">
        <v>-2234499.96</v>
      </c>
      <c r="E54" s="81">
        <v>-2234500</v>
      </c>
      <c r="F54" s="81">
        <v>-2234500</v>
      </c>
      <c r="G54" s="86">
        <v>-2234500</v>
      </c>
      <c r="H54" s="46">
        <v>-2234500</v>
      </c>
      <c r="I54" s="47">
        <v>-2234500</v>
      </c>
      <c r="J54" s="47">
        <v>-2234500</v>
      </c>
      <c r="K54" s="47">
        <v>-2234500</v>
      </c>
      <c r="L54" s="47">
        <v>-2234500</v>
      </c>
      <c r="M54" s="47">
        <v>-2234500</v>
      </c>
    </row>
    <row r="55" spans="1:13" x14ac:dyDescent="0.25">
      <c r="A55" s="13" t="s">
        <v>234</v>
      </c>
      <c r="B55" s="85" t="s">
        <v>161</v>
      </c>
      <c r="C55" s="81">
        <v>-2287150.0800000001</v>
      </c>
      <c r="D55" s="82">
        <v>-80000.039999999994</v>
      </c>
      <c r="E55" s="81">
        <v>-90000</v>
      </c>
      <c r="F55" s="81">
        <v>-80000</v>
      </c>
      <c r="G55" s="86">
        <v>-90000</v>
      </c>
      <c r="H55" s="46">
        <v>-80000</v>
      </c>
      <c r="I55" s="47">
        <v>-90000</v>
      </c>
      <c r="J55" s="47">
        <v>-80000</v>
      </c>
      <c r="K55" s="47">
        <v>-90000</v>
      </c>
      <c r="L55" s="47">
        <v>-80000</v>
      </c>
      <c r="M55" s="47">
        <v>-80000</v>
      </c>
    </row>
    <row r="56" spans="1:13" x14ac:dyDescent="0.25">
      <c r="A56" s="13" t="s">
        <v>235</v>
      </c>
      <c r="B56" s="85" t="s">
        <v>162</v>
      </c>
      <c r="C56" s="81">
        <v>9329817.7200000007</v>
      </c>
      <c r="D56" s="82">
        <v>9303000.9600000009</v>
      </c>
      <c r="E56" s="81">
        <v>1576113</v>
      </c>
      <c r="F56" s="81">
        <v>1220242</v>
      </c>
      <c r="G56" s="86">
        <v>1156139</v>
      </c>
      <c r="H56" s="46">
        <v>971139</v>
      </c>
      <c r="I56" s="47">
        <v>966139</v>
      </c>
      <c r="J56" s="47">
        <v>971139</v>
      </c>
      <c r="K56" s="47">
        <v>1156139</v>
      </c>
      <c r="L56" s="47">
        <v>946139</v>
      </c>
      <c r="M56" s="47">
        <v>646139</v>
      </c>
    </row>
    <row r="57" spans="1:13" x14ac:dyDescent="0.25">
      <c r="A57" s="13" t="s">
        <v>236</v>
      </c>
      <c r="B57" s="85" t="s">
        <v>163</v>
      </c>
      <c r="C57" s="81">
        <v>3964964.64</v>
      </c>
      <c r="D57" s="82">
        <v>3762322.08</v>
      </c>
      <c r="E57" s="81">
        <v>905000</v>
      </c>
      <c r="F57" s="81">
        <v>665000</v>
      </c>
      <c r="G57" s="86">
        <v>500000</v>
      </c>
      <c r="H57" s="46">
        <v>515000</v>
      </c>
      <c r="I57" s="47">
        <v>500000</v>
      </c>
      <c r="J57" s="47">
        <v>500000</v>
      </c>
      <c r="K57" s="47">
        <v>500000</v>
      </c>
      <c r="L57" s="47">
        <v>500000</v>
      </c>
      <c r="M57" s="47">
        <v>505000</v>
      </c>
    </row>
    <row r="58" spans="1:13" x14ac:dyDescent="0.25">
      <c r="A58" s="13" t="s">
        <v>237</v>
      </c>
      <c r="B58" s="85" t="s">
        <v>164</v>
      </c>
      <c r="C58" s="81">
        <v>2405746.2000000002</v>
      </c>
      <c r="D58" s="82">
        <v>2633306.16</v>
      </c>
      <c r="E58" s="81">
        <v>80000</v>
      </c>
      <c r="F58" s="81">
        <v>90000</v>
      </c>
      <c r="G58" s="86">
        <v>80000</v>
      </c>
      <c r="H58" s="46">
        <v>90000</v>
      </c>
      <c r="I58" s="47">
        <v>80000</v>
      </c>
      <c r="J58" s="47">
        <v>90000</v>
      </c>
      <c r="K58" s="47">
        <v>80000</v>
      </c>
      <c r="L58" s="47">
        <v>90000</v>
      </c>
      <c r="M58" s="47">
        <v>90000</v>
      </c>
    </row>
    <row r="59" spans="1:13" hidden="1" x14ac:dyDescent="0.25">
      <c r="A59" s="13" t="s">
        <v>206</v>
      </c>
      <c r="B59" s="63"/>
      <c r="C59" s="57"/>
      <c r="D59" s="58"/>
      <c r="E59" s="57"/>
      <c r="F59" s="57"/>
      <c r="G59" s="59"/>
      <c r="H59" s="42"/>
      <c r="I59" s="29"/>
      <c r="J59" s="29"/>
      <c r="K59" s="29"/>
      <c r="L59" s="29"/>
      <c r="M59" s="29"/>
    </row>
    <row r="60" spans="1:13" ht="15.75" thickBot="1" x14ac:dyDescent="0.3">
      <c r="A60" s="13" t="s">
        <v>43</v>
      </c>
      <c r="B60" s="68" t="str">
        <f>"Total "&amp;B52</f>
        <v>Total Reserve Movements</v>
      </c>
      <c r="C60" s="69">
        <f t="shared" ref="C60:M60" si="10">SUM(C53:C59)</f>
        <v>8828510.2800000012</v>
      </c>
      <c r="D60" s="70">
        <f t="shared" si="10"/>
        <v>12577439.280000001</v>
      </c>
      <c r="E60" s="69">
        <f t="shared" si="10"/>
        <v>-635577</v>
      </c>
      <c r="F60" s="69">
        <f t="shared" si="10"/>
        <v>-1260948</v>
      </c>
      <c r="G60" s="71">
        <f t="shared" si="10"/>
        <v>-1445551</v>
      </c>
      <c r="H60" s="43">
        <f t="shared" si="10"/>
        <v>-1715051</v>
      </c>
      <c r="I60" s="31">
        <f t="shared" si="10"/>
        <v>-1755551</v>
      </c>
      <c r="J60" s="31">
        <f t="shared" si="10"/>
        <v>-1730051</v>
      </c>
      <c r="K60" s="31">
        <f t="shared" si="10"/>
        <v>-1495551</v>
      </c>
      <c r="L60" s="31">
        <f t="shared" si="10"/>
        <v>-1810051</v>
      </c>
      <c r="M60" s="31">
        <f t="shared" si="10"/>
        <v>-2105551</v>
      </c>
    </row>
    <row r="61" spans="1:13" ht="16.5" thickTop="1" thickBot="1" x14ac:dyDescent="0.3">
      <c r="A61" s="13" t="s">
        <v>43</v>
      </c>
      <c r="B61" s="72" t="s">
        <v>109</v>
      </c>
      <c r="C61" s="73">
        <f t="shared" ref="C61:M61" si="11">C51+C60</f>
        <v>623167.66999999434</v>
      </c>
      <c r="D61" s="73">
        <f t="shared" si="11"/>
        <v>8066.9600000008941</v>
      </c>
      <c r="E61" s="73">
        <f t="shared" si="11"/>
        <v>-771880.70999999531</v>
      </c>
      <c r="F61" s="73">
        <f t="shared" si="11"/>
        <v>-1001698.2599999867</v>
      </c>
      <c r="G61" s="74">
        <f t="shared" si="11"/>
        <v>-42678.600000000559</v>
      </c>
      <c r="H61" s="50">
        <f t="shared" si="11"/>
        <v>563905.40000001527</v>
      </c>
      <c r="I61" s="51">
        <f t="shared" si="11"/>
        <v>863759.30000000633</v>
      </c>
      <c r="J61" s="51">
        <f t="shared" si="11"/>
        <v>1591698.429999995</v>
      </c>
      <c r="K61" s="51">
        <f t="shared" si="11"/>
        <v>2170080.7100000111</v>
      </c>
      <c r="L61" s="51">
        <f t="shared" si="11"/>
        <v>3006677.9700000109</v>
      </c>
      <c r="M61" s="51">
        <f t="shared" si="11"/>
        <v>3695744.1999999993</v>
      </c>
    </row>
    <row r="62" spans="1:13" ht="15.75" thickTop="1" x14ac:dyDescent="0.25">
      <c r="A62" s="13" t="s">
        <v>43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13" t="s">
        <v>43</v>
      </c>
      <c r="B63" s="77" t="s">
        <v>250</v>
      </c>
      <c r="C63" s="78">
        <f>+C61+'Gen Unrestricted'!B6</f>
        <v>5029167.6699999943</v>
      </c>
      <c r="D63" s="78">
        <f>+C63+D61</f>
        <v>5037234.6299999952</v>
      </c>
      <c r="E63" s="78">
        <f t="shared" ref="E63:G63" si="12">+D63+E61</f>
        <v>4265353.92</v>
      </c>
      <c r="F63" s="78">
        <f t="shared" si="12"/>
        <v>3263655.6600000132</v>
      </c>
      <c r="G63" s="78">
        <f t="shared" si="12"/>
        <v>3220977.0600000126</v>
      </c>
      <c r="H63" s="52"/>
      <c r="I63" s="52"/>
      <c r="J63" s="52"/>
      <c r="K63" s="52"/>
      <c r="L63" s="52"/>
      <c r="M63" s="52"/>
    </row>
    <row r="64" spans="1:13" x14ac:dyDescent="0.25">
      <c r="A64" s="13" t="s">
        <v>133</v>
      </c>
    </row>
    <row r="65" spans="1:13" hidden="1" x14ac:dyDescent="0.25">
      <c r="A65" s="13" t="s">
        <v>257</v>
      </c>
      <c r="B65" s="1" t="str">
        <f>IF(xlvar.SELECT="Entity",B67,IF(xlvar.SELECT="Directorate",C67,IF(xlvar.SELECT="Business Unit",D67,IF(xlvar.SELECT="Key Outcome Area",H67,IF(xlvar.SELECT="IPR Outcomes",I67,IF(xlvar.SELECT="IPR Strategies",J67,IF(xlvar.SELECT="IPR Activities",K67,IF(xlvar.SELECT="Project",L67,F67))))))))</f>
        <v>20 - Domestic Waste Management</v>
      </c>
    </row>
    <row r="66" spans="1:13" ht="15.75" thickBot="1" x14ac:dyDescent="0.3">
      <c r="A66" s="13" t="s">
        <v>165</v>
      </c>
      <c r="B66" s="1"/>
    </row>
    <row r="67" spans="1:13" ht="15.75" hidden="1" thickBot="1" x14ac:dyDescent="0.3">
      <c r="A67" s="13" t="s">
        <v>207</v>
      </c>
      <c r="B67" s="34" t="s">
        <v>210</v>
      </c>
      <c r="C67" s="34" t="s">
        <v>192</v>
      </c>
      <c r="D67" s="34" t="s">
        <v>196</v>
      </c>
      <c r="E67" s="34" t="s">
        <v>44</v>
      </c>
      <c r="F67" s="34" t="s">
        <v>337</v>
      </c>
      <c r="G67" s="34"/>
      <c r="H67" s="34" t="s">
        <v>211</v>
      </c>
      <c r="I67" s="34" t="s">
        <v>193</v>
      </c>
      <c r="J67" s="34" t="s">
        <v>194</v>
      </c>
      <c r="K67" s="34" t="s">
        <v>195</v>
      </c>
      <c r="L67" s="34" t="s">
        <v>338</v>
      </c>
    </row>
    <row r="68" spans="1:13" ht="28.5" customHeight="1" thickTop="1" x14ac:dyDescent="0.25">
      <c r="A68" s="13" t="s">
        <v>165</v>
      </c>
      <c r="B68" s="87" t="s">
        <v>260</v>
      </c>
      <c r="C68" s="88" t="str">
        <f>xlvar.PYORIG.DESCRLONG</f>
        <v>2020/21 Quarter 3 PJ Budget</v>
      </c>
      <c r="D68" s="88" t="str">
        <f>LEFT(xlvar.NXTBUD.DESCRLONG,7)</f>
        <v>2021/22</v>
      </c>
      <c r="E68" s="88" t="str">
        <f t="shared" ref="E68:M68" si="13">LEFT(D68,4)+1&amp;"/"&amp;RIGHT(D68,2)+1</f>
        <v>2022/23</v>
      </c>
      <c r="F68" s="88" t="str">
        <f t="shared" si="13"/>
        <v>2023/24</v>
      </c>
      <c r="G68" s="89" t="str">
        <f t="shared" si="13"/>
        <v>2024/25</v>
      </c>
      <c r="H68" s="48" t="str">
        <f t="shared" si="13"/>
        <v>2025/26</v>
      </c>
      <c r="I68" s="49" t="str">
        <f t="shared" si="13"/>
        <v>2026/27</v>
      </c>
      <c r="J68" s="49" t="str">
        <f t="shared" si="13"/>
        <v>2027/28</v>
      </c>
      <c r="K68" s="49" t="str">
        <f t="shared" si="13"/>
        <v>2028/29</v>
      </c>
      <c r="L68" s="49" t="str">
        <f t="shared" si="13"/>
        <v>2029/30</v>
      </c>
      <c r="M68" s="49" t="str">
        <f t="shared" si="13"/>
        <v>2030/31</v>
      </c>
    </row>
    <row r="69" spans="1:13" x14ac:dyDescent="0.25">
      <c r="A69" s="13" t="s">
        <v>166</v>
      </c>
      <c r="B69" s="90" t="s">
        <v>134</v>
      </c>
      <c r="C69" s="91"/>
      <c r="D69" s="92"/>
      <c r="E69" s="91"/>
      <c r="F69" s="91"/>
      <c r="G69" s="93"/>
      <c r="H69" s="40"/>
      <c r="I69" s="28"/>
      <c r="J69" s="28"/>
      <c r="K69" s="28"/>
      <c r="L69" s="28"/>
      <c r="M69" s="28"/>
    </row>
    <row r="70" spans="1:13" x14ac:dyDescent="0.25">
      <c r="A70" s="13" t="s">
        <v>238</v>
      </c>
      <c r="B70" s="80" t="s">
        <v>144</v>
      </c>
      <c r="C70" s="81">
        <v>4170000</v>
      </c>
      <c r="D70" s="82">
        <v>4417000</v>
      </c>
      <c r="E70" s="83">
        <v>4570930</v>
      </c>
      <c r="F70" s="83">
        <v>4730220.95</v>
      </c>
      <c r="G70" s="84">
        <v>4895059.42</v>
      </c>
      <c r="H70" s="44">
        <v>5040415.13</v>
      </c>
      <c r="I70" s="45">
        <v>5190071.67</v>
      </c>
      <c r="J70" s="45">
        <v>5344155.68</v>
      </c>
      <c r="K70" s="45">
        <v>5502797.4699999997</v>
      </c>
      <c r="L70" s="45">
        <v>5666131.2000000002</v>
      </c>
      <c r="M70" s="45">
        <v>5834294.9400000004</v>
      </c>
    </row>
    <row r="71" spans="1:13" x14ac:dyDescent="0.25">
      <c r="A71" s="13" t="s">
        <v>239</v>
      </c>
      <c r="B71" s="80" t="s">
        <v>146</v>
      </c>
      <c r="C71" s="81">
        <v>23250</v>
      </c>
      <c r="D71" s="82">
        <v>20500</v>
      </c>
      <c r="E71" s="83">
        <v>20500</v>
      </c>
      <c r="F71" s="83">
        <v>20500</v>
      </c>
      <c r="G71" s="84">
        <v>20500</v>
      </c>
      <c r="H71" s="44">
        <v>20500</v>
      </c>
      <c r="I71" s="45">
        <v>20500</v>
      </c>
      <c r="J71" s="45">
        <v>20500</v>
      </c>
      <c r="K71" s="45">
        <v>20500</v>
      </c>
      <c r="L71" s="45">
        <v>20500</v>
      </c>
      <c r="M71" s="45">
        <v>20500</v>
      </c>
    </row>
    <row r="72" spans="1:13" x14ac:dyDescent="0.25">
      <c r="A72" s="13" t="s">
        <v>240</v>
      </c>
      <c r="B72" s="80" t="s">
        <v>147</v>
      </c>
      <c r="C72" s="81">
        <v>22800</v>
      </c>
      <c r="D72" s="82">
        <v>26828</v>
      </c>
      <c r="E72" s="83">
        <v>27901.119999999999</v>
      </c>
      <c r="F72" s="83">
        <v>29017.16</v>
      </c>
      <c r="G72" s="84">
        <v>30177.85</v>
      </c>
      <c r="H72" s="44">
        <v>31384.959999999999</v>
      </c>
      <c r="I72" s="45">
        <v>32640.35</v>
      </c>
      <c r="J72" s="45">
        <v>33945.97</v>
      </c>
      <c r="K72" s="45">
        <v>35303.81</v>
      </c>
      <c r="L72" s="45">
        <v>36715.96</v>
      </c>
      <c r="M72" s="45">
        <v>38184.6</v>
      </c>
    </row>
    <row r="73" spans="1:13" x14ac:dyDescent="0.25">
      <c r="A73" s="13" t="s">
        <v>241</v>
      </c>
      <c r="B73" s="80" t="s">
        <v>148</v>
      </c>
      <c r="C73" s="81">
        <v>71500</v>
      </c>
      <c r="D73" s="82">
        <v>71500</v>
      </c>
      <c r="E73" s="83">
        <v>71500</v>
      </c>
      <c r="F73" s="83">
        <v>71500</v>
      </c>
      <c r="G73" s="84">
        <v>71500</v>
      </c>
      <c r="H73" s="44">
        <v>71500</v>
      </c>
      <c r="I73" s="45">
        <v>71500</v>
      </c>
      <c r="J73" s="45">
        <v>71500</v>
      </c>
      <c r="K73" s="45">
        <v>71500</v>
      </c>
      <c r="L73" s="45">
        <v>71500</v>
      </c>
      <c r="M73" s="45">
        <v>71500</v>
      </c>
    </row>
    <row r="74" spans="1:13" x14ac:dyDescent="0.25">
      <c r="A74" s="13" t="s">
        <v>272</v>
      </c>
      <c r="B74" s="80" t="s">
        <v>149</v>
      </c>
      <c r="C74" s="81">
        <v>6970</v>
      </c>
      <c r="D74" s="82">
        <v>7179</v>
      </c>
      <c r="E74" s="83">
        <v>7376.42</v>
      </c>
      <c r="F74" s="83">
        <v>7579.27</v>
      </c>
      <c r="G74" s="84">
        <v>7787.7</v>
      </c>
      <c r="H74" s="44">
        <v>8001.86</v>
      </c>
      <c r="I74" s="45">
        <v>8221.91</v>
      </c>
      <c r="J74" s="45">
        <v>8448.01</v>
      </c>
      <c r="K74" s="45">
        <v>8680.33</v>
      </c>
      <c r="L74" s="45">
        <v>8919.0400000000009</v>
      </c>
      <c r="M74" s="45">
        <v>9164.31</v>
      </c>
    </row>
    <row r="75" spans="1:13" hidden="1" x14ac:dyDescent="0.25">
      <c r="A75" s="13" t="s">
        <v>207</v>
      </c>
      <c r="B75" s="63"/>
      <c r="C75" s="57"/>
      <c r="D75" s="58"/>
      <c r="E75" s="57"/>
      <c r="F75" s="57"/>
      <c r="G75" s="59"/>
      <c r="H75" s="42"/>
      <c r="I75" s="29"/>
      <c r="J75" s="29"/>
      <c r="K75" s="29"/>
      <c r="L75" s="29"/>
      <c r="M75" s="29"/>
    </row>
    <row r="76" spans="1:13" x14ac:dyDescent="0.25">
      <c r="A76" s="13" t="s">
        <v>168</v>
      </c>
      <c r="B76" s="64" t="s">
        <v>115</v>
      </c>
      <c r="C76" s="65">
        <f t="shared" ref="C76" si="14">SUM(C69:C75)</f>
        <v>4294520</v>
      </c>
      <c r="D76" s="66">
        <f t="shared" ref="D76:M76" si="15">SUM(D69:D75)</f>
        <v>4543007</v>
      </c>
      <c r="E76" s="65">
        <f t="shared" si="15"/>
        <v>4698207.54</v>
      </c>
      <c r="F76" s="65">
        <f t="shared" si="15"/>
        <v>4858817.38</v>
      </c>
      <c r="G76" s="67">
        <f t="shared" si="15"/>
        <v>5025024.97</v>
      </c>
      <c r="H76" s="43">
        <f t="shared" si="15"/>
        <v>5171801.95</v>
      </c>
      <c r="I76" s="31">
        <f t="shared" si="15"/>
        <v>5322933.93</v>
      </c>
      <c r="J76" s="31">
        <f t="shared" si="15"/>
        <v>5478549.6599999992</v>
      </c>
      <c r="K76" s="31">
        <f t="shared" si="15"/>
        <v>5638781.6099999994</v>
      </c>
      <c r="L76" s="31">
        <f t="shared" si="15"/>
        <v>5803766.2000000002</v>
      </c>
      <c r="M76" s="31">
        <f t="shared" si="15"/>
        <v>5973643.8499999996</v>
      </c>
    </row>
    <row r="77" spans="1:13" x14ac:dyDescent="0.25">
      <c r="A77" s="13" t="s">
        <v>166</v>
      </c>
      <c r="B77" s="56" t="s">
        <v>135</v>
      </c>
      <c r="C77" s="57"/>
      <c r="D77" s="58"/>
      <c r="E77" s="57"/>
      <c r="F77" s="57"/>
      <c r="G77" s="59"/>
      <c r="H77" s="42"/>
      <c r="I77" s="29"/>
      <c r="J77" s="29"/>
      <c r="K77" s="29"/>
      <c r="L77" s="29"/>
      <c r="M77" s="29"/>
    </row>
    <row r="78" spans="1:13" x14ac:dyDescent="0.25">
      <c r="A78" s="13" t="s">
        <v>242</v>
      </c>
      <c r="B78" s="85" t="s">
        <v>150</v>
      </c>
      <c r="C78" s="81">
        <v>867229.52</v>
      </c>
      <c r="D78" s="82">
        <v>935737.6</v>
      </c>
      <c r="E78" s="81">
        <v>967067.73</v>
      </c>
      <c r="F78" s="81">
        <v>999458.12</v>
      </c>
      <c r="G78" s="86">
        <v>1032928.45</v>
      </c>
      <c r="H78" s="46">
        <v>1067522.6599999999</v>
      </c>
      <c r="I78" s="47">
        <v>1103284.8999999999</v>
      </c>
      <c r="J78" s="47">
        <v>1140247.57</v>
      </c>
      <c r="K78" s="47">
        <v>1178455.32</v>
      </c>
      <c r="L78" s="47">
        <v>1217953.05</v>
      </c>
      <c r="M78" s="47">
        <v>1258785.96</v>
      </c>
    </row>
    <row r="79" spans="1:13" x14ac:dyDescent="0.25">
      <c r="A79" s="13" t="s">
        <v>243</v>
      </c>
      <c r="B79" s="85" t="s">
        <v>151</v>
      </c>
      <c r="C79" s="81">
        <v>898930.61</v>
      </c>
      <c r="D79" s="82">
        <v>931836.53</v>
      </c>
      <c r="E79" s="81">
        <v>880399.53</v>
      </c>
      <c r="F79" s="81">
        <v>904610.5</v>
      </c>
      <c r="G79" s="86">
        <v>929487.31</v>
      </c>
      <c r="H79" s="46">
        <v>1032548.2</v>
      </c>
      <c r="I79" s="47">
        <v>981312.02</v>
      </c>
      <c r="J79" s="47">
        <v>1008298.11</v>
      </c>
      <c r="K79" s="47">
        <v>1036026.3</v>
      </c>
      <c r="L79" s="47">
        <v>1144517.01</v>
      </c>
      <c r="M79" s="47">
        <v>1093791.25</v>
      </c>
    </row>
    <row r="80" spans="1:13" x14ac:dyDescent="0.25">
      <c r="A80" s="13" t="s">
        <v>244</v>
      </c>
      <c r="B80" s="85" t="s">
        <v>153</v>
      </c>
      <c r="C80" s="81">
        <v>700</v>
      </c>
      <c r="D80" s="82">
        <v>700</v>
      </c>
      <c r="E80" s="81">
        <v>700</v>
      </c>
      <c r="F80" s="81">
        <v>700</v>
      </c>
      <c r="G80" s="86">
        <v>700</v>
      </c>
      <c r="H80" s="46">
        <v>700</v>
      </c>
      <c r="I80" s="47">
        <v>700</v>
      </c>
      <c r="J80" s="47">
        <v>700</v>
      </c>
      <c r="K80" s="47">
        <v>700</v>
      </c>
      <c r="L80" s="47">
        <v>700</v>
      </c>
      <c r="M80" s="47">
        <v>700</v>
      </c>
    </row>
    <row r="81" spans="1:13" x14ac:dyDescent="0.25">
      <c r="A81" s="13" t="s">
        <v>245</v>
      </c>
      <c r="B81" s="85" t="s">
        <v>154</v>
      </c>
      <c r="C81" s="81">
        <v>11000</v>
      </c>
      <c r="D81" s="82">
        <v>6000</v>
      </c>
      <c r="E81" s="81">
        <v>6165</v>
      </c>
      <c r="F81" s="81">
        <v>6334.53</v>
      </c>
      <c r="G81" s="86">
        <v>6508.73</v>
      </c>
      <c r="H81" s="46">
        <v>6687.72</v>
      </c>
      <c r="I81" s="47">
        <v>6871.63</v>
      </c>
      <c r="J81" s="47">
        <v>7060.6</v>
      </c>
      <c r="K81" s="47">
        <v>7254.76</v>
      </c>
      <c r="L81" s="47">
        <v>7454.26</v>
      </c>
      <c r="M81" s="47">
        <v>7659.25</v>
      </c>
    </row>
    <row r="82" spans="1:13" x14ac:dyDescent="0.25">
      <c r="A82" s="13" t="s">
        <v>246</v>
      </c>
      <c r="B82" s="85" t="s">
        <v>155</v>
      </c>
      <c r="C82" s="81">
        <v>2967492.94</v>
      </c>
      <c r="D82" s="82">
        <v>2676451.6800000002</v>
      </c>
      <c r="E82" s="81">
        <v>2509794.46</v>
      </c>
      <c r="F82" s="81">
        <v>2582968.39</v>
      </c>
      <c r="G82" s="86">
        <v>2658300.0099999998</v>
      </c>
      <c r="H82" s="46">
        <v>2735853.75</v>
      </c>
      <c r="I82" s="47">
        <v>2815695.99</v>
      </c>
      <c r="J82" s="47">
        <v>2897895.12</v>
      </c>
      <c r="K82" s="47">
        <v>2982521.6</v>
      </c>
      <c r="L82" s="47">
        <v>3069647.98</v>
      </c>
      <c r="M82" s="47">
        <v>3159349.1</v>
      </c>
    </row>
    <row r="83" spans="1:13" hidden="1" x14ac:dyDescent="0.25">
      <c r="A83" s="13" t="s">
        <v>207</v>
      </c>
      <c r="B83" s="63"/>
      <c r="C83" s="57"/>
      <c r="D83" s="58"/>
      <c r="E83" s="57"/>
      <c r="F83" s="57"/>
      <c r="G83" s="59"/>
      <c r="H83" s="42"/>
      <c r="I83" s="29"/>
      <c r="J83" s="29"/>
      <c r="K83" s="29"/>
      <c r="L83" s="29"/>
      <c r="M83" s="29"/>
    </row>
    <row r="84" spans="1:13" ht="15.75" thickBot="1" x14ac:dyDescent="0.3">
      <c r="A84" s="13" t="s">
        <v>165</v>
      </c>
      <c r="B84" s="68" t="s">
        <v>116</v>
      </c>
      <c r="C84" s="69">
        <f t="shared" ref="C84:M84" si="16">SUM(C77:C83)</f>
        <v>4745353.07</v>
      </c>
      <c r="D84" s="70">
        <f t="shared" si="16"/>
        <v>4550725.8100000005</v>
      </c>
      <c r="E84" s="69">
        <f t="shared" si="16"/>
        <v>4364126.72</v>
      </c>
      <c r="F84" s="69">
        <f t="shared" si="16"/>
        <v>4494071.54</v>
      </c>
      <c r="G84" s="71">
        <f t="shared" si="16"/>
        <v>4627924.5</v>
      </c>
      <c r="H84" s="43">
        <f t="shared" si="16"/>
        <v>4843312.33</v>
      </c>
      <c r="I84" s="31">
        <f t="shared" si="16"/>
        <v>4907864.54</v>
      </c>
      <c r="J84" s="31">
        <f t="shared" si="16"/>
        <v>5054201.4000000004</v>
      </c>
      <c r="K84" s="31">
        <f t="shared" si="16"/>
        <v>5204957.9800000004</v>
      </c>
      <c r="L84" s="31">
        <f t="shared" si="16"/>
        <v>5440272.2999999998</v>
      </c>
      <c r="M84" s="31">
        <f t="shared" si="16"/>
        <v>5520285.5600000005</v>
      </c>
    </row>
    <row r="85" spans="1:13" ht="15.75" thickTop="1" x14ac:dyDescent="0.25">
      <c r="A85" s="13" t="s">
        <v>168</v>
      </c>
      <c r="B85" s="94" t="s">
        <v>106</v>
      </c>
      <c r="C85" s="95">
        <f t="shared" ref="C85:M85" si="17">C76-C84</f>
        <v>-450833.0700000003</v>
      </c>
      <c r="D85" s="95">
        <f t="shared" si="17"/>
        <v>-7718.8100000005215</v>
      </c>
      <c r="E85" s="95">
        <f t="shared" si="17"/>
        <v>334080.8200000003</v>
      </c>
      <c r="F85" s="95">
        <f t="shared" si="17"/>
        <v>364745.83999999985</v>
      </c>
      <c r="G85" s="96">
        <f t="shared" si="17"/>
        <v>397100.46999999974</v>
      </c>
      <c r="H85" s="50">
        <f t="shared" si="17"/>
        <v>328489.62000000011</v>
      </c>
      <c r="I85" s="51">
        <f t="shared" si="17"/>
        <v>415069.38999999966</v>
      </c>
      <c r="J85" s="51">
        <f t="shared" si="17"/>
        <v>424348.25999999885</v>
      </c>
      <c r="K85" s="51">
        <f t="shared" si="17"/>
        <v>433823.62999999896</v>
      </c>
      <c r="L85" s="51">
        <f t="shared" si="17"/>
        <v>363493.90000000037</v>
      </c>
      <c r="M85" s="51">
        <f t="shared" si="17"/>
        <v>453358.28999999911</v>
      </c>
    </row>
    <row r="86" spans="1:13" x14ac:dyDescent="0.25">
      <c r="A86" s="13" t="s">
        <v>166</v>
      </c>
      <c r="B86" s="90" t="s">
        <v>74</v>
      </c>
      <c r="C86" s="91"/>
      <c r="D86" s="92"/>
      <c r="E86" s="91"/>
      <c r="F86" s="91"/>
      <c r="G86" s="93"/>
      <c r="H86" s="42"/>
      <c r="I86" s="29"/>
      <c r="J86" s="29"/>
      <c r="K86" s="29"/>
      <c r="L86" s="29"/>
      <c r="M86" s="29"/>
    </row>
    <row r="87" spans="1:13" hidden="1" x14ac:dyDescent="0.25">
      <c r="A87" s="13" t="s">
        <v>166</v>
      </c>
      <c r="B87" s="63"/>
      <c r="C87" s="57"/>
      <c r="D87" s="58"/>
      <c r="E87" s="57"/>
      <c r="F87" s="57"/>
      <c r="G87" s="59"/>
      <c r="H87" s="42"/>
      <c r="I87" s="29"/>
      <c r="J87" s="29"/>
      <c r="K87" s="29"/>
      <c r="L87" s="29"/>
      <c r="M87" s="29"/>
    </row>
    <row r="88" spans="1:13" ht="15.75" thickBot="1" x14ac:dyDescent="0.3">
      <c r="A88" s="13" t="s">
        <v>165</v>
      </c>
      <c r="B88" s="72" t="s">
        <v>107</v>
      </c>
      <c r="C88" s="73">
        <f t="shared" ref="C88:M88" si="18">SUM(C85:C87)</f>
        <v>-450833.0700000003</v>
      </c>
      <c r="D88" s="73">
        <f t="shared" si="18"/>
        <v>-7718.8100000005215</v>
      </c>
      <c r="E88" s="73">
        <f t="shared" si="18"/>
        <v>334080.8200000003</v>
      </c>
      <c r="F88" s="73">
        <f t="shared" si="18"/>
        <v>364745.83999999985</v>
      </c>
      <c r="G88" s="74">
        <f t="shared" si="18"/>
        <v>397100.46999999974</v>
      </c>
      <c r="H88" s="50">
        <f t="shared" si="18"/>
        <v>328489.62000000011</v>
      </c>
      <c r="I88" s="51">
        <f t="shared" si="18"/>
        <v>415069.38999999966</v>
      </c>
      <c r="J88" s="51">
        <f t="shared" si="18"/>
        <v>424348.25999999885</v>
      </c>
      <c r="K88" s="51">
        <f t="shared" si="18"/>
        <v>433823.62999999896</v>
      </c>
      <c r="L88" s="51">
        <f t="shared" si="18"/>
        <v>363493.90000000037</v>
      </c>
      <c r="M88" s="51">
        <f t="shared" si="18"/>
        <v>453358.28999999911</v>
      </c>
    </row>
    <row r="89" spans="1:13" ht="16.5" thickTop="1" thickBot="1" x14ac:dyDescent="0.3">
      <c r="A89" s="13" t="s">
        <v>165</v>
      </c>
      <c r="B89" s="38"/>
      <c r="C89" s="39"/>
      <c r="D89" s="39"/>
      <c r="E89" s="39"/>
      <c r="F89" s="39"/>
      <c r="G89" s="39"/>
      <c r="H89" s="35"/>
      <c r="I89" s="35"/>
      <c r="J89" s="35"/>
      <c r="K89" s="35"/>
      <c r="L89" s="35"/>
      <c r="M89" s="35"/>
    </row>
    <row r="90" spans="1:13" ht="26.25" thickTop="1" x14ac:dyDescent="0.25">
      <c r="A90" s="13" t="s">
        <v>168</v>
      </c>
      <c r="B90" s="87" t="s">
        <v>261</v>
      </c>
      <c r="C90" s="88" t="str">
        <f>LEFT(xlvar.NXTBUD.DESCRLONG,7)&amp;" Original"</f>
        <v>2021/22 Original</v>
      </c>
      <c r="D90" s="88" t="str">
        <f>LEFT(xlvar.NXTBUD.DESCRLONG,7)</f>
        <v>2021/22</v>
      </c>
      <c r="E90" s="88" t="str">
        <f t="shared" ref="E90:M90" si="19">LEFT(D90,4)+1&amp;"/"&amp;RIGHT(D90,2)+1</f>
        <v>2022/23</v>
      </c>
      <c r="F90" s="88" t="str">
        <f t="shared" si="19"/>
        <v>2023/24</v>
      </c>
      <c r="G90" s="89" t="str">
        <f t="shared" si="19"/>
        <v>2024/25</v>
      </c>
      <c r="H90" s="48" t="str">
        <f t="shared" si="19"/>
        <v>2025/26</v>
      </c>
      <c r="I90" s="49" t="str">
        <f t="shared" si="19"/>
        <v>2026/27</v>
      </c>
      <c r="J90" s="49" t="str">
        <f t="shared" si="19"/>
        <v>2027/28</v>
      </c>
      <c r="K90" s="49" t="str">
        <f t="shared" si="19"/>
        <v>2028/29</v>
      </c>
      <c r="L90" s="49" t="str">
        <f t="shared" si="19"/>
        <v>2029/30</v>
      </c>
      <c r="M90" s="49" t="str">
        <f t="shared" si="19"/>
        <v>2030/31</v>
      </c>
    </row>
    <row r="91" spans="1:13" x14ac:dyDescent="0.25">
      <c r="A91" s="13" t="s">
        <v>167</v>
      </c>
      <c r="B91" s="90" t="s">
        <v>137</v>
      </c>
      <c r="C91" s="91"/>
      <c r="D91" s="92"/>
      <c r="E91" s="91"/>
      <c r="F91" s="91"/>
      <c r="G91" s="93"/>
      <c r="H91" s="42"/>
      <c r="I91" s="29"/>
      <c r="J91" s="29"/>
      <c r="K91" s="29"/>
      <c r="L91" s="29"/>
      <c r="M91" s="29"/>
    </row>
    <row r="92" spans="1:13" x14ac:dyDescent="0.25">
      <c r="A92" s="13" t="s">
        <v>247</v>
      </c>
      <c r="B92" s="85" t="s">
        <v>153</v>
      </c>
      <c r="C92" s="81">
        <v>700</v>
      </c>
      <c r="D92" s="82">
        <v>700</v>
      </c>
      <c r="E92" s="81">
        <v>700</v>
      </c>
      <c r="F92" s="81">
        <v>700</v>
      </c>
      <c r="G92" s="86">
        <v>700</v>
      </c>
      <c r="H92" s="46">
        <v>700</v>
      </c>
      <c r="I92" s="47">
        <v>700</v>
      </c>
      <c r="J92" s="47">
        <v>700</v>
      </c>
      <c r="K92" s="47">
        <v>700</v>
      </c>
      <c r="L92" s="47">
        <v>700</v>
      </c>
      <c r="M92" s="47">
        <v>700</v>
      </c>
    </row>
    <row r="93" spans="1:13" hidden="1" x14ac:dyDescent="0.25">
      <c r="A93" s="13" t="s">
        <v>165</v>
      </c>
      <c r="B93" s="63"/>
      <c r="C93" s="57"/>
      <c r="D93" s="58"/>
      <c r="E93" s="57"/>
      <c r="F93" s="57"/>
      <c r="G93" s="59"/>
      <c r="H93" s="42"/>
      <c r="I93" s="29"/>
      <c r="J93" s="29"/>
      <c r="K93" s="29"/>
      <c r="L93" s="29"/>
      <c r="M93" s="29"/>
    </row>
    <row r="94" spans="1:13" x14ac:dyDescent="0.25">
      <c r="A94" s="13" t="s">
        <v>168</v>
      </c>
      <c r="B94" s="64" t="str">
        <f t="shared" ref="B94" si="20">"Total "&amp;B91</f>
        <v>Total Non Cash</v>
      </c>
      <c r="C94" s="65">
        <f t="shared" ref="C94:M94" si="21">SUM(C91:C93)</f>
        <v>700</v>
      </c>
      <c r="D94" s="66">
        <f t="shared" si="21"/>
        <v>700</v>
      </c>
      <c r="E94" s="65">
        <f t="shared" si="21"/>
        <v>700</v>
      </c>
      <c r="F94" s="65">
        <f t="shared" si="21"/>
        <v>700</v>
      </c>
      <c r="G94" s="67">
        <f t="shared" si="21"/>
        <v>700</v>
      </c>
      <c r="H94" s="43">
        <f t="shared" si="21"/>
        <v>700</v>
      </c>
      <c r="I94" s="31">
        <f t="shared" si="21"/>
        <v>700</v>
      </c>
      <c r="J94" s="31">
        <f t="shared" si="21"/>
        <v>700</v>
      </c>
      <c r="K94" s="31">
        <f t="shared" si="21"/>
        <v>700</v>
      </c>
      <c r="L94" s="31">
        <f t="shared" si="21"/>
        <v>700</v>
      </c>
      <c r="M94" s="31">
        <f t="shared" si="21"/>
        <v>700</v>
      </c>
    </row>
    <row r="95" spans="1:13" x14ac:dyDescent="0.25">
      <c r="A95" s="13" t="s">
        <v>170</v>
      </c>
      <c r="B95" s="75" t="s">
        <v>75</v>
      </c>
      <c r="C95" s="61"/>
      <c r="D95" s="76"/>
      <c r="E95" s="61"/>
      <c r="F95" s="61"/>
      <c r="G95" s="62"/>
      <c r="H95" s="41"/>
      <c r="I95" s="30"/>
      <c r="J95" s="30"/>
      <c r="K95" s="30"/>
      <c r="L95" s="30"/>
      <c r="M95" s="30"/>
    </row>
    <row r="96" spans="1:13" x14ac:dyDescent="0.25">
      <c r="A96" s="13" t="s">
        <v>339</v>
      </c>
      <c r="B96" s="85" t="s">
        <v>140</v>
      </c>
      <c r="C96" s="81">
        <v>-29000</v>
      </c>
      <c r="D96" s="82">
        <v>-20000</v>
      </c>
      <c r="E96" s="81">
        <v>0</v>
      </c>
      <c r="F96" s="81">
        <v>0</v>
      </c>
      <c r="G96" s="8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</row>
    <row r="97" spans="1:13" x14ac:dyDescent="0.25">
      <c r="A97" s="13" t="s">
        <v>207</v>
      </c>
      <c r="B97" s="63" t="s">
        <v>142</v>
      </c>
      <c r="C97" s="57">
        <v>0</v>
      </c>
      <c r="D97" s="58">
        <v>0</v>
      </c>
      <c r="E97" s="57">
        <v>0</v>
      </c>
      <c r="F97" s="57">
        <v>0</v>
      </c>
      <c r="G97" s="59">
        <v>0</v>
      </c>
      <c r="H97" s="42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</row>
    <row r="98" spans="1:13" hidden="1" x14ac:dyDescent="0.25">
      <c r="A98" s="13" t="s">
        <v>165</v>
      </c>
      <c r="B98" s="63"/>
      <c r="C98" s="57"/>
      <c r="D98" s="58"/>
      <c r="E98" s="57"/>
      <c r="F98" s="57"/>
      <c r="G98" s="59"/>
      <c r="H98" s="42"/>
      <c r="I98" s="29"/>
      <c r="J98" s="29"/>
      <c r="K98" s="29"/>
      <c r="L98" s="29"/>
      <c r="M98" s="29"/>
    </row>
    <row r="99" spans="1:13" x14ac:dyDescent="0.25">
      <c r="A99" s="13" t="s">
        <v>165</v>
      </c>
      <c r="B99" s="64" t="str">
        <f>"Total "&amp;B95</f>
        <v>Total Investing Fund Flows</v>
      </c>
      <c r="C99" s="65">
        <f t="shared" ref="C99:M99" si="22">SUM(C96:C98)</f>
        <v>-29000</v>
      </c>
      <c r="D99" s="66">
        <f t="shared" si="22"/>
        <v>-20000</v>
      </c>
      <c r="E99" s="65">
        <f t="shared" si="22"/>
        <v>0</v>
      </c>
      <c r="F99" s="65">
        <f t="shared" si="22"/>
        <v>0</v>
      </c>
      <c r="G99" s="67">
        <f t="shared" si="22"/>
        <v>0</v>
      </c>
      <c r="H99" s="43">
        <f t="shared" si="22"/>
        <v>0</v>
      </c>
      <c r="I99" s="31">
        <f t="shared" si="22"/>
        <v>0</v>
      </c>
      <c r="J99" s="31">
        <f t="shared" si="22"/>
        <v>0</v>
      </c>
      <c r="K99" s="31">
        <f t="shared" si="22"/>
        <v>0</v>
      </c>
      <c r="L99" s="31">
        <f t="shared" si="22"/>
        <v>0</v>
      </c>
      <c r="M99" s="31">
        <f t="shared" si="22"/>
        <v>0</v>
      </c>
    </row>
    <row r="100" spans="1:13" x14ac:dyDescent="0.25">
      <c r="A100" s="13" t="s">
        <v>170</v>
      </c>
      <c r="B100" s="75" t="s">
        <v>77</v>
      </c>
      <c r="C100" s="61"/>
      <c r="D100" s="76"/>
      <c r="E100" s="61"/>
      <c r="F100" s="61"/>
      <c r="G100" s="62"/>
      <c r="H100" s="41"/>
      <c r="I100" s="30"/>
      <c r="J100" s="30"/>
      <c r="K100" s="30"/>
      <c r="L100" s="30"/>
      <c r="M100" s="30"/>
    </row>
    <row r="101" spans="1:13" hidden="1" x14ac:dyDescent="0.25">
      <c r="A101" s="13" t="s">
        <v>169</v>
      </c>
      <c r="B101" s="63"/>
      <c r="C101" s="57"/>
      <c r="D101" s="58"/>
      <c r="E101" s="57"/>
      <c r="F101" s="57"/>
      <c r="G101" s="59"/>
      <c r="H101" s="42"/>
      <c r="I101" s="29"/>
      <c r="J101" s="29"/>
      <c r="K101" s="29"/>
      <c r="L101" s="29"/>
      <c r="M101" s="29"/>
    </row>
    <row r="102" spans="1:13" ht="15.75" thickBot="1" x14ac:dyDescent="0.3">
      <c r="A102" s="13" t="s">
        <v>165</v>
      </c>
      <c r="B102" s="68" t="str">
        <f>"Total "&amp;B100</f>
        <v>Total Financing Fund Flows</v>
      </c>
      <c r="C102" s="69">
        <f t="shared" ref="C102:M102" si="23">SUM(C101:C101)</f>
        <v>0</v>
      </c>
      <c r="D102" s="70">
        <f t="shared" si="23"/>
        <v>0</v>
      </c>
      <c r="E102" s="69">
        <f t="shared" si="23"/>
        <v>0</v>
      </c>
      <c r="F102" s="69">
        <f t="shared" si="23"/>
        <v>0</v>
      </c>
      <c r="G102" s="71">
        <f t="shared" si="23"/>
        <v>0</v>
      </c>
      <c r="H102" s="43">
        <f t="shared" si="23"/>
        <v>0</v>
      </c>
      <c r="I102" s="31">
        <f t="shared" si="23"/>
        <v>0</v>
      </c>
      <c r="J102" s="31">
        <f t="shared" si="23"/>
        <v>0</v>
      </c>
      <c r="K102" s="31">
        <f t="shared" si="23"/>
        <v>0</v>
      </c>
      <c r="L102" s="31">
        <f t="shared" si="23"/>
        <v>0</v>
      </c>
      <c r="M102" s="31">
        <f t="shared" si="23"/>
        <v>0</v>
      </c>
    </row>
    <row r="103" spans="1:13" ht="15.75" thickTop="1" x14ac:dyDescent="0.25">
      <c r="A103" s="13" t="s">
        <v>170</v>
      </c>
      <c r="B103" s="94" t="s">
        <v>108</v>
      </c>
      <c r="C103" s="95">
        <f t="shared" ref="C103:M103" si="24">C88+C94+C99+C102</f>
        <v>-479133.0700000003</v>
      </c>
      <c r="D103" s="95">
        <f t="shared" si="24"/>
        <v>-27018.810000000522</v>
      </c>
      <c r="E103" s="95">
        <f t="shared" si="24"/>
        <v>334780.8200000003</v>
      </c>
      <c r="F103" s="95">
        <f t="shared" si="24"/>
        <v>365445.83999999985</v>
      </c>
      <c r="G103" s="96">
        <f t="shared" si="24"/>
        <v>397800.46999999974</v>
      </c>
      <c r="H103" s="50">
        <f t="shared" si="24"/>
        <v>329189.62000000011</v>
      </c>
      <c r="I103" s="51">
        <f t="shared" si="24"/>
        <v>415769.38999999966</v>
      </c>
      <c r="J103" s="51">
        <f t="shared" si="24"/>
        <v>425048.25999999885</v>
      </c>
      <c r="K103" s="51">
        <f t="shared" si="24"/>
        <v>434523.62999999896</v>
      </c>
      <c r="L103" s="51">
        <f t="shared" si="24"/>
        <v>364193.90000000037</v>
      </c>
      <c r="M103" s="51">
        <f t="shared" si="24"/>
        <v>454058.28999999911</v>
      </c>
    </row>
    <row r="104" spans="1:13" x14ac:dyDescent="0.25">
      <c r="A104" s="13" t="s">
        <v>167</v>
      </c>
      <c r="B104" s="97" t="s">
        <v>78</v>
      </c>
      <c r="C104" s="98"/>
      <c r="D104" s="99"/>
      <c r="E104" s="98"/>
      <c r="F104" s="98"/>
      <c r="G104" s="100"/>
      <c r="H104" s="41"/>
      <c r="I104" s="30"/>
      <c r="J104" s="30"/>
      <c r="K104" s="30"/>
      <c r="L104" s="30"/>
      <c r="M104" s="30"/>
    </row>
    <row r="105" spans="1:13" x14ac:dyDescent="0.25">
      <c r="A105" s="13" t="s">
        <v>340</v>
      </c>
      <c r="B105" s="85" t="s">
        <v>164</v>
      </c>
      <c r="C105" s="81">
        <v>80000.039999999994</v>
      </c>
      <c r="D105" s="82">
        <v>20000.04</v>
      </c>
      <c r="E105" s="81">
        <v>0</v>
      </c>
      <c r="F105" s="81">
        <v>0</v>
      </c>
      <c r="G105" s="86">
        <v>0</v>
      </c>
      <c r="H105" s="46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</row>
    <row r="106" spans="1:13" hidden="1" x14ac:dyDescent="0.25">
      <c r="A106" s="13" t="s">
        <v>169</v>
      </c>
      <c r="B106" s="63"/>
      <c r="C106" s="57"/>
      <c r="D106" s="58"/>
      <c r="E106" s="57"/>
      <c r="F106" s="57"/>
      <c r="G106" s="59"/>
      <c r="H106" s="42"/>
      <c r="I106" s="29"/>
      <c r="J106" s="29"/>
      <c r="K106" s="29"/>
      <c r="L106" s="29"/>
      <c r="M106" s="29"/>
    </row>
    <row r="107" spans="1:13" ht="15.75" thickBot="1" x14ac:dyDescent="0.3">
      <c r="A107" s="13" t="s">
        <v>165</v>
      </c>
      <c r="B107" s="68" t="str">
        <f>"Total "&amp;B104</f>
        <v>Total Reserve Movements</v>
      </c>
      <c r="C107" s="69">
        <f t="shared" ref="C107:M107" si="25">SUM(C105:C106)</f>
        <v>80000.039999999994</v>
      </c>
      <c r="D107" s="70">
        <f t="shared" si="25"/>
        <v>20000.04</v>
      </c>
      <c r="E107" s="69">
        <f t="shared" si="25"/>
        <v>0</v>
      </c>
      <c r="F107" s="69">
        <f t="shared" si="25"/>
        <v>0</v>
      </c>
      <c r="G107" s="71">
        <f t="shared" si="25"/>
        <v>0</v>
      </c>
      <c r="H107" s="43">
        <f t="shared" si="25"/>
        <v>0</v>
      </c>
      <c r="I107" s="31">
        <f t="shared" si="25"/>
        <v>0</v>
      </c>
      <c r="J107" s="31">
        <f t="shared" si="25"/>
        <v>0</v>
      </c>
      <c r="K107" s="31">
        <f t="shared" si="25"/>
        <v>0</v>
      </c>
      <c r="L107" s="31">
        <f t="shared" si="25"/>
        <v>0</v>
      </c>
      <c r="M107" s="31">
        <f t="shared" si="25"/>
        <v>0</v>
      </c>
    </row>
    <row r="108" spans="1:13" ht="16.5" thickTop="1" thickBot="1" x14ac:dyDescent="0.3">
      <c r="A108" s="13" t="s">
        <v>165</v>
      </c>
      <c r="B108" s="72" t="s">
        <v>109</v>
      </c>
      <c r="C108" s="73">
        <f t="shared" ref="C108:M108" si="26">C103+C107</f>
        <v>-399133.03000000032</v>
      </c>
      <c r="D108" s="73">
        <f t="shared" si="26"/>
        <v>-7018.7700000005207</v>
      </c>
      <c r="E108" s="73">
        <f t="shared" si="26"/>
        <v>334780.8200000003</v>
      </c>
      <c r="F108" s="73">
        <f t="shared" si="26"/>
        <v>365445.83999999985</v>
      </c>
      <c r="G108" s="74">
        <f t="shared" si="26"/>
        <v>397800.46999999974</v>
      </c>
      <c r="H108" s="50">
        <f t="shared" si="26"/>
        <v>329189.62000000011</v>
      </c>
      <c r="I108" s="51">
        <f t="shared" si="26"/>
        <v>415769.38999999966</v>
      </c>
      <c r="J108" s="51">
        <f t="shared" si="26"/>
        <v>425048.25999999885</v>
      </c>
      <c r="K108" s="51">
        <f t="shared" si="26"/>
        <v>434523.62999999896</v>
      </c>
      <c r="L108" s="51">
        <f t="shared" si="26"/>
        <v>364193.90000000037</v>
      </c>
      <c r="M108" s="51">
        <f t="shared" si="26"/>
        <v>454058.28999999911</v>
      </c>
    </row>
    <row r="109" spans="1:13" ht="15.75" thickTop="1" x14ac:dyDescent="0.25">
      <c r="A109" s="13" t="s">
        <v>172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x14ac:dyDescent="0.25">
      <c r="A110" s="13" t="s">
        <v>257</v>
      </c>
      <c r="B110" s="77" t="s">
        <v>250</v>
      </c>
      <c r="C110" s="78"/>
      <c r="D110" s="78">
        <f t="shared" ref="D110" si="27">+C110+D108</f>
        <v>-7018.7700000005207</v>
      </c>
      <c r="E110" s="78">
        <f t="shared" ref="E110" si="28">+D110+E108</f>
        <v>327762.04999999976</v>
      </c>
      <c r="F110" s="78">
        <f t="shared" ref="F110" si="29">+E110+F108</f>
        <v>693207.88999999966</v>
      </c>
      <c r="G110" s="78">
        <f t="shared" ref="G110" si="30">+F110+G108</f>
        <v>1091008.3599999994</v>
      </c>
      <c r="H110" s="52"/>
      <c r="I110" s="52"/>
      <c r="J110" s="52"/>
      <c r="K110" s="52"/>
      <c r="L110" s="52"/>
      <c r="M110" s="52"/>
    </row>
    <row r="111" spans="1:13" x14ac:dyDescent="0.25">
      <c r="A111" s="13" t="s">
        <v>165</v>
      </c>
    </row>
    <row r="112" spans="1:13" hidden="1" x14ac:dyDescent="0.25">
      <c r="A112" s="13" t="s">
        <v>207</v>
      </c>
      <c r="B112" s="1" t="str">
        <f>IF(xlvar.SELECT="Entity",B114,IF(xlvar.SELECT="Directorate",C114,IF(xlvar.SELECT="Business Unit",D114,IF(xlvar.SELECT="Key Outcome Area",H114,IF(xlvar.SELECT="IPR Outcomes",I114,IF(xlvar.SELECT="IPR Strategies",J114,IF(xlvar.SELECT="IPR Activities",K114,IF(xlvar.SELECT="Project",L114,F114))))))))</f>
        <v>30 - Water Fund</v>
      </c>
    </row>
    <row r="113" spans="1:13" ht="15.75" thickBot="1" x14ac:dyDescent="0.3">
      <c r="A113" s="13" t="s">
        <v>165</v>
      </c>
      <c r="B113" s="1"/>
    </row>
    <row r="114" spans="1:13" ht="15.75" hidden="1" thickBot="1" x14ac:dyDescent="0.3">
      <c r="A114" s="13" t="s">
        <v>166</v>
      </c>
      <c r="B114" s="34" t="s">
        <v>197</v>
      </c>
      <c r="C114" s="34" t="s">
        <v>192</v>
      </c>
      <c r="D114" s="34" t="s">
        <v>198</v>
      </c>
      <c r="E114" s="34" t="s">
        <v>44</v>
      </c>
      <c r="F114" s="34" t="s">
        <v>199</v>
      </c>
      <c r="G114" s="34"/>
      <c r="H114" s="34" t="s">
        <v>200</v>
      </c>
      <c r="I114" s="34" t="s">
        <v>193</v>
      </c>
      <c r="J114" s="34" t="s">
        <v>194</v>
      </c>
      <c r="K114" s="34" t="s">
        <v>195</v>
      </c>
      <c r="L114" s="34" t="s">
        <v>341</v>
      </c>
    </row>
    <row r="115" spans="1:13" ht="28.5" customHeight="1" thickTop="1" x14ac:dyDescent="0.25">
      <c r="A115" s="13" t="s">
        <v>167</v>
      </c>
      <c r="B115" s="87" t="s">
        <v>262</v>
      </c>
      <c r="C115" s="88" t="str">
        <f>xlvar.PYORIG.DESCRLONG</f>
        <v>2020/21 Quarter 3 PJ Budget</v>
      </c>
      <c r="D115" s="88" t="str">
        <f>LEFT(xlvar.NXTBUD.DESCRLONG,7)</f>
        <v>2021/22</v>
      </c>
      <c r="E115" s="88" t="str">
        <f t="shared" ref="E115:M115" si="31">LEFT(D115,4)+1&amp;"/"&amp;RIGHT(D115,2)+1</f>
        <v>2022/23</v>
      </c>
      <c r="F115" s="88" t="str">
        <f t="shared" si="31"/>
        <v>2023/24</v>
      </c>
      <c r="G115" s="89" t="str">
        <f t="shared" si="31"/>
        <v>2024/25</v>
      </c>
      <c r="H115" s="48" t="str">
        <f t="shared" si="31"/>
        <v>2025/26</v>
      </c>
      <c r="I115" s="49" t="str">
        <f t="shared" si="31"/>
        <v>2026/27</v>
      </c>
      <c r="J115" s="49" t="str">
        <f t="shared" si="31"/>
        <v>2027/28</v>
      </c>
      <c r="K115" s="49" t="str">
        <f t="shared" si="31"/>
        <v>2028/29</v>
      </c>
      <c r="L115" s="49" t="str">
        <f t="shared" si="31"/>
        <v>2029/30</v>
      </c>
      <c r="M115" s="49" t="str">
        <f t="shared" si="31"/>
        <v>2030/31</v>
      </c>
    </row>
    <row r="116" spans="1:13" x14ac:dyDescent="0.25">
      <c r="A116" s="13" t="s">
        <v>207</v>
      </c>
      <c r="B116" s="90" t="s">
        <v>134</v>
      </c>
      <c r="C116" s="91"/>
      <c r="D116" s="92"/>
      <c r="E116" s="91"/>
      <c r="F116" s="91"/>
      <c r="G116" s="93"/>
      <c r="H116" s="40"/>
      <c r="I116" s="28"/>
      <c r="J116" s="28"/>
      <c r="K116" s="28"/>
      <c r="L116" s="28"/>
      <c r="M116" s="28"/>
    </row>
    <row r="117" spans="1:13" x14ac:dyDescent="0.25">
      <c r="A117" s="13" t="s">
        <v>342</v>
      </c>
      <c r="B117" s="80" t="s">
        <v>144</v>
      </c>
      <c r="C117" s="81">
        <v>2256135</v>
      </c>
      <c r="D117" s="82">
        <v>2342309.39</v>
      </c>
      <c r="E117" s="83">
        <v>2417084.4500000002</v>
      </c>
      <c r="F117" s="83">
        <v>2494235.69</v>
      </c>
      <c r="G117" s="84">
        <v>2573838.19</v>
      </c>
      <c r="H117" s="44">
        <v>2655969.37</v>
      </c>
      <c r="I117" s="45">
        <v>2740709.07</v>
      </c>
      <c r="J117" s="45">
        <v>2828139.63</v>
      </c>
      <c r="K117" s="45">
        <v>2918345.99</v>
      </c>
      <c r="L117" s="45">
        <v>3011415.72</v>
      </c>
      <c r="M117" s="45">
        <v>3107439.16</v>
      </c>
    </row>
    <row r="118" spans="1:13" x14ac:dyDescent="0.25">
      <c r="A118" s="13" t="s">
        <v>343</v>
      </c>
      <c r="B118" s="80" t="s">
        <v>145</v>
      </c>
      <c r="C118" s="81">
        <v>7020765.46</v>
      </c>
      <c r="D118" s="82">
        <v>7254362.4000000004</v>
      </c>
      <c r="E118" s="83">
        <v>7490982.2800000003</v>
      </c>
      <c r="F118" s="83">
        <v>7735326.4400000004</v>
      </c>
      <c r="G118" s="84">
        <v>7987647.2599999998</v>
      </c>
      <c r="H118" s="44">
        <v>8248205.4100000001</v>
      </c>
      <c r="I118" s="45">
        <v>8517270.0999999996</v>
      </c>
      <c r="J118" s="45">
        <v>8795119.3100000005</v>
      </c>
      <c r="K118" s="45">
        <v>9082040.1300000008</v>
      </c>
      <c r="L118" s="45">
        <v>9378329.0600000005</v>
      </c>
      <c r="M118" s="45">
        <v>9684292.2899999991</v>
      </c>
    </row>
    <row r="119" spans="1:13" x14ac:dyDescent="0.25">
      <c r="A119" s="13" t="s">
        <v>344</v>
      </c>
      <c r="B119" s="80" t="s">
        <v>146</v>
      </c>
      <c r="C119" s="81">
        <v>282500</v>
      </c>
      <c r="D119" s="82">
        <v>270000</v>
      </c>
      <c r="E119" s="83">
        <v>270000</v>
      </c>
      <c r="F119" s="83">
        <v>270000</v>
      </c>
      <c r="G119" s="84">
        <v>270000</v>
      </c>
      <c r="H119" s="44">
        <v>270000</v>
      </c>
      <c r="I119" s="45">
        <v>270000</v>
      </c>
      <c r="J119" s="45">
        <v>270000</v>
      </c>
      <c r="K119" s="45">
        <v>270000</v>
      </c>
      <c r="L119" s="45">
        <v>270000</v>
      </c>
      <c r="M119" s="45">
        <v>270000</v>
      </c>
    </row>
    <row r="120" spans="1:13" x14ac:dyDescent="0.25">
      <c r="A120" s="13" t="s">
        <v>345</v>
      </c>
      <c r="B120" s="80" t="s">
        <v>147</v>
      </c>
      <c r="C120" s="81">
        <v>99639.360000000001</v>
      </c>
      <c r="D120" s="82">
        <v>102692.21</v>
      </c>
      <c r="E120" s="83">
        <v>106799.9</v>
      </c>
      <c r="F120" s="83">
        <v>111071.9</v>
      </c>
      <c r="G120" s="84">
        <v>115514.77</v>
      </c>
      <c r="H120" s="44">
        <v>120135.37</v>
      </c>
      <c r="I120" s="45">
        <v>124940.79</v>
      </c>
      <c r="J120" s="45">
        <v>129938.42</v>
      </c>
      <c r="K120" s="45">
        <v>135135.96</v>
      </c>
      <c r="L120" s="45">
        <v>140541.4</v>
      </c>
      <c r="M120" s="45">
        <v>146163.04999999999</v>
      </c>
    </row>
    <row r="121" spans="1:13" x14ac:dyDescent="0.25">
      <c r="A121" s="13" t="s">
        <v>346</v>
      </c>
      <c r="B121" s="80" t="s">
        <v>148</v>
      </c>
      <c r="C121" s="81">
        <v>99000</v>
      </c>
      <c r="D121" s="82">
        <v>138500</v>
      </c>
      <c r="E121" s="83">
        <v>140240</v>
      </c>
      <c r="F121" s="83">
        <v>142049.60000000001</v>
      </c>
      <c r="G121" s="84">
        <v>143931.57999999999</v>
      </c>
      <c r="H121" s="44">
        <v>145888.84</v>
      </c>
      <c r="I121" s="45">
        <v>147924.39000000001</v>
      </c>
      <c r="J121" s="45">
        <v>150041.37</v>
      </c>
      <c r="K121" s="45">
        <v>152243.01999999999</v>
      </c>
      <c r="L121" s="45">
        <v>154532.74</v>
      </c>
      <c r="M121" s="45">
        <v>156914.04999999999</v>
      </c>
    </row>
    <row r="122" spans="1:13" x14ac:dyDescent="0.25">
      <c r="A122" s="13" t="s">
        <v>347</v>
      </c>
      <c r="B122" s="80" t="s">
        <v>149</v>
      </c>
      <c r="C122" s="81">
        <v>473897</v>
      </c>
      <c r="D122" s="82">
        <v>577571</v>
      </c>
      <c r="E122" s="83">
        <v>593486.03</v>
      </c>
      <c r="F122" s="83">
        <v>609839.76</v>
      </c>
      <c r="G122" s="84">
        <v>626644.28</v>
      </c>
      <c r="H122" s="44">
        <v>643912.03</v>
      </c>
      <c r="I122" s="45">
        <v>661655.77</v>
      </c>
      <c r="J122" s="45">
        <v>679888.64</v>
      </c>
      <c r="K122" s="45">
        <v>698624.13</v>
      </c>
      <c r="L122" s="45">
        <v>717876.11</v>
      </c>
      <c r="M122" s="45">
        <v>737658.81</v>
      </c>
    </row>
    <row r="123" spans="1:13" hidden="1" x14ac:dyDescent="0.25">
      <c r="A123" s="13" t="s">
        <v>166</v>
      </c>
      <c r="B123" s="63"/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167</v>
      </c>
      <c r="B124" s="64" t="s">
        <v>115</v>
      </c>
      <c r="C124" s="65">
        <f t="shared" ref="C124" si="32">SUM(C116:C123)</f>
        <v>10231936.82</v>
      </c>
      <c r="D124" s="66">
        <f t="shared" ref="D124:M124" si="33">SUM(D116:D123)</f>
        <v>10685435.000000002</v>
      </c>
      <c r="E124" s="65">
        <f t="shared" si="33"/>
        <v>11018592.66</v>
      </c>
      <c r="F124" s="65">
        <f t="shared" si="33"/>
        <v>11362523.390000001</v>
      </c>
      <c r="G124" s="67">
        <f t="shared" si="33"/>
        <v>11717576.079999998</v>
      </c>
      <c r="H124" s="43">
        <f t="shared" si="33"/>
        <v>12084111.02</v>
      </c>
      <c r="I124" s="31">
        <f t="shared" si="33"/>
        <v>12462500.119999999</v>
      </c>
      <c r="J124" s="31">
        <f t="shared" si="33"/>
        <v>12853127.370000001</v>
      </c>
      <c r="K124" s="31">
        <f t="shared" si="33"/>
        <v>13256389.230000002</v>
      </c>
      <c r="L124" s="31">
        <f t="shared" si="33"/>
        <v>13672695.030000001</v>
      </c>
      <c r="M124" s="31">
        <f t="shared" si="33"/>
        <v>14102467.360000001</v>
      </c>
    </row>
    <row r="125" spans="1:13" x14ac:dyDescent="0.25">
      <c r="A125" s="13" t="s">
        <v>207</v>
      </c>
      <c r="B125" s="56" t="s">
        <v>135</v>
      </c>
      <c r="C125" s="57"/>
      <c r="D125" s="58"/>
      <c r="E125" s="57"/>
      <c r="F125" s="57"/>
      <c r="G125" s="59"/>
      <c r="H125" s="42"/>
      <c r="I125" s="29"/>
      <c r="J125" s="29"/>
      <c r="K125" s="29"/>
      <c r="L125" s="29"/>
      <c r="M125" s="29"/>
    </row>
    <row r="126" spans="1:13" x14ac:dyDescent="0.25">
      <c r="A126" s="13" t="s">
        <v>348</v>
      </c>
      <c r="B126" s="85" t="s">
        <v>150</v>
      </c>
      <c r="C126" s="81">
        <v>2150154.7599999998</v>
      </c>
      <c r="D126" s="82">
        <v>2079656.8</v>
      </c>
      <c r="E126" s="81">
        <v>2135312.38</v>
      </c>
      <c r="F126" s="81">
        <v>2192386.9</v>
      </c>
      <c r="G126" s="86">
        <v>2250955.16</v>
      </c>
      <c r="H126" s="46">
        <v>2311016.71</v>
      </c>
      <c r="I126" s="47">
        <v>2372609.9700000002</v>
      </c>
      <c r="J126" s="47">
        <v>2435788.35</v>
      </c>
      <c r="K126" s="47">
        <v>2503812.2799999998</v>
      </c>
      <c r="L126" s="47">
        <v>2570351.34</v>
      </c>
      <c r="M126" s="47">
        <v>2638618.29</v>
      </c>
    </row>
    <row r="127" spans="1:13" x14ac:dyDescent="0.25">
      <c r="A127" s="13" t="s">
        <v>349</v>
      </c>
      <c r="B127" s="85" t="s">
        <v>151</v>
      </c>
      <c r="C127" s="81">
        <v>2381912</v>
      </c>
      <c r="D127" s="82">
        <v>2267900</v>
      </c>
      <c r="E127" s="81">
        <v>2287104.75</v>
      </c>
      <c r="F127" s="81">
        <v>2347937.6</v>
      </c>
      <c r="G127" s="86">
        <v>2410443.39</v>
      </c>
      <c r="H127" s="46">
        <v>2474668.11</v>
      </c>
      <c r="I127" s="47">
        <v>2585658.9700000002</v>
      </c>
      <c r="J127" s="47">
        <v>2608464.62</v>
      </c>
      <c r="K127" s="47">
        <v>2678134.88</v>
      </c>
      <c r="L127" s="47">
        <v>2749721.13</v>
      </c>
      <c r="M127" s="47">
        <v>2823275.94</v>
      </c>
    </row>
    <row r="128" spans="1:13" x14ac:dyDescent="0.25">
      <c r="A128" s="13" t="s">
        <v>350</v>
      </c>
      <c r="B128" s="85" t="s">
        <v>152</v>
      </c>
      <c r="C128" s="81">
        <v>911553</v>
      </c>
      <c r="D128" s="82">
        <v>875809</v>
      </c>
      <c r="E128" s="81">
        <v>837523</v>
      </c>
      <c r="F128" s="81">
        <v>797184</v>
      </c>
      <c r="G128" s="86">
        <v>751371</v>
      </c>
      <c r="H128" s="46">
        <v>715415</v>
      </c>
      <c r="I128" s="47">
        <v>673558</v>
      </c>
      <c r="J128" s="47">
        <v>633322</v>
      </c>
      <c r="K128" s="47">
        <v>586641</v>
      </c>
      <c r="L128" s="47">
        <v>537315</v>
      </c>
      <c r="M128" s="47">
        <v>485694</v>
      </c>
    </row>
    <row r="129" spans="1:13" x14ac:dyDescent="0.25">
      <c r="A129" s="13" t="s">
        <v>267</v>
      </c>
      <c r="B129" s="85" t="s">
        <v>153</v>
      </c>
      <c r="C129" s="81">
        <v>3332513</v>
      </c>
      <c r="D129" s="82">
        <v>3432513</v>
      </c>
      <c r="E129" s="81">
        <v>3432513</v>
      </c>
      <c r="F129" s="81">
        <v>3432513</v>
      </c>
      <c r="G129" s="86">
        <v>3432513</v>
      </c>
      <c r="H129" s="46">
        <v>3432513</v>
      </c>
      <c r="I129" s="47">
        <v>3432513</v>
      </c>
      <c r="J129" s="47">
        <v>3432513</v>
      </c>
      <c r="K129" s="47">
        <v>3432513</v>
      </c>
      <c r="L129" s="47">
        <v>3432513</v>
      </c>
      <c r="M129" s="47">
        <v>3432513</v>
      </c>
    </row>
    <row r="130" spans="1:13" x14ac:dyDescent="0.25">
      <c r="A130" s="13" t="s">
        <v>351</v>
      </c>
      <c r="B130" s="85" t="s">
        <v>154</v>
      </c>
      <c r="C130" s="81">
        <v>427800</v>
      </c>
      <c r="D130" s="82">
        <v>521650</v>
      </c>
      <c r="E130" s="81">
        <v>537277.86</v>
      </c>
      <c r="F130" s="81">
        <v>553373.98</v>
      </c>
      <c r="G130" s="86">
        <v>569952.36</v>
      </c>
      <c r="H130" s="46">
        <v>587027.47</v>
      </c>
      <c r="I130" s="47">
        <v>604614.19999999995</v>
      </c>
      <c r="J130" s="47">
        <v>622727.86</v>
      </c>
      <c r="K130" s="47">
        <v>641384.24</v>
      </c>
      <c r="L130" s="47">
        <v>660599.62</v>
      </c>
      <c r="M130" s="47">
        <v>680390.74</v>
      </c>
    </row>
    <row r="131" spans="1:13" x14ac:dyDescent="0.25">
      <c r="A131" s="13" t="s">
        <v>352</v>
      </c>
      <c r="B131" s="85" t="s">
        <v>155</v>
      </c>
      <c r="C131" s="81">
        <v>2000313.02</v>
      </c>
      <c r="D131" s="82">
        <v>2081247.43</v>
      </c>
      <c r="E131" s="81">
        <v>2151353.56</v>
      </c>
      <c r="F131" s="81">
        <v>2223838.14</v>
      </c>
      <c r="G131" s="86">
        <v>2298782.3199999998</v>
      </c>
      <c r="H131" s="46">
        <v>2376270.06</v>
      </c>
      <c r="I131" s="47">
        <v>2456388.19</v>
      </c>
      <c r="J131" s="47">
        <v>2539226.56</v>
      </c>
      <c r="K131" s="47">
        <v>2624878.0499999998</v>
      </c>
      <c r="L131" s="47">
        <v>2713438.76</v>
      </c>
      <c r="M131" s="47">
        <v>2805008.04</v>
      </c>
    </row>
    <row r="132" spans="1:13" hidden="1" x14ac:dyDescent="0.25">
      <c r="A132" s="13" t="s">
        <v>169</v>
      </c>
      <c r="B132" s="63"/>
      <c r="C132" s="57"/>
      <c r="D132" s="58"/>
      <c r="E132" s="57"/>
      <c r="F132" s="57"/>
      <c r="G132" s="59"/>
      <c r="H132" s="42"/>
      <c r="I132" s="29"/>
      <c r="J132" s="29"/>
      <c r="K132" s="29"/>
      <c r="L132" s="29"/>
      <c r="M132" s="29"/>
    </row>
    <row r="133" spans="1:13" ht="15.75" thickBot="1" x14ac:dyDescent="0.3">
      <c r="A133" s="13" t="s">
        <v>168</v>
      </c>
      <c r="B133" s="68" t="s">
        <v>116</v>
      </c>
      <c r="C133" s="69">
        <f t="shared" ref="C133:M133" si="34">SUM(C125:C132)</f>
        <v>11204245.779999999</v>
      </c>
      <c r="D133" s="70">
        <f t="shared" si="34"/>
        <v>11258776.23</v>
      </c>
      <c r="E133" s="69">
        <f t="shared" si="34"/>
        <v>11381084.549999999</v>
      </c>
      <c r="F133" s="69">
        <f t="shared" si="34"/>
        <v>11547233.620000001</v>
      </c>
      <c r="G133" s="71">
        <f t="shared" si="34"/>
        <v>11714017.23</v>
      </c>
      <c r="H133" s="43">
        <f t="shared" si="34"/>
        <v>11896910.350000001</v>
      </c>
      <c r="I133" s="31">
        <f t="shared" si="34"/>
        <v>12125342.33</v>
      </c>
      <c r="J133" s="31">
        <f t="shared" si="34"/>
        <v>12272042.390000001</v>
      </c>
      <c r="K133" s="31">
        <f t="shared" si="34"/>
        <v>12467363.449999999</v>
      </c>
      <c r="L133" s="31">
        <f t="shared" si="34"/>
        <v>12663938.849999998</v>
      </c>
      <c r="M133" s="31">
        <f t="shared" si="34"/>
        <v>12865500.010000002</v>
      </c>
    </row>
    <row r="134" spans="1:13" ht="15.75" thickTop="1" x14ac:dyDescent="0.25">
      <c r="A134" s="13" t="s">
        <v>167</v>
      </c>
      <c r="B134" s="94" t="s">
        <v>106</v>
      </c>
      <c r="C134" s="95">
        <f t="shared" ref="C134:M134" si="35">C124-C133</f>
        <v>-972308.95999999903</v>
      </c>
      <c r="D134" s="95">
        <f t="shared" si="35"/>
        <v>-573341.22999999858</v>
      </c>
      <c r="E134" s="95">
        <f t="shared" si="35"/>
        <v>-362491.88999999873</v>
      </c>
      <c r="F134" s="95">
        <f t="shared" si="35"/>
        <v>-184710.23000000045</v>
      </c>
      <c r="G134" s="96">
        <f t="shared" si="35"/>
        <v>3558.8499999977648</v>
      </c>
      <c r="H134" s="50">
        <f t="shared" si="35"/>
        <v>187200.66999999806</v>
      </c>
      <c r="I134" s="51">
        <f t="shared" si="35"/>
        <v>337157.78999999911</v>
      </c>
      <c r="J134" s="51">
        <f t="shared" si="35"/>
        <v>581084.98000000045</v>
      </c>
      <c r="K134" s="51">
        <f t="shared" si="35"/>
        <v>789025.78000000305</v>
      </c>
      <c r="L134" s="51">
        <f t="shared" si="35"/>
        <v>1008756.1800000034</v>
      </c>
      <c r="M134" s="51">
        <f t="shared" si="35"/>
        <v>1236967.3499999996</v>
      </c>
    </row>
    <row r="135" spans="1:13" x14ac:dyDescent="0.25">
      <c r="A135" s="13" t="s">
        <v>207</v>
      </c>
      <c r="B135" s="90" t="s">
        <v>74</v>
      </c>
      <c r="C135" s="91"/>
      <c r="D135" s="92"/>
      <c r="E135" s="91"/>
      <c r="F135" s="91"/>
      <c r="G135" s="93"/>
      <c r="H135" s="42"/>
      <c r="I135" s="29"/>
      <c r="J135" s="29"/>
      <c r="K135" s="29"/>
      <c r="L135" s="29"/>
      <c r="M135" s="29"/>
    </row>
    <row r="136" spans="1:13" x14ac:dyDescent="0.25">
      <c r="A136" s="13" t="s">
        <v>353</v>
      </c>
      <c r="B136" s="85" t="s">
        <v>156</v>
      </c>
      <c r="C136" s="81">
        <v>849679</v>
      </c>
      <c r="D136" s="82">
        <v>793874</v>
      </c>
      <c r="E136" s="81">
        <v>617840</v>
      </c>
      <c r="F136" s="81">
        <v>621812</v>
      </c>
      <c r="G136" s="86">
        <v>625928</v>
      </c>
      <c r="H136" s="46">
        <v>630188</v>
      </c>
      <c r="I136" s="47">
        <v>634592</v>
      </c>
      <c r="J136" s="47">
        <v>639152</v>
      </c>
      <c r="K136" s="47">
        <v>640628</v>
      </c>
      <c r="L136" s="47">
        <v>645404</v>
      </c>
      <c r="M136" s="47">
        <v>650336</v>
      </c>
    </row>
    <row r="137" spans="1:13" hidden="1" x14ac:dyDescent="0.25">
      <c r="A137" s="13" t="s">
        <v>165</v>
      </c>
      <c r="B137" s="63"/>
      <c r="C137" s="57"/>
      <c r="D137" s="58"/>
      <c r="E137" s="57"/>
      <c r="F137" s="57"/>
      <c r="G137" s="59"/>
      <c r="H137" s="42"/>
      <c r="I137" s="29"/>
      <c r="J137" s="29"/>
      <c r="K137" s="29"/>
      <c r="L137" s="29"/>
      <c r="M137" s="29"/>
    </row>
    <row r="138" spans="1:13" ht="15.75" thickBot="1" x14ac:dyDescent="0.3">
      <c r="A138" s="13" t="s">
        <v>165</v>
      </c>
      <c r="B138" s="72" t="s">
        <v>107</v>
      </c>
      <c r="C138" s="73">
        <f t="shared" ref="C138:M138" si="36">SUM(C134:C137)</f>
        <v>-122629.95999999903</v>
      </c>
      <c r="D138" s="73">
        <f t="shared" si="36"/>
        <v>220532.77000000142</v>
      </c>
      <c r="E138" s="73">
        <f t="shared" si="36"/>
        <v>255348.11000000127</v>
      </c>
      <c r="F138" s="73">
        <f t="shared" si="36"/>
        <v>437101.76999999955</v>
      </c>
      <c r="G138" s="74">
        <f t="shared" si="36"/>
        <v>629486.84999999776</v>
      </c>
      <c r="H138" s="50">
        <f t="shared" si="36"/>
        <v>817388.66999999806</v>
      </c>
      <c r="I138" s="51">
        <f t="shared" si="36"/>
        <v>971749.78999999911</v>
      </c>
      <c r="J138" s="51">
        <f t="shared" si="36"/>
        <v>1220236.9800000004</v>
      </c>
      <c r="K138" s="51">
        <f t="shared" si="36"/>
        <v>1429653.7800000031</v>
      </c>
      <c r="L138" s="51">
        <f t="shared" si="36"/>
        <v>1654160.1800000034</v>
      </c>
      <c r="M138" s="51">
        <f t="shared" si="36"/>
        <v>1887303.3499999996</v>
      </c>
    </row>
    <row r="139" spans="1:13" ht="16.5" thickTop="1" thickBot="1" x14ac:dyDescent="0.3">
      <c r="A139" s="13" t="s">
        <v>168</v>
      </c>
      <c r="B139" s="38"/>
      <c r="C139" s="39"/>
      <c r="D139" s="39"/>
      <c r="E139" s="39"/>
      <c r="F139" s="39"/>
      <c r="G139" s="39"/>
      <c r="H139" s="35"/>
      <c r="I139" s="35"/>
      <c r="J139" s="35"/>
      <c r="K139" s="35"/>
      <c r="L139" s="35"/>
      <c r="M139" s="35"/>
    </row>
    <row r="140" spans="1:13" ht="26.25" thickTop="1" x14ac:dyDescent="0.25">
      <c r="A140" s="13" t="s">
        <v>167</v>
      </c>
      <c r="B140" s="87" t="s">
        <v>263</v>
      </c>
      <c r="C140" s="88" t="str">
        <f>LEFT(xlvar.NXTBUD.DESCRLONG,7)&amp;" Original"</f>
        <v>2021/22 Original</v>
      </c>
      <c r="D140" s="88" t="str">
        <f>LEFT(xlvar.NXTBUD.DESCRLONG,7)</f>
        <v>2021/22</v>
      </c>
      <c r="E140" s="88" t="str">
        <f t="shared" ref="E140:M140" si="37">LEFT(D140,4)+1&amp;"/"&amp;RIGHT(D140,2)+1</f>
        <v>2022/23</v>
      </c>
      <c r="F140" s="88" t="str">
        <f t="shared" si="37"/>
        <v>2023/24</v>
      </c>
      <c r="G140" s="89" t="str">
        <f t="shared" si="37"/>
        <v>2024/25</v>
      </c>
      <c r="H140" s="48" t="str">
        <f t="shared" si="37"/>
        <v>2025/26</v>
      </c>
      <c r="I140" s="49" t="str">
        <f t="shared" si="37"/>
        <v>2026/27</v>
      </c>
      <c r="J140" s="49" t="str">
        <f t="shared" si="37"/>
        <v>2027/28</v>
      </c>
      <c r="K140" s="49" t="str">
        <f t="shared" si="37"/>
        <v>2028/29</v>
      </c>
      <c r="L140" s="49" t="str">
        <f t="shared" si="37"/>
        <v>2029/30</v>
      </c>
      <c r="M140" s="49" t="str">
        <f t="shared" si="37"/>
        <v>2030/31</v>
      </c>
    </row>
    <row r="141" spans="1:13" x14ac:dyDescent="0.25">
      <c r="A141" s="13" t="s">
        <v>207</v>
      </c>
      <c r="B141" s="90" t="s">
        <v>137</v>
      </c>
      <c r="C141" s="91"/>
      <c r="D141" s="92"/>
      <c r="E141" s="91"/>
      <c r="F141" s="91"/>
      <c r="G141" s="93"/>
      <c r="H141" s="42"/>
      <c r="I141" s="29"/>
      <c r="J141" s="29"/>
      <c r="K141" s="29"/>
      <c r="L141" s="29"/>
      <c r="M141" s="29"/>
    </row>
    <row r="142" spans="1:13" x14ac:dyDescent="0.25">
      <c r="A142" s="13" t="s">
        <v>354</v>
      </c>
      <c r="B142" s="85" t="s">
        <v>153</v>
      </c>
      <c r="C142" s="81">
        <v>3332513</v>
      </c>
      <c r="D142" s="82">
        <v>3432513</v>
      </c>
      <c r="E142" s="81">
        <v>3432513</v>
      </c>
      <c r="F142" s="81">
        <v>3432513</v>
      </c>
      <c r="G142" s="86">
        <v>3432513</v>
      </c>
      <c r="H142" s="46">
        <v>3432513</v>
      </c>
      <c r="I142" s="47">
        <v>3432513</v>
      </c>
      <c r="J142" s="47">
        <v>3432513</v>
      </c>
      <c r="K142" s="47">
        <v>3432513</v>
      </c>
      <c r="L142" s="47">
        <v>3432513</v>
      </c>
      <c r="M142" s="47">
        <v>3432513</v>
      </c>
    </row>
    <row r="143" spans="1:13" hidden="1" x14ac:dyDescent="0.25">
      <c r="A143" s="13" t="s">
        <v>168</v>
      </c>
      <c r="B143" s="63"/>
      <c r="C143" s="57"/>
      <c r="D143" s="58"/>
      <c r="E143" s="57"/>
      <c r="F143" s="57"/>
      <c r="G143" s="59"/>
      <c r="H143" s="42"/>
      <c r="I143" s="29"/>
      <c r="J143" s="29"/>
      <c r="K143" s="29"/>
      <c r="L143" s="29"/>
      <c r="M143" s="29"/>
    </row>
    <row r="144" spans="1:13" x14ac:dyDescent="0.25">
      <c r="A144" s="13" t="s">
        <v>170</v>
      </c>
      <c r="B144" s="64" t="str">
        <f t="shared" ref="B144" si="38">"Total "&amp;B141</f>
        <v>Total Non Cash</v>
      </c>
      <c r="C144" s="65">
        <f t="shared" ref="C144:M144" si="39">SUM(C141:C143)</f>
        <v>3332513</v>
      </c>
      <c r="D144" s="66">
        <f t="shared" si="39"/>
        <v>3432513</v>
      </c>
      <c r="E144" s="65">
        <f t="shared" si="39"/>
        <v>3432513</v>
      </c>
      <c r="F144" s="65">
        <f t="shared" si="39"/>
        <v>3432513</v>
      </c>
      <c r="G144" s="67">
        <f t="shared" si="39"/>
        <v>3432513</v>
      </c>
      <c r="H144" s="43">
        <f t="shared" si="39"/>
        <v>3432513</v>
      </c>
      <c r="I144" s="31">
        <f t="shared" si="39"/>
        <v>3432513</v>
      </c>
      <c r="J144" s="31">
        <f t="shared" si="39"/>
        <v>3432513</v>
      </c>
      <c r="K144" s="31">
        <f t="shared" si="39"/>
        <v>3432513</v>
      </c>
      <c r="L144" s="31">
        <f t="shared" si="39"/>
        <v>3432513</v>
      </c>
      <c r="M144" s="31">
        <f t="shared" si="39"/>
        <v>3432513</v>
      </c>
    </row>
    <row r="145" spans="1:13" x14ac:dyDescent="0.25">
      <c r="A145" s="13" t="s">
        <v>171</v>
      </c>
      <c r="B145" s="75" t="s">
        <v>75</v>
      </c>
      <c r="C145" s="61"/>
      <c r="D145" s="76"/>
      <c r="E145" s="61"/>
      <c r="F145" s="61"/>
      <c r="G145" s="62"/>
      <c r="H145" s="41"/>
      <c r="I145" s="30"/>
      <c r="J145" s="30"/>
      <c r="K145" s="30"/>
      <c r="L145" s="30"/>
      <c r="M145" s="30"/>
    </row>
    <row r="146" spans="1:13" x14ac:dyDescent="0.25">
      <c r="A146" s="13" t="s">
        <v>355</v>
      </c>
      <c r="B146" s="85" t="s">
        <v>140</v>
      </c>
      <c r="C146" s="81">
        <v>-7144970</v>
      </c>
      <c r="D146" s="82">
        <v>-6792920</v>
      </c>
      <c r="E146" s="81">
        <v>-12021826</v>
      </c>
      <c r="F146" s="81">
        <v>-4255798</v>
      </c>
      <c r="G146" s="86">
        <v>-4179914</v>
      </c>
      <c r="H146" s="46">
        <v>-5034174</v>
      </c>
      <c r="I146" s="47">
        <v>-4103578</v>
      </c>
      <c r="J146" s="47">
        <v>-6393138</v>
      </c>
      <c r="K146" s="47">
        <v>-3344614</v>
      </c>
      <c r="L146" s="47">
        <v>-4399390</v>
      </c>
      <c r="M146" s="47">
        <v>-3214322</v>
      </c>
    </row>
    <row r="147" spans="1:13" x14ac:dyDescent="0.25">
      <c r="A147" s="13" t="s">
        <v>165</v>
      </c>
      <c r="B147" s="63" t="s">
        <v>142</v>
      </c>
      <c r="C147" s="57">
        <v>0</v>
      </c>
      <c r="D147" s="58">
        <v>0</v>
      </c>
      <c r="E147" s="57">
        <v>0</v>
      </c>
      <c r="F147" s="57">
        <v>0</v>
      </c>
      <c r="G147" s="59">
        <v>0</v>
      </c>
      <c r="H147" s="42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</row>
    <row r="148" spans="1:13" hidden="1" x14ac:dyDescent="0.25">
      <c r="A148" s="13" t="s">
        <v>165</v>
      </c>
      <c r="B148" s="63"/>
      <c r="C148" s="57"/>
      <c r="D148" s="58"/>
      <c r="E148" s="57"/>
      <c r="F148" s="57"/>
      <c r="G148" s="59"/>
      <c r="H148" s="42"/>
      <c r="I148" s="29"/>
      <c r="J148" s="29"/>
      <c r="K148" s="29"/>
      <c r="L148" s="29"/>
      <c r="M148" s="29"/>
    </row>
    <row r="149" spans="1:13" x14ac:dyDescent="0.25">
      <c r="A149" s="13" t="s">
        <v>170</v>
      </c>
      <c r="B149" s="64" t="str">
        <f>"Total "&amp;B145</f>
        <v>Total Investing Fund Flows</v>
      </c>
      <c r="C149" s="65">
        <f t="shared" ref="C149:M149" si="40">SUM(C146:C148)</f>
        <v>-7144970</v>
      </c>
      <c r="D149" s="66">
        <f t="shared" si="40"/>
        <v>-6792920</v>
      </c>
      <c r="E149" s="65">
        <f t="shared" si="40"/>
        <v>-12021826</v>
      </c>
      <c r="F149" s="65">
        <f t="shared" si="40"/>
        <v>-4255798</v>
      </c>
      <c r="G149" s="67">
        <f t="shared" si="40"/>
        <v>-4179914</v>
      </c>
      <c r="H149" s="43">
        <f t="shared" si="40"/>
        <v>-5034174</v>
      </c>
      <c r="I149" s="31">
        <f t="shared" si="40"/>
        <v>-4103578</v>
      </c>
      <c r="J149" s="31">
        <f t="shared" si="40"/>
        <v>-6393138</v>
      </c>
      <c r="K149" s="31">
        <f t="shared" si="40"/>
        <v>-3344614</v>
      </c>
      <c r="L149" s="31">
        <f t="shared" si="40"/>
        <v>-4399390</v>
      </c>
      <c r="M149" s="31">
        <f t="shared" si="40"/>
        <v>-3214322</v>
      </c>
    </row>
    <row r="150" spans="1:13" x14ac:dyDescent="0.25">
      <c r="A150" s="13" t="s">
        <v>167</v>
      </c>
      <c r="B150" s="75" t="s">
        <v>77</v>
      </c>
      <c r="C150" s="61"/>
      <c r="D150" s="76"/>
      <c r="E150" s="61"/>
      <c r="F150" s="61"/>
      <c r="G150" s="62"/>
      <c r="H150" s="41"/>
      <c r="I150" s="30"/>
      <c r="J150" s="30"/>
      <c r="K150" s="30"/>
      <c r="L150" s="30"/>
      <c r="M150" s="30"/>
    </row>
    <row r="151" spans="1:13" x14ac:dyDescent="0.25">
      <c r="A151" s="13" t="s">
        <v>356</v>
      </c>
      <c r="B151" s="85" t="s">
        <v>157</v>
      </c>
      <c r="C151" s="81">
        <v>-514207</v>
      </c>
      <c r="D151" s="82">
        <v>-549951</v>
      </c>
      <c r="E151" s="81">
        <v>-588236</v>
      </c>
      <c r="F151" s="81">
        <v>-628575</v>
      </c>
      <c r="G151" s="86">
        <v>-630850</v>
      </c>
      <c r="H151" s="46">
        <v>-536192</v>
      </c>
      <c r="I151" s="47">
        <v>-578049</v>
      </c>
      <c r="J151" s="47">
        <v>-618285</v>
      </c>
      <c r="K151" s="47">
        <v>-664965</v>
      </c>
      <c r="L151" s="47">
        <v>-714292</v>
      </c>
      <c r="M151" s="47">
        <v>-765913</v>
      </c>
    </row>
    <row r="152" spans="1:13" hidden="1" x14ac:dyDescent="0.25">
      <c r="A152" s="13" t="s">
        <v>169</v>
      </c>
      <c r="B152" s="63"/>
      <c r="C152" s="57"/>
      <c r="D152" s="58"/>
      <c r="E152" s="57"/>
      <c r="F152" s="57"/>
      <c r="G152" s="59"/>
      <c r="H152" s="42"/>
      <c r="I152" s="29"/>
      <c r="J152" s="29"/>
      <c r="K152" s="29"/>
      <c r="L152" s="29"/>
      <c r="M152" s="29"/>
    </row>
    <row r="153" spans="1:13" ht="15.75" thickBot="1" x14ac:dyDescent="0.3">
      <c r="A153" s="13" t="s">
        <v>165</v>
      </c>
      <c r="B153" s="68" t="str">
        <f>"Total "&amp;B150</f>
        <v>Total Financing Fund Flows</v>
      </c>
      <c r="C153" s="69">
        <f t="shared" ref="C153:M153" si="41">SUM(C151:C152)</f>
        <v>-514207</v>
      </c>
      <c r="D153" s="70">
        <f t="shared" si="41"/>
        <v>-549951</v>
      </c>
      <c r="E153" s="69">
        <f t="shared" si="41"/>
        <v>-588236</v>
      </c>
      <c r="F153" s="69">
        <f t="shared" si="41"/>
        <v>-628575</v>
      </c>
      <c r="G153" s="71">
        <f t="shared" si="41"/>
        <v>-630850</v>
      </c>
      <c r="H153" s="43">
        <f t="shared" si="41"/>
        <v>-536192</v>
      </c>
      <c r="I153" s="31">
        <f t="shared" si="41"/>
        <v>-578049</v>
      </c>
      <c r="J153" s="31">
        <f t="shared" si="41"/>
        <v>-618285</v>
      </c>
      <c r="K153" s="31">
        <f t="shared" si="41"/>
        <v>-664965</v>
      </c>
      <c r="L153" s="31">
        <f t="shared" si="41"/>
        <v>-714292</v>
      </c>
      <c r="M153" s="31">
        <f t="shared" si="41"/>
        <v>-765913</v>
      </c>
    </row>
    <row r="154" spans="1:13" ht="15.75" thickTop="1" x14ac:dyDescent="0.25">
      <c r="A154" s="13" t="s">
        <v>170</v>
      </c>
      <c r="B154" s="94" t="s">
        <v>108</v>
      </c>
      <c r="C154" s="95">
        <f t="shared" ref="C154:M154" si="42">C138+C144+C149+C153</f>
        <v>-4449293.959999999</v>
      </c>
      <c r="D154" s="95">
        <f t="shared" si="42"/>
        <v>-3689825.2299999986</v>
      </c>
      <c r="E154" s="95">
        <f t="shared" si="42"/>
        <v>-8922200.8899999987</v>
      </c>
      <c r="F154" s="95">
        <f t="shared" si="42"/>
        <v>-1014758.2300000004</v>
      </c>
      <c r="G154" s="96">
        <f t="shared" si="42"/>
        <v>-748764.15000000224</v>
      </c>
      <c r="H154" s="50">
        <f t="shared" si="42"/>
        <v>-1320464.3300000019</v>
      </c>
      <c r="I154" s="51">
        <f t="shared" si="42"/>
        <v>-277364.21000000089</v>
      </c>
      <c r="J154" s="51">
        <f t="shared" si="42"/>
        <v>-2358673.0199999996</v>
      </c>
      <c r="K154" s="51">
        <f t="shared" si="42"/>
        <v>852587.78000000305</v>
      </c>
      <c r="L154" s="51">
        <f t="shared" si="42"/>
        <v>-27008.819999996573</v>
      </c>
      <c r="M154" s="51">
        <f t="shared" si="42"/>
        <v>1339581.3499999996</v>
      </c>
    </row>
    <row r="155" spans="1:13" x14ac:dyDescent="0.25">
      <c r="A155" s="13" t="s">
        <v>167</v>
      </c>
      <c r="B155" s="97" t="s">
        <v>78</v>
      </c>
      <c r="C155" s="98"/>
      <c r="D155" s="99"/>
      <c r="E155" s="98"/>
      <c r="F155" s="98"/>
      <c r="G155" s="100"/>
      <c r="H155" s="41"/>
      <c r="I155" s="30"/>
      <c r="J155" s="30"/>
      <c r="K155" s="30"/>
      <c r="L155" s="30"/>
      <c r="M155" s="30"/>
    </row>
    <row r="156" spans="1:13" x14ac:dyDescent="0.25">
      <c r="A156" s="13" t="s">
        <v>357</v>
      </c>
      <c r="B156" s="85" t="s">
        <v>160</v>
      </c>
      <c r="C156" s="81">
        <v>-500000.04</v>
      </c>
      <c r="D156" s="82">
        <v>-500000.04</v>
      </c>
      <c r="E156" s="81">
        <v>-500000</v>
      </c>
      <c r="F156" s="81">
        <v>-500000</v>
      </c>
      <c r="G156" s="86">
        <v>-500000</v>
      </c>
      <c r="H156" s="46">
        <v>-500000</v>
      </c>
      <c r="I156" s="47">
        <v>-500000</v>
      </c>
      <c r="J156" s="47">
        <v>-500000</v>
      </c>
      <c r="K156" s="47">
        <v>-500000</v>
      </c>
      <c r="L156" s="47">
        <v>-500000</v>
      </c>
      <c r="M156" s="47">
        <v>-500000</v>
      </c>
    </row>
    <row r="157" spans="1:13" x14ac:dyDescent="0.25">
      <c r="A157" s="13" t="s">
        <v>358</v>
      </c>
      <c r="B157" s="85" t="s">
        <v>163</v>
      </c>
      <c r="C157" s="81">
        <v>2442212.04</v>
      </c>
      <c r="D157" s="82">
        <v>2264295</v>
      </c>
      <c r="E157" s="81">
        <v>274235</v>
      </c>
      <c r="F157" s="81">
        <v>174235</v>
      </c>
      <c r="G157" s="86">
        <v>824235</v>
      </c>
      <c r="H157" s="46">
        <v>174235</v>
      </c>
      <c r="I157" s="47">
        <v>174235</v>
      </c>
      <c r="J157" s="47">
        <v>174235</v>
      </c>
      <c r="K157" s="47">
        <v>174235</v>
      </c>
      <c r="L157" s="47">
        <v>174235</v>
      </c>
      <c r="M157" s="47">
        <v>174235</v>
      </c>
    </row>
    <row r="158" spans="1:13" x14ac:dyDescent="0.25">
      <c r="A158" s="13" t="s">
        <v>359</v>
      </c>
      <c r="B158" s="85" t="s">
        <v>164</v>
      </c>
      <c r="C158" s="81">
        <v>1714212.12</v>
      </c>
      <c r="D158" s="82">
        <v>999999.96</v>
      </c>
      <c r="E158" s="81">
        <v>423948</v>
      </c>
      <c r="F158" s="81">
        <v>0</v>
      </c>
      <c r="G158" s="86">
        <v>0</v>
      </c>
      <c r="H158" s="46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</row>
    <row r="159" spans="1:13" hidden="1" x14ac:dyDescent="0.25">
      <c r="A159" s="13" t="s">
        <v>169</v>
      </c>
      <c r="B159" s="63"/>
      <c r="C159" s="57"/>
      <c r="D159" s="58"/>
      <c r="E159" s="57"/>
      <c r="F159" s="57"/>
      <c r="G159" s="59"/>
      <c r="H159" s="42"/>
      <c r="I159" s="29"/>
      <c r="J159" s="29"/>
      <c r="K159" s="29"/>
      <c r="L159" s="29"/>
      <c r="M159" s="29"/>
    </row>
    <row r="160" spans="1:13" ht="15.75" thickBot="1" x14ac:dyDescent="0.3">
      <c r="A160" s="13" t="s">
        <v>165</v>
      </c>
      <c r="B160" s="68" t="str">
        <f>"Total "&amp;B155</f>
        <v>Total Reserve Movements</v>
      </c>
      <c r="C160" s="69">
        <f t="shared" ref="C160:M160" si="43">SUM(C156:C159)</f>
        <v>3656424.12</v>
      </c>
      <c r="D160" s="70">
        <f t="shared" si="43"/>
        <v>2764294.92</v>
      </c>
      <c r="E160" s="69">
        <f t="shared" si="43"/>
        <v>198183</v>
      </c>
      <c r="F160" s="69">
        <f t="shared" si="43"/>
        <v>-325765</v>
      </c>
      <c r="G160" s="71">
        <f t="shared" si="43"/>
        <v>324235</v>
      </c>
      <c r="H160" s="43">
        <f t="shared" si="43"/>
        <v>-325765</v>
      </c>
      <c r="I160" s="31">
        <f t="shared" si="43"/>
        <v>-325765</v>
      </c>
      <c r="J160" s="31">
        <f t="shared" si="43"/>
        <v>-325765</v>
      </c>
      <c r="K160" s="31">
        <f t="shared" si="43"/>
        <v>-325765</v>
      </c>
      <c r="L160" s="31">
        <f t="shared" si="43"/>
        <v>-325765</v>
      </c>
      <c r="M160" s="31">
        <f t="shared" si="43"/>
        <v>-325765</v>
      </c>
    </row>
    <row r="161" spans="1:13" ht="16.5" thickTop="1" thickBot="1" x14ac:dyDescent="0.3">
      <c r="A161" s="13" t="s">
        <v>165</v>
      </c>
      <c r="B161" s="72" t="s">
        <v>109</v>
      </c>
      <c r="C161" s="73">
        <f t="shared" ref="C161:M161" si="44">C154+C160</f>
        <v>-792869.83999999892</v>
      </c>
      <c r="D161" s="73">
        <f t="shared" si="44"/>
        <v>-925530.30999999866</v>
      </c>
      <c r="E161" s="73">
        <f t="shared" si="44"/>
        <v>-8724017.8899999987</v>
      </c>
      <c r="F161" s="73">
        <f t="shared" si="44"/>
        <v>-1340523.2300000004</v>
      </c>
      <c r="G161" s="74">
        <f t="shared" si="44"/>
        <v>-424529.15000000224</v>
      </c>
      <c r="H161" s="50">
        <f t="shared" si="44"/>
        <v>-1646229.3300000019</v>
      </c>
      <c r="I161" s="51">
        <f t="shared" si="44"/>
        <v>-603129.21000000089</v>
      </c>
      <c r="J161" s="51">
        <f t="shared" si="44"/>
        <v>-2684438.0199999996</v>
      </c>
      <c r="K161" s="51">
        <f t="shared" si="44"/>
        <v>526822.78000000305</v>
      </c>
      <c r="L161" s="51">
        <f t="shared" si="44"/>
        <v>-352773.81999999657</v>
      </c>
      <c r="M161" s="51">
        <f t="shared" si="44"/>
        <v>1013816.3499999996</v>
      </c>
    </row>
    <row r="162" spans="1:13" ht="15.75" thickTop="1" x14ac:dyDescent="0.25">
      <c r="A162" s="13" t="s">
        <v>172</v>
      </c>
      <c r="B162" s="3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x14ac:dyDescent="0.25">
      <c r="A163" s="13" t="s">
        <v>257</v>
      </c>
      <c r="B163" s="77" t="s">
        <v>250</v>
      </c>
      <c r="C163" s="78"/>
      <c r="D163" s="78">
        <f t="shared" ref="D163" si="45">+C163+D161</f>
        <v>-925530.30999999866</v>
      </c>
      <c r="E163" s="78">
        <f t="shared" ref="E163" si="46">+D163+E161</f>
        <v>-9649548.1999999974</v>
      </c>
      <c r="F163" s="78">
        <f t="shared" ref="F163" si="47">+E163+F161</f>
        <v>-10990071.429999998</v>
      </c>
      <c r="G163" s="78">
        <f t="shared" ref="G163" si="48">+F163+G161</f>
        <v>-11414600.58</v>
      </c>
      <c r="H163" s="52"/>
      <c r="I163" s="52"/>
      <c r="J163" s="52"/>
      <c r="K163" s="52"/>
      <c r="L163" s="52"/>
      <c r="M163" s="52"/>
    </row>
    <row r="164" spans="1:13" x14ac:dyDescent="0.25">
      <c r="A164" s="13" t="s">
        <v>165</v>
      </c>
    </row>
    <row r="165" spans="1:13" hidden="1" x14ac:dyDescent="0.25">
      <c r="A165" s="13" t="s">
        <v>207</v>
      </c>
      <c r="B165" s="1" t="str">
        <f>IF(xlvar.SELECT="Entity",B167,IF(xlvar.SELECT="Directorate",C167,IF(xlvar.SELECT="Business Unit",D167,IF(xlvar.SELECT="Key Outcome Area",H167,IF(xlvar.SELECT="IPR Outcomes",I167,IF(xlvar.SELECT="IPR Strategies",J167,IF(xlvar.SELECT="IPR Activities",K167,IF(xlvar.SELECT="Project",L167,F167))))))))</f>
        <v>40 - Sewer Fund</v>
      </c>
    </row>
    <row r="166" spans="1:13" ht="15.75" thickBot="1" x14ac:dyDescent="0.3">
      <c r="A166" s="13" t="s">
        <v>165</v>
      </c>
      <c r="B166" s="1"/>
    </row>
    <row r="167" spans="1:13" ht="15.75" hidden="1" thickBot="1" x14ac:dyDescent="0.3">
      <c r="A167" s="13" t="s">
        <v>166</v>
      </c>
      <c r="B167" s="34" t="s">
        <v>201</v>
      </c>
      <c r="C167" s="34" t="s">
        <v>192</v>
      </c>
      <c r="D167" s="34" t="s">
        <v>202</v>
      </c>
      <c r="E167" s="34" t="s">
        <v>44</v>
      </c>
      <c r="F167" s="34" t="s">
        <v>203</v>
      </c>
      <c r="G167" s="34"/>
      <c r="H167" s="34" t="s">
        <v>204</v>
      </c>
      <c r="I167" s="34" t="s">
        <v>193</v>
      </c>
      <c r="J167" s="34" t="s">
        <v>194</v>
      </c>
      <c r="K167" s="34" t="s">
        <v>195</v>
      </c>
      <c r="L167" s="34" t="s">
        <v>405</v>
      </c>
    </row>
    <row r="168" spans="1:13" ht="28.5" customHeight="1" thickTop="1" x14ac:dyDescent="0.25">
      <c r="A168" s="13" t="s">
        <v>167</v>
      </c>
      <c r="B168" s="87" t="s">
        <v>264</v>
      </c>
      <c r="C168" s="88" t="str">
        <f>xlvar.PYORIG.DESCRLONG</f>
        <v>2020/21 Quarter 3 PJ Budget</v>
      </c>
      <c r="D168" s="88" t="str">
        <f>LEFT(xlvar.NXTBUD.DESCRLONG,7)</f>
        <v>2021/22</v>
      </c>
      <c r="E168" s="88" t="str">
        <f t="shared" ref="E168:M168" si="49">LEFT(D168,4)+1&amp;"/"&amp;RIGHT(D168,2)+1</f>
        <v>2022/23</v>
      </c>
      <c r="F168" s="88" t="str">
        <f t="shared" si="49"/>
        <v>2023/24</v>
      </c>
      <c r="G168" s="89" t="str">
        <f t="shared" si="49"/>
        <v>2024/25</v>
      </c>
      <c r="H168" s="48" t="str">
        <f t="shared" si="49"/>
        <v>2025/26</v>
      </c>
      <c r="I168" s="49" t="str">
        <f t="shared" si="49"/>
        <v>2026/27</v>
      </c>
      <c r="J168" s="49" t="str">
        <f t="shared" si="49"/>
        <v>2027/28</v>
      </c>
      <c r="K168" s="49" t="str">
        <f t="shared" si="49"/>
        <v>2028/29</v>
      </c>
      <c r="L168" s="49" t="str">
        <f t="shared" si="49"/>
        <v>2029/30</v>
      </c>
      <c r="M168" s="49" t="str">
        <f t="shared" si="49"/>
        <v>2030/31</v>
      </c>
    </row>
    <row r="169" spans="1:13" x14ac:dyDescent="0.25">
      <c r="A169" s="13" t="s">
        <v>207</v>
      </c>
      <c r="B169" s="90" t="s">
        <v>134</v>
      </c>
      <c r="C169" s="91"/>
      <c r="D169" s="92"/>
      <c r="E169" s="91"/>
      <c r="F169" s="91"/>
      <c r="G169" s="93"/>
      <c r="H169" s="40"/>
      <c r="I169" s="28"/>
      <c r="J169" s="28"/>
      <c r="K169" s="28"/>
      <c r="L169" s="28"/>
      <c r="M169" s="28"/>
    </row>
    <row r="170" spans="1:13" x14ac:dyDescent="0.25">
      <c r="A170" s="13" t="s">
        <v>361</v>
      </c>
      <c r="B170" s="80" t="s">
        <v>144</v>
      </c>
      <c r="C170" s="81">
        <v>9088752.5299999993</v>
      </c>
      <c r="D170" s="82">
        <v>9391044.4900000002</v>
      </c>
      <c r="E170" s="83">
        <v>9694978.4399999995</v>
      </c>
      <c r="F170" s="83">
        <v>10008739.24</v>
      </c>
      <c r="G170" s="84">
        <v>10332644.220000001</v>
      </c>
      <c r="H170" s="44">
        <v>10667020.949999999</v>
      </c>
      <c r="I170" s="45">
        <v>11012207.550000001</v>
      </c>
      <c r="J170" s="45">
        <v>11368553.060000001</v>
      </c>
      <c r="K170" s="45">
        <v>11736417.75</v>
      </c>
      <c r="L170" s="45">
        <v>12116173.51</v>
      </c>
      <c r="M170" s="45">
        <v>12508204.220000001</v>
      </c>
    </row>
    <row r="171" spans="1:13" x14ac:dyDescent="0.25">
      <c r="A171" s="13" t="s">
        <v>362</v>
      </c>
      <c r="B171" s="80" t="s">
        <v>145</v>
      </c>
      <c r="C171" s="81">
        <v>1907407.95</v>
      </c>
      <c r="D171" s="82">
        <v>1969486.2</v>
      </c>
      <c r="E171" s="83">
        <v>2033525.7</v>
      </c>
      <c r="F171" s="83">
        <v>2099647.7400000002</v>
      </c>
      <c r="G171" s="84">
        <v>2167920.04</v>
      </c>
      <c r="H171" s="44">
        <v>2238412.54</v>
      </c>
      <c r="I171" s="45">
        <v>2311197.4300000002</v>
      </c>
      <c r="J171" s="45">
        <v>2386349.31</v>
      </c>
      <c r="K171" s="45">
        <v>2463945.15</v>
      </c>
      <c r="L171" s="45">
        <v>2544064.42</v>
      </c>
      <c r="M171" s="45">
        <v>2626789.2200000002</v>
      </c>
    </row>
    <row r="172" spans="1:13" x14ac:dyDescent="0.25">
      <c r="A172" s="13" t="s">
        <v>363</v>
      </c>
      <c r="B172" s="80" t="s">
        <v>146</v>
      </c>
      <c r="C172" s="81">
        <v>418405</v>
      </c>
      <c r="D172" s="82">
        <v>387217</v>
      </c>
      <c r="E172" s="83">
        <v>386006</v>
      </c>
      <c r="F172" s="83">
        <v>384770</v>
      </c>
      <c r="G172" s="84">
        <v>383509</v>
      </c>
      <c r="H172" s="44">
        <v>382223</v>
      </c>
      <c r="I172" s="45">
        <v>380911</v>
      </c>
      <c r="J172" s="45">
        <v>379753</v>
      </c>
      <c r="K172" s="45">
        <v>378207</v>
      </c>
      <c r="L172" s="45">
        <v>376815</v>
      </c>
      <c r="M172" s="45">
        <v>375394</v>
      </c>
    </row>
    <row r="173" spans="1:13" x14ac:dyDescent="0.25">
      <c r="A173" s="13" t="s">
        <v>364</v>
      </c>
      <c r="B173" s="80" t="s">
        <v>147</v>
      </c>
      <c r="C173" s="81">
        <v>13368</v>
      </c>
      <c r="D173" s="82">
        <v>13630</v>
      </c>
      <c r="E173" s="83">
        <v>14175.2</v>
      </c>
      <c r="F173" s="83">
        <v>14742.21</v>
      </c>
      <c r="G173" s="84">
        <v>15331.9</v>
      </c>
      <c r="H173" s="44">
        <v>15945.18</v>
      </c>
      <c r="I173" s="45">
        <v>16582.990000000002</v>
      </c>
      <c r="J173" s="45">
        <v>17246.310000000001</v>
      </c>
      <c r="K173" s="45">
        <v>17936.16</v>
      </c>
      <c r="L173" s="45">
        <v>18653.61</v>
      </c>
      <c r="M173" s="45">
        <v>19399.75</v>
      </c>
    </row>
    <row r="174" spans="1:13" x14ac:dyDescent="0.25">
      <c r="A174" s="13" t="s">
        <v>365</v>
      </c>
      <c r="B174" s="80" t="s">
        <v>148</v>
      </c>
      <c r="C174" s="81">
        <v>93500</v>
      </c>
      <c r="D174" s="82">
        <v>93500</v>
      </c>
      <c r="E174" s="83">
        <v>93500</v>
      </c>
      <c r="F174" s="83">
        <v>93500</v>
      </c>
      <c r="G174" s="84">
        <v>93500</v>
      </c>
      <c r="H174" s="44">
        <v>93500</v>
      </c>
      <c r="I174" s="45">
        <v>93500</v>
      </c>
      <c r="J174" s="45">
        <v>93500</v>
      </c>
      <c r="K174" s="45">
        <v>93500</v>
      </c>
      <c r="L174" s="45">
        <v>93500</v>
      </c>
      <c r="M174" s="45">
        <v>93500</v>
      </c>
    </row>
    <row r="175" spans="1:13" x14ac:dyDescent="0.25">
      <c r="A175" s="13" t="s">
        <v>366</v>
      </c>
      <c r="B175" s="80" t="s">
        <v>149</v>
      </c>
      <c r="C175" s="81">
        <v>200959</v>
      </c>
      <c r="D175" s="82">
        <v>299153</v>
      </c>
      <c r="E175" s="83">
        <v>307379.71000000002</v>
      </c>
      <c r="F175" s="83">
        <v>315832.65000000002</v>
      </c>
      <c r="G175" s="84">
        <v>324518.05</v>
      </c>
      <c r="H175" s="44">
        <v>333442.31</v>
      </c>
      <c r="I175" s="45">
        <v>342611.97</v>
      </c>
      <c r="J175" s="45">
        <v>352033.8</v>
      </c>
      <c r="K175" s="45">
        <v>361714.72</v>
      </c>
      <c r="L175" s="45">
        <v>371661.87</v>
      </c>
      <c r="M175" s="45">
        <v>381882.57</v>
      </c>
    </row>
    <row r="176" spans="1:13" hidden="1" x14ac:dyDescent="0.25">
      <c r="A176" s="13" t="s">
        <v>166</v>
      </c>
      <c r="B176" s="63"/>
      <c r="C176" s="57"/>
      <c r="D176" s="58"/>
      <c r="E176" s="57"/>
      <c r="F176" s="57"/>
      <c r="G176" s="59"/>
      <c r="H176" s="42"/>
      <c r="I176" s="29"/>
      <c r="J176" s="29"/>
      <c r="K176" s="29"/>
      <c r="L176" s="29"/>
      <c r="M176" s="29"/>
    </row>
    <row r="177" spans="1:13" x14ac:dyDescent="0.25">
      <c r="A177" s="13" t="s">
        <v>167</v>
      </c>
      <c r="B177" s="64" t="s">
        <v>115</v>
      </c>
      <c r="C177" s="65">
        <f t="shared" ref="C177" si="50">SUM(C169:C176)</f>
        <v>11722392.479999999</v>
      </c>
      <c r="D177" s="66">
        <f t="shared" ref="D177:M177" si="51">SUM(D169:D176)</f>
        <v>12154030.689999999</v>
      </c>
      <c r="E177" s="65">
        <f t="shared" si="51"/>
        <v>12529565.049999999</v>
      </c>
      <c r="F177" s="65">
        <f t="shared" si="51"/>
        <v>12917231.840000002</v>
      </c>
      <c r="G177" s="67">
        <f t="shared" si="51"/>
        <v>13317423.210000003</v>
      </c>
      <c r="H177" s="43">
        <f t="shared" si="51"/>
        <v>13730543.979999999</v>
      </c>
      <c r="I177" s="31">
        <f t="shared" si="51"/>
        <v>14157010.940000001</v>
      </c>
      <c r="J177" s="31">
        <f t="shared" si="51"/>
        <v>14597435.480000002</v>
      </c>
      <c r="K177" s="31">
        <f t="shared" si="51"/>
        <v>15051720.780000001</v>
      </c>
      <c r="L177" s="31">
        <f t="shared" si="51"/>
        <v>15520868.409999998</v>
      </c>
      <c r="M177" s="31">
        <f t="shared" si="51"/>
        <v>16005169.760000002</v>
      </c>
    </row>
    <row r="178" spans="1:13" x14ac:dyDescent="0.25">
      <c r="A178" s="13" t="s">
        <v>207</v>
      </c>
      <c r="B178" s="56" t="s">
        <v>135</v>
      </c>
      <c r="C178" s="57"/>
      <c r="D178" s="58"/>
      <c r="E178" s="57"/>
      <c r="F178" s="57"/>
      <c r="G178" s="59"/>
      <c r="H178" s="42"/>
      <c r="I178" s="29"/>
      <c r="J178" s="29"/>
      <c r="K178" s="29"/>
      <c r="L178" s="29"/>
      <c r="M178" s="29"/>
    </row>
    <row r="179" spans="1:13" x14ac:dyDescent="0.25">
      <c r="A179" s="13" t="s">
        <v>367</v>
      </c>
      <c r="B179" s="85" t="s">
        <v>150</v>
      </c>
      <c r="C179" s="81">
        <v>1931938.47</v>
      </c>
      <c r="D179" s="82">
        <v>2011758.08</v>
      </c>
      <c r="E179" s="81">
        <v>2078154.92</v>
      </c>
      <c r="F179" s="81">
        <v>2146772.9300000002</v>
      </c>
      <c r="G179" s="86">
        <v>2217639.56</v>
      </c>
      <c r="H179" s="46">
        <v>2290860.89</v>
      </c>
      <c r="I179" s="47">
        <v>2366531.7200000002</v>
      </c>
      <c r="J179" s="47">
        <v>2444711.48</v>
      </c>
      <c r="K179" s="47">
        <v>2525496.2999999998</v>
      </c>
      <c r="L179" s="47">
        <v>2608956.0699999998</v>
      </c>
      <c r="M179" s="47">
        <v>2695185.38</v>
      </c>
    </row>
    <row r="180" spans="1:13" x14ac:dyDescent="0.25">
      <c r="A180" s="13" t="s">
        <v>368</v>
      </c>
      <c r="B180" s="85" t="s">
        <v>151</v>
      </c>
      <c r="C180" s="81">
        <v>1641250</v>
      </c>
      <c r="D180" s="82">
        <v>2247300</v>
      </c>
      <c r="E180" s="81">
        <v>2309100.7599999998</v>
      </c>
      <c r="F180" s="81">
        <v>2422601.04</v>
      </c>
      <c r="G180" s="86">
        <v>2437847.61</v>
      </c>
      <c r="H180" s="46">
        <v>2504888.4</v>
      </c>
      <c r="I180" s="47">
        <v>2573772.79</v>
      </c>
      <c r="J180" s="47">
        <v>2694551.54</v>
      </c>
      <c r="K180" s="47">
        <v>2717276.72</v>
      </c>
      <c r="L180" s="47">
        <v>2792001.84</v>
      </c>
      <c r="M180" s="47">
        <v>2868781.9</v>
      </c>
    </row>
    <row r="181" spans="1:13" x14ac:dyDescent="0.25">
      <c r="A181" s="13" t="s">
        <v>369</v>
      </c>
      <c r="B181" s="85" t="s">
        <v>152</v>
      </c>
      <c r="C181" s="81">
        <v>205415</v>
      </c>
      <c r="D181" s="82">
        <v>171424</v>
      </c>
      <c r="E181" s="81">
        <v>150666</v>
      </c>
      <c r="F181" s="81">
        <v>133885</v>
      </c>
      <c r="G181" s="86">
        <v>115142</v>
      </c>
      <c r="H181" s="46">
        <v>104046</v>
      </c>
      <c r="I181" s="47">
        <v>97343</v>
      </c>
      <c r="J181" s="47">
        <v>90450</v>
      </c>
      <c r="K181" s="47">
        <v>82637</v>
      </c>
      <c r="L181" s="47">
        <v>74563</v>
      </c>
      <c r="M181" s="47">
        <v>65974</v>
      </c>
    </row>
    <row r="182" spans="1:13" x14ac:dyDescent="0.25">
      <c r="A182" s="13" t="s">
        <v>268</v>
      </c>
      <c r="B182" s="85" t="s">
        <v>153</v>
      </c>
      <c r="C182" s="81">
        <v>1801307</v>
      </c>
      <c r="D182" s="82">
        <v>1851307</v>
      </c>
      <c r="E182" s="81">
        <v>1851307</v>
      </c>
      <c r="F182" s="81">
        <v>1851307</v>
      </c>
      <c r="G182" s="86">
        <v>1851307</v>
      </c>
      <c r="H182" s="46">
        <v>1851307</v>
      </c>
      <c r="I182" s="47">
        <v>1851307</v>
      </c>
      <c r="J182" s="47">
        <v>1851307</v>
      </c>
      <c r="K182" s="47">
        <v>1851307</v>
      </c>
      <c r="L182" s="47">
        <v>1851307</v>
      </c>
      <c r="M182" s="47">
        <v>1851307</v>
      </c>
    </row>
    <row r="183" spans="1:13" x14ac:dyDescent="0.25">
      <c r="A183" s="13" t="s">
        <v>370</v>
      </c>
      <c r="B183" s="85" t="s">
        <v>154</v>
      </c>
      <c r="C183" s="81">
        <v>752600</v>
      </c>
      <c r="D183" s="82">
        <v>535710</v>
      </c>
      <c r="E183" s="81">
        <v>551759.52</v>
      </c>
      <c r="F183" s="81">
        <v>568289.93000000005</v>
      </c>
      <c r="G183" s="86">
        <v>585315.64</v>
      </c>
      <c r="H183" s="46">
        <v>602851.49</v>
      </c>
      <c r="I183" s="47">
        <v>620912.77</v>
      </c>
      <c r="J183" s="47">
        <v>639515.21</v>
      </c>
      <c r="K183" s="47">
        <v>658675.04</v>
      </c>
      <c r="L183" s="47">
        <v>678408.98</v>
      </c>
      <c r="M183" s="47">
        <v>698734.2</v>
      </c>
    </row>
    <row r="184" spans="1:13" x14ac:dyDescent="0.25">
      <c r="A184" s="13" t="s">
        <v>371</v>
      </c>
      <c r="B184" s="85" t="s">
        <v>155</v>
      </c>
      <c r="C184" s="81">
        <v>2108197.0699999998</v>
      </c>
      <c r="D184" s="82">
        <v>2086970.85</v>
      </c>
      <c r="E184" s="81">
        <v>2157053.56</v>
      </c>
      <c r="F184" s="81">
        <v>2229507.7200000002</v>
      </c>
      <c r="G184" s="86">
        <v>2304414.09</v>
      </c>
      <c r="H184" s="46">
        <v>2381856.17</v>
      </c>
      <c r="I184" s="47">
        <v>2461920.36</v>
      </c>
      <c r="J184" s="47">
        <v>2544695.9900000002</v>
      </c>
      <c r="K184" s="47">
        <v>2630275.48</v>
      </c>
      <c r="L184" s="47">
        <v>2718754.41</v>
      </c>
      <c r="M184" s="47">
        <v>2810231.6</v>
      </c>
    </row>
    <row r="185" spans="1:13" hidden="1" x14ac:dyDescent="0.25">
      <c r="A185" s="13" t="s">
        <v>169</v>
      </c>
      <c r="B185" s="63"/>
      <c r="C185" s="57"/>
      <c r="D185" s="58"/>
      <c r="E185" s="57"/>
      <c r="F185" s="57"/>
      <c r="G185" s="59"/>
      <c r="H185" s="42"/>
      <c r="I185" s="29"/>
      <c r="J185" s="29"/>
      <c r="K185" s="29"/>
      <c r="L185" s="29"/>
      <c r="M185" s="29"/>
    </row>
    <row r="186" spans="1:13" ht="15.75" thickBot="1" x14ac:dyDescent="0.3">
      <c r="A186" s="13" t="s">
        <v>168</v>
      </c>
      <c r="B186" s="68" t="s">
        <v>116</v>
      </c>
      <c r="C186" s="69">
        <f t="shared" ref="C186:M186" si="52">SUM(C178:C185)</f>
        <v>8440707.5399999991</v>
      </c>
      <c r="D186" s="70">
        <f t="shared" si="52"/>
        <v>8904469.9299999997</v>
      </c>
      <c r="E186" s="69">
        <f t="shared" si="52"/>
        <v>9098041.7599999998</v>
      </c>
      <c r="F186" s="69">
        <f t="shared" si="52"/>
        <v>9352363.620000001</v>
      </c>
      <c r="G186" s="71">
        <f t="shared" si="52"/>
        <v>9511665.8999999985</v>
      </c>
      <c r="H186" s="43">
        <f t="shared" si="52"/>
        <v>9735809.9499999993</v>
      </c>
      <c r="I186" s="31">
        <f t="shared" si="52"/>
        <v>9971787.6399999987</v>
      </c>
      <c r="J186" s="31">
        <f t="shared" si="52"/>
        <v>10265231.219999999</v>
      </c>
      <c r="K186" s="31">
        <f t="shared" si="52"/>
        <v>10465667.539999999</v>
      </c>
      <c r="L186" s="31">
        <f t="shared" si="52"/>
        <v>10723991.300000001</v>
      </c>
      <c r="M186" s="31">
        <f t="shared" si="52"/>
        <v>10990214.08</v>
      </c>
    </row>
    <row r="187" spans="1:13" ht="15.75" thickTop="1" x14ac:dyDescent="0.25">
      <c r="A187" s="13" t="s">
        <v>167</v>
      </c>
      <c r="B187" s="94" t="s">
        <v>106</v>
      </c>
      <c r="C187" s="95">
        <f t="shared" ref="C187:M187" si="53">C177-C186</f>
        <v>3281684.9399999995</v>
      </c>
      <c r="D187" s="95">
        <f t="shared" si="53"/>
        <v>3249560.76</v>
      </c>
      <c r="E187" s="95">
        <f t="shared" si="53"/>
        <v>3431523.2899999991</v>
      </c>
      <c r="F187" s="95">
        <f t="shared" si="53"/>
        <v>3564868.2200000007</v>
      </c>
      <c r="G187" s="96">
        <f t="shared" si="53"/>
        <v>3805757.3100000042</v>
      </c>
      <c r="H187" s="50">
        <f t="shared" si="53"/>
        <v>3994734.0299999993</v>
      </c>
      <c r="I187" s="51">
        <f t="shared" si="53"/>
        <v>4185223.3000000026</v>
      </c>
      <c r="J187" s="51">
        <f t="shared" si="53"/>
        <v>4332204.2600000035</v>
      </c>
      <c r="K187" s="51">
        <f t="shared" si="53"/>
        <v>4586053.2400000021</v>
      </c>
      <c r="L187" s="51">
        <f t="shared" si="53"/>
        <v>4796877.1099999975</v>
      </c>
      <c r="M187" s="51">
        <f t="shared" si="53"/>
        <v>5014955.6800000016</v>
      </c>
    </row>
    <row r="188" spans="1:13" x14ac:dyDescent="0.25">
      <c r="A188" s="13" t="s">
        <v>207</v>
      </c>
      <c r="B188" s="90" t="s">
        <v>74</v>
      </c>
      <c r="C188" s="91"/>
      <c r="D188" s="92"/>
      <c r="E188" s="91"/>
      <c r="F188" s="91"/>
      <c r="G188" s="93"/>
      <c r="H188" s="42"/>
      <c r="I188" s="29"/>
      <c r="J188" s="29"/>
      <c r="K188" s="29"/>
      <c r="L188" s="29"/>
      <c r="M188" s="29"/>
    </row>
    <row r="189" spans="1:13" x14ac:dyDescent="0.25">
      <c r="A189" s="13" t="s">
        <v>372</v>
      </c>
      <c r="B189" s="85" t="s">
        <v>156</v>
      </c>
      <c r="C189" s="81">
        <v>3100000</v>
      </c>
      <c r="D189" s="82">
        <v>1459009</v>
      </c>
      <c r="E189" s="81">
        <v>600000</v>
      </c>
      <c r="F189" s="81">
        <v>600000</v>
      </c>
      <c r="G189" s="86">
        <v>600000</v>
      </c>
      <c r="H189" s="46">
        <v>600000</v>
      </c>
      <c r="I189" s="47">
        <v>600000</v>
      </c>
      <c r="J189" s="47">
        <v>600000</v>
      </c>
      <c r="K189" s="47">
        <v>600000</v>
      </c>
      <c r="L189" s="47">
        <v>600000</v>
      </c>
      <c r="M189" s="47">
        <v>600000</v>
      </c>
    </row>
    <row r="190" spans="1:13" hidden="1" x14ac:dyDescent="0.25">
      <c r="A190" s="13" t="s">
        <v>165</v>
      </c>
      <c r="B190" s="63"/>
      <c r="C190" s="57"/>
      <c r="D190" s="58"/>
      <c r="E190" s="57"/>
      <c r="F190" s="57"/>
      <c r="G190" s="59"/>
      <c r="H190" s="42"/>
      <c r="I190" s="29"/>
      <c r="J190" s="29"/>
      <c r="K190" s="29"/>
      <c r="L190" s="29"/>
      <c r="M190" s="29"/>
    </row>
    <row r="191" spans="1:13" ht="15.75" thickBot="1" x14ac:dyDescent="0.3">
      <c r="A191" s="13" t="s">
        <v>165</v>
      </c>
      <c r="B191" s="72" t="s">
        <v>107</v>
      </c>
      <c r="C191" s="73">
        <f t="shared" ref="C191:M191" si="54">SUM(C187:C190)</f>
        <v>6381684.9399999995</v>
      </c>
      <c r="D191" s="73">
        <f t="shared" si="54"/>
        <v>4708569.76</v>
      </c>
      <c r="E191" s="73">
        <f t="shared" si="54"/>
        <v>4031523.2899999991</v>
      </c>
      <c r="F191" s="73">
        <f t="shared" si="54"/>
        <v>4164868.2200000007</v>
      </c>
      <c r="G191" s="74">
        <f t="shared" si="54"/>
        <v>4405757.3100000042</v>
      </c>
      <c r="H191" s="50">
        <f t="shared" si="54"/>
        <v>4594734.0299999993</v>
      </c>
      <c r="I191" s="51">
        <f t="shared" si="54"/>
        <v>4785223.3000000026</v>
      </c>
      <c r="J191" s="51">
        <f t="shared" si="54"/>
        <v>4932204.2600000035</v>
      </c>
      <c r="K191" s="51">
        <f t="shared" si="54"/>
        <v>5186053.2400000021</v>
      </c>
      <c r="L191" s="51">
        <f t="shared" si="54"/>
        <v>5396877.1099999975</v>
      </c>
      <c r="M191" s="51">
        <f t="shared" si="54"/>
        <v>5614955.6800000016</v>
      </c>
    </row>
    <row r="192" spans="1:13" ht="16.5" thickTop="1" thickBot="1" x14ac:dyDescent="0.3">
      <c r="A192" s="13" t="s">
        <v>168</v>
      </c>
      <c r="B192" s="38"/>
      <c r="C192" s="39"/>
      <c r="D192" s="39"/>
      <c r="E192" s="39"/>
      <c r="F192" s="39"/>
      <c r="G192" s="39"/>
      <c r="H192" s="35"/>
      <c r="I192" s="35"/>
      <c r="J192" s="35"/>
      <c r="K192" s="35"/>
      <c r="L192" s="35"/>
      <c r="M192" s="35"/>
    </row>
    <row r="193" spans="1:13" ht="26.25" thickTop="1" x14ac:dyDescent="0.25">
      <c r="A193" s="13" t="s">
        <v>167</v>
      </c>
      <c r="B193" s="87" t="s">
        <v>265</v>
      </c>
      <c r="C193" s="88" t="str">
        <f>LEFT(xlvar.NXTBUD.DESCRLONG,7)&amp;" Original"</f>
        <v>2021/22 Original</v>
      </c>
      <c r="D193" s="88" t="str">
        <f>LEFT(xlvar.NXTBUD.DESCRLONG,7)</f>
        <v>2021/22</v>
      </c>
      <c r="E193" s="88" t="str">
        <f t="shared" ref="E193:M193" si="55">LEFT(D193,4)+1&amp;"/"&amp;RIGHT(D193,2)+1</f>
        <v>2022/23</v>
      </c>
      <c r="F193" s="88" t="str">
        <f t="shared" si="55"/>
        <v>2023/24</v>
      </c>
      <c r="G193" s="89" t="str">
        <f t="shared" si="55"/>
        <v>2024/25</v>
      </c>
      <c r="H193" s="48" t="str">
        <f t="shared" si="55"/>
        <v>2025/26</v>
      </c>
      <c r="I193" s="49" t="str">
        <f t="shared" si="55"/>
        <v>2026/27</v>
      </c>
      <c r="J193" s="49" t="str">
        <f t="shared" si="55"/>
        <v>2027/28</v>
      </c>
      <c r="K193" s="49" t="str">
        <f t="shared" si="55"/>
        <v>2028/29</v>
      </c>
      <c r="L193" s="49" t="str">
        <f t="shared" si="55"/>
        <v>2029/30</v>
      </c>
      <c r="M193" s="49" t="str">
        <f t="shared" si="55"/>
        <v>2030/31</v>
      </c>
    </row>
    <row r="194" spans="1:13" x14ac:dyDescent="0.25">
      <c r="A194" s="13" t="s">
        <v>207</v>
      </c>
      <c r="B194" s="90" t="s">
        <v>137</v>
      </c>
      <c r="C194" s="91"/>
      <c r="D194" s="92"/>
      <c r="E194" s="91"/>
      <c r="F194" s="91"/>
      <c r="G194" s="93"/>
      <c r="H194" s="42"/>
      <c r="I194" s="29"/>
      <c r="J194" s="29"/>
      <c r="K194" s="29"/>
      <c r="L194" s="29"/>
      <c r="M194" s="29"/>
    </row>
    <row r="195" spans="1:13" x14ac:dyDescent="0.25">
      <c r="A195" s="13" t="s">
        <v>373</v>
      </c>
      <c r="B195" s="85" t="s">
        <v>153</v>
      </c>
      <c r="C195" s="81">
        <v>1801307</v>
      </c>
      <c r="D195" s="82">
        <v>1851307</v>
      </c>
      <c r="E195" s="81">
        <v>1851307</v>
      </c>
      <c r="F195" s="81">
        <v>1851307</v>
      </c>
      <c r="G195" s="86">
        <v>1851307</v>
      </c>
      <c r="H195" s="46">
        <v>1851307</v>
      </c>
      <c r="I195" s="47">
        <v>1851307</v>
      </c>
      <c r="J195" s="47">
        <v>1851307</v>
      </c>
      <c r="K195" s="47">
        <v>1851307</v>
      </c>
      <c r="L195" s="47">
        <v>1851307</v>
      </c>
      <c r="M195" s="47">
        <v>1851307</v>
      </c>
    </row>
    <row r="196" spans="1:13" hidden="1" x14ac:dyDescent="0.25">
      <c r="A196" s="13" t="s">
        <v>168</v>
      </c>
      <c r="B196" s="63"/>
      <c r="C196" s="57"/>
      <c r="D196" s="58"/>
      <c r="E196" s="57"/>
      <c r="F196" s="57"/>
      <c r="G196" s="59"/>
      <c r="H196" s="42"/>
      <c r="I196" s="29"/>
      <c r="J196" s="29"/>
      <c r="K196" s="29"/>
      <c r="L196" s="29"/>
      <c r="M196" s="29"/>
    </row>
    <row r="197" spans="1:13" x14ac:dyDescent="0.25">
      <c r="A197" s="13" t="s">
        <v>170</v>
      </c>
      <c r="B197" s="64" t="str">
        <f t="shared" ref="B197" si="56">"Total "&amp;B194</f>
        <v>Total Non Cash</v>
      </c>
      <c r="C197" s="65">
        <f t="shared" ref="C197:M197" si="57">SUM(C194:C196)</f>
        <v>1801307</v>
      </c>
      <c r="D197" s="66">
        <f t="shared" si="57"/>
        <v>1851307</v>
      </c>
      <c r="E197" s="65">
        <f t="shared" si="57"/>
        <v>1851307</v>
      </c>
      <c r="F197" s="65">
        <f t="shared" si="57"/>
        <v>1851307</v>
      </c>
      <c r="G197" s="67">
        <f t="shared" si="57"/>
        <v>1851307</v>
      </c>
      <c r="H197" s="43">
        <f t="shared" si="57"/>
        <v>1851307</v>
      </c>
      <c r="I197" s="31">
        <f t="shared" si="57"/>
        <v>1851307</v>
      </c>
      <c r="J197" s="31">
        <f t="shared" si="57"/>
        <v>1851307</v>
      </c>
      <c r="K197" s="31">
        <f t="shared" si="57"/>
        <v>1851307</v>
      </c>
      <c r="L197" s="31">
        <f t="shared" si="57"/>
        <v>1851307</v>
      </c>
      <c r="M197" s="31">
        <f t="shared" si="57"/>
        <v>1851307</v>
      </c>
    </row>
    <row r="198" spans="1:13" x14ac:dyDescent="0.25">
      <c r="A198" s="13" t="s">
        <v>171</v>
      </c>
      <c r="B198" s="75" t="s">
        <v>75</v>
      </c>
      <c r="C198" s="61"/>
      <c r="D198" s="76"/>
      <c r="E198" s="61"/>
      <c r="F198" s="61"/>
      <c r="G198" s="62"/>
      <c r="H198" s="41"/>
      <c r="I198" s="30"/>
      <c r="J198" s="30"/>
      <c r="K198" s="30"/>
      <c r="L198" s="30"/>
      <c r="M198" s="30"/>
    </row>
    <row r="199" spans="1:13" x14ac:dyDescent="0.25">
      <c r="A199" s="13" t="s">
        <v>374</v>
      </c>
      <c r="B199" s="85" t="s">
        <v>140</v>
      </c>
      <c r="C199" s="81">
        <v>-17080064</v>
      </c>
      <c r="D199" s="82">
        <v>-13904054</v>
      </c>
      <c r="E199" s="81">
        <v>-13555000</v>
      </c>
      <c r="F199" s="81">
        <v>-9055000</v>
      </c>
      <c r="G199" s="86">
        <v>-2955000</v>
      </c>
      <c r="H199" s="46">
        <v>-3805000</v>
      </c>
      <c r="I199" s="47">
        <v>-4805000</v>
      </c>
      <c r="J199" s="47">
        <v>-5205000</v>
      </c>
      <c r="K199" s="47">
        <v>-11655000</v>
      </c>
      <c r="L199" s="47">
        <v>-5405000</v>
      </c>
      <c r="M199" s="47">
        <v>-3805000</v>
      </c>
    </row>
    <row r="200" spans="1:13" x14ac:dyDescent="0.25">
      <c r="A200" s="13" t="s">
        <v>165</v>
      </c>
      <c r="B200" s="63" t="s">
        <v>142</v>
      </c>
      <c r="C200" s="57">
        <v>0</v>
      </c>
      <c r="D200" s="58">
        <v>0</v>
      </c>
      <c r="E200" s="57">
        <v>0</v>
      </c>
      <c r="F200" s="57">
        <v>0</v>
      </c>
      <c r="G200" s="59">
        <v>0</v>
      </c>
      <c r="H200" s="42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</row>
    <row r="201" spans="1:13" hidden="1" x14ac:dyDescent="0.25">
      <c r="A201" s="13" t="s">
        <v>165</v>
      </c>
      <c r="B201" s="63"/>
      <c r="C201" s="57"/>
      <c r="D201" s="58"/>
      <c r="E201" s="57"/>
      <c r="F201" s="57"/>
      <c r="G201" s="59"/>
      <c r="H201" s="42"/>
      <c r="I201" s="29"/>
      <c r="J201" s="29"/>
      <c r="K201" s="29"/>
      <c r="L201" s="29"/>
      <c r="M201" s="29"/>
    </row>
    <row r="202" spans="1:13" x14ac:dyDescent="0.25">
      <c r="A202" s="13" t="s">
        <v>170</v>
      </c>
      <c r="B202" s="64" t="str">
        <f>"Total "&amp;B198</f>
        <v>Total Investing Fund Flows</v>
      </c>
      <c r="C202" s="65">
        <f t="shared" ref="C202:M202" si="58">SUM(C199:C201)</f>
        <v>-17080064</v>
      </c>
      <c r="D202" s="66">
        <f t="shared" si="58"/>
        <v>-13904054</v>
      </c>
      <c r="E202" s="65">
        <f t="shared" si="58"/>
        <v>-13555000</v>
      </c>
      <c r="F202" s="65">
        <f t="shared" si="58"/>
        <v>-9055000</v>
      </c>
      <c r="G202" s="67">
        <f t="shared" si="58"/>
        <v>-2955000</v>
      </c>
      <c r="H202" s="43">
        <f t="shared" si="58"/>
        <v>-3805000</v>
      </c>
      <c r="I202" s="31">
        <f t="shared" si="58"/>
        <v>-4805000</v>
      </c>
      <c r="J202" s="31">
        <f t="shared" si="58"/>
        <v>-5205000</v>
      </c>
      <c r="K202" s="31">
        <f t="shared" si="58"/>
        <v>-11655000</v>
      </c>
      <c r="L202" s="31">
        <f t="shared" si="58"/>
        <v>-5405000</v>
      </c>
      <c r="M202" s="31">
        <f t="shared" si="58"/>
        <v>-3805000</v>
      </c>
    </row>
    <row r="203" spans="1:13" x14ac:dyDescent="0.25">
      <c r="A203" s="13" t="s">
        <v>167</v>
      </c>
      <c r="B203" s="75" t="s">
        <v>77</v>
      </c>
      <c r="C203" s="61"/>
      <c r="D203" s="76"/>
      <c r="E203" s="61"/>
      <c r="F203" s="61"/>
      <c r="G203" s="62"/>
      <c r="H203" s="41"/>
      <c r="I203" s="30"/>
      <c r="J203" s="30"/>
      <c r="K203" s="30"/>
      <c r="L203" s="30"/>
      <c r="M203" s="30"/>
    </row>
    <row r="204" spans="1:13" x14ac:dyDescent="0.25">
      <c r="A204" s="13" t="s">
        <v>375</v>
      </c>
      <c r="B204" s="85" t="s">
        <v>157</v>
      </c>
      <c r="C204" s="81">
        <v>-486159</v>
      </c>
      <c r="D204" s="82">
        <v>-300222</v>
      </c>
      <c r="E204" s="81">
        <v>-214412</v>
      </c>
      <c r="F204" s="81">
        <v>-229957</v>
      </c>
      <c r="G204" s="86">
        <v>-193044</v>
      </c>
      <c r="H204" s="46">
        <v>-39667</v>
      </c>
      <c r="I204" s="47">
        <v>-45059</v>
      </c>
      <c r="J204" s="47">
        <v>-50613</v>
      </c>
      <c r="K204" s="47">
        <v>-57061</v>
      </c>
      <c r="L204" s="47">
        <v>-63742</v>
      </c>
      <c r="M204" s="47">
        <v>-70911</v>
      </c>
    </row>
    <row r="205" spans="1:13" hidden="1" x14ac:dyDescent="0.25">
      <c r="A205" s="13" t="s">
        <v>169</v>
      </c>
      <c r="B205" s="63"/>
      <c r="C205" s="57"/>
      <c r="D205" s="58"/>
      <c r="E205" s="57"/>
      <c r="F205" s="57"/>
      <c r="G205" s="59"/>
      <c r="H205" s="42"/>
      <c r="I205" s="29"/>
      <c r="J205" s="29"/>
      <c r="K205" s="29"/>
      <c r="L205" s="29"/>
      <c r="M205" s="29"/>
    </row>
    <row r="206" spans="1:13" ht="15.75" thickBot="1" x14ac:dyDescent="0.3">
      <c r="A206" s="13" t="s">
        <v>165</v>
      </c>
      <c r="B206" s="68" t="str">
        <f>"Total "&amp;B203</f>
        <v>Total Financing Fund Flows</v>
      </c>
      <c r="C206" s="69">
        <f t="shared" ref="C206:M206" si="59">SUM(C204:C205)</f>
        <v>-486159</v>
      </c>
      <c r="D206" s="70">
        <f t="shared" si="59"/>
        <v>-300222</v>
      </c>
      <c r="E206" s="69">
        <f t="shared" si="59"/>
        <v>-214412</v>
      </c>
      <c r="F206" s="69">
        <f t="shared" si="59"/>
        <v>-229957</v>
      </c>
      <c r="G206" s="71">
        <f t="shared" si="59"/>
        <v>-193044</v>
      </c>
      <c r="H206" s="43">
        <f t="shared" si="59"/>
        <v>-39667</v>
      </c>
      <c r="I206" s="31">
        <f t="shared" si="59"/>
        <v>-45059</v>
      </c>
      <c r="J206" s="31">
        <f t="shared" si="59"/>
        <v>-50613</v>
      </c>
      <c r="K206" s="31">
        <f t="shared" si="59"/>
        <v>-57061</v>
      </c>
      <c r="L206" s="31">
        <f t="shared" si="59"/>
        <v>-63742</v>
      </c>
      <c r="M206" s="31">
        <f t="shared" si="59"/>
        <v>-70911</v>
      </c>
    </row>
    <row r="207" spans="1:13" ht="15.75" thickTop="1" x14ac:dyDescent="0.25">
      <c r="A207" s="13" t="s">
        <v>170</v>
      </c>
      <c r="B207" s="94" t="s">
        <v>108</v>
      </c>
      <c r="C207" s="95">
        <f t="shared" ref="C207:M207" si="60">C191+C197+C202+C206</f>
        <v>-9383231.0600000005</v>
      </c>
      <c r="D207" s="95">
        <f t="shared" si="60"/>
        <v>-7644399.2400000002</v>
      </c>
      <c r="E207" s="95">
        <f t="shared" si="60"/>
        <v>-7886581.7100000009</v>
      </c>
      <c r="F207" s="95">
        <f t="shared" si="60"/>
        <v>-3268781.7799999993</v>
      </c>
      <c r="G207" s="96">
        <f t="shared" si="60"/>
        <v>3109020.3100000042</v>
      </c>
      <c r="H207" s="50">
        <f t="shared" si="60"/>
        <v>2601374.0299999993</v>
      </c>
      <c r="I207" s="51">
        <f t="shared" si="60"/>
        <v>1786471.3000000026</v>
      </c>
      <c r="J207" s="51">
        <f t="shared" si="60"/>
        <v>1527898.2600000035</v>
      </c>
      <c r="K207" s="51">
        <f t="shared" si="60"/>
        <v>-4674700.7599999979</v>
      </c>
      <c r="L207" s="51">
        <f t="shared" si="60"/>
        <v>1779442.1099999975</v>
      </c>
      <c r="M207" s="51">
        <f t="shared" si="60"/>
        <v>3590351.6800000016</v>
      </c>
    </row>
    <row r="208" spans="1:13" x14ac:dyDescent="0.25">
      <c r="A208" s="13" t="s">
        <v>167</v>
      </c>
      <c r="B208" s="97" t="s">
        <v>78</v>
      </c>
      <c r="C208" s="98"/>
      <c r="D208" s="99"/>
      <c r="E208" s="98"/>
      <c r="F208" s="98"/>
      <c r="G208" s="100"/>
      <c r="H208" s="41"/>
      <c r="I208" s="30"/>
      <c r="J208" s="30"/>
      <c r="K208" s="30"/>
      <c r="L208" s="30"/>
      <c r="M208" s="30"/>
    </row>
    <row r="209" spans="1:13" x14ac:dyDescent="0.25">
      <c r="A209" s="13" t="s">
        <v>376</v>
      </c>
      <c r="B209" s="85" t="s">
        <v>160</v>
      </c>
      <c r="C209" s="81">
        <v>-500000.04</v>
      </c>
      <c r="D209" s="82">
        <v>-500000.04</v>
      </c>
      <c r="E209" s="81">
        <v>-500000</v>
      </c>
      <c r="F209" s="81">
        <v>-500000</v>
      </c>
      <c r="G209" s="86">
        <v>-500000</v>
      </c>
      <c r="H209" s="46">
        <v>-500000</v>
      </c>
      <c r="I209" s="47">
        <v>-500000</v>
      </c>
      <c r="J209" s="47">
        <v>-500000</v>
      </c>
      <c r="K209" s="47">
        <v>-500000</v>
      </c>
      <c r="L209" s="47">
        <v>-500000</v>
      </c>
      <c r="M209" s="47">
        <v>-500000</v>
      </c>
    </row>
    <row r="210" spans="1:13" x14ac:dyDescent="0.25">
      <c r="A210" s="13" t="s">
        <v>377</v>
      </c>
      <c r="B210" s="85" t="s">
        <v>163</v>
      </c>
      <c r="C210" s="81">
        <v>1748641.92</v>
      </c>
      <c r="D210" s="82">
        <v>2178686.88</v>
      </c>
      <c r="E210" s="81">
        <v>383642</v>
      </c>
      <c r="F210" s="81">
        <v>148642</v>
      </c>
      <c r="G210" s="86">
        <v>148642</v>
      </c>
      <c r="H210" s="46">
        <v>148642</v>
      </c>
      <c r="I210" s="47">
        <v>148642</v>
      </c>
      <c r="J210" s="47">
        <v>348642</v>
      </c>
      <c r="K210" s="47">
        <v>148642</v>
      </c>
      <c r="L210" s="47">
        <v>148642</v>
      </c>
      <c r="M210" s="47">
        <v>148642</v>
      </c>
    </row>
    <row r="211" spans="1:13" x14ac:dyDescent="0.25">
      <c r="A211" s="13" t="s">
        <v>378</v>
      </c>
      <c r="B211" s="85" t="s">
        <v>164</v>
      </c>
      <c r="C211" s="81">
        <v>7185063.8399999999</v>
      </c>
      <c r="D211" s="82">
        <v>2527479</v>
      </c>
      <c r="E211" s="81">
        <v>2115000</v>
      </c>
      <c r="F211" s="81">
        <v>250000</v>
      </c>
      <c r="G211" s="86">
        <v>0</v>
      </c>
      <c r="H211" s="46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</row>
    <row r="212" spans="1:13" hidden="1" x14ac:dyDescent="0.25">
      <c r="A212" s="13" t="s">
        <v>169</v>
      </c>
      <c r="B212" s="63"/>
      <c r="C212" s="57"/>
      <c r="D212" s="58"/>
      <c r="E212" s="57"/>
      <c r="F212" s="57"/>
      <c r="G212" s="59"/>
      <c r="H212" s="42"/>
      <c r="I212" s="29"/>
      <c r="J212" s="29"/>
      <c r="K212" s="29"/>
      <c r="L212" s="29"/>
      <c r="M212" s="29"/>
    </row>
    <row r="213" spans="1:13" ht="15.75" thickBot="1" x14ac:dyDescent="0.3">
      <c r="A213" s="13" t="s">
        <v>165</v>
      </c>
      <c r="B213" s="68" t="str">
        <f>"Total "&amp;B208</f>
        <v>Total Reserve Movements</v>
      </c>
      <c r="C213" s="69">
        <f t="shared" ref="C213:M213" si="61">SUM(C209:C212)</f>
        <v>8433705.7199999988</v>
      </c>
      <c r="D213" s="70">
        <f t="shared" si="61"/>
        <v>4206165.84</v>
      </c>
      <c r="E213" s="69">
        <f t="shared" si="61"/>
        <v>1998642</v>
      </c>
      <c r="F213" s="69">
        <f t="shared" si="61"/>
        <v>-101358</v>
      </c>
      <c r="G213" s="71">
        <f t="shared" si="61"/>
        <v>-351358</v>
      </c>
      <c r="H213" s="43">
        <f t="shared" si="61"/>
        <v>-351358</v>
      </c>
      <c r="I213" s="31">
        <f t="shared" si="61"/>
        <v>-351358</v>
      </c>
      <c r="J213" s="31">
        <f t="shared" si="61"/>
        <v>-151358</v>
      </c>
      <c r="K213" s="31">
        <f t="shared" si="61"/>
        <v>-351358</v>
      </c>
      <c r="L213" s="31">
        <f t="shared" si="61"/>
        <v>-351358</v>
      </c>
      <c r="M213" s="31">
        <f t="shared" si="61"/>
        <v>-351358</v>
      </c>
    </row>
    <row r="214" spans="1:13" ht="16.5" thickTop="1" thickBot="1" x14ac:dyDescent="0.3">
      <c r="A214" s="13" t="s">
        <v>165</v>
      </c>
      <c r="B214" s="72" t="s">
        <v>109</v>
      </c>
      <c r="C214" s="73">
        <f t="shared" ref="C214:M214" si="62">C207+C213</f>
        <v>-949525.34000000171</v>
      </c>
      <c r="D214" s="73">
        <f t="shared" si="62"/>
        <v>-3438233.4000000004</v>
      </c>
      <c r="E214" s="73">
        <f t="shared" si="62"/>
        <v>-5887939.7100000009</v>
      </c>
      <c r="F214" s="73">
        <f t="shared" si="62"/>
        <v>-3370139.7799999993</v>
      </c>
      <c r="G214" s="74">
        <f t="shared" si="62"/>
        <v>2757662.3100000042</v>
      </c>
      <c r="H214" s="50">
        <f t="shared" si="62"/>
        <v>2250016.0299999993</v>
      </c>
      <c r="I214" s="51">
        <f t="shared" si="62"/>
        <v>1435113.3000000026</v>
      </c>
      <c r="J214" s="51">
        <f t="shared" si="62"/>
        <v>1376540.2600000035</v>
      </c>
      <c r="K214" s="51">
        <f t="shared" si="62"/>
        <v>-5026058.7599999979</v>
      </c>
      <c r="L214" s="51">
        <f t="shared" si="62"/>
        <v>1428084.1099999975</v>
      </c>
      <c r="M214" s="51">
        <f t="shared" si="62"/>
        <v>3238993.6800000016</v>
      </c>
    </row>
    <row r="215" spans="1:13" ht="15.75" thickTop="1" x14ac:dyDescent="0.25">
      <c r="A215" s="13" t="s">
        <v>172</v>
      </c>
      <c r="B215" s="38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</row>
    <row r="216" spans="1:13" x14ac:dyDescent="0.25">
      <c r="A216" s="13" t="s">
        <v>80</v>
      </c>
      <c r="B216" s="77" t="s">
        <v>250</v>
      </c>
      <c r="C216" s="78"/>
      <c r="D216" s="78">
        <f t="shared" ref="D216" si="63">+C216+D214</f>
        <v>-3438233.4000000004</v>
      </c>
      <c r="E216" s="78">
        <f t="shared" ref="E216" si="64">+D216+E214</f>
        <v>-9326173.1100000013</v>
      </c>
      <c r="F216" s="78">
        <f t="shared" ref="F216" si="65">+E216+F214</f>
        <v>-12696312.890000001</v>
      </c>
      <c r="G216" s="78">
        <f t="shared" ref="G216" si="66">+F216+G214</f>
        <v>-9938650.5799999963</v>
      </c>
      <c r="H216" s="52"/>
      <c r="I216" s="52"/>
      <c r="J216" s="52"/>
      <c r="K216" s="52"/>
      <c r="L216" s="52"/>
      <c r="M216" s="52"/>
    </row>
    <row r="217" spans="1:13" x14ac:dyDescent="0.25">
      <c r="A217" s="13" t="s">
        <v>79</v>
      </c>
    </row>
    <row r="218" spans="1:13" x14ac:dyDescent="0.25">
      <c r="A218" s="13" t="s">
        <v>61</v>
      </c>
    </row>
    <row r="219" spans="1:13" x14ac:dyDescent="0.25">
      <c r="A219" s="13" t="s">
        <v>43</v>
      </c>
      <c r="C219" s="26"/>
      <c r="D219" s="26"/>
    </row>
    <row r="220" spans="1:13" ht="15.75" thickBot="1" x14ac:dyDescent="0.3">
      <c r="A220" s="13" t="s">
        <v>61</v>
      </c>
      <c r="B220" s="1" t="s">
        <v>110</v>
      </c>
    </row>
    <row r="221" spans="1:13" ht="26.25" thickTop="1" x14ac:dyDescent="0.25">
      <c r="A221" s="13" t="s">
        <v>45</v>
      </c>
      <c r="B221" s="53" t="s">
        <v>254</v>
      </c>
      <c r="C221" s="54" t="str">
        <f>LEFT(xlvar.NXTBUD.DESCRLONG,7)&amp;" Original"</f>
        <v>2021/22 Original</v>
      </c>
      <c r="D221" s="54" t="str">
        <f>LEFT(xlvar.NXTBUD.DESCRLONG,7)</f>
        <v>2021/22</v>
      </c>
      <c r="E221" s="54" t="str">
        <f t="shared" ref="E221:M221" si="67">LEFT(D221,4)+1&amp;"/"&amp;RIGHT(D221,2)+1</f>
        <v>2022/23</v>
      </c>
      <c r="F221" s="54" t="str">
        <f t="shared" si="67"/>
        <v>2023/24</v>
      </c>
      <c r="G221" s="55" t="str">
        <f t="shared" si="67"/>
        <v>2024/25</v>
      </c>
      <c r="H221" s="48" t="str">
        <f t="shared" si="67"/>
        <v>2025/26</v>
      </c>
      <c r="I221" s="49" t="str">
        <f t="shared" si="67"/>
        <v>2026/27</v>
      </c>
      <c r="J221" s="49" t="str">
        <f t="shared" si="67"/>
        <v>2027/28</v>
      </c>
      <c r="K221" s="49" t="str">
        <f t="shared" si="67"/>
        <v>2028/29</v>
      </c>
      <c r="L221" s="49" t="str">
        <f t="shared" si="67"/>
        <v>2029/30</v>
      </c>
      <c r="M221" s="49" t="str">
        <f t="shared" si="67"/>
        <v>2030/31</v>
      </c>
    </row>
    <row r="222" spans="1:13" x14ac:dyDescent="0.25">
      <c r="A222" s="13" t="s">
        <v>206</v>
      </c>
      <c r="B222" s="56" t="s">
        <v>134</v>
      </c>
      <c r="C222" s="57"/>
      <c r="D222" s="58"/>
      <c r="E222" s="57"/>
      <c r="F222" s="57"/>
      <c r="G222" s="59"/>
      <c r="H222" s="40"/>
      <c r="I222" s="28"/>
      <c r="J222" s="28"/>
      <c r="K222" s="28"/>
      <c r="L222" s="28"/>
      <c r="M222" s="28"/>
    </row>
    <row r="223" spans="1:13" x14ac:dyDescent="0.25">
      <c r="A223" s="13" t="s">
        <v>379</v>
      </c>
      <c r="B223" s="80" t="s">
        <v>144</v>
      </c>
      <c r="C223" s="81">
        <v>37179373.530000001</v>
      </c>
      <c r="D223" s="82">
        <v>38340353.880000003</v>
      </c>
      <c r="E223" s="83">
        <v>39757967.890000001</v>
      </c>
      <c r="F223" s="83">
        <v>41228453.009999998</v>
      </c>
      <c r="G223" s="84">
        <v>42753797.280000001</v>
      </c>
      <c r="H223" s="44">
        <v>44307930.359999999</v>
      </c>
      <c r="I223" s="45">
        <v>45919298.810000002</v>
      </c>
      <c r="J223" s="45">
        <v>47590036.060000002</v>
      </c>
      <c r="K223" s="45">
        <v>49322355.890000001</v>
      </c>
      <c r="L223" s="45">
        <v>51118555.57</v>
      </c>
      <c r="M223" s="45">
        <v>52981018.990000002</v>
      </c>
    </row>
    <row r="224" spans="1:13" x14ac:dyDescent="0.25">
      <c r="A224" s="13" t="s">
        <v>380</v>
      </c>
      <c r="B224" s="80" t="s">
        <v>145</v>
      </c>
      <c r="C224" s="81">
        <v>15886178.699999999</v>
      </c>
      <c r="D224" s="82">
        <v>16824530.199999999</v>
      </c>
      <c r="E224" s="83">
        <v>17626410.600000001</v>
      </c>
      <c r="F224" s="83">
        <v>18118901.989999998</v>
      </c>
      <c r="G224" s="84">
        <v>18765662.390000001</v>
      </c>
      <c r="H224" s="44">
        <v>19383784.350000001</v>
      </c>
      <c r="I224" s="45">
        <v>20126041.440000001</v>
      </c>
      <c r="J224" s="45">
        <v>20793315.620000001</v>
      </c>
      <c r="K224" s="45">
        <v>21586521.48</v>
      </c>
      <c r="L224" s="45">
        <v>22306607.370000001</v>
      </c>
      <c r="M224" s="45">
        <v>23154556.719999999</v>
      </c>
    </row>
    <row r="225" spans="1:13" x14ac:dyDescent="0.25">
      <c r="A225" s="13" t="s">
        <v>381</v>
      </c>
      <c r="B225" s="80" t="s">
        <v>146</v>
      </c>
      <c r="C225" s="81">
        <v>964155</v>
      </c>
      <c r="D225" s="82">
        <v>957717</v>
      </c>
      <c r="E225" s="83">
        <v>956506</v>
      </c>
      <c r="F225" s="83">
        <v>955270</v>
      </c>
      <c r="G225" s="84">
        <v>954009</v>
      </c>
      <c r="H225" s="44">
        <v>952723</v>
      </c>
      <c r="I225" s="45">
        <v>951411</v>
      </c>
      <c r="J225" s="45">
        <v>950253</v>
      </c>
      <c r="K225" s="45">
        <v>948707</v>
      </c>
      <c r="L225" s="45">
        <v>947315</v>
      </c>
      <c r="M225" s="45">
        <v>945894</v>
      </c>
    </row>
    <row r="226" spans="1:13" x14ac:dyDescent="0.25">
      <c r="A226" s="13" t="s">
        <v>382</v>
      </c>
      <c r="B226" s="80" t="s">
        <v>147</v>
      </c>
      <c r="C226" s="81">
        <v>1396203.71</v>
      </c>
      <c r="D226" s="82">
        <v>1591503.57</v>
      </c>
      <c r="E226" s="83">
        <v>1675012.43</v>
      </c>
      <c r="F226" s="83">
        <v>1731034.66</v>
      </c>
      <c r="G226" s="84">
        <v>1799417.02</v>
      </c>
      <c r="H226" s="44">
        <v>1860249.46</v>
      </c>
      <c r="I226" s="45">
        <v>1933628.33</v>
      </c>
      <c r="J226" s="45">
        <v>1999653.67</v>
      </c>
      <c r="K226" s="45">
        <v>2078427.24</v>
      </c>
      <c r="L226" s="45">
        <v>2150056.38</v>
      </c>
      <c r="M226" s="45">
        <v>2234655.8199999998</v>
      </c>
    </row>
    <row r="227" spans="1:13" x14ac:dyDescent="0.25">
      <c r="A227" s="13" t="s">
        <v>383</v>
      </c>
      <c r="B227" s="80" t="s">
        <v>148</v>
      </c>
      <c r="C227" s="81">
        <v>16723014.52</v>
      </c>
      <c r="D227" s="82">
        <v>12900336.779999999</v>
      </c>
      <c r="E227" s="83">
        <v>11052160.310000001</v>
      </c>
      <c r="F227" s="83">
        <v>11186724.689999999</v>
      </c>
      <c r="G227" s="84">
        <v>11361808.33</v>
      </c>
      <c r="H227" s="44">
        <v>11484959.82</v>
      </c>
      <c r="I227" s="45">
        <v>11640529.98</v>
      </c>
      <c r="J227" s="45">
        <v>11802129.630000001</v>
      </c>
      <c r="K227" s="45">
        <v>11965866.09</v>
      </c>
      <c r="L227" s="45">
        <v>12183849.699999999</v>
      </c>
      <c r="M227" s="45">
        <v>12355193.75</v>
      </c>
    </row>
    <row r="228" spans="1:13" x14ac:dyDescent="0.25">
      <c r="A228" s="13" t="s">
        <v>384</v>
      </c>
      <c r="B228" s="80" t="s">
        <v>149</v>
      </c>
      <c r="C228" s="81">
        <v>19547071.399999999</v>
      </c>
      <c r="D228" s="82">
        <v>20102467.960000001</v>
      </c>
      <c r="E228" s="83">
        <v>20207645.559999999</v>
      </c>
      <c r="F228" s="83">
        <v>20859768.690000001</v>
      </c>
      <c r="G228" s="84">
        <v>21554971.760000002</v>
      </c>
      <c r="H228" s="44">
        <v>22262056.559999999</v>
      </c>
      <c r="I228" s="45">
        <v>23017852.77</v>
      </c>
      <c r="J228" s="45">
        <v>23775219.449999999</v>
      </c>
      <c r="K228" s="45">
        <v>24583045.57</v>
      </c>
      <c r="L228" s="45">
        <v>25394251.52</v>
      </c>
      <c r="M228" s="45">
        <v>26257790.059999999</v>
      </c>
    </row>
    <row r="229" spans="1:13" hidden="1" x14ac:dyDescent="0.25">
      <c r="A229" s="13" t="s">
        <v>61</v>
      </c>
      <c r="B229" s="63"/>
      <c r="C229" s="57"/>
      <c r="D229" s="58"/>
      <c r="E229" s="57"/>
      <c r="F229" s="57"/>
      <c r="G229" s="59"/>
      <c r="H229" s="42"/>
      <c r="I229" s="29"/>
      <c r="J229" s="29"/>
      <c r="K229" s="29"/>
      <c r="L229" s="29"/>
      <c r="M229" s="29"/>
    </row>
    <row r="230" spans="1:13" x14ac:dyDescent="0.25">
      <c r="A230" s="13" t="s">
        <v>45</v>
      </c>
      <c r="B230" s="64" t="s">
        <v>115</v>
      </c>
      <c r="C230" s="65">
        <f>SUM(C222:C229)</f>
        <v>91695996.860000014</v>
      </c>
      <c r="D230" s="66">
        <f t="shared" ref="D230:M230" si="68">SUM(D222:D229)</f>
        <v>90716909.389999986</v>
      </c>
      <c r="E230" s="65">
        <f t="shared" si="68"/>
        <v>91275702.790000007</v>
      </c>
      <c r="F230" s="65">
        <f t="shared" si="68"/>
        <v>94080153.039999992</v>
      </c>
      <c r="G230" s="67">
        <f t="shared" si="68"/>
        <v>97189665.780000016</v>
      </c>
      <c r="H230" s="43">
        <f t="shared" si="68"/>
        <v>100251703.55000001</v>
      </c>
      <c r="I230" s="31">
        <f t="shared" si="68"/>
        <v>103588762.33</v>
      </c>
      <c r="J230" s="31">
        <f t="shared" si="68"/>
        <v>106910607.43000001</v>
      </c>
      <c r="K230" s="31">
        <f t="shared" si="68"/>
        <v>110484923.27000001</v>
      </c>
      <c r="L230" s="31">
        <f t="shared" si="68"/>
        <v>114100635.53999999</v>
      </c>
      <c r="M230" s="31">
        <f t="shared" si="68"/>
        <v>117929109.34</v>
      </c>
    </row>
    <row r="231" spans="1:13" x14ac:dyDescent="0.25">
      <c r="A231" s="13" t="s">
        <v>206</v>
      </c>
      <c r="B231" s="56" t="s">
        <v>135</v>
      </c>
      <c r="C231" s="57"/>
      <c r="D231" s="58"/>
      <c r="E231" s="57"/>
      <c r="F231" s="57"/>
      <c r="G231" s="59"/>
      <c r="H231" s="42"/>
      <c r="I231" s="29"/>
      <c r="J231" s="29"/>
      <c r="K231" s="29"/>
      <c r="L231" s="29"/>
      <c r="M231" s="29"/>
    </row>
    <row r="232" spans="1:13" x14ac:dyDescent="0.25">
      <c r="A232" s="13" t="s">
        <v>385</v>
      </c>
      <c r="B232" s="85" t="s">
        <v>150</v>
      </c>
      <c r="C232" s="81">
        <v>26785473.649999999</v>
      </c>
      <c r="D232" s="82">
        <v>28196188</v>
      </c>
      <c r="E232" s="81">
        <v>29283781.859999999</v>
      </c>
      <c r="F232" s="81">
        <v>30223100.100000001</v>
      </c>
      <c r="G232" s="86">
        <v>31207600.309999999</v>
      </c>
      <c r="H232" s="46">
        <v>32191387.489999998</v>
      </c>
      <c r="I232" s="47">
        <v>33204671.149999999</v>
      </c>
      <c r="J232" s="47">
        <v>34248329.490000002</v>
      </c>
      <c r="K232" s="47">
        <v>35326507.359999999</v>
      </c>
      <c r="L232" s="47">
        <v>36433756.399999999</v>
      </c>
      <c r="M232" s="47">
        <v>37574220.32</v>
      </c>
    </row>
    <row r="233" spans="1:13" x14ac:dyDescent="0.25">
      <c r="A233" s="13" t="s">
        <v>386</v>
      </c>
      <c r="B233" s="85" t="s">
        <v>151</v>
      </c>
      <c r="C233" s="81">
        <v>20603732.129999999</v>
      </c>
      <c r="D233" s="82">
        <v>15448054.5</v>
      </c>
      <c r="E233" s="81">
        <v>14748439.4</v>
      </c>
      <c r="F233" s="81">
        <v>15259034.720000001</v>
      </c>
      <c r="G233" s="86">
        <v>15757210.82</v>
      </c>
      <c r="H233" s="46">
        <v>15890909.98</v>
      </c>
      <c r="I233" s="47">
        <v>16312974.15</v>
      </c>
      <c r="J233" s="47">
        <v>16942039.309999999</v>
      </c>
      <c r="K233" s="47">
        <v>17499718.850000001</v>
      </c>
      <c r="L233" s="47">
        <v>17593902.16</v>
      </c>
      <c r="M233" s="47">
        <v>17985681.379999999</v>
      </c>
    </row>
    <row r="234" spans="1:13" x14ac:dyDescent="0.25">
      <c r="A234" s="13" t="s">
        <v>387</v>
      </c>
      <c r="B234" s="85" t="s">
        <v>152</v>
      </c>
      <c r="C234" s="81">
        <v>1277084</v>
      </c>
      <c r="D234" s="82">
        <v>1509403</v>
      </c>
      <c r="E234" s="81">
        <v>1569617</v>
      </c>
      <c r="F234" s="81">
        <v>1467969</v>
      </c>
      <c r="G234" s="86">
        <v>1367107</v>
      </c>
      <c r="H234" s="46">
        <v>1283094</v>
      </c>
      <c r="I234" s="47">
        <v>1196739</v>
      </c>
      <c r="J234" s="47">
        <v>1111083</v>
      </c>
      <c r="K234" s="47">
        <v>1016922</v>
      </c>
      <c r="L234" s="47">
        <v>919058</v>
      </c>
      <c r="M234" s="47">
        <v>817437</v>
      </c>
    </row>
    <row r="235" spans="1:13" x14ac:dyDescent="0.25">
      <c r="A235" s="13" t="s">
        <v>269</v>
      </c>
      <c r="B235" s="85" t="s">
        <v>153</v>
      </c>
      <c r="C235" s="81">
        <v>14957876</v>
      </c>
      <c r="D235" s="82">
        <v>15407876</v>
      </c>
      <c r="E235" s="81">
        <v>15407876</v>
      </c>
      <c r="F235" s="81">
        <v>15407876</v>
      </c>
      <c r="G235" s="86">
        <v>15407876</v>
      </c>
      <c r="H235" s="46">
        <v>15407876</v>
      </c>
      <c r="I235" s="47">
        <v>15407876</v>
      </c>
      <c r="J235" s="47">
        <v>15407876</v>
      </c>
      <c r="K235" s="47">
        <v>15407876</v>
      </c>
      <c r="L235" s="47">
        <v>15407876</v>
      </c>
      <c r="M235" s="47">
        <v>15407876</v>
      </c>
    </row>
    <row r="236" spans="1:13" x14ac:dyDescent="0.25">
      <c r="A236" s="13" t="s">
        <v>388</v>
      </c>
      <c r="B236" s="85" t="s">
        <v>154</v>
      </c>
      <c r="C236" s="81">
        <v>6068126.0300000003</v>
      </c>
      <c r="D236" s="82">
        <v>6390831.8399999999</v>
      </c>
      <c r="E236" s="81">
        <v>6599959.8700000001</v>
      </c>
      <c r="F236" s="81">
        <v>6816244.8700000001</v>
      </c>
      <c r="G236" s="86">
        <v>6962285.1600000001</v>
      </c>
      <c r="H236" s="46">
        <v>7207819.5300000003</v>
      </c>
      <c r="I236" s="47">
        <v>7361059.2300000004</v>
      </c>
      <c r="J236" s="47">
        <v>7622670.0300000003</v>
      </c>
      <c r="K236" s="47">
        <v>7783322.7000000002</v>
      </c>
      <c r="L236" s="47">
        <v>8062593.1200000001</v>
      </c>
      <c r="M236" s="47">
        <v>8230461.9299999997</v>
      </c>
    </row>
    <row r="237" spans="1:13" x14ac:dyDescent="0.25">
      <c r="A237" s="13" t="s">
        <v>389</v>
      </c>
      <c r="B237" s="85" t="s">
        <v>155</v>
      </c>
      <c r="C237" s="81">
        <v>18938086.120000001</v>
      </c>
      <c r="D237" s="82">
        <v>19570914.129999999</v>
      </c>
      <c r="E237" s="81">
        <v>19958644.280000001</v>
      </c>
      <c r="F237" s="81">
        <v>20604614.690000001</v>
      </c>
      <c r="G237" s="86">
        <v>21271768.75</v>
      </c>
      <c r="H237" s="46">
        <v>21960808.73</v>
      </c>
      <c r="I237" s="47">
        <v>22672460.390000001</v>
      </c>
      <c r="J237" s="47">
        <v>23407473.969999999</v>
      </c>
      <c r="K237" s="47">
        <v>24166624.300000001</v>
      </c>
      <c r="L237" s="47">
        <v>24950712.649999999</v>
      </c>
      <c r="M237" s="47">
        <v>25760567.030000001</v>
      </c>
    </row>
    <row r="238" spans="1:13" hidden="1" x14ac:dyDescent="0.25">
      <c r="A238" s="13" t="s">
        <v>69</v>
      </c>
      <c r="B238" s="63"/>
      <c r="C238" s="57"/>
      <c r="D238" s="58"/>
      <c r="E238" s="57"/>
      <c r="F238" s="57"/>
      <c r="G238" s="59"/>
      <c r="H238" s="42"/>
      <c r="I238" s="29"/>
      <c r="J238" s="29"/>
      <c r="K238" s="29"/>
      <c r="L238" s="29"/>
      <c r="M238" s="29"/>
    </row>
    <row r="239" spans="1:13" ht="15.75" thickBot="1" x14ac:dyDescent="0.3">
      <c r="A239" s="13" t="s">
        <v>79</v>
      </c>
      <c r="B239" s="68" t="s">
        <v>116</v>
      </c>
      <c r="C239" s="69">
        <f>SUM(C231:C238)</f>
        <v>88630377.930000007</v>
      </c>
      <c r="D239" s="70">
        <f t="shared" ref="D239:M239" si="69">SUM(D231:D238)</f>
        <v>86523267.469999999</v>
      </c>
      <c r="E239" s="69">
        <f t="shared" si="69"/>
        <v>87568318.409999996</v>
      </c>
      <c r="F239" s="69">
        <f t="shared" si="69"/>
        <v>89778839.379999995</v>
      </c>
      <c r="G239" s="71">
        <f t="shared" si="69"/>
        <v>91973848.039999992</v>
      </c>
      <c r="H239" s="43">
        <f t="shared" si="69"/>
        <v>93941895.730000004</v>
      </c>
      <c r="I239" s="31">
        <f t="shared" si="69"/>
        <v>96155779.920000002</v>
      </c>
      <c r="J239" s="31">
        <f t="shared" si="69"/>
        <v>98739471.799999997</v>
      </c>
      <c r="K239" s="31">
        <f t="shared" si="69"/>
        <v>101200971.21000001</v>
      </c>
      <c r="L239" s="31">
        <f t="shared" si="69"/>
        <v>103367898.33000001</v>
      </c>
      <c r="M239" s="31">
        <f t="shared" si="69"/>
        <v>105776243.66</v>
      </c>
    </row>
    <row r="240" spans="1:13" ht="15.75" thickTop="1" x14ac:dyDescent="0.25">
      <c r="A240" s="13" t="s">
        <v>45</v>
      </c>
      <c r="B240" s="94" t="s">
        <v>106</v>
      </c>
      <c r="C240" s="95">
        <f t="shared" ref="C240:M240" si="70">C230-C239</f>
        <v>3065618.9300000072</v>
      </c>
      <c r="D240" s="95">
        <f t="shared" si="70"/>
        <v>4193641.9199999869</v>
      </c>
      <c r="E240" s="95">
        <f t="shared" si="70"/>
        <v>3707384.3800000101</v>
      </c>
      <c r="F240" s="95">
        <f t="shared" si="70"/>
        <v>4301313.6599999964</v>
      </c>
      <c r="G240" s="96">
        <f t="shared" si="70"/>
        <v>5215817.7400000244</v>
      </c>
      <c r="H240" s="50">
        <f t="shared" si="70"/>
        <v>6309807.8200000077</v>
      </c>
      <c r="I240" s="51">
        <f t="shared" si="70"/>
        <v>7432982.4099999964</v>
      </c>
      <c r="J240" s="51">
        <f t="shared" si="70"/>
        <v>8171135.6300000101</v>
      </c>
      <c r="K240" s="51">
        <f t="shared" si="70"/>
        <v>9283952.0600000024</v>
      </c>
      <c r="L240" s="51">
        <f t="shared" si="70"/>
        <v>10732737.209999979</v>
      </c>
      <c r="M240" s="51">
        <f t="shared" si="70"/>
        <v>12152865.680000007</v>
      </c>
    </row>
    <row r="241" spans="1:13" x14ac:dyDescent="0.25">
      <c r="A241" s="13" t="s">
        <v>206</v>
      </c>
      <c r="B241" s="90" t="s">
        <v>74</v>
      </c>
      <c r="C241" s="91"/>
      <c r="D241" s="92"/>
      <c r="E241" s="91"/>
      <c r="F241" s="91"/>
      <c r="G241" s="93"/>
      <c r="H241" s="42"/>
      <c r="I241" s="29"/>
      <c r="J241" s="29"/>
      <c r="K241" s="29"/>
      <c r="L241" s="29"/>
      <c r="M241" s="29"/>
    </row>
    <row r="242" spans="1:13" x14ac:dyDescent="0.25">
      <c r="A242" s="13" t="s">
        <v>390</v>
      </c>
      <c r="B242" s="85" t="s">
        <v>156</v>
      </c>
      <c r="C242" s="81">
        <v>36255672</v>
      </c>
      <c r="D242" s="82">
        <v>22339252</v>
      </c>
      <c r="E242" s="81">
        <v>1699340</v>
      </c>
      <c r="F242" s="81">
        <v>1703312</v>
      </c>
      <c r="G242" s="86">
        <v>1707428</v>
      </c>
      <c r="H242" s="46">
        <v>1711688</v>
      </c>
      <c r="I242" s="47">
        <v>1716092</v>
      </c>
      <c r="J242" s="47">
        <v>1720652</v>
      </c>
      <c r="K242" s="47">
        <v>1722128</v>
      </c>
      <c r="L242" s="47">
        <v>1726904</v>
      </c>
      <c r="M242" s="47">
        <v>1731836</v>
      </c>
    </row>
    <row r="243" spans="1:13" hidden="1" x14ac:dyDescent="0.25">
      <c r="A243" s="13" t="s">
        <v>43</v>
      </c>
      <c r="B243" s="101"/>
      <c r="C243" s="102"/>
      <c r="D243" s="103"/>
      <c r="E243" s="102"/>
      <c r="F243" s="102"/>
      <c r="G243" s="104"/>
      <c r="H243" s="42"/>
      <c r="I243" s="29"/>
      <c r="J243" s="29"/>
      <c r="K243" s="29"/>
      <c r="L243" s="29"/>
      <c r="M243" s="29"/>
    </row>
    <row r="244" spans="1:13" ht="15.75" thickBot="1" x14ac:dyDescent="0.3">
      <c r="A244" s="13" t="s">
        <v>43</v>
      </c>
      <c r="B244" s="72" t="s">
        <v>107</v>
      </c>
      <c r="C244" s="73">
        <f>SUM(C240:C243)</f>
        <v>39321290.930000007</v>
      </c>
      <c r="D244" s="73">
        <f t="shared" ref="D244:M244" si="71">SUM(D240:D243)</f>
        <v>26532893.919999987</v>
      </c>
      <c r="E244" s="73">
        <f t="shared" si="71"/>
        <v>5406724.3800000101</v>
      </c>
      <c r="F244" s="73">
        <f t="shared" si="71"/>
        <v>6004625.6599999964</v>
      </c>
      <c r="G244" s="74">
        <f t="shared" si="71"/>
        <v>6923245.7400000244</v>
      </c>
      <c r="H244" s="50">
        <f t="shared" si="71"/>
        <v>8021495.8200000077</v>
      </c>
      <c r="I244" s="51">
        <f t="shared" si="71"/>
        <v>9149074.4099999964</v>
      </c>
      <c r="J244" s="51">
        <f t="shared" si="71"/>
        <v>9891787.6300000101</v>
      </c>
      <c r="K244" s="51">
        <f t="shared" si="71"/>
        <v>11006080.060000002</v>
      </c>
      <c r="L244" s="51">
        <f t="shared" si="71"/>
        <v>12459641.209999979</v>
      </c>
      <c r="M244" s="51">
        <f t="shared" si="71"/>
        <v>13884701.680000007</v>
      </c>
    </row>
    <row r="245" spans="1:13" ht="16.5" thickTop="1" thickBot="1" x14ac:dyDescent="0.3">
      <c r="A245" s="13" t="s">
        <v>79</v>
      </c>
      <c r="B245" s="38"/>
      <c r="C245" s="39"/>
      <c r="D245" s="39"/>
      <c r="E245" s="39"/>
      <c r="F245" s="39"/>
      <c r="G245" s="39"/>
      <c r="H245" s="35"/>
      <c r="I245" s="35"/>
      <c r="J245" s="35"/>
      <c r="K245" s="35"/>
      <c r="L245" s="35"/>
      <c r="M245" s="35"/>
    </row>
    <row r="246" spans="1:13" ht="26.25" thickTop="1" x14ac:dyDescent="0.25">
      <c r="A246" s="13" t="s">
        <v>45</v>
      </c>
      <c r="B246" s="87" t="s">
        <v>255</v>
      </c>
      <c r="C246" s="88" t="str">
        <f>LEFT(xlvar.NXTBUD.DESCRLONG,7)&amp;" Original"</f>
        <v>2021/22 Original</v>
      </c>
      <c r="D246" s="88" t="str">
        <f>LEFT(xlvar.NXTBUD.DESCRLONG,7)</f>
        <v>2021/22</v>
      </c>
      <c r="E246" s="88" t="str">
        <f t="shared" ref="E246:M246" si="72">LEFT(D246,4)+1&amp;"/"&amp;RIGHT(D246,2)+1</f>
        <v>2022/23</v>
      </c>
      <c r="F246" s="88" t="str">
        <f t="shared" si="72"/>
        <v>2023/24</v>
      </c>
      <c r="G246" s="89" t="str">
        <f t="shared" si="72"/>
        <v>2024/25</v>
      </c>
      <c r="H246" s="48" t="str">
        <f t="shared" si="72"/>
        <v>2025/26</v>
      </c>
      <c r="I246" s="49" t="str">
        <f t="shared" si="72"/>
        <v>2026/27</v>
      </c>
      <c r="J246" s="49" t="str">
        <f t="shared" si="72"/>
        <v>2027/28</v>
      </c>
      <c r="K246" s="49" t="str">
        <f t="shared" si="72"/>
        <v>2028/29</v>
      </c>
      <c r="L246" s="49" t="str">
        <f t="shared" si="72"/>
        <v>2029/30</v>
      </c>
      <c r="M246" s="49" t="str">
        <f t="shared" si="72"/>
        <v>2030/31</v>
      </c>
    </row>
    <row r="247" spans="1:13" x14ac:dyDescent="0.25">
      <c r="A247" s="13" t="s">
        <v>206</v>
      </c>
      <c r="B247" s="90" t="s">
        <v>137</v>
      </c>
      <c r="C247" s="91"/>
      <c r="D247" s="92"/>
      <c r="E247" s="91"/>
      <c r="F247" s="91"/>
      <c r="G247" s="93"/>
      <c r="H247" s="42"/>
      <c r="I247" s="29"/>
      <c r="J247" s="29"/>
      <c r="K247" s="29"/>
      <c r="L247" s="29"/>
      <c r="M247" s="29"/>
    </row>
    <row r="248" spans="1:13" x14ac:dyDescent="0.25">
      <c r="A248" s="13" t="s">
        <v>391</v>
      </c>
      <c r="B248" s="85" t="s">
        <v>153</v>
      </c>
      <c r="C248" s="81">
        <v>14957876</v>
      </c>
      <c r="D248" s="82">
        <v>15407876</v>
      </c>
      <c r="E248" s="81">
        <v>15407876</v>
      </c>
      <c r="F248" s="81">
        <v>15407876</v>
      </c>
      <c r="G248" s="86">
        <v>15407876</v>
      </c>
      <c r="H248" s="46">
        <v>15407876</v>
      </c>
      <c r="I248" s="47">
        <v>15407876</v>
      </c>
      <c r="J248" s="47">
        <v>15407876</v>
      </c>
      <c r="K248" s="47">
        <v>15407876</v>
      </c>
      <c r="L248" s="47">
        <v>15407876</v>
      </c>
      <c r="M248" s="47">
        <v>15407876</v>
      </c>
    </row>
    <row r="249" spans="1:13" hidden="1" x14ac:dyDescent="0.25">
      <c r="A249" s="13" t="s">
        <v>79</v>
      </c>
      <c r="B249" s="63"/>
      <c r="C249" s="57"/>
      <c r="D249" s="58"/>
      <c r="E249" s="57"/>
      <c r="F249" s="57"/>
      <c r="G249" s="59"/>
      <c r="H249" s="42"/>
      <c r="I249" s="29"/>
      <c r="J249" s="29"/>
      <c r="K249" s="29"/>
      <c r="L249" s="29"/>
      <c r="M249" s="29"/>
    </row>
    <row r="250" spans="1:13" x14ac:dyDescent="0.25">
      <c r="A250" s="13" t="s">
        <v>72</v>
      </c>
      <c r="B250" s="64" t="str">
        <f>"Total "&amp;B247</f>
        <v>Total Non Cash</v>
      </c>
      <c r="C250" s="65">
        <f t="shared" ref="C250:M250" si="73">SUM(C247:C249)</f>
        <v>14957876</v>
      </c>
      <c r="D250" s="66">
        <f t="shared" si="73"/>
        <v>15407876</v>
      </c>
      <c r="E250" s="65">
        <f t="shared" si="73"/>
        <v>15407876</v>
      </c>
      <c r="F250" s="65">
        <f t="shared" si="73"/>
        <v>15407876</v>
      </c>
      <c r="G250" s="67">
        <f t="shared" si="73"/>
        <v>15407876</v>
      </c>
      <c r="H250" s="43">
        <f t="shared" si="73"/>
        <v>15407876</v>
      </c>
      <c r="I250" s="31">
        <f t="shared" si="73"/>
        <v>15407876</v>
      </c>
      <c r="J250" s="31">
        <f t="shared" si="73"/>
        <v>15407876</v>
      </c>
      <c r="K250" s="31">
        <f t="shared" si="73"/>
        <v>15407876</v>
      </c>
      <c r="L250" s="31">
        <f t="shared" si="73"/>
        <v>15407876</v>
      </c>
      <c r="M250" s="31">
        <f t="shared" si="73"/>
        <v>15407876</v>
      </c>
    </row>
    <row r="251" spans="1:13" x14ac:dyDescent="0.25">
      <c r="A251" s="13" t="s">
        <v>105</v>
      </c>
      <c r="B251" s="75" t="s">
        <v>75</v>
      </c>
      <c r="C251" s="61"/>
      <c r="D251" s="76"/>
      <c r="E251" s="61"/>
      <c r="F251" s="61"/>
      <c r="G251" s="62"/>
      <c r="H251" s="41"/>
      <c r="I251" s="30"/>
      <c r="J251" s="30"/>
      <c r="K251" s="30"/>
      <c r="L251" s="30"/>
      <c r="M251" s="30"/>
    </row>
    <row r="252" spans="1:13" x14ac:dyDescent="0.25">
      <c r="A252" s="13" t="s">
        <v>392</v>
      </c>
      <c r="B252" s="85" t="s">
        <v>140</v>
      </c>
      <c r="C252" s="81">
        <v>-99566455.629999995</v>
      </c>
      <c r="D252" s="82">
        <v>-71945637.519999996</v>
      </c>
      <c r="E252" s="81">
        <v>-34413025.869999997</v>
      </c>
      <c r="F252" s="81">
        <v>-22302998.09</v>
      </c>
      <c r="G252" s="86">
        <v>-15400113.710000001</v>
      </c>
      <c r="H252" s="46">
        <v>-16981374.100000001</v>
      </c>
      <c r="I252" s="47">
        <v>-17368777.629999999</v>
      </c>
      <c r="J252" s="47">
        <v>-19655337.699999999</v>
      </c>
      <c r="K252" s="47">
        <v>-23314813.699999999</v>
      </c>
      <c r="L252" s="47">
        <v>-18016590.050000001</v>
      </c>
      <c r="M252" s="47">
        <v>-15389522.16</v>
      </c>
    </row>
    <row r="253" spans="1:13" x14ac:dyDescent="0.25">
      <c r="A253" s="13" t="s">
        <v>393</v>
      </c>
      <c r="B253" s="85" t="s">
        <v>142</v>
      </c>
      <c r="C253" s="81">
        <v>522000</v>
      </c>
      <c r="D253" s="82">
        <v>350000</v>
      </c>
      <c r="E253" s="81">
        <v>320000</v>
      </c>
      <c r="F253" s="81">
        <v>320000</v>
      </c>
      <c r="G253" s="86">
        <v>320000</v>
      </c>
      <c r="H253" s="46">
        <v>320000</v>
      </c>
      <c r="I253" s="47">
        <v>320000</v>
      </c>
      <c r="J253" s="47">
        <v>320000</v>
      </c>
      <c r="K253" s="47">
        <v>320000</v>
      </c>
      <c r="L253" s="47">
        <v>320000</v>
      </c>
      <c r="M253" s="47">
        <v>320000</v>
      </c>
    </row>
    <row r="254" spans="1:13" hidden="1" x14ac:dyDescent="0.25">
      <c r="A254" s="13" t="s">
        <v>43</v>
      </c>
      <c r="B254" s="63"/>
      <c r="C254" s="57"/>
      <c r="D254" s="58"/>
      <c r="E254" s="57"/>
      <c r="F254" s="57"/>
      <c r="G254" s="59"/>
      <c r="H254" s="42"/>
      <c r="I254" s="29"/>
      <c r="J254" s="29"/>
      <c r="K254" s="29"/>
      <c r="L254" s="29"/>
      <c r="M254" s="29"/>
    </row>
    <row r="255" spans="1:13" x14ac:dyDescent="0.25">
      <c r="A255" s="13" t="s">
        <v>72</v>
      </c>
      <c r="B255" s="64" t="str">
        <f>"Total "&amp;B251</f>
        <v>Total Investing Fund Flows</v>
      </c>
      <c r="C255" s="65">
        <f t="shared" ref="C255:M255" si="74">SUM(C252:C254)</f>
        <v>-99044455.629999995</v>
      </c>
      <c r="D255" s="66">
        <f t="shared" si="74"/>
        <v>-71595637.519999996</v>
      </c>
      <c r="E255" s="65">
        <f t="shared" si="74"/>
        <v>-34093025.869999997</v>
      </c>
      <c r="F255" s="65">
        <f t="shared" si="74"/>
        <v>-21982998.09</v>
      </c>
      <c r="G255" s="67">
        <f t="shared" si="74"/>
        <v>-15080113.710000001</v>
      </c>
      <c r="H255" s="43">
        <f t="shared" si="74"/>
        <v>-16661374.100000001</v>
      </c>
      <c r="I255" s="31">
        <f t="shared" si="74"/>
        <v>-17048777.629999999</v>
      </c>
      <c r="J255" s="31">
        <f t="shared" si="74"/>
        <v>-19335337.699999999</v>
      </c>
      <c r="K255" s="31">
        <f t="shared" si="74"/>
        <v>-22994813.699999999</v>
      </c>
      <c r="L255" s="31">
        <f t="shared" si="74"/>
        <v>-17696590.050000001</v>
      </c>
      <c r="M255" s="31">
        <f t="shared" si="74"/>
        <v>-15069522.16</v>
      </c>
    </row>
    <row r="256" spans="1:13" x14ac:dyDescent="0.25">
      <c r="A256" s="13" t="s">
        <v>45</v>
      </c>
      <c r="B256" s="75" t="s">
        <v>77</v>
      </c>
      <c r="C256" s="61"/>
      <c r="D256" s="76"/>
      <c r="E256" s="61"/>
      <c r="F256" s="61"/>
      <c r="G256" s="62"/>
      <c r="H256" s="41"/>
      <c r="I256" s="30"/>
      <c r="J256" s="30"/>
      <c r="K256" s="30"/>
      <c r="L256" s="30"/>
      <c r="M256" s="30"/>
    </row>
    <row r="257" spans="1:13" x14ac:dyDescent="0.25">
      <c r="A257" s="13" t="s">
        <v>394</v>
      </c>
      <c r="B257" s="85" t="s">
        <v>157</v>
      </c>
      <c r="C257" s="81">
        <v>-1651712</v>
      </c>
      <c r="D257" s="82">
        <v>-2755748</v>
      </c>
      <c r="E257" s="81">
        <v>-3031880</v>
      </c>
      <c r="F257" s="81">
        <v>-2788348</v>
      </c>
      <c r="G257" s="86">
        <v>-2790079</v>
      </c>
      <c r="H257" s="46">
        <v>-2578942</v>
      </c>
      <c r="I257" s="47">
        <v>-2663986</v>
      </c>
      <c r="J257" s="47">
        <v>-2748303</v>
      </c>
      <c r="K257" s="47">
        <v>-2841100</v>
      </c>
      <c r="L257" s="47">
        <v>-2937571</v>
      </c>
      <c r="M257" s="47">
        <v>-3037769</v>
      </c>
    </row>
    <row r="258" spans="1:13" x14ac:dyDescent="0.25">
      <c r="A258" s="13" t="s">
        <v>415</v>
      </c>
      <c r="B258" s="85" t="s">
        <v>414</v>
      </c>
      <c r="C258" s="81">
        <v>2700000</v>
      </c>
      <c r="D258" s="82">
        <v>-300000</v>
      </c>
      <c r="E258" s="81">
        <v>-300000</v>
      </c>
      <c r="F258" s="81">
        <v>-300000</v>
      </c>
      <c r="G258" s="86">
        <v>-300000</v>
      </c>
      <c r="H258" s="46">
        <v>-300000</v>
      </c>
      <c r="I258" s="47">
        <v>-300000</v>
      </c>
      <c r="J258" s="47">
        <v>-300000</v>
      </c>
      <c r="K258" s="47">
        <v>-300000</v>
      </c>
      <c r="L258" s="47">
        <v>-300000</v>
      </c>
      <c r="M258" s="47">
        <v>0</v>
      </c>
    </row>
    <row r="259" spans="1:13" x14ac:dyDescent="0.25">
      <c r="A259" s="13" t="s">
        <v>395</v>
      </c>
      <c r="B259" s="85" t="s">
        <v>158</v>
      </c>
      <c r="C259" s="81">
        <v>21200000</v>
      </c>
      <c r="D259" s="82">
        <v>8780000</v>
      </c>
      <c r="E259" s="81">
        <v>0</v>
      </c>
      <c r="F259" s="81">
        <v>0</v>
      </c>
      <c r="G259" s="86">
        <v>0</v>
      </c>
      <c r="H259" s="46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</row>
    <row r="260" spans="1:13" hidden="1" x14ac:dyDescent="0.25">
      <c r="A260" s="13" t="s">
        <v>69</v>
      </c>
      <c r="B260" s="63"/>
      <c r="C260" s="57"/>
      <c r="D260" s="58"/>
      <c r="E260" s="57"/>
      <c r="F260" s="57"/>
      <c r="G260" s="59"/>
      <c r="H260" s="42"/>
      <c r="I260" s="29"/>
      <c r="J260" s="29"/>
      <c r="K260" s="29"/>
      <c r="L260" s="29"/>
      <c r="M260" s="29"/>
    </row>
    <row r="261" spans="1:13" ht="15.75" thickBot="1" x14ac:dyDescent="0.3">
      <c r="A261" s="13" t="s">
        <v>43</v>
      </c>
      <c r="B261" s="68" t="str">
        <f>"Total "&amp;B256</f>
        <v>Total Financing Fund Flows</v>
      </c>
      <c r="C261" s="69">
        <f t="shared" ref="C261:M261" si="75">SUM(C257:C260)</f>
        <v>22248288</v>
      </c>
      <c r="D261" s="70">
        <f t="shared" si="75"/>
        <v>5724252</v>
      </c>
      <c r="E261" s="69">
        <f t="shared" si="75"/>
        <v>-3331880</v>
      </c>
      <c r="F261" s="69">
        <f t="shared" si="75"/>
        <v>-3088348</v>
      </c>
      <c r="G261" s="79">
        <f t="shared" si="75"/>
        <v>-3090079</v>
      </c>
      <c r="H261" s="43">
        <f t="shared" si="75"/>
        <v>-2878942</v>
      </c>
      <c r="I261" s="31">
        <f t="shared" si="75"/>
        <v>-2963986</v>
      </c>
      <c r="J261" s="31">
        <f t="shared" si="75"/>
        <v>-3048303</v>
      </c>
      <c r="K261" s="31">
        <f t="shared" si="75"/>
        <v>-3141100</v>
      </c>
      <c r="L261" s="31">
        <f t="shared" si="75"/>
        <v>-3237571</v>
      </c>
      <c r="M261" s="31">
        <f t="shared" si="75"/>
        <v>-3037769</v>
      </c>
    </row>
    <row r="262" spans="1:13" ht="15.75" thickTop="1" x14ac:dyDescent="0.25">
      <c r="A262" s="13" t="s">
        <v>72</v>
      </c>
      <c r="B262" s="94" t="s">
        <v>108</v>
      </c>
      <c r="C262" s="95">
        <f t="shared" ref="C262:M262" si="76">C244+C250+C255+C261</f>
        <v>-22517000.699999988</v>
      </c>
      <c r="D262" s="95">
        <f t="shared" si="76"/>
        <v>-23930615.600000009</v>
      </c>
      <c r="E262" s="95">
        <f t="shared" si="76"/>
        <v>-16610305.489999987</v>
      </c>
      <c r="F262" s="95">
        <f t="shared" si="76"/>
        <v>-3658844.4300000034</v>
      </c>
      <c r="G262" s="96">
        <f t="shared" si="76"/>
        <v>4160929.0300000235</v>
      </c>
      <c r="H262" s="50">
        <f t="shared" si="76"/>
        <v>3889055.7200000063</v>
      </c>
      <c r="I262" s="51">
        <f t="shared" si="76"/>
        <v>4544186.7799999975</v>
      </c>
      <c r="J262" s="51">
        <f t="shared" si="76"/>
        <v>2916022.9300000109</v>
      </c>
      <c r="K262" s="51">
        <f t="shared" si="76"/>
        <v>278042.36000000313</v>
      </c>
      <c r="L262" s="51">
        <f t="shared" si="76"/>
        <v>6933356.1599999778</v>
      </c>
      <c r="M262" s="51">
        <f t="shared" si="76"/>
        <v>11185286.520000007</v>
      </c>
    </row>
    <row r="263" spans="1:13" x14ac:dyDescent="0.25">
      <c r="A263" s="13" t="s">
        <v>45</v>
      </c>
      <c r="B263" s="97" t="s">
        <v>78</v>
      </c>
      <c r="C263" s="98"/>
      <c r="D263" s="99"/>
      <c r="E263" s="98"/>
      <c r="F263" s="98"/>
      <c r="G263" s="100"/>
      <c r="H263" s="41"/>
      <c r="I263" s="30"/>
      <c r="J263" s="30"/>
      <c r="K263" s="30"/>
      <c r="L263" s="30"/>
      <c r="M263" s="30"/>
    </row>
    <row r="264" spans="1:13" x14ac:dyDescent="0.25">
      <c r="A264" s="13" t="s">
        <v>396</v>
      </c>
      <c r="B264" s="85" t="s">
        <v>159</v>
      </c>
      <c r="C264" s="81">
        <v>-1884825.84</v>
      </c>
      <c r="D264" s="82">
        <v>-806689.92</v>
      </c>
      <c r="E264" s="81">
        <v>-872190</v>
      </c>
      <c r="F264" s="81">
        <v>-921690</v>
      </c>
      <c r="G264" s="86">
        <v>-857190</v>
      </c>
      <c r="H264" s="46">
        <v>-976690</v>
      </c>
      <c r="I264" s="47">
        <v>-977190</v>
      </c>
      <c r="J264" s="47">
        <v>-976690</v>
      </c>
      <c r="K264" s="47">
        <v>-907190</v>
      </c>
      <c r="L264" s="47">
        <v>-1031690</v>
      </c>
      <c r="M264" s="47">
        <v>-1032190</v>
      </c>
    </row>
    <row r="265" spans="1:13" x14ac:dyDescent="0.25">
      <c r="A265" s="13" t="s">
        <v>397</v>
      </c>
      <c r="B265" s="85" t="s">
        <v>160</v>
      </c>
      <c r="C265" s="81">
        <v>-3700042.44</v>
      </c>
      <c r="D265" s="82">
        <v>-3234500.04</v>
      </c>
      <c r="E265" s="81">
        <v>-3234500</v>
      </c>
      <c r="F265" s="81">
        <v>-3234500</v>
      </c>
      <c r="G265" s="86">
        <v>-3234500</v>
      </c>
      <c r="H265" s="46">
        <v>-3234500</v>
      </c>
      <c r="I265" s="47">
        <v>-3234500</v>
      </c>
      <c r="J265" s="47">
        <v>-3234500</v>
      </c>
      <c r="K265" s="47">
        <v>-3234500</v>
      </c>
      <c r="L265" s="47">
        <v>-3234500</v>
      </c>
      <c r="M265" s="47">
        <v>-3234500</v>
      </c>
    </row>
    <row r="266" spans="1:13" x14ac:dyDescent="0.25">
      <c r="A266" s="13" t="s">
        <v>398</v>
      </c>
      <c r="B266" s="85" t="s">
        <v>161</v>
      </c>
      <c r="C266" s="81">
        <v>-2287150.0800000001</v>
      </c>
      <c r="D266" s="82">
        <v>-80000.039999999994</v>
      </c>
      <c r="E266" s="81">
        <v>-90000</v>
      </c>
      <c r="F266" s="81">
        <v>-80000</v>
      </c>
      <c r="G266" s="86">
        <v>-90000</v>
      </c>
      <c r="H266" s="46">
        <v>-80000</v>
      </c>
      <c r="I266" s="47">
        <v>-90000</v>
      </c>
      <c r="J266" s="47">
        <v>-80000</v>
      </c>
      <c r="K266" s="47">
        <v>-90000</v>
      </c>
      <c r="L266" s="47">
        <v>-80000</v>
      </c>
      <c r="M266" s="47">
        <v>-80000</v>
      </c>
    </row>
    <row r="267" spans="1:13" x14ac:dyDescent="0.25">
      <c r="A267" s="13" t="s">
        <v>399</v>
      </c>
      <c r="B267" s="85" t="s">
        <v>162</v>
      </c>
      <c r="C267" s="81">
        <v>9329817.7200000007</v>
      </c>
      <c r="D267" s="82">
        <v>9303000.9600000009</v>
      </c>
      <c r="E267" s="81">
        <v>1576113</v>
      </c>
      <c r="F267" s="81">
        <v>1220242</v>
      </c>
      <c r="G267" s="86">
        <v>1156139</v>
      </c>
      <c r="H267" s="46">
        <v>971139</v>
      </c>
      <c r="I267" s="47">
        <v>966139</v>
      </c>
      <c r="J267" s="47">
        <v>971139</v>
      </c>
      <c r="K267" s="47">
        <v>1156139</v>
      </c>
      <c r="L267" s="47">
        <v>946139</v>
      </c>
      <c r="M267" s="47">
        <v>646139</v>
      </c>
    </row>
    <row r="268" spans="1:13" x14ac:dyDescent="0.25">
      <c r="A268" s="13" t="s">
        <v>400</v>
      </c>
      <c r="B268" s="85" t="s">
        <v>163</v>
      </c>
      <c r="C268" s="81">
        <v>8155818.5999999996</v>
      </c>
      <c r="D268" s="82">
        <v>8205303.96</v>
      </c>
      <c r="E268" s="81">
        <v>1562877</v>
      </c>
      <c r="F268" s="81">
        <v>987877</v>
      </c>
      <c r="G268" s="86">
        <v>1472877</v>
      </c>
      <c r="H268" s="46">
        <v>837877</v>
      </c>
      <c r="I268" s="47">
        <v>822877</v>
      </c>
      <c r="J268" s="47">
        <v>1022877</v>
      </c>
      <c r="K268" s="47">
        <v>822877</v>
      </c>
      <c r="L268" s="47">
        <v>822877</v>
      </c>
      <c r="M268" s="47">
        <v>827877</v>
      </c>
    </row>
    <row r="269" spans="1:13" x14ac:dyDescent="0.25">
      <c r="A269" s="13" t="s">
        <v>401</v>
      </c>
      <c r="B269" s="85" t="s">
        <v>164</v>
      </c>
      <c r="C269" s="81">
        <v>11385022.199999999</v>
      </c>
      <c r="D269" s="82">
        <v>6180785.1600000001</v>
      </c>
      <c r="E269" s="81">
        <v>2618948</v>
      </c>
      <c r="F269" s="81">
        <v>340000</v>
      </c>
      <c r="G269" s="86">
        <v>80000</v>
      </c>
      <c r="H269" s="46">
        <v>90000</v>
      </c>
      <c r="I269" s="47">
        <v>80000</v>
      </c>
      <c r="J269" s="47">
        <v>90000</v>
      </c>
      <c r="K269" s="47">
        <v>80000</v>
      </c>
      <c r="L269" s="47">
        <v>90000</v>
      </c>
      <c r="M269" s="47">
        <v>90000</v>
      </c>
    </row>
    <row r="270" spans="1:13" hidden="1" x14ac:dyDescent="0.25">
      <c r="A270" s="13" t="s">
        <v>69</v>
      </c>
      <c r="B270" s="63"/>
      <c r="C270" s="57"/>
      <c r="D270" s="58"/>
      <c r="E270" s="57"/>
      <c r="F270" s="57"/>
      <c r="G270" s="59"/>
      <c r="H270" s="42"/>
      <c r="I270" s="29"/>
      <c r="J270" s="29"/>
      <c r="K270" s="29"/>
      <c r="L270" s="29"/>
      <c r="M270" s="29"/>
    </row>
    <row r="271" spans="1:13" ht="15.75" thickBot="1" x14ac:dyDescent="0.3">
      <c r="A271" s="13" t="s">
        <v>43</v>
      </c>
      <c r="B271" s="68" t="str">
        <f>"Total "&amp;B263</f>
        <v>Total Reserve Movements</v>
      </c>
      <c r="C271" s="69">
        <f t="shared" ref="C271:M271" si="77">SUM(C264:C270)</f>
        <v>20998640.16</v>
      </c>
      <c r="D271" s="70">
        <f t="shared" si="77"/>
        <v>19567900.080000002</v>
      </c>
      <c r="E271" s="69">
        <f t="shared" si="77"/>
        <v>1561248</v>
      </c>
      <c r="F271" s="69">
        <f t="shared" si="77"/>
        <v>-1688071</v>
      </c>
      <c r="G271" s="71">
        <f t="shared" si="77"/>
        <v>-1472674</v>
      </c>
      <c r="H271" s="43">
        <f t="shared" si="77"/>
        <v>-2392174</v>
      </c>
      <c r="I271" s="31">
        <f t="shared" si="77"/>
        <v>-2432674</v>
      </c>
      <c r="J271" s="31">
        <f t="shared" si="77"/>
        <v>-2207174</v>
      </c>
      <c r="K271" s="31">
        <f t="shared" si="77"/>
        <v>-2172674</v>
      </c>
      <c r="L271" s="31">
        <f t="shared" si="77"/>
        <v>-2487174</v>
      </c>
      <c r="M271" s="31">
        <f t="shared" si="77"/>
        <v>-2782674</v>
      </c>
    </row>
    <row r="272" spans="1:13" ht="15.75" thickTop="1" x14ac:dyDescent="0.25">
      <c r="B272" s="77" t="s">
        <v>109</v>
      </c>
      <c r="C272" s="78">
        <f t="shared" ref="C272:M272" si="78">C262+C271</f>
        <v>-1518360.5399999879</v>
      </c>
      <c r="D272" s="78">
        <f t="shared" si="78"/>
        <v>-4362715.520000007</v>
      </c>
      <c r="E272" s="78">
        <f t="shared" si="78"/>
        <v>-15049057.489999987</v>
      </c>
      <c r="F272" s="78">
        <f t="shared" si="78"/>
        <v>-5346915.4300000034</v>
      </c>
      <c r="G272" s="78">
        <f t="shared" si="78"/>
        <v>2688255.0300000235</v>
      </c>
      <c r="H272" s="50">
        <f t="shared" si="78"/>
        <v>1496881.7200000063</v>
      </c>
      <c r="I272" s="51">
        <f t="shared" si="78"/>
        <v>2111512.7799999975</v>
      </c>
      <c r="J272" s="51">
        <f t="shared" si="78"/>
        <v>708848.93000001088</v>
      </c>
      <c r="K272" s="51">
        <f t="shared" si="78"/>
        <v>-1894631.6399999969</v>
      </c>
      <c r="L272" s="51">
        <f t="shared" si="78"/>
        <v>4446182.1599999778</v>
      </c>
      <c r="M272" s="51">
        <f t="shared" si="78"/>
        <v>8402612.520000007</v>
      </c>
    </row>
  </sheetData>
  <hyperlinks>
    <hyperlink ref="B12" location="'290321a'!B12" tooltip="Click to drilldown" display="'290321a'!B12" xr:uid="{00000000-0004-0000-0800-000000000000}"/>
    <hyperlink ref="C12" location="'290321a'!C12" tooltip="Click to drilldown" display="'290321a'!C12" xr:uid="{00000000-0004-0000-0800-000001000000}"/>
    <hyperlink ref="D12" location="'290321a'!D12" tooltip="Click to drilldown" display="'290321a'!D12" xr:uid="{00000000-0004-0000-0800-000002000000}"/>
    <hyperlink ref="E12" location="'290321a'!E12" tooltip="Click to drilldown" display="'290321a'!E12" xr:uid="{00000000-0004-0000-0800-000003000000}"/>
    <hyperlink ref="F12" location="'290321a'!F12" tooltip="Click to drilldown" display="'290321a'!F12" xr:uid="{00000000-0004-0000-0800-000004000000}"/>
    <hyperlink ref="G12" location="'290321a'!G12" tooltip="Click to drilldown" display="'290321a'!G12" xr:uid="{00000000-0004-0000-0800-000005000000}"/>
    <hyperlink ref="H12" location="'290321a'!H12" tooltip="Click to drilldown" display="'290321a'!H12" xr:uid="{00000000-0004-0000-0800-000006000000}"/>
    <hyperlink ref="I12" location="'290321a'!I12" tooltip="Click to drilldown" display="'290321a'!I12" xr:uid="{00000000-0004-0000-0800-000007000000}"/>
    <hyperlink ref="J12" location="'290321a'!J12" tooltip="Click to drilldown" display="'290321a'!J12" xr:uid="{00000000-0004-0000-0800-000008000000}"/>
    <hyperlink ref="K12" location="'290321a'!K12" tooltip="Click to drilldown" display="'290321a'!K12" xr:uid="{00000000-0004-0000-0800-000009000000}"/>
    <hyperlink ref="L12" location="'290321a'!L12" tooltip="Click to drilldown" display="'290321a'!L12" xr:uid="{00000000-0004-0000-0800-00000A000000}"/>
    <hyperlink ref="M12" location="'290321a'!M12" tooltip="Click to drilldown" display="'290321a'!M12" xr:uid="{00000000-0004-0000-0800-00000B000000}"/>
    <hyperlink ref="B13" location="'290321a'!B13" tooltip="Click to drilldown" display="'290321a'!B13" xr:uid="{00000000-0004-0000-0800-00000C000000}"/>
    <hyperlink ref="C13" location="'290321a'!C13" tooltip="Click to drilldown" display="'290321a'!C13" xr:uid="{00000000-0004-0000-0800-00000D000000}"/>
    <hyperlink ref="D13" location="'290321a'!D13" tooltip="Click to drilldown" display="'290321a'!D13" xr:uid="{00000000-0004-0000-0800-00000E000000}"/>
    <hyperlink ref="E13" location="'290321a'!E13" tooltip="Click to drilldown" display="'290321a'!E13" xr:uid="{00000000-0004-0000-0800-00000F000000}"/>
    <hyperlink ref="F13" location="'290321a'!F13" tooltip="Click to drilldown" display="'290321a'!F13" xr:uid="{00000000-0004-0000-0800-000010000000}"/>
    <hyperlink ref="G13" location="'290321a'!G13" tooltip="Click to drilldown" display="'290321a'!G13" xr:uid="{00000000-0004-0000-0800-000011000000}"/>
    <hyperlink ref="H13" location="'290321a'!H13" tooltip="Click to drilldown" display="'290321a'!H13" xr:uid="{00000000-0004-0000-0800-000012000000}"/>
    <hyperlink ref="I13" location="'290321a'!I13" tooltip="Click to drilldown" display="'290321a'!I13" xr:uid="{00000000-0004-0000-0800-000013000000}"/>
    <hyperlink ref="J13" location="'290321a'!J13" tooltip="Click to drilldown" display="'290321a'!J13" xr:uid="{00000000-0004-0000-0800-000014000000}"/>
    <hyperlink ref="K13" location="'290321a'!K13" tooltip="Click to drilldown" display="'290321a'!K13" xr:uid="{00000000-0004-0000-0800-000015000000}"/>
    <hyperlink ref="L13" location="'290321a'!L13" tooltip="Click to drilldown" display="'290321a'!L13" xr:uid="{00000000-0004-0000-0800-000016000000}"/>
    <hyperlink ref="M13" location="'290321a'!M13" tooltip="Click to drilldown" display="'290321a'!M13" xr:uid="{00000000-0004-0000-0800-000017000000}"/>
    <hyperlink ref="B14" location="'290321a'!B14" tooltip="Click to drilldown" display="'290321a'!B14" xr:uid="{00000000-0004-0000-0800-000018000000}"/>
    <hyperlink ref="C14" location="'290321a'!C14" tooltip="Click to drilldown" display="'290321a'!C14" xr:uid="{00000000-0004-0000-0800-000019000000}"/>
    <hyperlink ref="D14" location="'290321a'!D14" tooltip="Click to drilldown" display="'290321a'!D14" xr:uid="{00000000-0004-0000-0800-00001A000000}"/>
    <hyperlink ref="E14" location="'290321a'!E14" tooltip="Click to drilldown" display="'290321a'!E14" xr:uid="{00000000-0004-0000-0800-00001B000000}"/>
    <hyperlink ref="F14" location="'290321a'!F14" tooltip="Click to drilldown" display="'290321a'!F14" xr:uid="{00000000-0004-0000-0800-00001C000000}"/>
    <hyperlink ref="G14" location="'290321a'!G14" tooltip="Click to drilldown" display="'290321a'!G14" xr:uid="{00000000-0004-0000-0800-00001D000000}"/>
    <hyperlink ref="H14" location="'290321a'!H14" tooltip="Click to drilldown" display="'290321a'!H14" xr:uid="{00000000-0004-0000-0800-00001E000000}"/>
    <hyperlink ref="I14" location="'290321a'!I14" tooltip="Click to drilldown" display="'290321a'!I14" xr:uid="{00000000-0004-0000-0800-00001F000000}"/>
    <hyperlink ref="J14" location="'290321a'!J14" tooltip="Click to drilldown" display="'290321a'!J14" xr:uid="{00000000-0004-0000-0800-000020000000}"/>
    <hyperlink ref="K14" location="'290321a'!K14" tooltip="Click to drilldown" display="'290321a'!K14" xr:uid="{00000000-0004-0000-0800-000021000000}"/>
    <hyperlink ref="L14" location="'290321a'!L14" tooltip="Click to drilldown" display="'290321a'!L14" xr:uid="{00000000-0004-0000-0800-000022000000}"/>
    <hyperlink ref="M14" location="'290321a'!M14" tooltip="Click to drilldown" display="'290321a'!M14" xr:uid="{00000000-0004-0000-0800-000023000000}"/>
    <hyperlink ref="B15" location="'290321a'!B15" tooltip="Click to drilldown" display="'290321a'!B15" xr:uid="{00000000-0004-0000-0800-000024000000}"/>
    <hyperlink ref="C15" location="'290321a'!C15" tooltip="Click to drilldown" display="'290321a'!C15" xr:uid="{00000000-0004-0000-0800-000025000000}"/>
    <hyperlink ref="D15" location="'290321a'!D15" tooltip="Click to drilldown" display="'290321a'!D15" xr:uid="{00000000-0004-0000-0800-000026000000}"/>
    <hyperlink ref="E15" location="'290321a'!E15" tooltip="Click to drilldown" display="'290321a'!E15" xr:uid="{00000000-0004-0000-0800-000027000000}"/>
    <hyperlink ref="F15" location="'290321a'!F15" tooltip="Click to drilldown" display="'290321a'!F15" xr:uid="{00000000-0004-0000-0800-000028000000}"/>
    <hyperlink ref="G15" location="'290321a'!G15" tooltip="Click to drilldown" display="'290321a'!G15" xr:uid="{00000000-0004-0000-0800-000029000000}"/>
    <hyperlink ref="H15" location="'290321a'!H15" tooltip="Click to drilldown" display="'290321a'!H15" xr:uid="{00000000-0004-0000-0800-00002A000000}"/>
    <hyperlink ref="I15" location="'290321a'!I15" tooltip="Click to drilldown" display="'290321a'!I15" xr:uid="{00000000-0004-0000-0800-00002B000000}"/>
    <hyperlink ref="J15" location="'290321a'!J15" tooltip="Click to drilldown" display="'290321a'!J15" xr:uid="{00000000-0004-0000-0800-00002C000000}"/>
    <hyperlink ref="K15" location="'290321a'!K15" tooltip="Click to drilldown" display="'290321a'!K15" xr:uid="{00000000-0004-0000-0800-00002D000000}"/>
    <hyperlink ref="L15" location="'290321a'!L15" tooltip="Click to drilldown" display="'290321a'!L15" xr:uid="{00000000-0004-0000-0800-00002E000000}"/>
    <hyperlink ref="M15" location="'290321a'!M15" tooltip="Click to drilldown" display="'290321a'!M15" xr:uid="{00000000-0004-0000-0800-00002F000000}"/>
    <hyperlink ref="B16" location="'290321a'!B16" tooltip="Click to drilldown" display="'290321a'!B16" xr:uid="{00000000-0004-0000-0800-000030000000}"/>
    <hyperlink ref="C16" location="'290321a'!C16" tooltip="Click to drilldown" display="'290321a'!C16" xr:uid="{00000000-0004-0000-0800-000031000000}"/>
    <hyperlink ref="D16" location="'290321a'!D16" tooltip="Click to drilldown" display="'290321a'!D16" xr:uid="{00000000-0004-0000-0800-000032000000}"/>
    <hyperlink ref="E16" location="'290321a'!E16" tooltip="Click to drilldown" display="'290321a'!E16" xr:uid="{00000000-0004-0000-0800-000033000000}"/>
    <hyperlink ref="F16" location="'290321a'!F16" tooltip="Click to drilldown" display="'290321a'!F16" xr:uid="{00000000-0004-0000-0800-000034000000}"/>
    <hyperlink ref="G16" location="'290321a'!G16" tooltip="Click to drilldown" display="'290321a'!G16" xr:uid="{00000000-0004-0000-0800-000035000000}"/>
    <hyperlink ref="H16" location="'290321a'!H16" tooltip="Click to drilldown" display="'290321a'!H16" xr:uid="{00000000-0004-0000-0800-000036000000}"/>
    <hyperlink ref="I16" location="'290321a'!I16" tooltip="Click to drilldown" display="'290321a'!I16" xr:uid="{00000000-0004-0000-0800-000037000000}"/>
    <hyperlink ref="J16" location="'290321a'!J16" tooltip="Click to drilldown" display="'290321a'!J16" xr:uid="{00000000-0004-0000-0800-000038000000}"/>
    <hyperlink ref="K16" location="'290321a'!K16" tooltip="Click to drilldown" display="'290321a'!K16" xr:uid="{00000000-0004-0000-0800-000039000000}"/>
    <hyperlink ref="L16" location="'290321a'!L16" tooltip="Click to drilldown" display="'290321a'!L16" xr:uid="{00000000-0004-0000-0800-00003A000000}"/>
    <hyperlink ref="M16" location="'290321a'!M16" tooltip="Click to drilldown" display="'290321a'!M16" xr:uid="{00000000-0004-0000-0800-00003B000000}"/>
    <hyperlink ref="B17" location="'290321a'!B17" tooltip="Click to drilldown" display="'290321a'!B17" xr:uid="{00000000-0004-0000-0800-00003C000000}"/>
    <hyperlink ref="C17" location="'290321a'!C17" tooltip="Click to drilldown" display="'290321a'!C17" xr:uid="{00000000-0004-0000-0800-00003D000000}"/>
    <hyperlink ref="D17" location="'290321a'!D17" tooltip="Click to drilldown" display="'290321a'!D17" xr:uid="{00000000-0004-0000-0800-00003E000000}"/>
    <hyperlink ref="E17" location="'290321a'!E17" tooltip="Click to drilldown" display="'290321a'!E17" xr:uid="{00000000-0004-0000-0800-00003F000000}"/>
    <hyperlink ref="F17" location="'290321a'!F17" tooltip="Click to drilldown" display="'290321a'!F17" xr:uid="{00000000-0004-0000-0800-000040000000}"/>
    <hyperlink ref="G17" location="'290321a'!G17" tooltip="Click to drilldown" display="'290321a'!G17" xr:uid="{00000000-0004-0000-0800-000041000000}"/>
    <hyperlink ref="H17" location="'290321a'!H17" tooltip="Click to drilldown" display="'290321a'!H17" xr:uid="{00000000-0004-0000-0800-000042000000}"/>
    <hyperlink ref="I17" location="'290321a'!I17" tooltip="Click to drilldown" display="'290321a'!I17" xr:uid="{00000000-0004-0000-0800-000043000000}"/>
    <hyperlink ref="J17" location="'290321a'!J17" tooltip="Click to drilldown" display="'290321a'!J17" xr:uid="{00000000-0004-0000-0800-000044000000}"/>
    <hyperlink ref="K17" location="'290321a'!K17" tooltip="Click to drilldown" display="'290321a'!K17" xr:uid="{00000000-0004-0000-0800-000045000000}"/>
    <hyperlink ref="L17" location="'290321a'!L17" tooltip="Click to drilldown" display="'290321a'!L17" xr:uid="{00000000-0004-0000-0800-000046000000}"/>
    <hyperlink ref="M17" location="'290321a'!M17" tooltip="Click to drilldown" display="'290321a'!M17" xr:uid="{00000000-0004-0000-0800-000047000000}"/>
    <hyperlink ref="B21" location="'290321a'!B21" tooltip="Click to drilldown" display="'290321a'!B21" xr:uid="{00000000-0004-0000-0800-000048000000}"/>
    <hyperlink ref="C21" location="'290321a'!C21" tooltip="Click to drilldown" display="'290321a'!C21" xr:uid="{00000000-0004-0000-0800-000049000000}"/>
    <hyperlink ref="D21" location="'290321a'!D21" tooltip="Click to drilldown" display="'290321a'!D21" xr:uid="{00000000-0004-0000-0800-00004A000000}"/>
    <hyperlink ref="E21" location="'290321a'!E21" tooltip="Click to drilldown" display="'290321a'!E21" xr:uid="{00000000-0004-0000-0800-00004B000000}"/>
    <hyperlink ref="F21" location="'290321a'!F21" tooltip="Click to drilldown" display="'290321a'!F21" xr:uid="{00000000-0004-0000-0800-00004C000000}"/>
    <hyperlink ref="G21" location="'290321a'!G21" tooltip="Click to drilldown" display="'290321a'!G21" xr:uid="{00000000-0004-0000-0800-00004D000000}"/>
    <hyperlink ref="H21" location="'290321a'!H21" tooltip="Click to drilldown" display="'290321a'!H21" xr:uid="{00000000-0004-0000-0800-00004E000000}"/>
    <hyperlink ref="I21" location="'290321a'!I21" tooltip="Click to drilldown" display="'290321a'!I21" xr:uid="{00000000-0004-0000-0800-00004F000000}"/>
    <hyperlink ref="J21" location="'290321a'!J21" tooltip="Click to drilldown" display="'290321a'!J21" xr:uid="{00000000-0004-0000-0800-000050000000}"/>
    <hyperlink ref="K21" location="'290321a'!K21" tooltip="Click to drilldown" display="'290321a'!K21" xr:uid="{00000000-0004-0000-0800-000051000000}"/>
    <hyperlink ref="L21" location="'290321a'!L21" tooltip="Click to drilldown" display="'290321a'!L21" xr:uid="{00000000-0004-0000-0800-000052000000}"/>
    <hyperlink ref="M21" location="'290321a'!M21" tooltip="Click to drilldown" display="'290321a'!M21" xr:uid="{00000000-0004-0000-0800-000053000000}"/>
    <hyperlink ref="B22" location="'290321a'!B22" tooltip="Click to drilldown" display="'290321a'!B22" xr:uid="{00000000-0004-0000-0800-000054000000}"/>
    <hyperlink ref="C22" location="'290321a'!C22" tooltip="Click to drilldown" display="'290321a'!C22" xr:uid="{00000000-0004-0000-0800-000055000000}"/>
    <hyperlink ref="D22" location="'290321a'!D22" tooltip="Click to drilldown" display="'290321a'!D22" xr:uid="{00000000-0004-0000-0800-000056000000}"/>
    <hyperlink ref="E22" location="'290321a'!E22" tooltip="Click to drilldown" display="'290321a'!E22" xr:uid="{00000000-0004-0000-0800-000057000000}"/>
    <hyperlink ref="F22" location="'290321a'!F22" tooltip="Click to drilldown" display="'290321a'!F22" xr:uid="{00000000-0004-0000-0800-000058000000}"/>
    <hyperlink ref="G22" location="'290321a'!G22" tooltip="Click to drilldown" display="'290321a'!G22" xr:uid="{00000000-0004-0000-0800-000059000000}"/>
    <hyperlink ref="H22" location="'290321a'!H22" tooltip="Click to drilldown" display="'290321a'!H22" xr:uid="{00000000-0004-0000-0800-00005A000000}"/>
    <hyperlink ref="I22" location="'290321a'!I22" tooltip="Click to drilldown" display="'290321a'!I22" xr:uid="{00000000-0004-0000-0800-00005B000000}"/>
    <hyperlink ref="J22" location="'290321a'!J22" tooltip="Click to drilldown" display="'290321a'!J22" xr:uid="{00000000-0004-0000-0800-00005C000000}"/>
    <hyperlink ref="K22" location="'290321a'!K22" tooltip="Click to drilldown" display="'290321a'!K22" xr:uid="{00000000-0004-0000-0800-00005D000000}"/>
    <hyperlink ref="L22" location="'290321a'!L22" tooltip="Click to drilldown" display="'290321a'!L22" xr:uid="{00000000-0004-0000-0800-00005E000000}"/>
    <hyperlink ref="M22" location="'290321a'!M22" tooltip="Click to drilldown" display="'290321a'!M22" xr:uid="{00000000-0004-0000-0800-00005F000000}"/>
    <hyperlink ref="B23" location="'290321a'!B23" tooltip="Click to drilldown" display="'290321a'!B23" xr:uid="{00000000-0004-0000-0800-000060000000}"/>
    <hyperlink ref="C23" location="'290321a'!C23" tooltip="Click to drilldown" display="'290321a'!C23" xr:uid="{00000000-0004-0000-0800-000061000000}"/>
    <hyperlink ref="D23" location="'290321a'!D23" tooltip="Click to drilldown" display="'290321a'!D23" xr:uid="{00000000-0004-0000-0800-000062000000}"/>
    <hyperlink ref="E23" location="'290321a'!E23" tooltip="Click to drilldown" display="'290321a'!E23" xr:uid="{00000000-0004-0000-0800-000063000000}"/>
    <hyperlink ref="F23" location="'290321a'!F23" tooltip="Click to drilldown" display="'290321a'!F23" xr:uid="{00000000-0004-0000-0800-000064000000}"/>
    <hyperlink ref="G23" location="'290321a'!G23" tooltip="Click to drilldown" display="'290321a'!G23" xr:uid="{00000000-0004-0000-0800-000065000000}"/>
    <hyperlink ref="H23" location="'290321a'!H23" tooltip="Click to drilldown" display="'290321a'!H23" xr:uid="{00000000-0004-0000-0800-000066000000}"/>
    <hyperlink ref="I23" location="'290321a'!I23" tooltip="Click to drilldown" display="'290321a'!I23" xr:uid="{00000000-0004-0000-0800-000067000000}"/>
    <hyperlink ref="J23" location="'290321a'!J23" tooltip="Click to drilldown" display="'290321a'!J23" xr:uid="{00000000-0004-0000-0800-000068000000}"/>
    <hyperlink ref="K23" location="'290321a'!K23" tooltip="Click to drilldown" display="'290321a'!K23" xr:uid="{00000000-0004-0000-0800-000069000000}"/>
    <hyperlink ref="L23" location="'290321a'!L23" tooltip="Click to drilldown" display="'290321a'!L23" xr:uid="{00000000-0004-0000-0800-00006A000000}"/>
    <hyperlink ref="M23" location="'290321a'!M23" tooltip="Click to drilldown" display="'290321a'!M23" xr:uid="{00000000-0004-0000-0800-00006B000000}"/>
    <hyperlink ref="B24" location="'290321a'!B24" tooltip="Click to drilldown" display="'290321a'!B24" xr:uid="{00000000-0004-0000-0800-00006C000000}"/>
    <hyperlink ref="C24" location="'290321a'!C24" tooltip="Click to drilldown" display="'290321a'!C24" xr:uid="{00000000-0004-0000-0800-00006D000000}"/>
    <hyperlink ref="D24" location="'290321a'!D24" tooltip="Click to drilldown" display="'290321a'!D24" xr:uid="{00000000-0004-0000-0800-00006E000000}"/>
    <hyperlink ref="E24" location="'290321a'!E24" tooltip="Click to drilldown" display="'290321a'!E24" xr:uid="{00000000-0004-0000-0800-00006F000000}"/>
    <hyperlink ref="F24" location="'290321a'!F24" tooltip="Click to drilldown" display="'290321a'!F24" xr:uid="{00000000-0004-0000-0800-000070000000}"/>
    <hyperlink ref="G24" location="'290321a'!G24" tooltip="Click to drilldown" display="'290321a'!G24" xr:uid="{00000000-0004-0000-0800-000071000000}"/>
    <hyperlink ref="H24" location="'290321a'!H24" tooltip="Click to drilldown" display="'290321a'!H24" xr:uid="{00000000-0004-0000-0800-000072000000}"/>
    <hyperlink ref="I24" location="'290321a'!I24" tooltip="Click to drilldown" display="'290321a'!I24" xr:uid="{00000000-0004-0000-0800-000073000000}"/>
    <hyperlink ref="J24" location="'290321a'!J24" tooltip="Click to drilldown" display="'290321a'!J24" xr:uid="{00000000-0004-0000-0800-000074000000}"/>
    <hyperlink ref="K24" location="'290321a'!K24" tooltip="Click to drilldown" display="'290321a'!K24" xr:uid="{00000000-0004-0000-0800-000075000000}"/>
    <hyperlink ref="L24" location="'290321a'!L24" tooltip="Click to drilldown" display="'290321a'!L24" xr:uid="{00000000-0004-0000-0800-000076000000}"/>
    <hyperlink ref="M24" location="'290321a'!M24" tooltip="Click to drilldown" display="'290321a'!M24" xr:uid="{00000000-0004-0000-0800-000077000000}"/>
    <hyperlink ref="B25" location="'290321a'!B25" tooltip="Click to drilldown" display="'290321a'!B25" xr:uid="{00000000-0004-0000-0800-000078000000}"/>
    <hyperlink ref="C25" location="'290321a'!C25" tooltip="Click to drilldown" display="'290321a'!C25" xr:uid="{00000000-0004-0000-0800-000079000000}"/>
    <hyperlink ref="D25" location="'290321a'!D25" tooltip="Click to drilldown" display="'290321a'!D25" xr:uid="{00000000-0004-0000-0800-00007A000000}"/>
    <hyperlink ref="E25" location="'290321a'!E25" tooltip="Click to drilldown" display="'290321a'!E25" xr:uid="{00000000-0004-0000-0800-00007B000000}"/>
    <hyperlink ref="F25" location="'290321a'!F25" tooltip="Click to drilldown" display="'290321a'!F25" xr:uid="{00000000-0004-0000-0800-00007C000000}"/>
    <hyperlink ref="G25" location="'290321a'!G25" tooltip="Click to drilldown" display="'290321a'!G25" xr:uid="{00000000-0004-0000-0800-00007D000000}"/>
    <hyperlink ref="H25" location="'290321a'!H25" tooltip="Click to drilldown" display="'290321a'!H25" xr:uid="{00000000-0004-0000-0800-00007E000000}"/>
    <hyperlink ref="I25" location="'290321a'!I25" tooltip="Click to drilldown" display="'290321a'!I25" xr:uid="{00000000-0004-0000-0800-00007F000000}"/>
    <hyperlink ref="J25" location="'290321a'!J25" tooltip="Click to drilldown" display="'290321a'!J25" xr:uid="{00000000-0004-0000-0800-000080000000}"/>
    <hyperlink ref="K25" location="'290321a'!K25" tooltip="Click to drilldown" display="'290321a'!K25" xr:uid="{00000000-0004-0000-0800-000081000000}"/>
    <hyperlink ref="L25" location="'290321a'!L25" tooltip="Click to drilldown" display="'290321a'!L25" xr:uid="{00000000-0004-0000-0800-000082000000}"/>
    <hyperlink ref="M25" location="'290321a'!M25" tooltip="Click to drilldown" display="'290321a'!M25" xr:uid="{00000000-0004-0000-0800-000083000000}"/>
    <hyperlink ref="B26" location="'290321a'!B26" tooltip="Click to drilldown" display="'290321a'!B26" xr:uid="{00000000-0004-0000-0800-000084000000}"/>
    <hyperlink ref="C26" location="'290321a'!C26" tooltip="Click to drilldown" display="'290321a'!C26" xr:uid="{00000000-0004-0000-0800-000085000000}"/>
    <hyperlink ref="D26" location="'290321a'!D26" tooltip="Click to drilldown" display="'290321a'!D26" xr:uid="{00000000-0004-0000-0800-000086000000}"/>
    <hyperlink ref="E26" location="'290321a'!E26" tooltip="Click to drilldown" display="'290321a'!E26" xr:uid="{00000000-0004-0000-0800-000087000000}"/>
    <hyperlink ref="F26" location="'290321a'!F26" tooltip="Click to drilldown" display="'290321a'!F26" xr:uid="{00000000-0004-0000-0800-000088000000}"/>
    <hyperlink ref="G26" location="'290321a'!G26" tooltip="Click to drilldown" display="'290321a'!G26" xr:uid="{00000000-0004-0000-0800-000089000000}"/>
    <hyperlink ref="H26" location="'290321a'!H26" tooltip="Click to drilldown" display="'290321a'!H26" xr:uid="{00000000-0004-0000-0800-00008A000000}"/>
    <hyperlink ref="I26" location="'290321a'!I26" tooltip="Click to drilldown" display="'290321a'!I26" xr:uid="{00000000-0004-0000-0800-00008B000000}"/>
    <hyperlink ref="J26" location="'290321a'!J26" tooltip="Click to drilldown" display="'290321a'!J26" xr:uid="{00000000-0004-0000-0800-00008C000000}"/>
    <hyperlink ref="K26" location="'290321a'!K26" tooltip="Click to drilldown" display="'290321a'!K26" xr:uid="{00000000-0004-0000-0800-00008D000000}"/>
    <hyperlink ref="L26" location="'290321a'!L26" tooltip="Click to drilldown" display="'290321a'!L26" xr:uid="{00000000-0004-0000-0800-00008E000000}"/>
    <hyperlink ref="M26" location="'290321a'!M26" tooltip="Click to drilldown" display="'290321a'!M26" xr:uid="{00000000-0004-0000-0800-00008F000000}"/>
    <hyperlink ref="B31" location="'290321a'!B31" tooltip="Click to drilldown" display="'290321a'!B31" xr:uid="{00000000-0004-0000-0800-000090000000}"/>
    <hyperlink ref="C31" location="'290321a'!C31" tooltip="Click to drilldown" display="'290321a'!C31" xr:uid="{00000000-0004-0000-0800-000091000000}"/>
    <hyperlink ref="D31" location="'290321a'!D31" tooltip="Click to drilldown" display="'290321a'!D31" xr:uid="{00000000-0004-0000-0800-000092000000}"/>
    <hyperlink ref="E31" location="'290321a'!E31" tooltip="Click to drilldown" display="'290321a'!E31" xr:uid="{00000000-0004-0000-0800-000093000000}"/>
    <hyperlink ref="F31" location="'290321a'!F31" tooltip="Click to drilldown" display="'290321a'!F31" xr:uid="{00000000-0004-0000-0800-000094000000}"/>
    <hyperlink ref="G31" location="'290321a'!G31" tooltip="Click to drilldown" display="'290321a'!G31" xr:uid="{00000000-0004-0000-0800-000095000000}"/>
    <hyperlink ref="H31" location="'290321a'!H31" tooltip="Click to drilldown" display="'290321a'!H31" xr:uid="{00000000-0004-0000-0800-000096000000}"/>
    <hyperlink ref="I31" location="'290321a'!I31" tooltip="Click to drilldown" display="'290321a'!I31" xr:uid="{00000000-0004-0000-0800-000097000000}"/>
    <hyperlink ref="J31" location="'290321a'!J31" tooltip="Click to drilldown" display="'290321a'!J31" xr:uid="{00000000-0004-0000-0800-000098000000}"/>
    <hyperlink ref="K31" location="'290321a'!K31" tooltip="Click to drilldown" display="'290321a'!K31" xr:uid="{00000000-0004-0000-0800-000099000000}"/>
    <hyperlink ref="L31" location="'290321a'!L31" tooltip="Click to drilldown" display="'290321a'!L31" xr:uid="{00000000-0004-0000-0800-00009A000000}"/>
    <hyperlink ref="M31" location="'290321a'!M31" tooltip="Click to drilldown" display="'290321a'!M31" xr:uid="{00000000-0004-0000-0800-00009B000000}"/>
    <hyperlink ref="B37" location="'290321a'!B37" tooltip="Click to drilldown" display="'290321a'!B37" xr:uid="{00000000-0004-0000-0800-00009C000000}"/>
    <hyperlink ref="C37" location="'290321a'!C37" tooltip="Click to drilldown" display="'290321a'!C37" xr:uid="{00000000-0004-0000-0800-00009D000000}"/>
    <hyperlink ref="D37" location="'290321a'!D37" tooltip="Click to drilldown" display="'290321a'!D37" xr:uid="{00000000-0004-0000-0800-00009E000000}"/>
    <hyperlink ref="E37" location="'290321a'!E37" tooltip="Click to drilldown" display="'290321a'!E37" xr:uid="{00000000-0004-0000-0800-00009F000000}"/>
    <hyperlink ref="F37" location="'290321a'!F37" tooltip="Click to drilldown" display="'290321a'!F37" xr:uid="{00000000-0004-0000-0800-0000A0000000}"/>
    <hyperlink ref="G37" location="'290321a'!G37" tooltip="Click to drilldown" display="'290321a'!G37" xr:uid="{00000000-0004-0000-0800-0000A1000000}"/>
    <hyperlink ref="H37" location="'290321a'!H37" tooltip="Click to drilldown" display="'290321a'!H37" xr:uid="{00000000-0004-0000-0800-0000A2000000}"/>
    <hyperlink ref="I37" location="'290321a'!I37" tooltip="Click to drilldown" display="'290321a'!I37" xr:uid="{00000000-0004-0000-0800-0000A3000000}"/>
    <hyperlink ref="J37" location="'290321a'!J37" tooltip="Click to drilldown" display="'290321a'!J37" xr:uid="{00000000-0004-0000-0800-0000A4000000}"/>
    <hyperlink ref="K37" location="'290321a'!K37" tooltip="Click to drilldown" display="'290321a'!K37" xr:uid="{00000000-0004-0000-0800-0000A5000000}"/>
    <hyperlink ref="L37" location="'290321a'!L37" tooltip="Click to drilldown" display="'290321a'!L37" xr:uid="{00000000-0004-0000-0800-0000A6000000}"/>
    <hyperlink ref="M37" location="'290321a'!M37" tooltip="Click to drilldown" display="'290321a'!M37" xr:uid="{00000000-0004-0000-0800-0000A7000000}"/>
    <hyperlink ref="B41" location="'290321a'!B41" tooltip="Click to drilldown" display="'290321a'!B41" xr:uid="{00000000-0004-0000-0800-0000A8000000}"/>
    <hyperlink ref="C41" location="'290321a'!C41" tooltip="Click to drilldown" display="'290321a'!C41" xr:uid="{00000000-0004-0000-0800-0000A9000000}"/>
    <hyperlink ref="D41" location="'290321a'!D41" tooltip="Click to drilldown" display="'290321a'!D41" xr:uid="{00000000-0004-0000-0800-0000AA000000}"/>
    <hyperlink ref="E41" location="'290321a'!E41" tooltip="Click to drilldown" display="'290321a'!E41" xr:uid="{00000000-0004-0000-0800-0000AB000000}"/>
    <hyperlink ref="F41" location="'290321a'!F41" tooltip="Click to drilldown" display="'290321a'!F41" xr:uid="{00000000-0004-0000-0800-0000AC000000}"/>
    <hyperlink ref="G41" location="'290321a'!G41" tooltip="Click to drilldown" display="'290321a'!G41" xr:uid="{00000000-0004-0000-0800-0000AD000000}"/>
    <hyperlink ref="H41" location="'290321a'!H41" tooltip="Click to drilldown" display="'290321a'!H41" xr:uid="{00000000-0004-0000-0800-0000AE000000}"/>
    <hyperlink ref="I41" location="'290321a'!I41" tooltip="Click to drilldown" display="'290321a'!I41" xr:uid="{00000000-0004-0000-0800-0000AF000000}"/>
    <hyperlink ref="J41" location="'290321a'!J41" tooltip="Click to drilldown" display="'290321a'!J41" xr:uid="{00000000-0004-0000-0800-0000B0000000}"/>
    <hyperlink ref="K41" location="'290321a'!K41" tooltip="Click to drilldown" display="'290321a'!K41" xr:uid="{00000000-0004-0000-0800-0000B1000000}"/>
    <hyperlink ref="L41" location="'290321a'!L41" tooltip="Click to drilldown" display="'290321a'!L41" xr:uid="{00000000-0004-0000-0800-0000B2000000}"/>
    <hyperlink ref="M41" location="'290321a'!M41" tooltip="Click to drilldown" display="'290321a'!M41" xr:uid="{00000000-0004-0000-0800-0000B3000000}"/>
    <hyperlink ref="B42" location="'290321a'!B42" tooltip="Click to drilldown" display="'290321a'!B42" xr:uid="{00000000-0004-0000-0800-0000B4000000}"/>
    <hyperlink ref="C42" location="'290321a'!C42" tooltip="Click to drilldown" display="'290321a'!C42" xr:uid="{00000000-0004-0000-0800-0000B5000000}"/>
    <hyperlink ref="D42" location="'290321a'!D42" tooltip="Click to drilldown" display="'290321a'!D42" xr:uid="{00000000-0004-0000-0800-0000B6000000}"/>
    <hyperlink ref="E42" location="'290321a'!E42" tooltip="Click to drilldown" display="'290321a'!E42" xr:uid="{00000000-0004-0000-0800-0000B7000000}"/>
    <hyperlink ref="F42" location="'290321a'!F42" tooltip="Click to drilldown" display="'290321a'!F42" xr:uid="{00000000-0004-0000-0800-0000B8000000}"/>
    <hyperlink ref="G42" location="'290321a'!G42" tooltip="Click to drilldown" display="'290321a'!G42" xr:uid="{00000000-0004-0000-0800-0000B9000000}"/>
    <hyperlink ref="H42" location="'290321a'!H42" tooltip="Click to drilldown" display="'290321a'!H42" xr:uid="{00000000-0004-0000-0800-0000BA000000}"/>
    <hyperlink ref="I42" location="'290321a'!I42" tooltip="Click to drilldown" display="'290321a'!I42" xr:uid="{00000000-0004-0000-0800-0000BB000000}"/>
    <hyperlink ref="J42" location="'290321a'!J42" tooltip="Click to drilldown" display="'290321a'!J42" xr:uid="{00000000-0004-0000-0800-0000BC000000}"/>
    <hyperlink ref="K42" location="'290321a'!K42" tooltip="Click to drilldown" display="'290321a'!K42" xr:uid="{00000000-0004-0000-0800-0000BD000000}"/>
    <hyperlink ref="L42" location="'290321a'!L42" tooltip="Click to drilldown" display="'290321a'!L42" xr:uid="{00000000-0004-0000-0800-0000BE000000}"/>
    <hyperlink ref="M42" location="'290321a'!M42" tooltip="Click to drilldown" display="'290321a'!M42" xr:uid="{00000000-0004-0000-0800-0000BF000000}"/>
    <hyperlink ref="B46" location="'290321a'!B46" tooltip="Click to drilldown" display="'290321a'!B46" xr:uid="{00000000-0004-0000-0800-0000C0000000}"/>
    <hyperlink ref="C46" location="'290321a'!C46" tooltip="Click to drilldown" display="'290321a'!C46" xr:uid="{00000000-0004-0000-0800-0000C1000000}"/>
    <hyperlink ref="D46" location="'290321a'!D46" tooltip="Click to drilldown" display="'290321a'!D46" xr:uid="{00000000-0004-0000-0800-0000C2000000}"/>
    <hyperlink ref="E46" location="'290321a'!E46" tooltip="Click to drilldown" display="'290321a'!E46" xr:uid="{00000000-0004-0000-0800-0000C3000000}"/>
    <hyperlink ref="F46" location="'290321a'!F46" tooltip="Click to drilldown" display="'290321a'!F46" xr:uid="{00000000-0004-0000-0800-0000C4000000}"/>
    <hyperlink ref="G46" location="'290321a'!G46" tooltip="Click to drilldown" display="'290321a'!G46" xr:uid="{00000000-0004-0000-0800-0000C5000000}"/>
    <hyperlink ref="H46" location="'290321a'!H46" tooltip="Click to drilldown" display="'290321a'!H46" xr:uid="{00000000-0004-0000-0800-0000C6000000}"/>
    <hyperlink ref="I46" location="'290321a'!I46" tooltip="Click to drilldown" display="'290321a'!I46" xr:uid="{00000000-0004-0000-0800-0000C7000000}"/>
    <hyperlink ref="J46" location="'290321a'!J46" tooltip="Click to drilldown" display="'290321a'!J46" xr:uid="{00000000-0004-0000-0800-0000C8000000}"/>
    <hyperlink ref="K46" location="'290321a'!K46" tooltip="Click to drilldown" display="'290321a'!K46" xr:uid="{00000000-0004-0000-0800-0000C9000000}"/>
    <hyperlink ref="L46" location="'290321a'!L46" tooltip="Click to drilldown" display="'290321a'!L46" xr:uid="{00000000-0004-0000-0800-0000CA000000}"/>
    <hyperlink ref="M46" location="'290321a'!M46" tooltip="Click to drilldown" display="'290321a'!M46" xr:uid="{00000000-0004-0000-0800-0000CB000000}"/>
    <hyperlink ref="B47" location="'290321a'!B47" tooltip="Click to drilldown" display="'290321a'!B47" xr:uid="{00000000-0004-0000-0800-0000CC000000}"/>
    <hyperlink ref="C47" location="'290321a'!C47" tooltip="Click to drilldown" display="'290321a'!C47" xr:uid="{00000000-0004-0000-0800-0000CD000000}"/>
    <hyperlink ref="D47" location="'290321a'!D47" tooltip="Click to drilldown" display="'290321a'!D47" xr:uid="{00000000-0004-0000-0800-0000CE000000}"/>
    <hyperlink ref="E47" location="'290321a'!E47" tooltip="Click to drilldown" display="'290321a'!E47" xr:uid="{00000000-0004-0000-0800-0000CF000000}"/>
    <hyperlink ref="F47" location="'290321a'!F47" tooltip="Click to drilldown" display="'290321a'!F47" xr:uid="{00000000-0004-0000-0800-0000D0000000}"/>
    <hyperlink ref="G47" location="'290321a'!G47" tooltip="Click to drilldown" display="'290321a'!G47" xr:uid="{00000000-0004-0000-0800-0000D1000000}"/>
    <hyperlink ref="H47" location="'290321a'!H47" tooltip="Click to drilldown" display="'290321a'!H47" xr:uid="{00000000-0004-0000-0800-0000D2000000}"/>
    <hyperlink ref="I47" location="'290321a'!I47" tooltip="Click to drilldown" display="'290321a'!I47" xr:uid="{00000000-0004-0000-0800-0000D3000000}"/>
    <hyperlink ref="J47" location="'290321a'!J47" tooltip="Click to drilldown" display="'290321a'!J47" xr:uid="{00000000-0004-0000-0800-0000D4000000}"/>
    <hyperlink ref="K47" location="'290321a'!K47" tooltip="Click to drilldown" display="'290321a'!K47" xr:uid="{00000000-0004-0000-0800-0000D5000000}"/>
    <hyperlink ref="L47" location="'290321a'!L47" tooltip="Click to drilldown" display="'290321a'!L47" xr:uid="{00000000-0004-0000-0800-0000D6000000}"/>
    <hyperlink ref="M47" location="'290321a'!M47" tooltip="Click to drilldown" display="'290321a'!M47" xr:uid="{00000000-0004-0000-0800-0000D7000000}"/>
    <hyperlink ref="B48" location="'290321a'!B48" tooltip="Click to drilldown" display="'290321a'!B48" xr:uid="{00000000-0004-0000-0800-0000D8000000}"/>
    <hyperlink ref="C48" location="'290321a'!C48" tooltip="Click to drilldown" display="'290321a'!C48" xr:uid="{00000000-0004-0000-0800-0000D9000000}"/>
    <hyperlink ref="D48" location="'290321a'!D48" tooltip="Click to drilldown" display="'290321a'!D48" xr:uid="{00000000-0004-0000-0800-0000DA000000}"/>
    <hyperlink ref="E48" location="'290321a'!E48" tooltip="Click to drilldown" display="'290321a'!E48" xr:uid="{00000000-0004-0000-0800-0000DB000000}"/>
    <hyperlink ref="F48" location="'290321a'!F48" tooltip="Click to drilldown" display="'290321a'!F48" xr:uid="{00000000-0004-0000-0800-0000DC000000}"/>
    <hyperlink ref="G48" location="'290321a'!G48" tooltip="Click to drilldown" display="'290321a'!G48" xr:uid="{00000000-0004-0000-0800-0000DD000000}"/>
    <hyperlink ref="H48" location="'290321a'!H48" tooltip="Click to drilldown" display="'290321a'!H48" xr:uid="{00000000-0004-0000-0800-0000DE000000}"/>
    <hyperlink ref="I48" location="'290321a'!I48" tooltip="Click to drilldown" display="'290321a'!I48" xr:uid="{00000000-0004-0000-0800-0000DF000000}"/>
    <hyperlink ref="J48" location="'290321a'!J48" tooltip="Click to drilldown" display="'290321a'!J48" xr:uid="{00000000-0004-0000-0800-0000E0000000}"/>
    <hyperlink ref="K48" location="'290321a'!K48" tooltip="Click to drilldown" display="'290321a'!K48" xr:uid="{00000000-0004-0000-0800-0000E1000000}"/>
    <hyperlink ref="L48" location="'290321a'!L48" tooltip="Click to drilldown" display="'290321a'!L48" xr:uid="{00000000-0004-0000-0800-0000E2000000}"/>
    <hyperlink ref="M48" location="'290321a'!M48" tooltip="Click to drilldown" display="'290321a'!M48" xr:uid="{00000000-0004-0000-0800-0000E3000000}"/>
    <hyperlink ref="B53" location="'290321a'!B53" tooltip="Click to drilldown" display="'290321a'!B53" xr:uid="{00000000-0004-0000-0800-0000E4000000}"/>
    <hyperlink ref="C53" location="'290321a'!C53" tooltip="Click to drilldown" display="'290321a'!C53" xr:uid="{00000000-0004-0000-0800-0000E5000000}"/>
    <hyperlink ref="D53" location="'290321a'!D53" tooltip="Click to drilldown" display="'290321a'!D53" xr:uid="{00000000-0004-0000-0800-0000E6000000}"/>
    <hyperlink ref="E53" location="'290321a'!E53" tooltip="Click to drilldown" display="'290321a'!E53" xr:uid="{00000000-0004-0000-0800-0000E7000000}"/>
    <hyperlink ref="F53" location="'290321a'!F53" tooltip="Click to drilldown" display="'290321a'!F53" xr:uid="{00000000-0004-0000-0800-0000E8000000}"/>
    <hyperlink ref="G53" location="'290321a'!G53" tooltip="Click to drilldown" display="'290321a'!G53" xr:uid="{00000000-0004-0000-0800-0000E9000000}"/>
    <hyperlink ref="H53" location="'290321a'!H53" tooltip="Click to drilldown" display="'290321a'!H53" xr:uid="{00000000-0004-0000-0800-0000EA000000}"/>
    <hyperlink ref="I53" location="'290321a'!I53" tooltip="Click to drilldown" display="'290321a'!I53" xr:uid="{00000000-0004-0000-0800-0000EB000000}"/>
    <hyperlink ref="J53" location="'290321a'!J53" tooltip="Click to drilldown" display="'290321a'!J53" xr:uid="{00000000-0004-0000-0800-0000EC000000}"/>
    <hyperlink ref="K53" location="'290321a'!K53" tooltip="Click to drilldown" display="'290321a'!K53" xr:uid="{00000000-0004-0000-0800-0000ED000000}"/>
    <hyperlink ref="L53" location="'290321a'!L53" tooltip="Click to drilldown" display="'290321a'!L53" xr:uid="{00000000-0004-0000-0800-0000EE000000}"/>
    <hyperlink ref="M53" location="'290321a'!M53" tooltip="Click to drilldown" display="'290321a'!M53" xr:uid="{00000000-0004-0000-0800-0000EF000000}"/>
    <hyperlink ref="B54" location="'290321a'!B54" tooltip="Click to drilldown" display="'290321a'!B54" xr:uid="{00000000-0004-0000-0800-0000F0000000}"/>
    <hyperlink ref="C54" location="'290321a'!C54" tooltip="Click to drilldown" display="'290321a'!C54" xr:uid="{00000000-0004-0000-0800-0000F1000000}"/>
    <hyperlink ref="D54" location="'290321a'!D54" tooltip="Click to drilldown" display="'290321a'!D54" xr:uid="{00000000-0004-0000-0800-0000F2000000}"/>
    <hyperlink ref="E54" location="'290321a'!E54" tooltip="Click to drilldown" display="'290321a'!E54" xr:uid="{00000000-0004-0000-0800-0000F3000000}"/>
    <hyperlink ref="F54" location="'290321a'!F54" tooltip="Click to drilldown" display="'290321a'!F54" xr:uid="{00000000-0004-0000-0800-0000F4000000}"/>
    <hyperlink ref="G54" location="'290321a'!G54" tooltip="Click to drilldown" display="'290321a'!G54" xr:uid="{00000000-0004-0000-0800-0000F5000000}"/>
    <hyperlink ref="H54" location="'290321a'!H54" tooltip="Click to drilldown" display="'290321a'!H54" xr:uid="{00000000-0004-0000-0800-0000F6000000}"/>
    <hyperlink ref="I54" location="'290321a'!I54" tooltip="Click to drilldown" display="'290321a'!I54" xr:uid="{00000000-0004-0000-0800-0000F7000000}"/>
    <hyperlink ref="J54" location="'290321a'!J54" tooltip="Click to drilldown" display="'290321a'!J54" xr:uid="{00000000-0004-0000-0800-0000F8000000}"/>
    <hyperlink ref="K54" location="'290321a'!K54" tooltip="Click to drilldown" display="'290321a'!K54" xr:uid="{00000000-0004-0000-0800-0000F9000000}"/>
    <hyperlink ref="L54" location="'290321a'!L54" tooltip="Click to drilldown" display="'290321a'!L54" xr:uid="{00000000-0004-0000-0800-0000FA000000}"/>
    <hyperlink ref="M54" location="'290321a'!M54" tooltip="Click to drilldown" display="'290321a'!M54" xr:uid="{00000000-0004-0000-0800-0000FB000000}"/>
    <hyperlink ref="B55" location="'290321a'!B55" tooltip="Click to drilldown" display="'290321a'!B55" xr:uid="{00000000-0004-0000-0800-0000FC000000}"/>
    <hyperlink ref="C55" location="'290321a'!C55" tooltip="Click to drilldown" display="'290321a'!C55" xr:uid="{00000000-0004-0000-0800-0000FD000000}"/>
    <hyperlink ref="D55" location="'290321a'!D55" tooltip="Click to drilldown" display="'290321a'!D55" xr:uid="{00000000-0004-0000-0800-0000FE000000}"/>
    <hyperlink ref="E55" location="'290321a'!E55" tooltip="Click to drilldown" display="'290321a'!E55" xr:uid="{00000000-0004-0000-0800-0000FF000000}"/>
    <hyperlink ref="F55" location="'290321a'!F55" tooltip="Click to drilldown" display="'290321a'!F55" xr:uid="{00000000-0004-0000-0800-000000010000}"/>
    <hyperlink ref="G55" location="'290321a'!G55" tooltip="Click to drilldown" display="'290321a'!G55" xr:uid="{00000000-0004-0000-0800-000001010000}"/>
    <hyperlink ref="H55" location="'290321a'!H55" tooltip="Click to drilldown" display="'290321a'!H55" xr:uid="{00000000-0004-0000-0800-000002010000}"/>
    <hyperlink ref="I55" location="'290321a'!I55" tooltip="Click to drilldown" display="'290321a'!I55" xr:uid="{00000000-0004-0000-0800-000003010000}"/>
    <hyperlink ref="J55" location="'290321a'!J55" tooltip="Click to drilldown" display="'290321a'!J55" xr:uid="{00000000-0004-0000-0800-000004010000}"/>
    <hyperlink ref="K55" location="'290321a'!K55" tooltip="Click to drilldown" display="'290321a'!K55" xr:uid="{00000000-0004-0000-0800-000005010000}"/>
    <hyperlink ref="L55" location="'290321a'!L55" tooltip="Click to drilldown" display="'290321a'!L55" xr:uid="{00000000-0004-0000-0800-000006010000}"/>
    <hyperlink ref="M55" location="'290321a'!M55" tooltip="Click to drilldown" display="'290321a'!M55" xr:uid="{00000000-0004-0000-0800-000007010000}"/>
    <hyperlink ref="B56" location="'290321a'!B56" tooltip="Click to drilldown" display="'290321a'!B56" xr:uid="{00000000-0004-0000-0800-000008010000}"/>
    <hyperlink ref="C56" location="'290321a'!C56" tooltip="Click to drilldown" display="'290321a'!C56" xr:uid="{00000000-0004-0000-0800-000009010000}"/>
    <hyperlink ref="D56" location="'290321a'!D56" tooltip="Click to drilldown" display="'290321a'!D56" xr:uid="{00000000-0004-0000-0800-00000A010000}"/>
    <hyperlink ref="E56" location="'290321a'!E56" tooltip="Click to drilldown" display="'290321a'!E56" xr:uid="{00000000-0004-0000-0800-00000B010000}"/>
    <hyperlink ref="F56" location="'290321a'!F56" tooltip="Click to drilldown" display="'290321a'!F56" xr:uid="{00000000-0004-0000-0800-00000C010000}"/>
    <hyperlink ref="G56" location="'290321a'!G56" tooltip="Click to drilldown" display="'290321a'!G56" xr:uid="{00000000-0004-0000-0800-00000D010000}"/>
    <hyperlink ref="H56" location="'290321a'!H56" tooltip="Click to drilldown" display="'290321a'!H56" xr:uid="{00000000-0004-0000-0800-00000E010000}"/>
    <hyperlink ref="I56" location="'290321a'!I56" tooltip="Click to drilldown" display="'290321a'!I56" xr:uid="{00000000-0004-0000-0800-00000F010000}"/>
    <hyperlink ref="J56" location="'290321a'!J56" tooltip="Click to drilldown" display="'290321a'!J56" xr:uid="{00000000-0004-0000-0800-000010010000}"/>
    <hyperlink ref="K56" location="'290321a'!K56" tooltip="Click to drilldown" display="'290321a'!K56" xr:uid="{00000000-0004-0000-0800-000011010000}"/>
    <hyperlink ref="L56" location="'290321a'!L56" tooltip="Click to drilldown" display="'290321a'!L56" xr:uid="{00000000-0004-0000-0800-000012010000}"/>
    <hyperlink ref="M56" location="'290321a'!M56" tooltip="Click to drilldown" display="'290321a'!M56" xr:uid="{00000000-0004-0000-0800-000013010000}"/>
    <hyperlink ref="B57" location="'290321a'!B57" tooltip="Click to drilldown" display="'290321a'!B57" xr:uid="{00000000-0004-0000-0800-000014010000}"/>
    <hyperlink ref="C57" location="'290321a'!C57" tooltip="Click to drilldown" display="'290321a'!C57" xr:uid="{00000000-0004-0000-0800-000015010000}"/>
    <hyperlink ref="D57" location="'290321a'!D57" tooltip="Click to drilldown" display="'290321a'!D57" xr:uid="{00000000-0004-0000-0800-000016010000}"/>
    <hyperlink ref="E57" location="'290321a'!E57" tooltip="Click to drilldown" display="'290321a'!E57" xr:uid="{00000000-0004-0000-0800-000017010000}"/>
    <hyperlink ref="F57" location="'290321a'!F57" tooltip="Click to drilldown" display="'290321a'!F57" xr:uid="{00000000-0004-0000-0800-000018010000}"/>
    <hyperlink ref="G57" location="'290321a'!G57" tooltip="Click to drilldown" display="'290321a'!G57" xr:uid="{00000000-0004-0000-0800-000019010000}"/>
    <hyperlink ref="H57" location="'290321a'!H57" tooltip="Click to drilldown" display="'290321a'!H57" xr:uid="{00000000-0004-0000-0800-00001A010000}"/>
    <hyperlink ref="I57" location="'290321a'!I57" tooltip="Click to drilldown" display="'290321a'!I57" xr:uid="{00000000-0004-0000-0800-00001B010000}"/>
    <hyperlink ref="J57" location="'290321a'!J57" tooltip="Click to drilldown" display="'290321a'!J57" xr:uid="{00000000-0004-0000-0800-00001C010000}"/>
    <hyperlink ref="K57" location="'290321a'!K57" tooltip="Click to drilldown" display="'290321a'!K57" xr:uid="{00000000-0004-0000-0800-00001D010000}"/>
    <hyperlink ref="L57" location="'290321a'!L57" tooltip="Click to drilldown" display="'290321a'!L57" xr:uid="{00000000-0004-0000-0800-00001E010000}"/>
    <hyperlink ref="M57" location="'290321a'!M57" tooltip="Click to drilldown" display="'290321a'!M57" xr:uid="{00000000-0004-0000-0800-00001F010000}"/>
    <hyperlink ref="B58" location="'290321a'!B58" tooltip="Click to drilldown" display="'290321a'!B58" xr:uid="{00000000-0004-0000-0800-000020010000}"/>
    <hyperlink ref="C58" location="'290321a'!C58" tooltip="Click to drilldown" display="'290321a'!C58" xr:uid="{00000000-0004-0000-0800-000021010000}"/>
    <hyperlink ref="D58" location="'290321a'!D58" tooltip="Click to drilldown" display="'290321a'!D58" xr:uid="{00000000-0004-0000-0800-000022010000}"/>
    <hyperlink ref="E58" location="'290321a'!E58" tooltip="Click to drilldown" display="'290321a'!E58" xr:uid="{00000000-0004-0000-0800-000023010000}"/>
    <hyperlink ref="F58" location="'290321a'!F58" tooltip="Click to drilldown" display="'290321a'!F58" xr:uid="{00000000-0004-0000-0800-000024010000}"/>
    <hyperlink ref="G58" location="'290321a'!G58" tooltip="Click to drilldown" display="'290321a'!G58" xr:uid="{00000000-0004-0000-0800-000025010000}"/>
    <hyperlink ref="H58" location="'290321a'!H58" tooltip="Click to drilldown" display="'290321a'!H58" xr:uid="{00000000-0004-0000-0800-000026010000}"/>
    <hyperlink ref="I58" location="'290321a'!I58" tooltip="Click to drilldown" display="'290321a'!I58" xr:uid="{00000000-0004-0000-0800-000027010000}"/>
    <hyperlink ref="J58" location="'290321a'!J58" tooltip="Click to drilldown" display="'290321a'!J58" xr:uid="{00000000-0004-0000-0800-000028010000}"/>
    <hyperlink ref="K58" location="'290321a'!K58" tooltip="Click to drilldown" display="'290321a'!K58" xr:uid="{00000000-0004-0000-0800-000029010000}"/>
    <hyperlink ref="L58" location="'290321a'!L58" tooltip="Click to drilldown" display="'290321a'!L58" xr:uid="{00000000-0004-0000-0800-00002A010000}"/>
    <hyperlink ref="M58" location="'290321a'!M58" tooltip="Click to drilldown" display="'290321a'!M58" xr:uid="{00000000-0004-0000-0800-00002B010000}"/>
    <hyperlink ref="B70" location="'290321a'!B70" tooltip="Click to drilldown" display="'290321a'!B70" xr:uid="{00000000-0004-0000-0800-00002C010000}"/>
    <hyperlink ref="C70" location="'290321a'!C70" tooltip="Click to drilldown" display="'290321a'!C70" xr:uid="{00000000-0004-0000-0800-00002D010000}"/>
    <hyperlink ref="D70" location="'290321a'!D70" tooltip="Click to drilldown" display="'290321a'!D70" xr:uid="{00000000-0004-0000-0800-00002E010000}"/>
    <hyperlink ref="E70" location="'290321a'!E70" tooltip="Click to drilldown" display="'290321a'!E70" xr:uid="{00000000-0004-0000-0800-00002F010000}"/>
    <hyperlink ref="F70" location="'290321a'!F70" tooltip="Click to drilldown" display="'290321a'!F70" xr:uid="{00000000-0004-0000-0800-000030010000}"/>
    <hyperlink ref="G70" location="'290321a'!G70" tooltip="Click to drilldown" display="'290321a'!G70" xr:uid="{00000000-0004-0000-0800-000031010000}"/>
    <hyperlink ref="H70" location="'290321a'!H70" tooltip="Click to drilldown" display="'290321a'!H70" xr:uid="{00000000-0004-0000-0800-000032010000}"/>
    <hyperlink ref="I70" location="'290321a'!I70" tooltip="Click to drilldown" display="'290321a'!I70" xr:uid="{00000000-0004-0000-0800-000033010000}"/>
    <hyperlink ref="J70" location="'290321a'!J70" tooltip="Click to drilldown" display="'290321a'!J70" xr:uid="{00000000-0004-0000-0800-000034010000}"/>
    <hyperlink ref="K70" location="'290321a'!K70" tooltip="Click to drilldown" display="'290321a'!K70" xr:uid="{00000000-0004-0000-0800-000035010000}"/>
    <hyperlink ref="L70" location="'290321a'!L70" tooltip="Click to drilldown" display="'290321a'!L70" xr:uid="{00000000-0004-0000-0800-000036010000}"/>
    <hyperlink ref="M70" location="'290321a'!M70" tooltip="Click to drilldown" display="'290321a'!M70" xr:uid="{00000000-0004-0000-0800-000037010000}"/>
    <hyperlink ref="B71" location="'290321a'!B71" tooltip="Click to drilldown" display="'290321a'!B71" xr:uid="{00000000-0004-0000-0800-000038010000}"/>
    <hyperlink ref="C71" location="'290321a'!C71" tooltip="Click to drilldown" display="'290321a'!C71" xr:uid="{00000000-0004-0000-0800-000039010000}"/>
    <hyperlink ref="D71" location="'290321a'!D71" tooltip="Click to drilldown" display="'290321a'!D71" xr:uid="{00000000-0004-0000-0800-00003A010000}"/>
    <hyperlink ref="E71" location="'290321a'!E71" tooltip="Click to drilldown" display="'290321a'!E71" xr:uid="{00000000-0004-0000-0800-00003B010000}"/>
    <hyperlink ref="F71" location="'290321a'!F71" tooltip="Click to drilldown" display="'290321a'!F71" xr:uid="{00000000-0004-0000-0800-00003C010000}"/>
    <hyperlink ref="G71" location="'290321a'!G71" tooltip="Click to drilldown" display="'290321a'!G71" xr:uid="{00000000-0004-0000-0800-00003D010000}"/>
    <hyperlink ref="H71" location="'290321a'!H71" tooltip="Click to drilldown" display="'290321a'!H71" xr:uid="{00000000-0004-0000-0800-00003E010000}"/>
    <hyperlink ref="I71" location="'290321a'!I71" tooltip="Click to drilldown" display="'290321a'!I71" xr:uid="{00000000-0004-0000-0800-00003F010000}"/>
    <hyperlink ref="J71" location="'290321a'!J71" tooltip="Click to drilldown" display="'290321a'!J71" xr:uid="{00000000-0004-0000-0800-000040010000}"/>
    <hyperlink ref="K71" location="'290321a'!K71" tooltip="Click to drilldown" display="'290321a'!K71" xr:uid="{00000000-0004-0000-0800-000041010000}"/>
    <hyperlink ref="L71" location="'290321a'!L71" tooltip="Click to drilldown" display="'290321a'!L71" xr:uid="{00000000-0004-0000-0800-000042010000}"/>
    <hyperlink ref="M71" location="'290321a'!M71" tooltip="Click to drilldown" display="'290321a'!M71" xr:uid="{00000000-0004-0000-0800-000043010000}"/>
    <hyperlink ref="B72" location="'290321a'!B72" tooltip="Click to drilldown" display="'290321a'!B72" xr:uid="{00000000-0004-0000-0800-000044010000}"/>
    <hyperlink ref="C72" location="'290321a'!C72" tooltip="Click to drilldown" display="'290321a'!C72" xr:uid="{00000000-0004-0000-0800-000045010000}"/>
    <hyperlink ref="D72" location="'290321a'!D72" tooltip="Click to drilldown" display="'290321a'!D72" xr:uid="{00000000-0004-0000-0800-000046010000}"/>
    <hyperlink ref="E72" location="'290321a'!E72" tooltip="Click to drilldown" display="'290321a'!E72" xr:uid="{00000000-0004-0000-0800-000047010000}"/>
    <hyperlink ref="F72" location="'290321a'!F72" tooltip="Click to drilldown" display="'290321a'!F72" xr:uid="{00000000-0004-0000-0800-000048010000}"/>
    <hyperlink ref="G72" location="'290321a'!G72" tooltip="Click to drilldown" display="'290321a'!G72" xr:uid="{00000000-0004-0000-0800-000049010000}"/>
    <hyperlink ref="H72" location="'290321a'!H72" tooltip="Click to drilldown" display="'290321a'!H72" xr:uid="{00000000-0004-0000-0800-00004A010000}"/>
    <hyperlink ref="I72" location="'290321a'!I72" tooltip="Click to drilldown" display="'290321a'!I72" xr:uid="{00000000-0004-0000-0800-00004B010000}"/>
    <hyperlink ref="J72" location="'290321a'!J72" tooltip="Click to drilldown" display="'290321a'!J72" xr:uid="{00000000-0004-0000-0800-00004C010000}"/>
    <hyperlink ref="K72" location="'290321a'!K72" tooltip="Click to drilldown" display="'290321a'!K72" xr:uid="{00000000-0004-0000-0800-00004D010000}"/>
    <hyperlink ref="L72" location="'290321a'!L72" tooltip="Click to drilldown" display="'290321a'!L72" xr:uid="{00000000-0004-0000-0800-00004E010000}"/>
    <hyperlink ref="M72" location="'290321a'!M72" tooltip="Click to drilldown" display="'290321a'!M72" xr:uid="{00000000-0004-0000-0800-00004F010000}"/>
    <hyperlink ref="B73" location="'290321a'!B73" tooltip="Click to drilldown" display="'290321a'!B73" xr:uid="{00000000-0004-0000-0800-000050010000}"/>
    <hyperlink ref="C73" location="'290321a'!C73" tooltip="Click to drilldown" display="'290321a'!C73" xr:uid="{00000000-0004-0000-0800-000051010000}"/>
    <hyperlink ref="D73" location="'290321a'!D73" tooltip="Click to drilldown" display="'290321a'!D73" xr:uid="{00000000-0004-0000-0800-000052010000}"/>
    <hyperlink ref="E73" location="'290321a'!E73" tooltip="Click to drilldown" display="'290321a'!E73" xr:uid="{00000000-0004-0000-0800-000053010000}"/>
    <hyperlink ref="F73" location="'290321a'!F73" tooltip="Click to drilldown" display="'290321a'!F73" xr:uid="{00000000-0004-0000-0800-000054010000}"/>
    <hyperlink ref="G73" location="'290321a'!G73" tooltip="Click to drilldown" display="'290321a'!G73" xr:uid="{00000000-0004-0000-0800-000055010000}"/>
    <hyperlink ref="H73" location="'290321a'!H73" tooltip="Click to drilldown" display="'290321a'!H73" xr:uid="{00000000-0004-0000-0800-000056010000}"/>
    <hyperlink ref="I73" location="'290321a'!I73" tooltip="Click to drilldown" display="'290321a'!I73" xr:uid="{00000000-0004-0000-0800-000057010000}"/>
    <hyperlink ref="J73" location="'290321a'!J73" tooltip="Click to drilldown" display="'290321a'!J73" xr:uid="{00000000-0004-0000-0800-000058010000}"/>
    <hyperlink ref="K73" location="'290321a'!K73" tooltip="Click to drilldown" display="'290321a'!K73" xr:uid="{00000000-0004-0000-0800-000059010000}"/>
    <hyperlink ref="L73" location="'290321a'!L73" tooltip="Click to drilldown" display="'290321a'!L73" xr:uid="{00000000-0004-0000-0800-00005A010000}"/>
    <hyperlink ref="M73" location="'290321a'!M73" tooltip="Click to drilldown" display="'290321a'!M73" xr:uid="{00000000-0004-0000-0800-00005B010000}"/>
    <hyperlink ref="B74" location="'290321a'!B74" tooltip="Click to drilldown" display="'290321a'!B74" xr:uid="{00000000-0004-0000-0800-00005C010000}"/>
    <hyperlink ref="C74" location="'290321a'!C74" tooltip="Click to drilldown" display="'290321a'!C74" xr:uid="{00000000-0004-0000-0800-00005D010000}"/>
    <hyperlink ref="D74" location="'290321a'!D74" tooltip="Click to drilldown" display="'290321a'!D74" xr:uid="{00000000-0004-0000-0800-00005E010000}"/>
    <hyperlink ref="E74" location="'290321a'!E74" tooltip="Click to drilldown" display="'290321a'!E74" xr:uid="{00000000-0004-0000-0800-00005F010000}"/>
    <hyperlink ref="F74" location="'290321a'!F74" tooltip="Click to drilldown" display="'290321a'!F74" xr:uid="{00000000-0004-0000-0800-000060010000}"/>
    <hyperlink ref="G74" location="'290321a'!G74" tooltip="Click to drilldown" display="'290321a'!G74" xr:uid="{00000000-0004-0000-0800-000061010000}"/>
    <hyperlink ref="H74" location="'290321a'!H74" tooltip="Click to drilldown" display="'290321a'!H74" xr:uid="{00000000-0004-0000-0800-000062010000}"/>
    <hyperlink ref="I74" location="'290321a'!I74" tooltip="Click to drilldown" display="'290321a'!I74" xr:uid="{00000000-0004-0000-0800-000063010000}"/>
    <hyperlink ref="J74" location="'290321a'!J74" tooltip="Click to drilldown" display="'290321a'!J74" xr:uid="{00000000-0004-0000-0800-000064010000}"/>
    <hyperlink ref="K74" location="'290321a'!K74" tooltip="Click to drilldown" display="'290321a'!K74" xr:uid="{00000000-0004-0000-0800-000065010000}"/>
    <hyperlink ref="L74" location="'290321a'!L74" tooltip="Click to drilldown" display="'290321a'!L74" xr:uid="{00000000-0004-0000-0800-000066010000}"/>
    <hyperlink ref="M74" location="'290321a'!M74" tooltip="Click to drilldown" display="'290321a'!M74" xr:uid="{00000000-0004-0000-0800-000067010000}"/>
    <hyperlink ref="B78" location="'290321a'!B78" tooltip="Click to drilldown" display="'290321a'!B78" xr:uid="{00000000-0004-0000-0800-000068010000}"/>
    <hyperlink ref="C78" location="'290321a'!C78" tooltip="Click to drilldown" display="'290321a'!C78" xr:uid="{00000000-0004-0000-0800-000069010000}"/>
    <hyperlink ref="D78" location="'290321a'!D78" tooltip="Click to drilldown" display="'290321a'!D78" xr:uid="{00000000-0004-0000-0800-00006A010000}"/>
    <hyperlink ref="E78" location="'290321a'!E78" tooltip="Click to drilldown" display="'290321a'!E78" xr:uid="{00000000-0004-0000-0800-00006B010000}"/>
    <hyperlink ref="F78" location="'290321a'!F78" tooltip="Click to drilldown" display="'290321a'!F78" xr:uid="{00000000-0004-0000-0800-00006C010000}"/>
    <hyperlink ref="G78" location="'290321a'!G78" tooltip="Click to drilldown" display="'290321a'!G78" xr:uid="{00000000-0004-0000-0800-00006D010000}"/>
    <hyperlink ref="H78" location="'290321a'!H78" tooltip="Click to drilldown" display="'290321a'!H78" xr:uid="{00000000-0004-0000-0800-00006E010000}"/>
    <hyperlink ref="I78" location="'290321a'!I78" tooltip="Click to drilldown" display="'290321a'!I78" xr:uid="{00000000-0004-0000-0800-00006F010000}"/>
    <hyperlink ref="J78" location="'290321a'!J78" tooltip="Click to drilldown" display="'290321a'!J78" xr:uid="{00000000-0004-0000-0800-000070010000}"/>
    <hyperlink ref="K78" location="'290321a'!K78" tooltip="Click to drilldown" display="'290321a'!K78" xr:uid="{00000000-0004-0000-0800-000071010000}"/>
    <hyperlink ref="L78" location="'290321a'!L78" tooltip="Click to drilldown" display="'290321a'!L78" xr:uid="{00000000-0004-0000-0800-000072010000}"/>
    <hyperlink ref="M78" location="'290321a'!M78" tooltip="Click to drilldown" display="'290321a'!M78" xr:uid="{00000000-0004-0000-0800-000073010000}"/>
    <hyperlink ref="B79" location="'290321a'!B79" tooltip="Click to drilldown" display="'290321a'!B79" xr:uid="{00000000-0004-0000-0800-000074010000}"/>
    <hyperlink ref="C79" location="'290321a'!C79" tooltip="Click to drilldown" display="'290321a'!C79" xr:uid="{00000000-0004-0000-0800-000075010000}"/>
    <hyperlink ref="D79" location="'290321a'!D79" tooltip="Click to drilldown" display="'290321a'!D79" xr:uid="{00000000-0004-0000-0800-000076010000}"/>
    <hyperlink ref="E79" location="'290321a'!E79" tooltip="Click to drilldown" display="'290321a'!E79" xr:uid="{00000000-0004-0000-0800-000077010000}"/>
    <hyperlink ref="F79" location="'290321a'!F79" tooltip="Click to drilldown" display="'290321a'!F79" xr:uid="{00000000-0004-0000-0800-000078010000}"/>
    <hyperlink ref="G79" location="'290321a'!G79" tooltip="Click to drilldown" display="'290321a'!G79" xr:uid="{00000000-0004-0000-0800-000079010000}"/>
    <hyperlink ref="H79" location="'290321a'!H79" tooltip="Click to drilldown" display="'290321a'!H79" xr:uid="{00000000-0004-0000-0800-00007A010000}"/>
    <hyperlink ref="I79" location="'290321a'!I79" tooltip="Click to drilldown" display="'290321a'!I79" xr:uid="{00000000-0004-0000-0800-00007B010000}"/>
    <hyperlink ref="J79" location="'290321a'!J79" tooltip="Click to drilldown" display="'290321a'!J79" xr:uid="{00000000-0004-0000-0800-00007C010000}"/>
    <hyperlink ref="K79" location="'290321a'!K79" tooltip="Click to drilldown" display="'290321a'!K79" xr:uid="{00000000-0004-0000-0800-00007D010000}"/>
    <hyperlink ref="L79" location="'290321a'!L79" tooltip="Click to drilldown" display="'290321a'!L79" xr:uid="{00000000-0004-0000-0800-00007E010000}"/>
    <hyperlink ref="M79" location="'290321a'!M79" tooltip="Click to drilldown" display="'290321a'!M79" xr:uid="{00000000-0004-0000-0800-00007F010000}"/>
    <hyperlink ref="B80" location="'290321a'!B80" tooltip="Click to drilldown" display="'290321a'!B80" xr:uid="{00000000-0004-0000-0800-000080010000}"/>
    <hyperlink ref="C80" location="'290321a'!C80" tooltip="Click to drilldown" display="'290321a'!C80" xr:uid="{00000000-0004-0000-0800-000081010000}"/>
    <hyperlink ref="D80" location="'290321a'!D80" tooltip="Click to drilldown" display="'290321a'!D80" xr:uid="{00000000-0004-0000-0800-000082010000}"/>
    <hyperlink ref="E80" location="'290321a'!E80" tooltip="Click to drilldown" display="'290321a'!E80" xr:uid="{00000000-0004-0000-0800-000083010000}"/>
    <hyperlink ref="F80" location="'290321a'!F80" tooltip="Click to drilldown" display="'290321a'!F80" xr:uid="{00000000-0004-0000-0800-000084010000}"/>
    <hyperlink ref="G80" location="'290321a'!G80" tooltip="Click to drilldown" display="'290321a'!G80" xr:uid="{00000000-0004-0000-0800-000085010000}"/>
    <hyperlink ref="H80" location="'290321a'!H80" tooltip="Click to drilldown" display="'290321a'!H80" xr:uid="{00000000-0004-0000-0800-000086010000}"/>
    <hyperlink ref="I80" location="'290321a'!I80" tooltip="Click to drilldown" display="'290321a'!I80" xr:uid="{00000000-0004-0000-0800-000087010000}"/>
    <hyperlink ref="J80" location="'290321a'!J80" tooltip="Click to drilldown" display="'290321a'!J80" xr:uid="{00000000-0004-0000-0800-000088010000}"/>
    <hyperlink ref="K80" location="'290321a'!K80" tooltip="Click to drilldown" display="'290321a'!K80" xr:uid="{00000000-0004-0000-0800-000089010000}"/>
    <hyperlink ref="L80" location="'290321a'!L80" tooltip="Click to drilldown" display="'290321a'!L80" xr:uid="{00000000-0004-0000-0800-00008A010000}"/>
    <hyperlink ref="M80" location="'290321a'!M80" tooltip="Click to drilldown" display="'290321a'!M80" xr:uid="{00000000-0004-0000-0800-00008B010000}"/>
    <hyperlink ref="B81" location="'290321a'!B81" tooltip="Click to drilldown" display="'290321a'!B81" xr:uid="{00000000-0004-0000-0800-00008C010000}"/>
    <hyperlink ref="C81" location="'290321a'!C81" tooltip="Click to drilldown" display="'290321a'!C81" xr:uid="{00000000-0004-0000-0800-00008D010000}"/>
    <hyperlink ref="D81" location="'290321a'!D81" tooltip="Click to drilldown" display="'290321a'!D81" xr:uid="{00000000-0004-0000-0800-00008E010000}"/>
    <hyperlink ref="E81" location="'290321a'!E81" tooltip="Click to drilldown" display="'290321a'!E81" xr:uid="{00000000-0004-0000-0800-00008F010000}"/>
    <hyperlink ref="F81" location="'290321a'!F81" tooltip="Click to drilldown" display="'290321a'!F81" xr:uid="{00000000-0004-0000-0800-000090010000}"/>
    <hyperlink ref="G81" location="'290321a'!G81" tooltip="Click to drilldown" display="'290321a'!G81" xr:uid="{00000000-0004-0000-0800-000091010000}"/>
    <hyperlink ref="H81" location="'290321a'!H81" tooltip="Click to drilldown" display="'290321a'!H81" xr:uid="{00000000-0004-0000-0800-000092010000}"/>
    <hyperlink ref="I81" location="'290321a'!I81" tooltip="Click to drilldown" display="'290321a'!I81" xr:uid="{00000000-0004-0000-0800-000093010000}"/>
    <hyperlink ref="J81" location="'290321a'!J81" tooltip="Click to drilldown" display="'290321a'!J81" xr:uid="{00000000-0004-0000-0800-000094010000}"/>
    <hyperlink ref="K81" location="'290321a'!K81" tooltip="Click to drilldown" display="'290321a'!K81" xr:uid="{00000000-0004-0000-0800-000095010000}"/>
    <hyperlink ref="L81" location="'290321a'!L81" tooltip="Click to drilldown" display="'290321a'!L81" xr:uid="{00000000-0004-0000-0800-000096010000}"/>
    <hyperlink ref="M81" location="'290321a'!M81" tooltip="Click to drilldown" display="'290321a'!M81" xr:uid="{00000000-0004-0000-0800-000097010000}"/>
    <hyperlink ref="B82" location="'290321a'!B82" tooltip="Click to drilldown" display="'290321a'!B82" xr:uid="{00000000-0004-0000-0800-000098010000}"/>
    <hyperlink ref="C82" location="'290321a'!C82" tooltip="Click to drilldown" display="'290321a'!C82" xr:uid="{00000000-0004-0000-0800-000099010000}"/>
    <hyperlink ref="D82" location="'290321a'!D82" tooltip="Click to drilldown" display="'290321a'!D82" xr:uid="{00000000-0004-0000-0800-00009A010000}"/>
    <hyperlink ref="E82" location="'290321a'!E82" tooltip="Click to drilldown" display="'290321a'!E82" xr:uid="{00000000-0004-0000-0800-00009B010000}"/>
    <hyperlink ref="F82" location="'290321a'!F82" tooltip="Click to drilldown" display="'290321a'!F82" xr:uid="{00000000-0004-0000-0800-00009C010000}"/>
    <hyperlink ref="G82" location="'290321a'!G82" tooltip="Click to drilldown" display="'290321a'!G82" xr:uid="{00000000-0004-0000-0800-00009D010000}"/>
    <hyperlink ref="H82" location="'290321a'!H82" tooltip="Click to drilldown" display="'290321a'!H82" xr:uid="{00000000-0004-0000-0800-00009E010000}"/>
    <hyperlink ref="I82" location="'290321a'!I82" tooltip="Click to drilldown" display="'290321a'!I82" xr:uid="{00000000-0004-0000-0800-00009F010000}"/>
    <hyperlink ref="J82" location="'290321a'!J82" tooltip="Click to drilldown" display="'290321a'!J82" xr:uid="{00000000-0004-0000-0800-0000A0010000}"/>
    <hyperlink ref="K82" location="'290321a'!K82" tooltip="Click to drilldown" display="'290321a'!K82" xr:uid="{00000000-0004-0000-0800-0000A1010000}"/>
    <hyperlink ref="L82" location="'290321a'!L82" tooltip="Click to drilldown" display="'290321a'!L82" xr:uid="{00000000-0004-0000-0800-0000A2010000}"/>
    <hyperlink ref="M82" location="'290321a'!M82" tooltip="Click to drilldown" display="'290321a'!M82" xr:uid="{00000000-0004-0000-0800-0000A3010000}"/>
    <hyperlink ref="B92" location="'290321a'!B92" tooltip="Click to drilldown" display="'290321a'!B92" xr:uid="{00000000-0004-0000-0800-0000A4010000}"/>
    <hyperlink ref="C92" location="'290321a'!C92" tooltip="Click to drilldown" display="'290321a'!C92" xr:uid="{00000000-0004-0000-0800-0000A5010000}"/>
    <hyperlink ref="D92" location="'290321a'!D92" tooltip="Click to drilldown" display="'290321a'!D92" xr:uid="{00000000-0004-0000-0800-0000A6010000}"/>
    <hyperlink ref="E92" location="'290321a'!E92" tooltip="Click to drilldown" display="'290321a'!E92" xr:uid="{00000000-0004-0000-0800-0000A7010000}"/>
    <hyperlink ref="F92" location="'290321a'!F92" tooltip="Click to drilldown" display="'290321a'!F92" xr:uid="{00000000-0004-0000-0800-0000A8010000}"/>
    <hyperlink ref="G92" location="'290321a'!G92" tooltip="Click to drilldown" display="'290321a'!G92" xr:uid="{00000000-0004-0000-0800-0000A9010000}"/>
    <hyperlink ref="H92" location="'290321a'!H92" tooltip="Click to drilldown" display="'290321a'!H92" xr:uid="{00000000-0004-0000-0800-0000AA010000}"/>
    <hyperlink ref="I92" location="'290321a'!I92" tooltip="Click to drilldown" display="'290321a'!I92" xr:uid="{00000000-0004-0000-0800-0000AB010000}"/>
    <hyperlink ref="J92" location="'290321a'!J92" tooltip="Click to drilldown" display="'290321a'!J92" xr:uid="{00000000-0004-0000-0800-0000AC010000}"/>
    <hyperlink ref="K92" location="'290321a'!K92" tooltip="Click to drilldown" display="'290321a'!K92" xr:uid="{00000000-0004-0000-0800-0000AD010000}"/>
    <hyperlink ref="L92" location="'290321a'!L92" tooltip="Click to drilldown" display="'290321a'!L92" xr:uid="{00000000-0004-0000-0800-0000AE010000}"/>
    <hyperlink ref="M92" location="'290321a'!M92" tooltip="Click to drilldown" display="'290321a'!M92" xr:uid="{00000000-0004-0000-0800-0000AF010000}"/>
    <hyperlink ref="B96" location="'290321a'!B96" tooltip="Click to drilldown" display="'290321a'!B96" xr:uid="{00000000-0004-0000-0800-0000B0010000}"/>
    <hyperlink ref="C96" location="'290321a'!C96" tooltip="Click to drilldown" display="'290321a'!C96" xr:uid="{00000000-0004-0000-0800-0000B1010000}"/>
    <hyperlink ref="D96" location="'290321a'!D96" tooltip="Click to drilldown" display="'290321a'!D96" xr:uid="{00000000-0004-0000-0800-0000B2010000}"/>
    <hyperlink ref="E96" location="'290321a'!E96" tooltip="Click to drilldown" display="'290321a'!E96" xr:uid="{00000000-0004-0000-0800-0000B3010000}"/>
    <hyperlink ref="F96" location="'290321a'!F96" tooltip="Click to drilldown" display="'290321a'!F96" xr:uid="{00000000-0004-0000-0800-0000B4010000}"/>
    <hyperlink ref="G96" location="'290321a'!G96" tooltip="Click to drilldown" display="'290321a'!G96" xr:uid="{00000000-0004-0000-0800-0000B5010000}"/>
    <hyperlink ref="H96" location="'290321a'!H96" tooltip="Click to drilldown" display="'290321a'!H96" xr:uid="{00000000-0004-0000-0800-0000B6010000}"/>
    <hyperlink ref="I96" location="'290321a'!I96" tooltip="Click to drilldown" display="'290321a'!I96" xr:uid="{00000000-0004-0000-0800-0000B7010000}"/>
    <hyperlink ref="J96" location="'290321a'!J96" tooltip="Click to drilldown" display="'290321a'!J96" xr:uid="{00000000-0004-0000-0800-0000B8010000}"/>
    <hyperlink ref="K96" location="'290321a'!K96" tooltip="Click to drilldown" display="'290321a'!K96" xr:uid="{00000000-0004-0000-0800-0000B9010000}"/>
    <hyperlink ref="L96" location="'290321a'!L96" tooltip="Click to drilldown" display="'290321a'!L96" xr:uid="{00000000-0004-0000-0800-0000BA010000}"/>
    <hyperlink ref="M96" location="'290321a'!M96" tooltip="Click to drilldown" display="'290321a'!M96" xr:uid="{00000000-0004-0000-0800-0000BB010000}"/>
    <hyperlink ref="B105" location="'290321a'!B105" tooltip="Click to drilldown" display="'290321a'!B105" xr:uid="{00000000-0004-0000-0800-0000BC010000}"/>
    <hyperlink ref="C105" location="'290321a'!C105" tooltip="Click to drilldown" display="'290321a'!C105" xr:uid="{00000000-0004-0000-0800-0000BD010000}"/>
    <hyperlink ref="D105" location="'290321a'!D105" tooltip="Click to drilldown" display="'290321a'!D105" xr:uid="{00000000-0004-0000-0800-0000BE010000}"/>
    <hyperlink ref="E105" location="'290321a'!E105" tooltip="Click to drilldown" display="'290321a'!E105" xr:uid="{00000000-0004-0000-0800-0000BF010000}"/>
    <hyperlink ref="F105" location="'290321a'!F105" tooltip="Click to drilldown" display="'290321a'!F105" xr:uid="{00000000-0004-0000-0800-0000C0010000}"/>
    <hyperlink ref="G105" location="'290321a'!G105" tooltip="Click to drilldown" display="'290321a'!G105" xr:uid="{00000000-0004-0000-0800-0000C1010000}"/>
    <hyperlink ref="H105" location="'290321a'!H105" tooltip="Click to drilldown" display="'290321a'!H105" xr:uid="{00000000-0004-0000-0800-0000C2010000}"/>
    <hyperlink ref="I105" location="'290321a'!I105" tooltip="Click to drilldown" display="'290321a'!I105" xr:uid="{00000000-0004-0000-0800-0000C3010000}"/>
    <hyperlink ref="J105" location="'290321a'!J105" tooltip="Click to drilldown" display="'290321a'!J105" xr:uid="{00000000-0004-0000-0800-0000C4010000}"/>
    <hyperlink ref="K105" location="'290321a'!K105" tooltip="Click to drilldown" display="'290321a'!K105" xr:uid="{00000000-0004-0000-0800-0000C5010000}"/>
    <hyperlink ref="L105" location="'290321a'!L105" tooltip="Click to drilldown" display="'290321a'!L105" xr:uid="{00000000-0004-0000-0800-0000C6010000}"/>
    <hyperlink ref="M105" location="'290321a'!M105" tooltip="Click to drilldown" display="'290321a'!M105" xr:uid="{00000000-0004-0000-0800-0000C7010000}"/>
    <hyperlink ref="B117" location="'290321a'!B117" tooltip="Click to drilldown" display="'290321a'!B117" xr:uid="{00000000-0004-0000-0800-0000C8010000}"/>
    <hyperlink ref="C117" location="'290321a'!C117" tooltip="Click to drilldown" display="'290321a'!C117" xr:uid="{00000000-0004-0000-0800-0000C9010000}"/>
    <hyperlink ref="D117" location="'290321a'!D117" tooltip="Click to drilldown" display="'290321a'!D117" xr:uid="{00000000-0004-0000-0800-0000CA010000}"/>
    <hyperlink ref="E117" location="'290321a'!E117" tooltip="Click to drilldown" display="'290321a'!E117" xr:uid="{00000000-0004-0000-0800-0000CB010000}"/>
    <hyperlink ref="F117" location="'290321a'!F117" tooltip="Click to drilldown" display="'290321a'!F117" xr:uid="{00000000-0004-0000-0800-0000CC010000}"/>
    <hyperlink ref="G117" location="'290321a'!G117" tooltip="Click to drilldown" display="'290321a'!G117" xr:uid="{00000000-0004-0000-0800-0000CD010000}"/>
    <hyperlink ref="H117" location="'290321a'!H117" tooltip="Click to drilldown" display="'290321a'!H117" xr:uid="{00000000-0004-0000-0800-0000CE010000}"/>
    <hyperlink ref="I117" location="'290321a'!I117" tooltip="Click to drilldown" display="'290321a'!I117" xr:uid="{00000000-0004-0000-0800-0000CF010000}"/>
    <hyperlink ref="J117" location="'290321a'!J117" tooltip="Click to drilldown" display="'290321a'!J117" xr:uid="{00000000-0004-0000-0800-0000D0010000}"/>
    <hyperlink ref="K117" location="'290321a'!K117" tooltip="Click to drilldown" display="'290321a'!K117" xr:uid="{00000000-0004-0000-0800-0000D1010000}"/>
    <hyperlink ref="L117" location="'290321a'!L117" tooltip="Click to drilldown" display="'290321a'!L117" xr:uid="{00000000-0004-0000-0800-0000D2010000}"/>
    <hyperlink ref="M117" location="'290321a'!M117" tooltip="Click to drilldown" display="'290321a'!M117" xr:uid="{00000000-0004-0000-0800-0000D3010000}"/>
    <hyperlink ref="B118" location="'290321a'!B118" tooltip="Click to drilldown" display="'290321a'!B118" xr:uid="{00000000-0004-0000-0800-0000D4010000}"/>
    <hyperlink ref="C118" location="'290321a'!C118" tooltip="Click to drilldown" display="'290321a'!C118" xr:uid="{00000000-0004-0000-0800-0000D5010000}"/>
    <hyperlink ref="D118" location="'290321a'!D118" tooltip="Click to drilldown" display="'290321a'!D118" xr:uid="{00000000-0004-0000-0800-0000D6010000}"/>
    <hyperlink ref="E118" location="'290321a'!E118" tooltip="Click to drilldown" display="'290321a'!E118" xr:uid="{00000000-0004-0000-0800-0000D7010000}"/>
    <hyperlink ref="F118" location="'290321a'!F118" tooltip="Click to drilldown" display="'290321a'!F118" xr:uid="{00000000-0004-0000-0800-0000D8010000}"/>
    <hyperlink ref="G118" location="'290321a'!G118" tooltip="Click to drilldown" display="'290321a'!G118" xr:uid="{00000000-0004-0000-0800-0000D9010000}"/>
    <hyperlink ref="H118" location="'290321a'!H118" tooltip="Click to drilldown" display="'290321a'!H118" xr:uid="{00000000-0004-0000-0800-0000DA010000}"/>
    <hyperlink ref="I118" location="'290321a'!I118" tooltip="Click to drilldown" display="'290321a'!I118" xr:uid="{00000000-0004-0000-0800-0000DB010000}"/>
    <hyperlink ref="J118" location="'290321a'!J118" tooltip="Click to drilldown" display="'290321a'!J118" xr:uid="{00000000-0004-0000-0800-0000DC010000}"/>
    <hyperlink ref="K118" location="'290321a'!K118" tooltip="Click to drilldown" display="'290321a'!K118" xr:uid="{00000000-0004-0000-0800-0000DD010000}"/>
    <hyperlink ref="L118" location="'290321a'!L118" tooltip="Click to drilldown" display="'290321a'!L118" xr:uid="{00000000-0004-0000-0800-0000DE010000}"/>
    <hyperlink ref="M118" location="'290321a'!M118" tooltip="Click to drilldown" display="'290321a'!M118" xr:uid="{00000000-0004-0000-0800-0000DF010000}"/>
    <hyperlink ref="B119" location="'290321a'!B119" tooltip="Click to drilldown" display="'290321a'!B119" xr:uid="{00000000-0004-0000-0800-0000E0010000}"/>
    <hyperlink ref="C119" location="'290321a'!C119" tooltip="Click to drilldown" display="'290321a'!C119" xr:uid="{00000000-0004-0000-0800-0000E1010000}"/>
    <hyperlink ref="D119" location="'290321a'!D119" tooltip="Click to drilldown" display="'290321a'!D119" xr:uid="{00000000-0004-0000-0800-0000E2010000}"/>
    <hyperlink ref="E119" location="'290321a'!E119" tooltip="Click to drilldown" display="'290321a'!E119" xr:uid="{00000000-0004-0000-0800-0000E3010000}"/>
    <hyperlink ref="F119" location="'290321a'!F119" tooltip="Click to drilldown" display="'290321a'!F119" xr:uid="{00000000-0004-0000-0800-0000E4010000}"/>
    <hyperlink ref="G119" location="'290321a'!G119" tooltip="Click to drilldown" display="'290321a'!G119" xr:uid="{00000000-0004-0000-0800-0000E5010000}"/>
    <hyperlink ref="H119" location="'290321a'!H119" tooltip="Click to drilldown" display="'290321a'!H119" xr:uid="{00000000-0004-0000-0800-0000E6010000}"/>
    <hyperlink ref="I119" location="'290321a'!I119" tooltip="Click to drilldown" display="'290321a'!I119" xr:uid="{00000000-0004-0000-0800-0000E7010000}"/>
    <hyperlink ref="J119" location="'290321a'!J119" tooltip="Click to drilldown" display="'290321a'!J119" xr:uid="{00000000-0004-0000-0800-0000E8010000}"/>
    <hyperlink ref="K119" location="'290321a'!K119" tooltip="Click to drilldown" display="'290321a'!K119" xr:uid="{00000000-0004-0000-0800-0000E9010000}"/>
    <hyperlink ref="L119" location="'290321a'!L119" tooltip="Click to drilldown" display="'290321a'!L119" xr:uid="{00000000-0004-0000-0800-0000EA010000}"/>
    <hyperlink ref="M119" location="'290321a'!M119" tooltip="Click to drilldown" display="'290321a'!M119" xr:uid="{00000000-0004-0000-0800-0000EB010000}"/>
    <hyperlink ref="B120" location="'290321a'!B120" tooltip="Click to drilldown" display="'290321a'!B120" xr:uid="{00000000-0004-0000-0800-0000EC010000}"/>
    <hyperlink ref="C120" location="'290321a'!C120" tooltip="Click to drilldown" display="'290321a'!C120" xr:uid="{00000000-0004-0000-0800-0000ED010000}"/>
    <hyperlink ref="D120" location="'290321a'!D120" tooltip="Click to drilldown" display="'290321a'!D120" xr:uid="{00000000-0004-0000-0800-0000EE010000}"/>
    <hyperlink ref="E120" location="'290321a'!E120" tooltip="Click to drilldown" display="'290321a'!E120" xr:uid="{00000000-0004-0000-0800-0000EF010000}"/>
    <hyperlink ref="F120" location="'290321a'!F120" tooltip="Click to drilldown" display="'290321a'!F120" xr:uid="{00000000-0004-0000-0800-0000F0010000}"/>
    <hyperlink ref="G120" location="'290321a'!G120" tooltip="Click to drilldown" display="'290321a'!G120" xr:uid="{00000000-0004-0000-0800-0000F1010000}"/>
    <hyperlink ref="H120" location="'290321a'!H120" tooltip="Click to drilldown" display="'290321a'!H120" xr:uid="{00000000-0004-0000-0800-0000F2010000}"/>
    <hyperlink ref="I120" location="'290321a'!I120" tooltip="Click to drilldown" display="'290321a'!I120" xr:uid="{00000000-0004-0000-0800-0000F3010000}"/>
    <hyperlink ref="J120" location="'290321a'!J120" tooltip="Click to drilldown" display="'290321a'!J120" xr:uid="{00000000-0004-0000-0800-0000F4010000}"/>
    <hyperlink ref="K120" location="'290321a'!K120" tooltip="Click to drilldown" display="'290321a'!K120" xr:uid="{00000000-0004-0000-0800-0000F5010000}"/>
    <hyperlink ref="L120" location="'290321a'!L120" tooltip="Click to drilldown" display="'290321a'!L120" xr:uid="{00000000-0004-0000-0800-0000F6010000}"/>
    <hyperlink ref="M120" location="'290321a'!M120" tooltip="Click to drilldown" display="'290321a'!M120" xr:uid="{00000000-0004-0000-0800-0000F7010000}"/>
    <hyperlink ref="B121" location="'290321a'!B121" tooltip="Click to drilldown" display="'290321a'!B121" xr:uid="{00000000-0004-0000-0800-0000F8010000}"/>
    <hyperlink ref="C121" location="'290321a'!C121" tooltip="Click to drilldown" display="'290321a'!C121" xr:uid="{00000000-0004-0000-0800-0000F9010000}"/>
    <hyperlink ref="D121" location="'290321a'!D121" tooltip="Click to drilldown" display="'290321a'!D121" xr:uid="{00000000-0004-0000-0800-0000FA010000}"/>
    <hyperlink ref="E121" location="'290321a'!E121" tooltip="Click to drilldown" display="'290321a'!E121" xr:uid="{00000000-0004-0000-0800-0000FB010000}"/>
    <hyperlink ref="F121" location="'290321a'!F121" tooltip="Click to drilldown" display="'290321a'!F121" xr:uid="{00000000-0004-0000-0800-0000FC010000}"/>
    <hyperlink ref="G121" location="'290321a'!G121" tooltip="Click to drilldown" display="'290321a'!G121" xr:uid="{00000000-0004-0000-0800-0000FD010000}"/>
    <hyperlink ref="H121" location="'290321a'!H121" tooltip="Click to drilldown" display="'290321a'!H121" xr:uid="{00000000-0004-0000-0800-0000FE010000}"/>
    <hyperlink ref="I121" location="'290321a'!I121" tooltip="Click to drilldown" display="'290321a'!I121" xr:uid="{00000000-0004-0000-0800-0000FF010000}"/>
    <hyperlink ref="J121" location="'290321a'!J121" tooltip="Click to drilldown" display="'290321a'!J121" xr:uid="{00000000-0004-0000-0800-000000020000}"/>
    <hyperlink ref="K121" location="'290321a'!K121" tooltip="Click to drilldown" display="'290321a'!K121" xr:uid="{00000000-0004-0000-0800-000001020000}"/>
    <hyperlink ref="L121" location="'290321a'!L121" tooltip="Click to drilldown" display="'290321a'!L121" xr:uid="{00000000-0004-0000-0800-000002020000}"/>
    <hyperlink ref="M121" location="'290321a'!M121" tooltip="Click to drilldown" display="'290321a'!M121" xr:uid="{00000000-0004-0000-0800-000003020000}"/>
    <hyperlink ref="B122" location="'290321a'!B122" tooltip="Click to drilldown" display="'290321a'!B122" xr:uid="{00000000-0004-0000-0800-000004020000}"/>
    <hyperlink ref="C122" location="'290321a'!C122" tooltip="Click to drilldown" display="'290321a'!C122" xr:uid="{00000000-0004-0000-0800-000005020000}"/>
    <hyperlink ref="D122" location="'290321a'!D122" tooltip="Click to drilldown" display="'290321a'!D122" xr:uid="{00000000-0004-0000-0800-000006020000}"/>
    <hyperlink ref="E122" location="'290321a'!E122" tooltip="Click to drilldown" display="'290321a'!E122" xr:uid="{00000000-0004-0000-0800-000007020000}"/>
    <hyperlink ref="F122" location="'290321a'!F122" tooltip="Click to drilldown" display="'290321a'!F122" xr:uid="{00000000-0004-0000-0800-000008020000}"/>
    <hyperlink ref="G122" location="'290321a'!G122" tooltip="Click to drilldown" display="'290321a'!G122" xr:uid="{00000000-0004-0000-0800-000009020000}"/>
    <hyperlink ref="H122" location="'290321a'!H122" tooltip="Click to drilldown" display="'290321a'!H122" xr:uid="{00000000-0004-0000-0800-00000A020000}"/>
    <hyperlink ref="I122" location="'290321a'!I122" tooltip="Click to drilldown" display="'290321a'!I122" xr:uid="{00000000-0004-0000-0800-00000B020000}"/>
    <hyperlink ref="J122" location="'290321a'!J122" tooltip="Click to drilldown" display="'290321a'!J122" xr:uid="{00000000-0004-0000-0800-00000C020000}"/>
    <hyperlink ref="K122" location="'290321a'!K122" tooltip="Click to drilldown" display="'290321a'!K122" xr:uid="{00000000-0004-0000-0800-00000D020000}"/>
    <hyperlink ref="L122" location="'290321a'!L122" tooltip="Click to drilldown" display="'290321a'!L122" xr:uid="{00000000-0004-0000-0800-00000E020000}"/>
    <hyperlink ref="M122" location="'290321a'!M122" tooltip="Click to drilldown" display="'290321a'!M122" xr:uid="{00000000-0004-0000-0800-00000F020000}"/>
    <hyperlink ref="B126" location="'290321a'!B126" tooltip="Click to drilldown" display="'290321a'!B126" xr:uid="{00000000-0004-0000-0800-000010020000}"/>
    <hyperlink ref="C126" location="'290321a'!C126" tooltip="Click to drilldown" display="'290321a'!C126" xr:uid="{00000000-0004-0000-0800-000011020000}"/>
    <hyperlink ref="D126" location="'290321a'!D126" tooltip="Click to drilldown" display="'290321a'!D126" xr:uid="{00000000-0004-0000-0800-000012020000}"/>
    <hyperlink ref="E126" location="'290321a'!E126" tooltip="Click to drilldown" display="'290321a'!E126" xr:uid="{00000000-0004-0000-0800-000013020000}"/>
    <hyperlink ref="F126" location="'290321a'!F126" tooltip="Click to drilldown" display="'290321a'!F126" xr:uid="{00000000-0004-0000-0800-000014020000}"/>
    <hyperlink ref="G126" location="'290321a'!G126" tooltip="Click to drilldown" display="'290321a'!G126" xr:uid="{00000000-0004-0000-0800-000015020000}"/>
    <hyperlink ref="H126" location="'290321a'!H126" tooltip="Click to drilldown" display="'290321a'!H126" xr:uid="{00000000-0004-0000-0800-000016020000}"/>
    <hyperlink ref="I126" location="'290321a'!I126" tooltip="Click to drilldown" display="'290321a'!I126" xr:uid="{00000000-0004-0000-0800-000017020000}"/>
    <hyperlink ref="J126" location="'290321a'!J126" tooltip="Click to drilldown" display="'290321a'!J126" xr:uid="{00000000-0004-0000-0800-000018020000}"/>
    <hyperlink ref="K126" location="'290321a'!K126" tooltip="Click to drilldown" display="'290321a'!K126" xr:uid="{00000000-0004-0000-0800-000019020000}"/>
    <hyperlink ref="L126" location="'290321a'!L126" tooltip="Click to drilldown" display="'290321a'!L126" xr:uid="{00000000-0004-0000-0800-00001A020000}"/>
    <hyperlink ref="M126" location="'290321a'!M126" tooltip="Click to drilldown" display="'290321a'!M126" xr:uid="{00000000-0004-0000-0800-00001B020000}"/>
    <hyperlink ref="B127" location="'290321a'!B127" tooltip="Click to drilldown" display="'290321a'!B127" xr:uid="{00000000-0004-0000-0800-00001C020000}"/>
    <hyperlink ref="C127" location="'290321a'!C127" tooltip="Click to drilldown" display="'290321a'!C127" xr:uid="{00000000-0004-0000-0800-00001D020000}"/>
    <hyperlink ref="D127" location="'290321a'!D127" tooltip="Click to drilldown" display="'290321a'!D127" xr:uid="{00000000-0004-0000-0800-00001E020000}"/>
    <hyperlink ref="E127" location="'290321a'!E127" tooltip="Click to drilldown" display="'290321a'!E127" xr:uid="{00000000-0004-0000-0800-00001F020000}"/>
    <hyperlink ref="F127" location="'290321a'!F127" tooltip="Click to drilldown" display="'290321a'!F127" xr:uid="{00000000-0004-0000-0800-000020020000}"/>
    <hyperlink ref="G127" location="'290321a'!G127" tooltip="Click to drilldown" display="'290321a'!G127" xr:uid="{00000000-0004-0000-0800-000021020000}"/>
    <hyperlink ref="H127" location="'290321a'!H127" tooltip="Click to drilldown" display="'290321a'!H127" xr:uid="{00000000-0004-0000-0800-000022020000}"/>
    <hyperlink ref="I127" location="'290321a'!I127" tooltip="Click to drilldown" display="'290321a'!I127" xr:uid="{00000000-0004-0000-0800-000023020000}"/>
    <hyperlink ref="J127" location="'290321a'!J127" tooltip="Click to drilldown" display="'290321a'!J127" xr:uid="{00000000-0004-0000-0800-000024020000}"/>
    <hyperlink ref="K127" location="'290321a'!K127" tooltip="Click to drilldown" display="'290321a'!K127" xr:uid="{00000000-0004-0000-0800-000025020000}"/>
    <hyperlink ref="L127" location="'290321a'!L127" tooltip="Click to drilldown" display="'290321a'!L127" xr:uid="{00000000-0004-0000-0800-000026020000}"/>
    <hyperlink ref="M127" location="'290321a'!M127" tooltip="Click to drilldown" display="'290321a'!M127" xr:uid="{00000000-0004-0000-0800-000027020000}"/>
    <hyperlink ref="B128" location="'290321a'!B128" tooltip="Click to drilldown" display="'290321a'!B128" xr:uid="{00000000-0004-0000-0800-000028020000}"/>
    <hyperlink ref="C128" location="'290321a'!C128" tooltip="Click to drilldown" display="'290321a'!C128" xr:uid="{00000000-0004-0000-0800-000029020000}"/>
    <hyperlink ref="D128" location="'290321a'!D128" tooltip="Click to drilldown" display="'290321a'!D128" xr:uid="{00000000-0004-0000-0800-00002A020000}"/>
    <hyperlink ref="E128" location="'290321a'!E128" tooltip="Click to drilldown" display="'290321a'!E128" xr:uid="{00000000-0004-0000-0800-00002B020000}"/>
    <hyperlink ref="F128" location="'290321a'!F128" tooltip="Click to drilldown" display="'290321a'!F128" xr:uid="{00000000-0004-0000-0800-00002C020000}"/>
    <hyperlink ref="G128" location="'290321a'!G128" tooltip="Click to drilldown" display="'290321a'!G128" xr:uid="{00000000-0004-0000-0800-00002D020000}"/>
    <hyperlink ref="H128" location="'290321a'!H128" tooltip="Click to drilldown" display="'290321a'!H128" xr:uid="{00000000-0004-0000-0800-00002E020000}"/>
    <hyperlink ref="I128" location="'290321a'!I128" tooltip="Click to drilldown" display="'290321a'!I128" xr:uid="{00000000-0004-0000-0800-00002F020000}"/>
    <hyperlink ref="J128" location="'290321a'!J128" tooltip="Click to drilldown" display="'290321a'!J128" xr:uid="{00000000-0004-0000-0800-000030020000}"/>
    <hyperlink ref="K128" location="'290321a'!K128" tooltip="Click to drilldown" display="'290321a'!K128" xr:uid="{00000000-0004-0000-0800-000031020000}"/>
    <hyperlink ref="L128" location="'290321a'!L128" tooltip="Click to drilldown" display="'290321a'!L128" xr:uid="{00000000-0004-0000-0800-000032020000}"/>
    <hyperlink ref="M128" location="'290321a'!M128" tooltip="Click to drilldown" display="'290321a'!M128" xr:uid="{00000000-0004-0000-0800-000033020000}"/>
    <hyperlink ref="B129" location="'290321a'!B129" tooltip="Click to drilldown" display="'290321a'!B129" xr:uid="{00000000-0004-0000-0800-000034020000}"/>
    <hyperlink ref="C129" location="'290321a'!C129" tooltip="Click to drilldown" display="'290321a'!C129" xr:uid="{00000000-0004-0000-0800-000035020000}"/>
    <hyperlink ref="D129" location="'290321a'!D129" tooltip="Click to drilldown" display="'290321a'!D129" xr:uid="{00000000-0004-0000-0800-000036020000}"/>
    <hyperlink ref="E129" location="'290321a'!E129" tooltip="Click to drilldown" display="'290321a'!E129" xr:uid="{00000000-0004-0000-0800-000037020000}"/>
    <hyperlink ref="F129" location="'290321a'!F129" tooltip="Click to drilldown" display="'290321a'!F129" xr:uid="{00000000-0004-0000-0800-000038020000}"/>
    <hyperlink ref="G129" location="'290321a'!G129" tooltip="Click to drilldown" display="'290321a'!G129" xr:uid="{00000000-0004-0000-0800-000039020000}"/>
    <hyperlink ref="H129" location="'290321a'!H129" tooltip="Click to drilldown" display="'290321a'!H129" xr:uid="{00000000-0004-0000-0800-00003A020000}"/>
    <hyperlink ref="I129" location="'290321a'!I129" tooltip="Click to drilldown" display="'290321a'!I129" xr:uid="{00000000-0004-0000-0800-00003B020000}"/>
    <hyperlink ref="J129" location="'290321a'!J129" tooltip="Click to drilldown" display="'290321a'!J129" xr:uid="{00000000-0004-0000-0800-00003C020000}"/>
    <hyperlink ref="K129" location="'290321a'!K129" tooltip="Click to drilldown" display="'290321a'!K129" xr:uid="{00000000-0004-0000-0800-00003D020000}"/>
    <hyperlink ref="L129" location="'290321a'!L129" tooltip="Click to drilldown" display="'290321a'!L129" xr:uid="{00000000-0004-0000-0800-00003E020000}"/>
    <hyperlink ref="M129" location="'290321a'!M129" tooltip="Click to drilldown" display="'290321a'!M129" xr:uid="{00000000-0004-0000-0800-00003F020000}"/>
    <hyperlink ref="B130" location="'290321a'!B130" tooltip="Click to drilldown" display="'290321a'!B130" xr:uid="{00000000-0004-0000-0800-000040020000}"/>
    <hyperlink ref="C130" location="'290321a'!C130" tooltip="Click to drilldown" display="'290321a'!C130" xr:uid="{00000000-0004-0000-0800-000041020000}"/>
    <hyperlink ref="D130" location="'290321a'!D130" tooltip="Click to drilldown" display="'290321a'!D130" xr:uid="{00000000-0004-0000-0800-000042020000}"/>
    <hyperlink ref="E130" location="'290321a'!E130" tooltip="Click to drilldown" display="'290321a'!E130" xr:uid="{00000000-0004-0000-0800-000043020000}"/>
    <hyperlink ref="F130" location="'290321a'!F130" tooltip="Click to drilldown" display="'290321a'!F130" xr:uid="{00000000-0004-0000-0800-000044020000}"/>
    <hyperlink ref="G130" location="'290321a'!G130" tooltip="Click to drilldown" display="'290321a'!G130" xr:uid="{00000000-0004-0000-0800-000045020000}"/>
    <hyperlink ref="H130" location="'290321a'!H130" tooltip="Click to drilldown" display="'290321a'!H130" xr:uid="{00000000-0004-0000-0800-000046020000}"/>
    <hyperlink ref="I130" location="'290321a'!I130" tooltip="Click to drilldown" display="'290321a'!I130" xr:uid="{00000000-0004-0000-0800-000047020000}"/>
    <hyperlink ref="J130" location="'290321a'!J130" tooltip="Click to drilldown" display="'290321a'!J130" xr:uid="{00000000-0004-0000-0800-000048020000}"/>
    <hyperlink ref="K130" location="'290321a'!K130" tooltip="Click to drilldown" display="'290321a'!K130" xr:uid="{00000000-0004-0000-0800-000049020000}"/>
    <hyperlink ref="L130" location="'290321a'!L130" tooltip="Click to drilldown" display="'290321a'!L130" xr:uid="{00000000-0004-0000-0800-00004A020000}"/>
    <hyperlink ref="M130" location="'290321a'!M130" tooltip="Click to drilldown" display="'290321a'!M130" xr:uid="{00000000-0004-0000-0800-00004B020000}"/>
    <hyperlink ref="B131" location="'290321a'!B131" tooltip="Click to drilldown" display="'290321a'!B131" xr:uid="{00000000-0004-0000-0800-00004C020000}"/>
    <hyperlink ref="C131" location="'290321a'!C131" tooltip="Click to drilldown" display="'290321a'!C131" xr:uid="{00000000-0004-0000-0800-00004D020000}"/>
    <hyperlink ref="D131" location="'290321a'!D131" tooltip="Click to drilldown" display="'290321a'!D131" xr:uid="{00000000-0004-0000-0800-00004E020000}"/>
    <hyperlink ref="E131" location="'290321a'!E131" tooltip="Click to drilldown" display="'290321a'!E131" xr:uid="{00000000-0004-0000-0800-00004F020000}"/>
    <hyperlink ref="F131" location="'290321a'!F131" tooltip="Click to drilldown" display="'290321a'!F131" xr:uid="{00000000-0004-0000-0800-000050020000}"/>
    <hyperlink ref="G131" location="'290321a'!G131" tooltip="Click to drilldown" display="'290321a'!G131" xr:uid="{00000000-0004-0000-0800-000051020000}"/>
    <hyperlink ref="H131" location="'290321a'!H131" tooltip="Click to drilldown" display="'290321a'!H131" xr:uid="{00000000-0004-0000-0800-000052020000}"/>
    <hyperlink ref="I131" location="'290321a'!I131" tooltip="Click to drilldown" display="'290321a'!I131" xr:uid="{00000000-0004-0000-0800-000053020000}"/>
    <hyperlink ref="J131" location="'290321a'!J131" tooltip="Click to drilldown" display="'290321a'!J131" xr:uid="{00000000-0004-0000-0800-000054020000}"/>
    <hyperlink ref="K131" location="'290321a'!K131" tooltip="Click to drilldown" display="'290321a'!K131" xr:uid="{00000000-0004-0000-0800-000055020000}"/>
    <hyperlink ref="L131" location="'290321a'!L131" tooltip="Click to drilldown" display="'290321a'!L131" xr:uid="{00000000-0004-0000-0800-000056020000}"/>
    <hyperlink ref="M131" location="'290321a'!M131" tooltip="Click to drilldown" display="'290321a'!M131" xr:uid="{00000000-0004-0000-0800-000057020000}"/>
    <hyperlink ref="B136" location="'290321a'!B136" tooltip="Click to drilldown" display="'290321a'!B136" xr:uid="{00000000-0004-0000-0800-000058020000}"/>
    <hyperlink ref="C136" location="'290321a'!C136" tooltip="Click to drilldown" display="'290321a'!C136" xr:uid="{00000000-0004-0000-0800-000059020000}"/>
    <hyperlink ref="D136" location="'290321a'!D136" tooltip="Click to drilldown" display="'290321a'!D136" xr:uid="{00000000-0004-0000-0800-00005A020000}"/>
    <hyperlink ref="E136" location="'290321a'!E136" tooltip="Click to drilldown" display="'290321a'!E136" xr:uid="{00000000-0004-0000-0800-00005B020000}"/>
    <hyperlink ref="F136" location="'290321a'!F136" tooltip="Click to drilldown" display="'290321a'!F136" xr:uid="{00000000-0004-0000-0800-00005C020000}"/>
    <hyperlink ref="G136" location="'290321a'!G136" tooltip="Click to drilldown" display="'290321a'!G136" xr:uid="{00000000-0004-0000-0800-00005D020000}"/>
    <hyperlink ref="H136" location="'290321a'!H136" tooltip="Click to drilldown" display="'290321a'!H136" xr:uid="{00000000-0004-0000-0800-00005E020000}"/>
    <hyperlink ref="I136" location="'290321a'!I136" tooltip="Click to drilldown" display="'290321a'!I136" xr:uid="{00000000-0004-0000-0800-00005F020000}"/>
    <hyperlink ref="J136" location="'290321a'!J136" tooltip="Click to drilldown" display="'290321a'!J136" xr:uid="{00000000-0004-0000-0800-000060020000}"/>
    <hyperlink ref="K136" location="'290321a'!K136" tooltip="Click to drilldown" display="'290321a'!K136" xr:uid="{00000000-0004-0000-0800-000061020000}"/>
    <hyperlink ref="L136" location="'290321a'!L136" tooltip="Click to drilldown" display="'290321a'!L136" xr:uid="{00000000-0004-0000-0800-000062020000}"/>
    <hyperlink ref="M136" location="'290321a'!M136" tooltip="Click to drilldown" display="'290321a'!M136" xr:uid="{00000000-0004-0000-0800-000063020000}"/>
    <hyperlink ref="B142" location="'290321a'!B142" tooltip="Click to drilldown" display="'290321a'!B142" xr:uid="{00000000-0004-0000-0800-000064020000}"/>
    <hyperlink ref="C142" location="'290321a'!C142" tooltip="Click to drilldown" display="'290321a'!C142" xr:uid="{00000000-0004-0000-0800-000065020000}"/>
    <hyperlink ref="D142" location="'290321a'!D142" tooltip="Click to drilldown" display="'290321a'!D142" xr:uid="{00000000-0004-0000-0800-000066020000}"/>
    <hyperlink ref="E142" location="'290321a'!E142" tooltip="Click to drilldown" display="'290321a'!E142" xr:uid="{00000000-0004-0000-0800-000067020000}"/>
    <hyperlink ref="F142" location="'290321a'!F142" tooltip="Click to drilldown" display="'290321a'!F142" xr:uid="{00000000-0004-0000-0800-000068020000}"/>
    <hyperlink ref="G142" location="'290321a'!G142" tooltip="Click to drilldown" display="'290321a'!G142" xr:uid="{00000000-0004-0000-0800-000069020000}"/>
    <hyperlink ref="H142" location="'290321a'!H142" tooltip="Click to drilldown" display="'290321a'!H142" xr:uid="{00000000-0004-0000-0800-00006A020000}"/>
    <hyperlink ref="I142" location="'290321a'!I142" tooltip="Click to drilldown" display="'290321a'!I142" xr:uid="{00000000-0004-0000-0800-00006B020000}"/>
    <hyperlink ref="J142" location="'290321a'!J142" tooltip="Click to drilldown" display="'290321a'!J142" xr:uid="{00000000-0004-0000-0800-00006C020000}"/>
    <hyperlink ref="K142" location="'290321a'!K142" tooltip="Click to drilldown" display="'290321a'!K142" xr:uid="{00000000-0004-0000-0800-00006D020000}"/>
    <hyperlink ref="L142" location="'290321a'!L142" tooltip="Click to drilldown" display="'290321a'!L142" xr:uid="{00000000-0004-0000-0800-00006E020000}"/>
    <hyperlink ref="M142" location="'290321a'!M142" tooltip="Click to drilldown" display="'290321a'!M142" xr:uid="{00000000-0004-0000-0800-00006F020000}"/>
    <hyperlink ref="B146" location="'290321a'!B146" tooltip="Click to drilldown" display="'290321a'!B146" xr:uid="{00000000-0004-0000-0800-000070020000}"/>
    <hyperlink ref="C146" location="'290321a'!C146" tooltip="Click to drilldown" display="'290321a'!C146" xr:uid="{00000000-0004-0000-0800-000071020000}"/>
    <hyperlink ref="D146" location="'290321a'!D146" tooltip="Click to drilldown" display="'290321a'!D146" xr:uid="{00000000-0004-0000-0800-000072020000}"/>
    <hyperlink ref="E146" location="'290321a'!E146" tooltip="Click to drilldown" display="'290321a'!E146" xr:uid="{00000000-0004-0000-0800-000073020000}"/>
    <hyperlink ref="F146" location="'290321a'!F146" tooltip="Click to drilldown" display="'290321a'!F146" xr:uid="{00000000-0004-0000-0800-000074020000}"/>
    <hyperlink ref="G146" location="'290321a'!G146" tooltip="Click to drilldown" display="'290321a'!G146" xr:uid="{00000000-0004-0000-0800-000075020000}"/>
    <hyperlink ref="H146" location="'290321a'!H146" tooltip="Click to drilldown" display="'290321a'!H146" xr:uid="{00000000-0004-0000-0800-000076020000}"/>
    <hyperlink ref="I146" location="'290321a'!I146" tooltip="Click to drilldown" display="'290321a'!I146" xr:uid="{00000000-0004-0000-0800-000077020000}"/>
    <hyperlink ref="J146" location="'290321a'!J146" tooltip="Click to drilldown" display="'290321a'!J146" xr:uid="{00000000-0004-0000-0800-000078020000}"/>
    <hyperlink ref="K146" location="'290321a'!K146" tooltip="Click to drilldown" display="'290321a'!K146" xr:uid="{00000000-0004-0000-0800-000079020000}"/>
    <hyperlink ref="L146" location="'290321a'!L146" tooltip="Click to drilldown" display="'290321a'!L146" xr:uid="{00000000-0004-0000-0800-00007A020000}"/>
    <hyperlink ref="M146" location="'290321a'!M146" tooltip="Click to drilldown" display="'290321a'!M146" xr:uid="{00000000-0004-0000-0800-00007B020000}"/>
    <hyperlink ref="B151" location="'290321a'!B151" tooltip="Click to drilldown" display="'290321a'!B151" xr:uid="{00000000-0004-0000-0800-00007C020000}"/>
    <hyperlink ref="C151" location="'290321a'!C151" tooltip="Click to drilldown" display="'290321a'!C151" xr:uid="{00000000-0004-0000-0800-00007D020000}"/>
    <hyperlink ref="D151" location="'290321a'!D151" tooltip="Click to drilldown" display="'290321a'!D151" xr:uid="{00000000-0004-0000-0800-00007E020000}"/>
    <hyperlink ref="E151" location="'290321a'!E151" tooltip="Click to drilldown" display="'290321a'!E151" xr:uid="{00000000-0004-0000-0800-00007F020000}"/>
    <hyperlink ref="F151" location="'290321a'!F151" tooltip="Click to drilldown" display="'290321a'!F151" xr:uid="{00000000-0004-0000-0800-000080020000}"/>
    <hyperlink ref="G151" location="'290321a'!G151" tooltip="Click to drilldown" display="'290321a'!G151" xr:uid="{00000000-0004-0000-0800-000081020000}"/>
    <hyperlink ref="H151" location="'290321a'!H151" tooltip="Click to drilldown" display="'290321a'!H151" xr:uid="{00000000-0004-0000-0800-000082020000}"/>
    <hyperlink ref="I151" location="'290321a'!I151" tooltip="Click to drilldown" display="'290321a'!I151" xr:uid="{00000000-0004-0000-0800-000083020000}"/>
    <hyperlink ref="J151" location="'290321a'!J151" tooltip="Click to drilldown" display="'290321a'!J151" xr:uid="{00000000-0004-0000-0800-000084020000}"/>
    <hyperlink ref="K151" location="'290321a'!K151" tooltip="Click to drilldown" display="'290321a'!K151" xr:uid="{00000000-0004-0000-0800-000085020000}"/>
    <hyperlink ref="L151" location="'290321a'!L151" tooltip="Click to drilldown" display="'290321a'!L151" xr:uid="{00000000-0004-0000-0800-000086020000}"/>
    <hyperlink ref="M151" location="'290321a'!M151" tooltip="Click to drilldown" display="'290321a'!M151" xr:uid="{00000000-0004-0000-0800-000087020000}"/>
    <hyperlink ref="B156" location="'290321a'!B156" tooltip="Click to drilldown" display="'290321a'!B156" xr:uid="{00000000-0004-0000-0800-000088020000}"/>
    <hyperlink ref="C156" location="'290321a'!C156" tooltip="Click to drilldown" display="'290321a'!C156" xr:uid="{00000000-0004-0000-0800-000089020000}"/>
    <hyperlink ref="D156" location="'290321a'!D156" tooltip="Click to drilldown" display="'290321a'!D156" xr:uid="{00000000-0004-0000-0800-00008A020000}"/>
    <hyperlink ref="E156" location="'290321a'!E156" tooltip="Click to drilldown" display="'290321a'!E156" xr:uid="{00000000-0004-0000-0800-00008B020000}"/>
    <hyperlink ref="F156" location="'290321a'!F156" tooltip="Click to drilldown" display="'290321a'!F156" xr:uid="{00000000-0004-0000-0800-00008C020000}"/>
    <hyperlink ref="G156" location="'290321a'!G156" tooltip="Click to drilldown" display="'290321a'!G156" xr:uid="{00000000-0004-0000-0800-00008D020000}"/>
    <hyperlink ref="H156" location="'290321a'!H156" tooltip="Click to drilldown" display="'290321a'!H156" xr:uid="{00000000-0004-0000-0800-00008E020000}"/>
    <hyperlink ref="I156" location="'290321a'!I156" tooltip="Click to drilldown" display="'290321a'!I156" xr:uid="{00000000-0004-0000-0800-00008F020000}"/>
    <hyperlink ref="J156" location="'290321a'!J156" tooltip="Click to drilldown" display="'290321a'!J156" xr:uid="{00000000-0004-0000-0800-000090020000}"/>
    <hyperlink ref="K156" location="'290321a'!K156" tooltip="Click to drilldown" display="'290321a'!K156" xr:uid="{00000000-0004-0000-0800-000091020000}"/>
    <hyperlink ref="L156" location="'290321a'!L156" tooltip="Click to drilldown" display="'290321a'!L156" xr:uid="{00000000-0004-0000-0800-000092020000}"/>
    <hyperlink ref="M156" location="'290321a'!M156" tooltip="Click to drilldown" display="'290321a'!M156" xr:uid="{00000000-0004-0000-0800-000093020000}"/>
    <hyperlink ref="B157" location="'290321a'!B157" tooltip="Click to drilldown" display="'290321a'!B157" xr:uid="{00000000-0004-0000-0800-000094020000}"/>
    <hyperlink ref="C157" location="'290321a'!C157" tooltip="Click to drilldown" display="'290321a'!C157" xr:uid="{00000000-0004-0000-0800-000095020000}"/>
    <hyperlink ref="D157" location="'290321a'!D157" tooltip="Click to drilldown" display="'290321a'!D157" xr:uid="{00000000-0004-0000-0800-000096020000}"/>
    <hyperlink ref="E157" location="'290321a'!E157" tooltip="Click to drilldown" display="'290321a'!E157" xr:uid="{00000000-0004-0000-0800-000097020000}"/>
    <hyperlink ref="F157" location="'290321a'!F157" tooltip="Click to drilldown" display="'290321a'!F157" xr:uid="{00000000-0004-0000-0800-000098020000}"/>
    <hyperlink ref="G157" location="'290321a'!G157" tooltip="Click to drilldown" display="'290321a'!G157" xr:uid="{00000000-0004-0000-0800-000099020000}"/>
    <hyperlink ref="H157" location="'290321a'!H157" tooltip="Click to drilldown" display="'290321a'!H157" xr:uid="{00000000-0004-0000-0800-00009A020000}"/>
    <hyperlink ref="I157" location="'290321a'!I157" tooltip="Click to drilldown" display="'290321a'!I157" xr:uid="{00000000-0004-0000-0800-00009B020000}"/>
    <hyperlink ref="J157" location="'290321a'!J157" tooltip="Click to drilldown" display="'290321a'!J157" xr:uid="{00000000-0004-0000-0800-00009C020000}"/>
    <hyperlink ref="K157" location="'290321a'!K157" tooltip="Click to drilldown" display="'290321a'!K157" xr:uid="{00000000-0004-0000-0800-00009D020000}"/>
    <hyperlink ref="L157" location="'290321a'!L157" tooltip="Click to drilldown" display="'290321a'!L157" xr:uid="{00000000-0004-0000-0800-00009E020000}"/>
    <hyperlink ref="M157" location="'290321a'!M157" tooltip="Click to drilldown" display="'290321a'!M157" xr:uid="{00000000-0004-0000-0800-00009F020000}"/>
    <hyperlink ref="B158" location="'290321a'!B158" tooltip="Click to drilldown" display="'290321a'!B158" xr:uid="{00000000-0004-0000-0800-0000A0020000}"/>
    <hyperlink ref="C158" location="'290321a'!C158" tooltip="Click to drilldown" display="'290321a'!C158" xr:uid="{00000000-0004-0000-0800-0000A1020000}"/>
    <hyperlink ref="D158" location="'290321a'!D158" tooltip="Click to drilldown" display="'290321a'!D158" xr:uid="{00000000-0004-0000-0800-0000A2020000}"/>
    <hyperlink ref="E158" location="'290321a'!E158" tooltip="Click to drilldown" display="'290321a'!E158" xr:uid="{00000000-0004-0000-0800-0000A3020000}"/>
    <hyperlink ref="F158" location="'290321a'!F158" tooltip="Click to drilldown" display="'290321a'!F158" xr:uid="{00000000-0004-0000-0800-0000A4020000}"/>
    <hyperlink ref="G158" location="'290321a'!G158" tooltip="Click to drilldown" display="'290321a'!G158" xr:uid="{00000000-0004-0000-0800-0000A5020000}"/>
    <hyperlink ref="H158" location="'290321a'!H158" tooltip="Click to drilldown" display="'290321a'!H158" xr:uid="{00000000-0004-0000-0800-0000A6020000}"/>
    <hyperlink ref="I158" location="'290321a'!I158" tooltip="Click to drilldown" display="'290321a'!I158" xr:uid="{00000000-0004-0000-0800-0000A7020000}"/>
    <hyperlink ref="J158" location="'290321a'!J158" tooltip="Click to drilldown" display="'290321a'!J158" xr:uid="{00000000-0004-0000-0800-0000A8020000}"/>
    <hyperlink ref="K158" location="'290321a'!K158" tooltip="Click to drilldown" display="'290321a'!K158" xr:uid="{00000000-0004-0000-0800-0000A9020000}"/>
    <hyperlink ref="L158" location="'290321a'!L158" tooltip="Click to drilldown" display="'290321a'!L158" xr:uid="{00000000-0004-0000-0800-0000AA020000}"/>
    <hyperlink ref="M158" location="'290321a'!M158" tooltip="Click to drilldown" display="'290321a'!M158" xr:uid="{00000000-0004-0000-0800-0000AB020000}"/>
    <hyperlink ref="B170" location="'290321a'!B170" tooltip="Click to drilldown" display="'290321a'!B170" xr:uid="{00000000-0004-0000-0800-0000AC020000}"/>
    <hyperlink ref="C170" location="'290321a'!C170" tooltip="Click to drilldown" display="'290321a'!C170" xr:uid="{00000000-0004-0000-0800-0000AD020000}"/>
    <hyperlink ref="D170" location="'290321a'!D170" tooltip="Click to drilldown" display="'290321a'!D170" xr:uid="{00000000-0004-0000-0800-0000AE020000}"/>
    <hyperlink ref="E170" location="'290321a'!E170" tooltip="Click to drilldown" display="'290321a'!E170" xr:uid="{00000000-0004-0000-0800-0000AF020000}"/>
    <hyperlink ref="F170" location="'290321a'!F170" tooltip="Click to drilldown" display="'290321a'!F170" xr:uid="{00000000-0004-0000-0800-0000B0020000}"/>
    <hyperlink ref="G170" location="'290321a'!G170" tooltip="Click to drilldown" display="'290321a'!G170" xr:uid="{00000000-0004-0000-0800-0000B1020000}"/>
    <hyperlink ref="H170" location="'290321a'!H170" tooltip="Click to drilldown" display="'290321a'!H170" xr:uid="{00000000-0004-0000-0800-0000B2020000}"/>
    <hyperlink ref="I170" location="'290321a'!I170" tooltip="Click to drilldown" display="'290321a'!I170" xr:uid="{00000000-0004-0000-0800-0000B3020000}"/>
    <hyperlink ref="J170" location="'290321a'!J170" tooltip="Click to drilldown" display="'290321a'!J170" xr:uid="{00000000-0004-0000-0800-0000B4020000}"/>
    <hyperlink ref="K170" location="'290321a'!K170" tooltip="Click to drilldown" display="'290321a'!K170" xr:uid="{00000000-0004-0000-0800-0000B5020000}"/>
    <hyperlink ref="L170" location="'290321a'!L170" tooltip="Click to drilldown" display="'290321a'!L170" xr:uid="{00000000-0004-0000-0800-0000B6020000}"/>
    <hyperlink ref="M170" location="'290321a'!M170" tooltip="Click to drilldown" display="'290321a'!M170" xr:uid="{00000000-0004-0000-0800-0000B7020000}"/>
    <hyperlink ref="B171" location="'290321a'!B171" tooltip="Click to drilldown" display="'290321a'!B171" xr:uid="{00000000-0004-0000-0800-0000B8020000}"/>
    <hyperlink ref="C171" location="'290321a'!C171" tooltip="Click to drilldown" display="'290321a'!C171" xr:uid="{00000000-0004-0000-0800-0000B9020000}"/>
    <hyperlink ref="D171" location="'290321a'!D171" tooltip="Click to drilldown" display="'290321a'!D171" xr:uid="{00000000-0004-0000-0800-0000BA020000}"/>
    <hyperlink ref="E171" location="'290321a'!E171" tooltip="Click to drilldown" display="'290321a'!E171" xr:uid="{00000000-0004-0000-0800-0000BB020000}"/>
    <hyperlink ref="F171" location="'290321a'!F171" tooltip="Click to drilldown" display="'290321a'!F171" xr:uid="{00000000-0004-0000-0800-0000BC020000}"/>
    <hyperlink ref="G171" location="'290321a'!G171" tooltip="Click to drilldown" display="'290321a'!G171" xr:uid="{00000000-0004-0000-0800-0000BD020000}"/>
    <hyperlink ref="H171" location="'290321a'!H171" tooltip="Click to drilldown" display="'290321a'!H171" xr:uid="{00000000-0004-0000-0800-0000BE020000}"/>
    <hyperlink ref="I171" location="'290321a'!I171" tooltip="Click to drilldown" display="'290321a'!I171" xr:uid="{00000000-0004-0000-0800-0000BF020000}"/>
    <hyperlink ref="J171" location="'290321a'!J171" tooltip="Click to drilldown" display="'290321a'!J171" xr:uid="{00000000-0004-0000-0800-0000C0020000}"/>
    <hyperlink ref="K171" location="'290321a'!K171" tooltip="Click to drilldown" display="'290321a'!K171" xr:uid="{00000000-0004-0000-0800-0000C1020000}"/>
    <hyperlink ref="L171" location="'290321a'!L171" tooltip="Click to drilldown" display="'290321a'!L171" xr:uid="{00000000-0004-0000-0800-0000C2020000}"/>
    <hyperlink ref="M171" location="'290321a'!M171" tooltip="Click to drilldown" display="'290321a'!M171" xr:uid="{00000000-0004-0000-0800-0000C3020000}"/>
    <hyperlink ref="B172" location="'290321a'!B172" tooltip="Click to drilldown" display="'290321a'!B172" xr:uid="{00000000-0004-0000-0800-0000C4020000}"/>
    <hyperlink ref="C172" location="'290321a'!C172" tooltip="Click to drilldown" display="'290321a'!C172" xr:uid="{00000000-0004-0000-0800-0000C5020000}"/>
    <hyperlink ref="D172" location="'290321a'!D172" tooltip="Click to drilldown" display="'290321a'!D172" xr:uid="{00000000-0004-0000-0800-0000C6020000}"/>
    <hyperlink ref="E172" location="'290321a'!E172" tooltip="Click to drilldown" display="'290321a'!E172" xr:uid="{00000000-0004-0000-0800-0000C7020000}"/>
    <hyperlink ref="F172" location="'290321a'!F172" tooltip="Click to drilldown" display="'290321a'!F172" xr:uid="{00000000-0004-0000-0800-0000C8020000}"/>
    <hyperlink ref="G172" location="'290321a'!G172" tooltip="Click to drilldown" display="'290321a'!G172" xr:uid="{00000000-0004-0000-0800-0000C9020000}"/>
    <hyperlink ref="H172" location="'290321a'!H172" tooltip="Click to drilldown" display="'290321a'!H172" xr:uid="{00000000-0004-0000-0800-0000CA020000}"/>
    <hyperlink ref="I172" location="'290321a'!I172" tooltip="Click to drilldown" display="'290321a'!I172" xr:uid="{00000000-0004-0000-0800-0000CB020000}"/>
    <hyperlink ref="J172" location="'290321a'!J172" tooltip="Click to drilldown" display="'290321a'!J172" xr:uid="{00000000-0004-0000-0800-0000CC020000}"/>
    <hyperlink ref="K172" location="'290321a'!K172" tooltip="Click to drilldown" display="'290321a'!K172" xr:uid="{00000000-0004-0000-0800-0000CD020000}"/>
    <hyperlink ref="L172" location="'290321a'!L172" tooltip="Click to drilldown" display="'290321a'!L172" xr:uid="{00000000-0004-0000-0800-0000CE020000}"/>
    <hyperlink ref="M172" location="'290321a'!M172" tooltip="Click to drilldown" display="'290321a'!M172" xr:uid="{00000000-0004-0000-0800-0000CF020000}"/>
    <hyperlink ref="B173" location="'290321a'!B173" tooltip="Click to drilldown" display="'290321a'!B173" xr:uid="{00000000-0004-0000-0800-0000D0020000}"/>
    <hyperlink ref="C173" location="'290321a'!C173" tooltip="Click to drilldown" display="'290321a'!C173" xr:uid="{00000000-0004-0000-0800-0000D1020000}"/>
    <hyperlink ref="D173" location="'290321a'!D173" tooltip="Click to drilldown" display="'290321a'!D173" xr:uid="{00000000-0004-0000-0800-0000D2020000}"/>
    <hyperlink ref="E173" location="'290321a'!E173" tooltip="Click to drilldown" display="'290321a'!E173" xr:uid="{00000000-0004-0000-0800-0000D3020000}"/>
    <hyperlink ref="F173" location="'290321a'!F173" tooltip="Click to drilldown" display="'290321a'!F173" xr:uid="{00000000-0004-0000-0800-0000D4020000}"/>
    <hyperlink ref="G173" location="'290321a'!G173" tooltip="Click to drilldown" display="'290321a'!G173" xr:uid="{00000000-0004-0000-0800-0000D5020000}"/>
    <hyperlink ref="H173" location="'290321a'!H173" tooltip="Click to drilldown" display="'290321a'!H173" xr:uid="{00000000-0004-0000-0800-0000D6020000}"/>
    <hyperlink ref="I173" location="'290321a'!I173" tooltip="Click to drilldown" display="'290321a'!I173" xr:uid="{00000000-0004-0000-0800-0000D7020000}"/>
    <hyperlink ref="J173" location="'290321a'!J173" tooltip="Click to drilldown" display="'290321a'!J173" xr:uid="{00000000-0004-0000-0800-0000D8020000}"/>
    <hyperlink ref="K173" location="'290321a'!K173" tooltip="Click to drilldown" display="'290321a'!K173" xr:uid="{00000000-0004-0000-0800-0000D9020000}"/>
    <hyperlink ref="L173" location="'290321a'!L173" tooltip="Click to drilldown" display="'290321a'!L173" xr:uid="{00000000-0004-0000-0800-0000DA020000}"/>
    <hyperlink ref="M173" location="'290321a'!M173" tooltip="Click to drilldown" display="'290321a'!M173" xr:uid="{00000000-0004-0000-0800-0000DB020000}"/>
    <hyperlink ref="B174" location="'290321a'!B174" tooltip="Click to drilldown" display="'290321a'!B174" xr:uid="{00000000-0004-0000-0800-0000DC020000}"/>
    <hyperlink ref="C174" location="'290321a'!C174" tooltip="Click to drilldown" display="'290321a'!C174" xr:uid="{00000000-0004-0000-0800-0000DD020000}"/>
    <hyperlink ref="D174" location="'290321a'!D174" tooltip="Click to drilldown" display="'290321a'!D174" xr:uid="{00000000-0004-0000-0800-0000DE020000}"/>
    <hyperlink ref="E174" location="'290321a'!E174" tooltip="Click to drilldown" display="'290321a'!E174" xr:uid="{00000000-0004-0000-0800-0000DF020000}"/>
    <hyperlink ref="F174" location="'290321a'!F174" tooltip="Click to drilldown" display="'290321a'!F174" xr:uid="{00000000-0004-0000-0800-0000E0020000}"/>
    <hyperlink ref="G174" location="'290321a'!G174" tooltip="Click to drilldown" display="'290321a'!G174" xr:uid="{00000000-0004-0000-0800-0000E1020000}"/>
    <hyperlink ref="H174" location="'290321a'!H174" tooltip="Click to drilldown" display="'290321a'!H174" xr:uid="{00000000-0004-0000-0800-0000E2020000}"/>
    <hyperlink ref="I174" location="'290321a'!I174" tooltip="Click to drilldown" display="'290321a'!I174" xr:uid="{00000000-0004-0000-0800-0000E3020000}"/>
    <hyperlink ref="J174" location="'290321a'!J174" tooltip="Click to drilldown" display="'290321a'!J174" xr:uid="{00000000-0004-0000-0800-0000E4020000}"/>
    <hyperlink ref="K174" location="'290321a'!K174" tooltip="Click to drilldown" display="'290321a'!K174" xr:uid="{00000000-0004-0000-0800-0000E5020000}"/>
    <hyperlink ref="L174" location="'290321a'!L174" tooltip="Click to drilldown" display="'290321a'!L174" xr:uid="{00000000-0004-0000-0800-0000E6020000}"/>
    <hyperlink ref="M174" location="'290321a'!M174" tooltip="Click to drilldown" display="'290321a'!M174" xr:uid="{00000000-0004-0000-0800-0000E7020000}"/>
    <hyperlink ref="B175" location="'290321a'!B175" tooltip="Click to drilldown" display="'290321a'!B175" xr:uid="{00000000-0004-0000-0800-0000E8020000}"/>
    <hyperlink ref="C175" location="'290321a'!C175" tooltip="Click to drilldown" display="'290321a'!C175" xr:uid="{00000000-0004-0000-0800-0000E9020000}"/>
    <hyperlink ref="D175" location="'290321a'!D175" tooltip="Click to drilldown" display="'290321a'!D175" xr:uid="{00000000-0004-0000-0800-0000EA020000}"/>
    <hyperlink ref="E175" location="'290321a'!E175" tooltip="Click to drilldown" display="'290321a'!E175" xr:uid="{00000000-0004-0000-0800-0000EB020000}"/>
    <hyperlink ref="F175" location="'290321a'!F175" tooltip="Click to drilldown" display="'290321a'!F175" xr:uid="{00000000-0004-0000-0800-0000EC020000}"/>
    <hyperlink ref="G175" location="'290321a'!G175" tooltip="Click to drilldown" display="'290321a'!G175" xr:uid="{00000000-0004-0000-0800-0000ED020000}"/>
    <hyperlink ref="H175" location="'290321a'!H175" tooltip="Click to drilldown" display="'290321a'!H175" xr:uid="{00000000-0004-0000-0800-0000EE020000}"/>
    <hyperlink ref="I175" location="'290321a'!I175" tooltip="Click to drilldown" display="'290321a'!I175" xr:uid="{00000000-0004-0000-0800-0000EF020000}"/>
    <hyperlink ref="J175" location="'290321a'!J175" tooltip="Click to drilldown" display="'290321a'!J175" xr:uid="{00000000-0004-0000-0800-0000F0020000}"/>
    <hyperlink ref="K175" location="'290321a'!K175" tooltip="Click to drilldown" display="'290321a'!K175" xr:uid="{00000000-0004-0000-0800-0000F1020000}"/>
    <hyperlink ref="L175" location="'290321a'!L175" tooltip="Click to drilldown" display="'290321a'!L175" xr:uid="{00000000-0004-0000-0800-0000F2020000}"/>
    <hyperlink ref="M175" location="'290321a'!M175" tooltip="Click to drilldown" display="'290321a'!M175" xr:uid="{00000000-0004-0000-0800-0000F3020000}"/>
    <hyperlink ref="B179" location="'290321a'!B179" tooltip="Click to drilldown" display="'290321a'!B179" xr:uid="{00000000-0004-0000-0800-0000F4020000}"/>
    <hyperlink ref="C179" location="'290321a'!C179" tooltip="Click to drilldown" display="'290321a'!C179" xr:uid="{00000000-0004-0000-0800-0000F5020000}"/>
    <hyperlink ref="D179" location="'290321a'!D179" tooltip="Click to drilldown" display="'290321a'!D179" xr:uid="{00000000-0004-0000-0800-0000F6020000}"/>
    <hyperlink ref="E179" location="'290321a'!E179" tooltip="Click to drilldown" display="'290321a'!E179" xr:uid="{00000000-0004-0000-0800-0000F7020000}"/>
    <hyperlink ref="F179" location="'290321a'!F179" tooltip="Click to drilldown" display="'290321a'!F179" xr:uid="{00000000-0004-0000-0800-0000F8020000}"/>
    <hyperlink ref="G179" location="'290321a'!G179" tooltip="Click to drilldown" display="'290321a'!G179" xr:uid="{00000000-0004-0000-0800-0000F9020000}"/>
    <hyperlink ref="H179" location="'290321a'!H179" tooltip="Click to drilldown" display="'290321a'!H179" xr:uid="{00000000-0004-0000-0800-0000FA020000}"/>
    <hyperlink ref="I179" location="'290321a'!I179" tooltip="Click to drilldown" display="'290321a'!I179" xr:uid="{00000000-0004-0000-0800-0000FB020000}"/>
    <hyperlink ref="J179" location="'290321a'!J179" tooltip="Click to drilldown" display="'290321a'!J179" xr:uid="{00000000-0004-0000-0800-0000FC020000}"/>
    <hyperlink ref="K179" location="'290321a'!K179" tooltip="Click to drilldown" display="'290321a'!K179" xr:uid="{00000000-0004-0000-0800-0000FD020000}"/>
    <hyperlink ref="L179" location="'290321a'!L179" tooltip="Click to drilldown" display="'290321a'!L179" xr:uid="{00000000-0004-0000-0800-0000FE020000}"/>
    <hyperlink ref="M179" location="'290321a'!M179" tooltip="Click to drilldown" display="'290321a'!M179" xr:uid="{00000000-0004-0000-0800-0000FF020000}"/>
    <hyperlink ref="B180" location="'290321a'!B180" tooltip="Click to drilldown" display="'290321a'!B180" xr:uid="{00000000-0004-0000-0800-000000030000}"/>
    <hyperlink ref="C180" location="'290321a'!C180" tooltip="Click to drilldown" display="'290321a'!C180" xr:uid="{00000000-0004-0000-0800-000001030000}"/>
    <hyperlink ref="D180" location="'290321a'!D180" tooltip="Click to drilldown" display="'290321a'!D180" xr:uid="{00000000-0004-0000-0800-000002030000}"/>
    <hyperlink ref="E180" location="'290321a'!E180" tooltip="Click to drilldown" display="'290321a'!E180" xr:uid="{00000000-0004-0000-0800-000003030000}"/>
    <hyperlink ref="F180" location="'290321a'!F180" tooltip="Click to drilldown" display="'290321a'!F180" xr:uid="{00000000-0004-0000-0800-000004030000}"/>
    <hyperlink ref="G180" location="'290321a'!G180" tooltip="Click to drilldown" display="'290321a'!G180" xr:uid="{00000000-0004-0000-0800-000005030000}"/>
    <hyperlink ref="H180" location="'290321a'!H180" tooltip="Click to drilldown" display="'290321a'!H180" xr:uid="{00000000-0004-0000-0800-000006030000}"/>
    <hyperlink ref="I180" location="'290321a'!I180" tooltip="Click to drilldown" display="'290321a'!I180" xr:uid="{00000000-0004-0000-0800-000007030000}"/>
    <hyperlink ref="J180" location="'290321a'!J180" tooltip="Click to drilldown" display="'290321a'!J180" xr:uid="{00000000-0004-0000-0800-000008030000}"/>
    <hyperlink ref="K180" location="'290321a'!K180" tooltip="Click to drilldown" display="'290321a'!K180" xr:uid="{00000000-0004-0000-0800-000009030000}"/>
    <hyperlink ref="L180" location="'290321a'!L180" tooltip="Click to drilldown" display="'290321a'!L180" xr:uid="{00000000-0004-0000-0800-00000A030000}"/>
    <hyperlink ref="M180" location="'290321a'!M180" tooltip="Click to drilldown" display="'290321a'!M180" xr:uid="{00000000-0004-0000-0800-00000B030000}"/>
    <hyperlink ref="B181" location="'290321a'!B181" tooltip="Click to drilldown" display="'290321a'!B181" xr:uid="{00000000-0004-0000-0800-00000C030000}"/>
    <hyperlink ref="C181" location="'290321a'!C181" tooltip="Click to drilldown" display="'290321a'!C181" xr:uid="{00000000-0004-0000-0800-00000D030000}"/>
    <hyperlink ref="D181" location="'290321a'!D181" tooltip="Click to drilldown" display="'290321a'!D181" xr:uid="{00000000-0004-0000-0800-00000E030000}"/>
    <hyperlink ref="E181" location="'290321a'!E181" tooltip="Click to drilldown" display="'290321a'!E181" xr:uid="{00000000-0004-0000-0800-00000F030000}"/>
    <hyperlink ref="F181" location="'290321a'!F181" tooltip="Click to drilldown" display="'290321a'!F181" xr:uid="{00000000-0004-0000-0800-000010030000}"/>
    <hyperlink ref="G181" location="'290321a'!G181" tooltip="Click to drilldown" display="'290321a'!G181" xr:uid="{00000000-0004-0000-0800-000011030000}"/>
    <hyperlink ref="H181" location="'290321a'!H181" tooltip="Click to drilldown" display="'290321a'!H181" xr:uid="{00000000-0004-0000-0800-000012030000}"/>
    <hyperlink ref="I181" location="'290321a'!I181" tooltip="Click to drilldown" display="'290321a'!I181" xr:uid="{00000000-0004-0000-0800-000013030000}"/>
    <hyperlink ref="J181" location="'290321a'!J181" tooltip="Click to drilldown" display="'290321a'!J181" xr:uid="{00000000-0004-0000-0800-000014030000}"/>
    <hyperlink ref="K181" location="'290321a'!K181" tooltip="Click to drilldown" display="'290321a'!K181" xr:uid="{00000000-0004-0000-0800-000015030000}"/>
    <hyperlink ref="L181" location="'290321a'!L181" tooltip="Click to drilldown" display="'290321a'!L181" xr:uid="{00000000-0004-0000-0800-000016030000}"/>
    <hyperlink ref="M181" location="'290321a'!M181" tooltip="Click to drilldown" display="'290321a'!M181" xr:uid="{00000000-0004-0000-0800-000017030000}"/>
    <hyperlink ref="B182" location="'290321a'!B182" tooltip="Click to drilldown" display="'290321a'!B182" xr:uid="{00000000-0004-0000-0800-000018030000}"/>
    <hyperlink ref="C182" location="'290321a'!C182" tooltip="Click to drilldown" display="'290321a'!C182" xr:uid="{00000000-0004-0000-0800-000019030000}"/>
    <hyperlink ref="D182" location="'290321a'!D182" tooltip="Click to drilldown" display="'290321a'!D182" xr:uid="{00000000-0004-0000-0800-00001A030000}"/>
    <hyperlink ref="E182" location="'290321a'!E182" tooltip="Click to drilldown" display="'290321a'!E182" xr:uid="{00000000-0004-0000-0800-00001B030000}"/>
    <hyperlink ref="F182" location="'290321a'!F182" tooltip="Click to drilldown" display="'290321a'!F182" xr:uid="{00000000-0004-0000-0800-00001C030000}"/>
    <hyperlink ref="G182" location="'290321a'!G182" tooltip="Click to drilldown" display="'290321a'!G182" xr:uid="{00000000-0004-0000-0800-00001D030000}"/>
    <hyperlink ref="H182" location="'290321a'!H182" tooltip="Click to drilldown" display="'290321a'!H182" xr:uid="{00000000-0004-0000-0800-00001E030000}"/>
    <hyperlink ref="I182" location="'290321a'!I182" tooltip="Click to drilldown" display="'290321a'!I182" xr:uid="{00000000-0004-0000-0800-00001F030000}"/>
    <hyperlink ref="J182" location="'290321a'!J182" tooltip="Click to drilldown" display="'290321a'!J182" xr:uid="{00000000-0004-0000-0800-000020030000}"/>
    <hyperlink ref="K182" location="'290321a'!K182" tooltip="Click to drilldown" display="'290321a'!K182" xr:uid="{00000000-0004-0000-0800-000021030000}"/>
    <hyperlink ref="L182" location="'290321a'!L182" tooltip="Click to drilldown" display="'290321a'!L182" xr:uid="{00000000-0004-0000-0800-000022030000}"/>
    <hyperlink ref="M182" location="'290321a'!M182" tooltip="Click to drilldown" display="'290321a'!M182" xr:uid="{00000000-0004-0000-0800-000023030000}"/>
    <hyperlink ref="B183" location="'290321a'!B183" tooltip="Click to drilldown" display="'290321a'!B183" xr:uid="{00000000-0004-0000-0800-000024030000}"/>
    <hyperlink ref="C183" location="'290321a'!C183" tooltip="Click to drilldown" display="'290321a'!C183" xr:uid="{00000000-0004-0000-0800-000025030000}"/>
    <hyperlink ref="D183" location="'290321a'!D183" tooltip="Click to drilldown" display="'290321a'!D183" xr:uid="{00000000-0004-0000-0800-000026030000}"/>
    <hyperlink ref="E183" location="'290321a'!E183" tooltip="Click to drilldown" display="'290321a'!E183" xr:uid="{00000000-0004-0000-0800-000027030000}"/>
    <hyperlink ref="F183" location="'290321a'!F183" tooltip="Click to drilldown" display="'290321a'!F183" xr:uid="{00000000-0004-0000-0800-000028030000}"/>
    <hyperlink ref="G183" location="'290321a'!G183" tooltip="Click to drilldown" display="'290321a'!G183" xr:uid="{00000000-0004-0000-0800-000029030000}"/>
    <hyperlink ref="H183" location="'290321a'!H183" tooltip="Click to drilldown" display="'290321a'!H183" xr:uid="{00000000-0004-0000-0800-00002A030000}"/>
    <hyperlink ref="I183" location="'290321a'!I183" tooltip="Click to drilldown" display="'290321a'!I183" xr:uid="{00000000-0004-0000-0800-00002B030000}"/>
    <hyperlink ref="J183" location="'290321a'!J183" tooltip="Click to drilldown" display="'290321a'!J183" xr:uid="{00000000-0004-0000-0800-00002C030000}"/>
    <hyperlink ref="K183" location="'290321a'!K183" tooltip="Click to drilldown" display="'290321a'!K183" xr:uid="{00000000-0004-0000-0800-00002D030000}"/>
    <hyperlink ref="L183" location="'290321a'!L183" tooltip="Click to drilldown" display="'290321a'!L183" xr:uid="{00000000-0004-0000-0800-00002E030000}"/>
    <hyperlink ref="M183" location="'290321a'!M183" tooltip="Click to drilldown" display="'290321a'!M183" xr:uid="{00000000-0004-0000-0800-00002F030000}"/>
    <hyperlink ref="B184" location="'290321a'!B184" tooltip="Click to drilldown" display="'290321a'!B184" xr:uid="{00000000-0004-0000-0800-000030030000}"/>
    <hyperlink ref="C184" location="'290321a'!C184" tooltip="Click to drilldown" display="'290321a'!C184" xr:uid="{00000000-0004-0000-0800-000031030000}"/>
    <hyperlink ref="D184" location="'290321a'!D184" tooltip="Click to drilldown" display="'290321a'!D184" xr:uid="{00000000-0004-0000-0800-000032030000}"/>
    <hyperlink ref="E184" location="'290321a'!E184" tooltip="Click to drilldown" display="'290321a'!E184" xr:uid="{00000000-0004-0000-0800-000033030000}"/>
    <hyperlink ref="F184" location="'290321a'!F184" tooltip="Click to drilldown" display="'290321a'!F184" xr:uid="{00000000-0004-0000-0800-000034030000}"/>
    <hyperlink ref="G184" location="'290321a'!G184" tooltip="Click to drilldown" display="'290321a'!G184" xr:uid="{00000000-0004-0000-0800-000035030000}"/>
    <hyperlink ref="H184" location="'290321a'!H184" tooltip="Click to drilldown" display="'290321a'!H184" xr:uid="{00000000-0004-0000-0800-000036030000}"/>
    <hyperlink ref="I184" location="'290321a'!I184" tooltip="Click to drilldown" display="'290321a'!I184" xr:uid="{00000000-0004-0000-0800-000037030000}"/>
    <hyperlink ref="J184" location="'290321a'!J184" tooltip="Click to drilldown" display="'290321a'!J184" xr:uid="{00000000-0004-0000-0800-000038030000}"/>
    <hyperlink ref="K184" location="'290321a'!K184" tooltip="Click to drilldown" display="'290321a'!K184" xr:uid="{00000000-0004-0000-0800-000039030000}"/>
    <hyperlink ref="L184" location="'290321a'!L184" tooltip="Click to drilldown" display="'290321a'!L184" xr:uid="{00000000-0004-0000-0800-00003A030000}"/>
    <hyperlink ref="M184" location="'290321a'!M184" tooltip="Click to drilldown" display="'290321a'!M184" xr:uid="{00000000-0004-0000-0800-00003B030000}"/>
    <hyperlink ref="B189" location="'290321a'!B189" tooltip="Click to drilldown" display="'290321a'!B189" xr:uid="{00000000-0004-0000-0800-00003C030000}"/>
    <hyperlink ref="C189" location="'290321a'!C189" tooltip="Click to drilldown" display="'290321a'!C189" xr:uid="{00000000-0004-0000-0800-00003D030000}"/>
    <hyperlink ref="D189" location="'290321a'!D189" tooltip="Click to drilldown" display="'290321a'!D189" xr:uid="{00000000-0004-0000-0800-00003E030000}"/>
    <hyperlink ref="E189" location="'290321a'!E189" tooltip="Click to drilldown" display="'290321a'!E189" xr:uid="{00000000-0004-0000-0800-00003F030000}"/>
    <hyperlink ref="F189" location="'290321a'!F189" tooltip="Click to drilldown" display="'290321a'!F189" xr:uid="{00000000-0004-0000-0800-000040030000}"/>
    <hyperlink ref="G189" location="'290321a'!G189" tooltip="Click to drilldown" display="'290321a'!G189" xr:uid="{00000000-0004-0000-0800-000041030000}"/>
    <hyperlink ref="H189" location="'290321a'!H189" tooltip="Click to drilldown" display="'290321a'!H189" xr:uid="{00000000-0004-0000-0800-000042030000}"/>
    <hyperlink ref="I189" location="'290321a'!I189" tooltip="Click to drilldown" display="'290321a'!I189" xr:uid="{00000000-0004-0000-0800-000043030000}"/>
    <hyperlink ref="J189" location="'290321a'!J189" tooltip="Click to drilldown" display="'290321a'!J189" xr:uid="{00000000-0004-0000-0800-000044030000}"/>
    <hyperlink ref="K189" location="'290321a'!K189" tooltip="Click to drilldown" display="'290321a'!K189" xr:uid="{00000000-0004-0000-0800-000045030000}"/>
    <hyperlink ref="L189" location="'290321a'!L189" tooltip="Click to drilldown" display="'290321a'!L189" xr:uid="{00000000-0004-0000-0800-000046030000}"/>
    <hyperlink ref="M189" location="'290321a'!M189" tooltip="Click to drilldown" display="'290321a'!M189" xr:uid="{00000000-0004-0000-0800-000047030000}"/>
    <hyperlink ref="B195" location="'290321a'!B195" tooltip="Click to drilldown" display="'290321a'!B195" xr:uid="{00000000-0004-0000-0800-000048030000}"/>
    <hyperlink ref="C195" location="'290321a'!C195" tooltip="Click to drilldown" display="'290321a'!C195" xr:uid="{00000000-0004-0000-0800-000049030000}"/>
    <hyperlink ref="D195" location="'290321a'!D195" tooltip="Click to drilldown" display="'290321a'!D195" xr:uid="{00000000-0004-0000-0800-00004A030000}"/>
    <hyperlink ref="E195" location="'290321a'!E195" tooltip="Click to drilldown" display="'290321a'!E195" xr:uid="{00000000-0004-0000-0800-00004B030000}"/>
    <hyperlink ref="F195" location="'290321a'!F195" tooltip="Click to drilldown" display="'290321a'!F195" xr:uid="{00000000-0004-0000-0800-00004C030000}"/>
    <hyperlink ref="G195" location="'290321a'!G195" tooltip="Click to drilldown" display="'290321a'!G195" xr:uid="{00000000-0004-0000-0800-00004D030000}"/>
    <hyperlink ref="H195" location="'290321a'!H195" tooltip="Click to drilldown" display="'290321a'!H195" xr:uid="{00000000-0004-0000-0800-00004E030000}"/>
    <hyperlink ref="I195" location="'290321a'!I195" tooltip="Click to drilldown" display="'290321a'!I195" xr:uid="{00000000-0004-0000-0800-00004F030000}"/>
    <hyperlink ref="J195" location="'290321a'!J195" tooltip="Click to drilldown" display="'290321a'!J195" xr:uid="{00000000-0004-0000-0800-000050030000}"/>
    <hyperlink ref="K195" location="'290321a'!K195" tooltip="Click to drilldown" display="'290321a'!K195" xr:uid="{00000000-0004-0000-0800-000051030000}"/>
    <hyperlink ref="L195" location="'290321a'!L195" tooltip="Click to drilldown" display="'290321a'!L195" xr:uid="{00000000-0004-0000-0800-000052030000}"/>
    <hyperlink ref="M195" location="'290321a'!M195" tooltip="Click to drilldown" display="'290321a'!M195" xr:uid="{00000000-0004-0000-0800-000053030000}"/>
    <hyperlink ref="B199" location="'290321a'!B199" tooltip="Click to drilldown" display="'290321a'!B199" xr:uid="{00000000-0004-0000-0800-000054030000}"/>
    <hyperlink ref="C199" location="'290321a'!C199" tooltip="Click to drilldown" display="'290321a'!C199" xr:uid="{00000000-0004-0000-0800-000055030000}"/>
    <hyperlink ref="D199" location="'290321a'!D199" tooltip="Click to drilldown" display="'290321a'!D199" xr:uid="{00000000-0004-0000-0800-000056030000}"/>
    <hyperlink ref="E199" location="'290321a'!E199" tooltip="Click to drilldown" display="'290321a'!E199" xr:uid="{00000000-0004-0000-0800-000057030000}"/>
    <hyperlink ref="F199" location="'290321a'!F199" tooltip="Click to drilldown" display="'290321a'!F199" xr:uid="{00000000-0004-0000-0800-000058030000}"/>
    <hyperlink ref="G199" location="'290321a'!G199" tooltip="Click to drilldown" display="'290321a'!G199" xr:uid="{00000000-0004-0000-0800-000059030000}"/>
    <hyperlink ref="H199" location="'290321a'!H199" tooltip="Click to drilldown" display="'290321a'!H199" xr:uid="{00000000-0004-0000-0800-00005A030000}"/>
    <hyperlink ref="I199" location="'290321a'!I199" tooltip="Click to drilldown" display="'290321a'!I199" xr:uid="{00000000-0004-0000-0800-00005B030000}"/>
    <hyperlink ref="J199" location="'290321a'!J199" tooltip="Click to drilldown" display="'290321a'!J199" xr:uid="{00000000-0004-0000-0800-00005C030000}"/>
    <hyperlink ref="K199" location="'290321a'!K199" tooltip="Click to drilldown" display="'290321a'!K199" xr:uid="{00000000-0004-0000-0800-00005D030000}"/>
    <hyperlink ref="L199" location="'290321a'!L199" tooltip="Click to drilldown" display="'290321a'!L199" xr:uid="{00000000-0004-0000-0800-00005E030000}"/>
    <hyperlink ref="M199" location="'290321a'!M199" tooltip="Click to drilldown" display="'290321a'!M199" xr:uid="{00000000-0004-0000-0800-00005F030000}"/>
    <hyperlink ref="B204" location="'290321a'!B204" tooltip="Click to drilldown" display="'290321a'!B204" xr:uid="{00000000-0004-0000-0800-000060030000}"/>
    <hyperlink ref="C204" location="'290321a'!C204" tooltip="Click to drilldown" display="'290321a'!C204" xr:uid="{00000000-0004-0000-0800-000061030000}"/>
    <hyperlink ref="D204" location="'290321a'!D204" tooltip="Click to drilldown" display="'290321a'!D204" xr:uid="{00000000-0004-0000-0800-000062030000}"/>
    <hyperlink ref="E204" location="'290321a'!E204" tooltip="Click to drilldown" display="'290321a'!E204" xr:uid="{00000000-0004-0000-0800-000063030000}"/>
    <hyperlink ref="F204" location="'290321a'!F204" tooltip="Click to drilldown" display="'290321a'!F204" xr:uid="{00000000-0004-0000-0800-000064030000}"/>
    <hyperlink ref="G204" location="'290321a'!G204" tooltip="Click to drilldown" display="'290321a'!G204" xr:uid="{00000000-0004-0000-0800-000065030000}"/>
    <hyperlink ref="H204" location="'290321a'!H204" tooltip="Click to drilldown" display="'290321a'!H204" xr:uid="{00000000-0004-0000-0800-000066030000}"/>
    <hyperlink ref="I204" location="'290321a'!I204" tooltip="Click to drilldown" display="'290321a'!I204" xr:uid="{00000000-0004-0000-0800-000067030000}"/>
    <hyperlink ref="J204" location="'290321a'!J204" tooltip="Click to drilldown" display="'290321a'!J204" xr:uid="{00000000-0004-0000-0800-000068030000}"/>
    <hyperlink ref="K204" location="'290321a'!K204" tooltip="Click to drilldown" display="'290321a'!K204" xr:uid="{00000000-0004-0000-0800-000069030000}"/>
    <hyperlink ref="L204" location="'290321a'!L204" tooltip="Click to drilldown" display="'290321a'!L204" xr:uid="{00000000-0004-0000-0800-00006A030000}"/>
    <hyperlink ref="M204" location="'290321a'!M204" tooltip="Click to drilldown" display="'290321a'!M204" xr:uid="{00000000-0004-0000-0800-00006B030000}"/>
    <hyperlink ref="B209" location="'290321a'!B209" tooltip="Click to drilldown" display="'290321a'!B209" xr:uid="{00000000-0004-0000-0800-00006C030000}"/>
    <hyperlink ref="C209" location="'290321a'!C209" tooltip="Click to drilldown" display="'290321a'!C209" xr:uid="{00000000-0004-0000-0800-00006D030000}"/>
    <hyperlink ref="D209" location="'290321a'!D209" tooltip="Click to drilldown" display="'290321a'!D209" xr:uid="{00000000-0004-0000-0800-00006E030000}"/>
    <hyperlink ref="E209" location="'290321a'!E209" tooltip="Click to drilldown" display="'290321a'!E209" xr:uid="{00000000-0004-0000-0800-00006F030000}"/>
    <hyperlink ref="F209" location="'290321a'!F209" tooltip="Click to drilldown" display="'290321a'!F209" xr:uid="{00000000-0004-0000-0800-000070030000}"/>
    <hyperlink ref="G209" location="'290321a'!G209" tooltip="Click to drilldown" display="'290321a'!G209" xr:uid="{00000000-0004-0000-0800-000071030000}"/>
    <hyperlink ref="H209" location="'290321a'!H209" tooltip="Click to drilldown" display="'290321a'!H209" xr:uid="{00000000-0004-0000-0800-000072030000}"/>
    <hyperlink ref="I209" location="'290321a'!I209" tooltip="Click to drilldown" display="'290321a'!I209" xr:uid="{00000000-0004-0000-0800-000073030000}"/>
    <hyperlink ref="J209" location="'290321a'!J209" tooltip="Click to drilldown" display="'290321a'!J209" xr:uid="{00000000-0004-0000-0800-000074030000}"/>
    <hyperlink ref="K209" location="'290321a'!K209" tooltip="Click to drilldown" display="'290321a'!K209" xr:uid="{00000000-0004-0000-0800-000075030000}"/>
    <hyperlink ref="L209" location="'290321a'!L209" tooltip="Click to drilldown" display="'290321a'!L209" xr:uid="{00000000-0004-0000-0800-000076030000}"/>
    <hyperlink ref="M209" location="'290321a'!M209" tooltip="Click to drilldown" display="'290321a'!M209" xr:uid="{00000000-0004-0000-0800-000077030000}"/>
    <hyperlink ref="B210" location="'290321a'!B210" tooltip="Click to drilldown" display="'290321a'!B210" xr:uid="{00000000-0004-0000-0800-000078030000}"/>
    <hyperlink ref="C210" location="'290321a'!C210" tooltip="Click to drilldown" display="'290321a'!C210" xr:uid="{00000000-0004-0000-0800-000079030000}"/>
    <hyperlink ref="D210" location="'290321a'!D210" tooltip="Click to drilldown" display="'290321a'!D210" xr:uid="{00000000-0004-0000-0800-00007A030000}"/>
    <hyperlink ref="E210" location="'290321a'!E210" tooltip="Click to drilldown" display="'290321a'!E210" xr:uid="{00000000-0004-0000-0800-00007B030000}"/>
    <hyperlink ref="F210" location="'290321a'!F210" tooltip="Click to drilldown" display="'290321a'!F210" xr:uid="{00000000-0004-0000-0800-00007C030000}"/>
    <hyperlink ref="G210" location="'290321a'!G210" tooltip="Click to drilldown" display="'290321a'!G210" xr:uid="{00000000-0004-0000-0800-00007D030000}"/>
    <hyperlink ref="H210" location="'290321a'!H210" tooltip="Click to drilldown" display="'290321a'!H210" xr:uid="{00000000-0004-0000-0800-00007E030000}"/>
    <hyperlink ref="I210" location="'290321a'!I210" tooltip="Click to drilldown" display="'290321a'!I210" xr:uid="{00000000-0004-0000-0800-00007F030000}"/>
    <hyperlink ref="J210" location="'290321a'!J210" tooltip="Click to drilldown" display="'290321a'!J210" xr:uid="{00000000-0004-0000-0800-000080030000}"/>
    <hyperlink ref="K210" location="'290321a'!K210" tooltip="Click to drilldown" display="'290321a'!K210" xr:uid="{00000000-0004-0000-0800-000081030000}"/>
    <hyperlink ref="L210" location="'290321a'!L210" tooltip="Click to drilldown" display="'290321a'!L210" xr:uid="{00000000-0004-0000-0800-000082030000}"/>
    <hyperlink ref="M210" location="'290321a'!M210" tooltip="Click to drilldown" display="'290321a'!M210" xr:uid="{00000000-0004-0000-0800-000083030000}"/>
    <hyperlink ref="B211" location="'290321a'!B211" tooltip="Click to drilldown" display="'290321a'!B211" xr:uid="{00000000-0004-0000-0800-000084030000}"/>
    <hyperlink ref="C211" location="'290321a'!C211" tooltip="Click to drilldown" display="'290321a'!C211" xr:uid="{00000000-0004-0000-0800-000085030000}"/>
    <hyperlink ref="D211" location="'290321a'!D211" tooltip="Click to drilldown" display="'290321a'!D211" xr:uid="{00000000-0004-0000-0800-000086030000}"/>
    <hyperlink ref="E211" location="'290321a'!E211" tooltip="Click to drilldown" display="'290321a'!E211" xr:uid="{00000000-0004-0000-0800-000087030000}"/>
    <hyperlink ref="F211" location="'290321a'!F211" tooltip="Click to drilldown" display="'290321a'!F211" xr:uid="{00000000-0004-0000-0800-000088030000}"/>
    <hyperlink ref="G211" location="'290321a'!G211" tooltip="Click to drilldown" display="'290321a'!G211" xr:uid="{00000000-0004-0000-0800-000089030000}"/>
    <hyperlink ref="H211" location="'290321a'!H211" tooltip="Click to drilldown" display="'290321a'!H211" xr:uid="{00000000-0004-0000-0800-00008A030000}"/>
    <hyperlink ref="I211" location="'290321a'!I211" tooltip="Click to drilldown" display="'290321a'!I211" xr:uid="{00000000-0004-0000-0800-00008B030000}"/>
    <hyperlink ref="J211" location="'290321a'!J211" tooltip="Click to drilldown" display="'290321a'!J211" xr:uid="{00000000-0004-0000-0800-00008C030000}"/>
    <hyperlink ref="K211" location="'290321a'!K211" tooltip="Click to drilldown" display="'290321a'!K211" xr:uid="{00000000-0004-0000-0800-00008D030000}"/>
    <hyperlink ref="L211" location="'290321a'!L211" tooltip="Click to drilldown" display="'290321a'!L211" xr:uid="{00000000-0004-0000-0800-00008E030000}"/>
    <hyperlink ref="M211" location="'290321a'!M211" tooltip="Click to drilldown" display="'290321a'!M211" xr:uid="{00000000-0004-0000-0800-00008F030000}"/>
    <hyperlink ref="B223" location="'290321a'!B223" tooltip="Click to drilldown" display="'290321a'!B223" xr:uid="{00000000-0004-0000-0800-000090030000}"/>
    <hyperlink ref="C223" location="'290321a'!C223" tooltip="Click to drilldown" display="'290321a'!C223" xr:uid="{00000000-0004-0000-0800-000091030000}"/>
    <hyperlink ref="D223" location="'290321a'!D223" tooltip="Click to drilldown" display="'290321a'!D223" xr:uid="{00000000-0004-0000-0800-000092030000}"/>
    <hyperlink ref="E223" location="'290321a'!E223" tooltip="Click to drilldown" display="'290321a'!E223" xr:uid="{00000000-0004-0000-0800-000093030000}"/>
    <hyperlink ref="F223" location="'290321a'!F223" tooltip="Click to drilldown" display="'290321a'!F223" xr:uid="{00000000-0004-0000-0800-000094030000}"/>
    <hyperlink ref="G223" location="'290321a'!G223" tooltip="Click to drilldown" display="'290321a'!G223" xr:uid="{00000000-0004-0000-0800-000095030000}"/>
    <hyperlink ref="H223" location="'290321a'!H223" tooltip="Click to drilldown" display="'290321a'!H223" xr:uid="{00000000-0004-0000-0800-000096030000}"/>
    <hyperlink ref="I223" location="'290321a'!I223" tooltip="Click to drilldown" display="'290321a'!I223" xr:uid="{00000000-0004-0000-0800-000097030000}"/>
    <hyperlink ref="J223" location="'290321a'!J223" tooltip="Click to drilldown" display="'290321a'!J223" xr:uid="{00000000-0004-0000-0800-000098030000}"/>
    <hyperlink ref="K223" location="'290321a'!K223" tooltip="Click to drilldown" display="'290321a'!K223" xr:uid="{00000000-0004-0000-0800-000099030000}"/>
    <hyperlink ref="L223" location="'290321a'!L223" tooltip="Click to drilldown" display="'290321a'!L223" xr:uid="{00000000-0004-0000-0800-00009A030000}"/>
    <hyperlink ref="M223" location="'290321a'!M223" tooltip="Click to drilldown" display="'290321a'!M223" xr:uid="{00000000-0004-0000-0800-00009B030000}"/>
    <hyperlink ref="B224" location="'290321a'!B224" tooltip="Click to drilldown" display="'290321a'!B224" xr:uid="{00000000-0004-0000-0800-00009C030000}"/>
    <hyperlink ref="C224" location="'290321a'!C224" tooltip="Click to drilldown" display="'290321a'!C224" xr:uid="{00000000-0004-0000-0800-00009D030000}"/>
    <hyperlink ref="D224" location="'290321a'!D224" tooltip="Click to drilldown" display="'290321a'!D224" xr:uid="{00000000-0004-0000-0800-00009E030000}"/>
    <hyperlink ref="E224" location="'290321a'!E224" tooltip="Click to drilldown" display="'290321a'!E224" xr:uid="{00000000-0004-0000-0800-00009F030000}"/>
    <hyperlink ref="F224" location="'290321a'!F224" tooltip="Click to drilldown" display="'290321a'!F224" xr:uid="{00000000-0004-0000-0800-0000A0030000}"/>
    <hyperlink ref="G224" location="'290321a'!G224" tooltip="Click to drilldown" display="'290321a'!G224" xr:uid="{00000000-0004-0000-0800-0000A1030000}"/>
    <hyperlink ref="H224" location="'290321a'!H224" tooltip="Click to drilldown" display="'290321a'!H224" xr:uid="{00000000-0004-0000-0800-0000A2030000}"/>
    <hyperlink ref="I224" location="'290321a'!I224" tooltip="Click to drilldown" display="'290321a'!I224" xr:uid="{00000000-0004-0000-0800-0000A3030000}"/>
    <hyperlink ref="J224" location="'290321a'!J224" tooltip="Click to drilldown" display="'290321a'!J224" xr:uid="{00000000-0004-0000-0800-0000A4030000}"/>
    <hyperlink ref="K224" location="'290321a'!K224" tooltip="Click to drilldown" display="'290321a'!K224" xr:uid="{00000000-0004-0000-0800-0000A5030000}"/>
    <hyperlink ref="L224" location="'290321a'!L224" tooltip="Click to drilldown" display="'290321a'!L224" xr:uid="{00000000-0004-0000-0800-0000A6030000}"/>
    <hyperlink ref="M224" location="'290321a'!M224" tooltip="Click to drilldown" display="'290321a'!M224" xr:uid="{00000000-0004-0000-0800-0000A7030000}"/>
    <hyperlink ref="B225" location="'290321a'!B225" tooltip="Click to drilldown" display="'290321a'!B225" xr:uid="{00000000-0004-0000-0800-0000A8030000}"/>
    <hyperlink ref="C225" location="'290321a'!C225" tooltip="Click to drilldown" display="'290321a'!C225" xr:uid="{00000000-0004-0000-0800-0000A9030000}"/>
    <hyperlink ref="D225" location="'290321a'!D225" tooltip="Click to drilldown" display="'290321a'!D225" xr:uid="{00000000-0004-0000-0800-0000AA030000}"/>
    <hyperlink ref="E225" location="'290321a'!E225" tooltip="Click to drilldown" display="'290321a'!E225" xr:uid="{00000000-0004-0000-0800-0000AB030000}"/>
    <hyperlink ref="F225" location="'290321a'!F225" tooltip="Click to drilldown" display="'290321a'!F225" xr:uid="{00000000-0004-0000-0800-0000AC030000}"/>
    <hyperlink ref="G225" location="'290321a'!G225" tooltip="Click to drilldown" display="'290321a'!G225" xr:uid="{00000000-0004-0000-0800-0000AD030000}"/>
    <hyperlink ref="H225" location="'290321a'!H225" tooltip="Click to drilldown" display="'290321a'!H225" xr:uid="{00000000-0004-0000-0800-0000AE030000}"/>
    <hyperlink ref="I225" location="'290321a'!I225" tooltip="Click to drilldown" display="'290321a'!I225" xr:uid="{00000000-0004-0000-0800-0000AF030000}"/>
    <hyperlink ref="J225" location="'290321a'!J225" tooltip="Click to drilldown" display="'290321a'!J225" xr:uid="{00000000-0004-0000-0800-0000B0030000}"/>
    <hyperlink ref="K225" location="'290321a'!K225" tooltip="Click to drilldown" display="'290321a'!K225" xr:uid="{00000000-0004-0000-0800-0000B1030000}"/>
    <hyperlink ref="L225" location="'290321a'!L225" tooltip="Click to drilldown" display="'290321a'!L225" xr:uid="{00000000-0004-0000-0800-0000B2030000}"/>
    <hyperlink ref="M225" location="'290321a'!M225" tooltip="Click to drilldown" display="'290321a'!M225" xr:uid="{00000000-0004-0000-0800-0000B3030000}"/>
    <hyperlink ref="B226" location="'290321a'!B226" tooltip="Click to drilldown" display="'290321a'!B226" xr:uid="{00000000-0004-0000-0800-0000B4030000}"/>
    <hyperlink ref="C226" location="'290321a'!C226" tooltip="Click to drilldown" display="'290321a'!C226" xr:uid="{00000000-0004-0000-0800-0000B5030000}"/>
    <hyperlink ref="D226" location="'290321a'!D226" tooltip="Click to drilldown" display="'290321a'!D226" xr:uid="{00000000-0004-0000-0800-0000B6030000}"/>
    <hyperlink ref="E226" location="'290321a'!E226" tooltip="Click to drilldown" display="'290321a'!E226" xr:uid="{00000000-0004-0000-0800-0000B7030000}"/>
    <hyperlink ref="F226" location="'290321a'!F226" tooltip="Click to drilldown" display="'290321a'!F226" xr:uid="{00000000-0004-0000-0800-0000B8030000}"/>
    <hyperlink ref="G226" location="'290321a'!G226" tooltip="Click to drilldown" display="'290321a'!G226" xr:uid="{00000000-0004-0000-0800-0000B9030000}"/>
    <hyperlink ref="H226" location="'290321a'!H226" tooltip="Click to drilldown" display="'290321a'!H226" xr:uid="{00000000-0004-0000-0800-0000BA030000}"/>
    <hyperlink ref="I226" location="'290321a'!I226" tooltip="Click to drilldown" display="'290321a'!I226" xr:uid="{00000000-0004-0000-0800-0000BB030000}"/>
    <hyperlink ref="J226" location="'290321a'!J226" tooltip="Click to drilldown" display="'290321a'!J226" xr:uid="{00000000-0004-0000-0800-0000BC030000}"/>
    <hyperlink ref="K226" location="'290321a'!K226" tooltip="Click to drilldown" display="'290321a'!K226" xr:uid="{00000000-0004-0000-0800-0000BD030000}"/>
    <hyperlink ref="L226" location="'290321a'!L226" tooltip="Click to drilldown" display="'290321a'!L226" xr:uid="{00000000-0004-0000-0800-0000BE030000}"/>
    <hyperlink ref="M226" location="'290321a'!M226" tooltip="Click to drilldown" display="'290321a'!M226" xr:uid="{00000000-0004-0000-0800-0000BF030000}"/>
    <hyperlink ref="B227" location="'290321a'!B227" tooltip="Click to drilldown" display="'290321a'!B227" xr:uid="{00000000-0004-0000-0800-0000C0030000}"/>
    <hyperlink ref="C227" location="'290321a'!C227" tooltip="Click to drilldown" display="'290321a'!C227" xr:uid="{00000000-0004-0000-0800-0000C1030000}"/>
    <hyperlink ref="D227" location="'290321a'!D227" tooltip="Click to drilldown" display="'290321a'!D227" xr:uid="{00000000-0004-0000-0800-0000C2030000}"/>
    <hyperlink ref="E227" location="'290321a'!E227" tooltip="Click to drilldown" display="'290321a'!E227" xr:uid="{00000000-0004-0000-0800-0000C3030000}"/>
    <hyperlink ref="F227" location="'290321a'!F227" tooltip="Click to drilldown" display="'290321a'!F227" xr:uid="{00000000-0004-0000-0800-0000C4030000}"/>
    <hyperlink ref="G227" location="'290321a'!G227" tooltip="Click to drilldown" display="'290321a'!G227" xr:uid="{00000000-0004-0000-0800-0000C5030000}"/>
    <hyperlink ref="H227" location="'290321a'!H227" tooltip="Click to drilldown" display="'290321a'!H227" xr:uid="{00000000-0004-0000-0800-0000C6030000}"/>
    <hyperlink ref="I227" location="'290321a'!I227" tooltip="Click to drilldown" display="'290321a'!I227" xr:uid="{00000000-0004-0000-0800-0000C7030000}"/>
    <hyperlink ref="J227" location="'290321a'!J227" tooltip="Click to drilldown" display="'290321a'!J227" xr:uid="{00000000-0004-0000-0800-0000C8030000}"/>
    <hyperlink ref="K227" location="'290321a'!K227" tooltip="Click to drilldown" display="'290321a'!K227" xr:uid="{00000000-0004-0000-0800-0000C9030000}"/>
    <hyperlink ref="L227" location="'290321a'!L227" tooltip="Click to drilldown" display="'290321a'!L227" xr:uid="{00000000-0004-0000-0800-0000CA030000}"/>
    <hyperlink ref="M227" location="'290321a'!M227" tooltip="Click to drilldown" display="'290321a'!M227" xr:uid="{00000000-0004-0000-0800-0000CB030000}"/>
    <hyperlink ref="B228" location="'290321a'!B228" tooltip="Click to drilldown" display="'290321a'!B228" xr:uid="{00000000-0004-0000-0800-0000CC030000}"/>
    <hyperlink ref="C228" location="'290321a'!C228" tooltip="Click to drilldown" display="'290321a'!C228" xr:uid="{00000000-0004-0000-0800-0000CD030000}"/>
    <hyperlink ref="D228" location="'290321a'!D228" tooltip="Click to drilldown" display="'290321a'!D228" xr:uid="{00000000-0004-0000-0800-0000CE030000}"/>
    <hyperlink ref="E228" location="'290321a'!E228" tooltip="Click to drilldown" display="'290321a'!E228" xr:uid="{00000000-0004-0000-0800-0000CF030000}"/>
    <hyperlink ref="F228" location="'290321a'!F228" tooltip="Click to drilldown" display="'290321a'!F228" xr:uid="{00000000-0004-0000-0800-0000D0030000}"/>
    <hyperlink ref="G228" location="'290321a'!G228" tooltip="Click to drilldown" display="'290321a'!G228" xr:uid="{00000000-0004-0000-0800-0000D1030000}"/>
    <hyperlink ref="H228" location="'290321a'!H228" tooltip="Click to drilldown" display="'290321a'!H228" xr:uid="{00000000-0004-0000-0800-0000D2030000}"/>
    <hyperlink ref="I228" location="'290321a'!I228" tooltip="Click to drilldown" display="'290321a'!I228" xr:uid="{00000000-0004-0000-0800-0000D3030000}"/>
    <hyperlink ref="J228" location="'290321a'!J228" tooltip="Click to drilldown" display="'290321a'!J228" xr:uid="{00000000-0004-0000-0800-0000D4030000}"/>
    <hyperlink ref="K228" location="'290321a'!K228" tooltip="Click to drilldown" display="'290321a'!K228" xr:uid="{00000000-0004-0000-0800-0000D5030000}"/>
    <hyperlink ref="L228" location="'290321a'!L228" tooltip="Click to drilldown" display="'290321a'!L228" xr:uid="{00000000-0004-0000-0800-0000D6030000}"/>
    <hyperlink ref="M228" location="'290321a'!M228" tooltip="Click to drilldown" display="'290321a'!M228" xr:uid="{00000000-0004-0000-0800-0000D7030000}"/>
    <hyperlink ref="B232" location="'290321a'!B232" tooltip="Click to drilldown" display="'290321a'!B232" xr:uid="{00000000-0004-0000-0800-0000D8030000}"/>
    <hyperlink ref="C232" location="'290321a'!C232" tooltip="Click to drilldown" display="'290321a'!C232" xr:uid="{00000000-0004-0000-0800-0000D9030000}"/>
    <hyperlink ref="D232" location="'290321a'!D232" tooltip="Click to drilldown" display="'290321a'!D232" xr:uid="{00000000-0004-0000-0800-0000DA030000}"/>
    <hyperlink ref="E232" location="'290321a'!E232" tooltip="Click to drilldown" display="'290321a'!E232" xr:uid="{00000000-0004-0000-0800-0000DB030000}"/>
    <hyperlink ref="F232" location="'290321a'!F232" tooltip="Click to drilldown" display="'290321a'!F232" xr:uid="{00000000-0004-0000-0800-0000DC030000}"/>
    <hyperlink ref="G232" location="'290321a'!G232" tooltip="Click to drilldown" display="'290321a'!G232" xr:uid="{00000000-0004-0000-0800-0000DD030000}"/>
    <hyperlink ref="H232" location="'290321a'!H232" tooltip="Click to drilldown" display="'290321a'!H232" xr:uid="{00000000-0004-0000-0800-0000DE030000}"/>
    <hyperlink ref="I232" location="'290321a'!I232" tooltip="Click to drilldown" display="'290321a'!I232" xr:uid="{00000000-0004-0000-0800-0000DF030000}"/>
    <hyperlink ref="J232" location="'290321a'!J232" tooltip="Click to drilldown" display="'290321a'!J232" xr:uid="{00000000-0004-0000-0800-0000E0030000}"/>
    <hyperlink ref="K232" location="'290321a'!K232" tooltip="Click to drilldown" display="'290321a'!K232" xr:uid="{00000000-0004-0000-0800-0000E1030000}"/>
    <hyperlink ref="L232" location="'290321a'!L232" tooltip="Click to drilldown" display="'290321a'!L232" xr:uid="{00000000-0004-0000-0800-0000E2030000}"/>
    <hyperlink ref="M232" location="'290321a'!M232" tooltip="Click to drilldown" display="'290321a'!M232" xr:uid="{00000000-0004-0000-0800-0000E3030000}"/>
    <hyperlink ref="B233" location="'290321a'!B233" tooltip="Click to drilldown" display="'290321a'!B233" xr:uid="{00000000-0004-0000-0800-0000E4030000}"/>
    <hyperlink ref="C233" location="'290321a'!C233" tooltip="Click to drilldown" display="'290321a'!C233" xr:uid="{00000000-0004-0000-0800-0000E5030000}"/>
    <hyperlink ref="D233" location="'290321a'!D233" tooltip="Click to drilldown" display="'290321a'!D233" xr:uid="{00000000-0004-0000-0800-0000E6030000}"/>
    <hyperlink ref="E233" location="'290321a'!E233" tooltip="Click to drilldown" display="'290321a'!E233" xr:uid="{00000000-0004-0000-0800-0000E7030000}"/>
    <hyperlink ref="F233" location="'290321a'!F233" tooltip="Click to drilldown" display="'290321a'!F233" xr:uid="{00000000-0004-0000-0800-0000E8030000}"/>
    <hyperlink ref="G233" location="'290321a'!G233" tooltip="Click to drilldown" display="'290321a'!G233" xr:uid="{00000000-0004-0000-0800-0000E9030000}"/>
    <hyperlink ref="H233" location="'290321a'!H233" tooltip="Click to drilldown" display="'290321a'!H233" xr:uid="{00000000-0004-0000-0800-0000EA030000}"/>
    <hyperlink ref="I233" location="'290321a'!I233" tooltip="Click to drilldown" display="'290321a'!I233" xr:uid="{00000000-0004-0000-0800-0000EB030000}"/>
    <hyperlink ref="J233" location="'290321a'!J233" tooltip="Click to drilldown" display="'290321a'!J233" xr:uid="{00000000-0004-0000-0800-0000EC030000}"/>
    <hyperlink ref="K233" location="'290321a'!K233" tooltip="Click to drilldown" display="'290321a'!K233" xr:uid="{00000000-0004-0000-0800-0000ED030000}"/>
    <hyperlink ref="L233" location="'290321a'!L233" tooltip="Click to drilldown" display="'290321a'!L233" xr:uid="{00000000-0004-0000-0800-0000EE030000}"/>
    <hyperlink ref="M233" location="'290321a'!M233" tooltip="Click to drilldown" display="'290321a'!M233" xr:uid="{00000000-0004-0000-0800-0000EF030000}"/>
    <hyperlink ref="B234" location="'290321a'!B234" tooltip="Click to drilldown" display="'290321a'!B234" xr:uid="{00000000-0004-0000-0800-0000F0030000}"/>
    <hyperlink ref="C234" location="'290321a'!C234" tooltip="Click to drilldown" display="'290321a'!C234" xr:uid="{00000000-0004-0000-0800-0000F1030000}"/>
    <hyperlink ref="D234" location="'290321a'!D234" tooltip="Click to drilldown" display="'290321a'!D234" xr:uid="{00000000-0004-0000-0800-0000F2030000}"/>
    <hyperlink ref="E234" location="'290321a'!E234" tooltip="Click to drilldown" display="'290321a'!E234" xr:uid="{00000000-0004-0000-0800-0000F3030000}"/>
    <hyperlink ref="F234" location="'290321a'!F234" tooltip="Click to drilldown" display="'290321a'!F234" xr:uid="{00000000-0004-0000-0800-0000F4030000}"/>
    <hyperlink ref="G234" location="'290321a'!G234" tooltip="Click to drilldown" display="'290321a'!G234" xr:uid="{00000000-0004-0000-0800-0000F5030000}"/>
    <hyperlink ref="H234" location="'290321a'!H234" tooltip="Click to drilldown" display="'290321a'!H234" xr:uid="{00000000-0004-0000-0800-0000F6030000}"/>
    <hyperlink ref="I234" location="'290321a'!I234" tooltip="Click to drilldown" display="'290321a'!I234" xr:uid="{00000000-0004-0000-0800-0000F7030000}"/>
    <hyperlink ref="J234" location="'290321a'!J234" tooltip="Click to drilldown" display="'290321a'!J234" xr:uid="{00000000-0004-0000-0800-0000F8030000}"/>
    <hyperlink ref="K234" location="'290321a'!K234" tooltip="Click to drilldown" display="'290321a'!K234" xr:uid="{00000000-0004-0000-0800-0000F9030000}"/>
    <hyperlink ref="L234" location="'290321a'!L234" tooltip="Click to drilldown" display="'290321a'!L234" xr:uid="{00000000-0004-0000-0800-0000FA030000}"/>
    <hyperlink ref="M234" location="'290321a'!M234" tooltip="Click to drilldown" display="'290321a'!M234" xr:uid="{00000000-0004-0000-0800-0000FB030000}"/>
    <hyperlink ref="B235" location="'290321a'!B235" tooltip="Click to drilldown" display="'290321a'!B235" xr:uid="{00000000-0004-0000-0800-0000FC030000}"/>
    <hyperlink ref="C235" location="'290321a'!C235" tooltip="Click to drilldown" display="'290321a'!C235" xr:uid="{00000000-0004-0000-0800-0000FD030000}"/>
    <hyperlink ref="D235" location="'290321a'!D235" tooltip="Click to drilldown" display="'290321a'!D235" xr:uid="{00000000-0004-0000-0800-0000FE030000}"/>
    <hyperlink ref="E235" location="'290321a'!E235" tooltip="Click to drilldown" display="'290321a'!E235" xr:uid="{00000000-0004-0000-0800-0000FF030000}"/>
    <hyperlink ref="F235" location="'290321a'!F235" tooltip="Click to drilldown" display="'290321a'!F235" xr:uid="{00000000-0004-0000-0800-000000040000}"/>
    <hyperlink ref="G235" location="'290321a'!G235" tooltip="Click to drilldown" display="'290321a'!G235" xr:uid="{00000000-0004-0000-0800-000001040000}"/>
    <hyperlink ref="H235" location="'290321a'!H235" tooltip="Click to drilldown" display="'290321a'!H235" xr:uid="{00000000-0004-0000-0800-000002040000}"/>
    <hyperlink ref="I235" location="'290321a'!I235" tooltip="Click to drilldown" display="'290321a'!I235" xr:uid="{00000000-0004-0000-0800-000003040000}"/>
    <hyperlink ref="J235" location="'290321a'!J235" tooltip="Click to drilldown" display="'290321a'!J235" xr:uid="{00000000-0004-0000-0800-000004040000}"/>
    <hyperlink ref="K235" location="'290321a'!K235" tooltip="Click to drilldown" display="'290321a'!K235" xr:uid="{00000000-0004-0000-0800-000005040000}"/>
    <hyperlink ref="L235" location="'290321a'!L235" tooltip="Click to drilldown" display="'290321a'!L235" xr:uid="{00000000-0004-0000-0800-000006040000}"/>
    <hyperlink ref="M235" location="'290321a'!M235" tooltip="Click to drilldown" display="'290321a'!M235" xr:uid="{00000000-0004-0000-0800-000007040000}"/>
    <hyperlink ref="B236" location="'290321a'!B236" tooltip="Click to drilldown" display="'290321a'!B236" xr:uid="{00000000-0004-0000-0800-000008040000}"/>
    <hyperlink ref="C236" location="'290321a'!C236" tooltip="Click to drilldown" display="'290321a'!C236" xr:uid="{00000000-0004-0000-0800-000009040000}"/>
    <hyperlink ref="D236" location="'290321a'!D236" tooltip="Click to drilldown" display="'290321a'!D236" xr:uid="{00000000-0004-0000-0800-00000A040000}"/>
    <hyperlink ref="E236" location="'290321a'!E236" tooltip="Click to drilldown" display="'290321a'!E236" xr:uid="{00000000-0004-0000-0800-00000B040000}"/>
    <hyperlink ref="F236" location="'290321a'!F236" tooltip="Click to drilldown" display="'290321a'!F236" xr:uid="{00000000-0004-0000-0800-00000C040000}"/>
    <hyperlink ref="G236" location="'290321a'!G236" tooltip="Click to drilldown" display="'290321a'!G236" xr:uid="{00000000-0004-0000-0800-00000D040000}"/>
    <hyperlink ref="H236" location="'290321a'!H236" tooltip="Click to drilldown" display="'290321a'!H236" xr:uid="{00000000-0004-0000-0800-00000E040000}"/>
    <hyperlink ref="I236" location="'290321a'!I236" tooltip="Click to drilldown" display="'290321a'!I236" xr:uid="{00000000-0004-0000-0800-00000F040000}"/>
    <hyperlink ref="J236" location="'290321a'!J236" tooltip="Click to drilldown" display="'290321a'!J236" xr:uid="{00000000-0004-0000-0800-000010040000}"/>
    <hyperlink ref="K236" location="'290321a'!K236" tooltip="Click to drilldown" display="'290321a'!K236" xr:uid="{00000000-0004-0000-0800-000011040000}"/>
    <hyperlink ref="L236" location="'290321a'!L236" tooltip="Click to drilldown" display="'290321a'!L236" xr:uid="{00000000-0004-0000-0800-000012040000}"/>
    <hyperlink ref="M236" location="'290321a'!M236" tooltip="Click to drilldown" display="'290321a'!M236" xr:uid="{00000000-0004-0000-0800-000013040000}"/>
    <hyperlink ref="B237" location="'290321a'!B237" tooltip="Click to drilldown" display="'290321a'!B237" xr:uid="{00000000-0004-0000-0800-000014040000}"/>
    <hyperlink ref="C237" location="'290321a'!C237" tooltip="Click to drilldown" display="'290321a'!C237" xr:uid="{00000000-0004-0000-0800-000015040000}"/>
    <hyperlink ref="D237" location="'290321a'!D237" tooltip="Click to drilldown" display="'290321a'!D237" xr:uid="{00000000-0004-0000-0800-000016040000}"/>
    <hyperlink ref="E237" location="'290321a'!E237" tooltip="Click to drilldown" display="'290321a'!E237" xr:uid="{00000000-0004-0000-0800-000017040000}"/>
    <hyperlink ref="F237" location="'290321a'!F237" tooltip="Click to drilldown" display="'290321a'!F237" xr:uid="{00000000-0004-0000-0800-000018040000}"/>
    <hyperlink ref="G237" location="'290321a'!G237" tooltip="Click to drilldown" display="'290321a'!G237" xr:uid="{00000000-0004-0000-0800-000019040000}"/>
    <hyperlink ref="H237" location="'290321a'!H237" tooltip="Click to drilldown" display="'290321a'!H237" xr:uid="{00000000-0004-0000-0800-00001A040000}"/>
    <hyperlink ref="I237" location="'290321a'!I237" tooltip="Click to drilldown" display="'290321a'!I237" xr:uid="{00000000-0004-0000-0800-00001B040000}"/>
    <hyperlink ref="J237" location="'290321a'!J237" tooltip="Click to drilldown" display="'290321a'!J237" xr:uid="{00000000-0004-0000-0800-00001C040000}"/>
    <hyperlink ref="K237" location="'290321a'!K237" tooltip="Click to drilldown" display="'290321a'!K237" xr:uid="{00000000-0004-0000-0800-00001D040000}"/>
    <hyperlink ref="L237" location="'290321a'!L237" tooltip="Click to drilldown" display="'290321a'!L237" xr:uid="{00000000-0004-0000-0800-00001E040000}"/>
    <hyperlink ref="M237" location="'290321a'!M237" tooltip="Click to drilldown" display="'290321a'!M237" xr:uid="{00000000-0004-0000-0800-00001F040000}"/>
    <hyperlink ref="B242" location="'290321a'!B242" tooltip="Click to drilldown" display="'290321a'!B242" xr:uid="{00000000-0004-0000-0800-000020040000}"/>
    <hyperlink ref="C242" location="'290321a'!C242" tooltip="Click to drilldown" display="'290321a'!C242" xr:uid="{00000000-0004-0000-0800-000021040000}"/>
    <hyperlink ref="D242" location="'290321a'!D242" tooltip="Click to drilldown" display="'290321a'!D242" xr:uid="{00000000-0004-0000-0800-000022040000}"/>
    <hyperlink ref="E242" location="'290321a'!E242" tooltip="Click to drilldown" display="'290321a'!E242" xr:uid="{00000000-0004-0000-0800-000023040000}"/>
    <hyperlink ref="F242" location="'290321a'!F242" tooltip="Click to drilldown" display="'290321a'!F242" xr:uid="{00000000-0004-0000-0800-000024040000}"/>
    <hyperlink ref="G242" location="'290321a'!G242" tooltip="Click to drilldown" display="'290321a'!G242" xr:uid="{00000000-0004-0000-0800-000025040000}"/>
    <hyperlink ref="H242" location="'290321a'!H242" tooltip="Click to drilldown" display="'290321a'!H242" xr:uid="{00000000-0004-0000-0800-000026040000}"/>
    <hyperlink ref="I242" location="'290321a'!I242" tooltip="Click to drilldown" display="'290321a'!I242" xr:uid="{00000000-0004-0000-0800-000027040000}"/>
    <hyperlink ref="J242" location="'290321a'!J242" tooltip="Click to drilldown" display="'290321a'!J242" xr:uid="{00000000-0004-0000-0800-000028040000}"/>
    <hyperlink ref="K242" location="'290321a'!K242" tooltip="Click to drilldown" display="'290321a'!K242" xr:uid="{00000000-0004-0000-0800-000029040000}"/>
    <hyperlink ref="L242" location="'290321a'!L242" tooltip="Click to drilldown" display="'290321a'!L242" xr:uid="{00000000-0004-0000-0800-00002A040000}"/>
    <hyperlink ref="M242" location="'290321a'!M242" tooltip="Click to drilldown" display="'290321a'!M242" xr:uid="{00000000-0004-0000-0800-00002B040000}"/>
    <hyperlink ref="B248" location="'290321a'!B248" tooltip="Click to drilldown" display="'290321a'!B248" xr:uid="{00000000-0004-0000-0800-00002C040000}"/>
    <hyperlink ref="C248" location="'290321a'!C248" tooltip="Click to drilldown" display="'290321a'!C248" xr:uid="{00000000-0004-0000-0800-00002D040000}"/>
    <hyperlink ref="D248" location="'290321a'!D248" tooltip="Click to drilldown" display="'290321a'!D248" xr:uid="{00000000-0004-0000-0800-00002E040000}"/>
    <hyperlink ref="E248" location="'290321a'!E248" tooltip="Click to drilldown" display="'290321a'!E248" xr:uid="{00000000-0004-0000-0800-00002F040000}"/>
    <hyperlink ref="F248" location="'290321a'!F248" tooltip="Click to drilldown" display="'290321a'!F248" xr:uid="{00000000-0004-0000-0800-000030040000}"/>
    <hyperlink ref="G248" location="'290321a'!G248" tooltip="Click to drilldown" display="'290321a'!G248" xr:uid="{00000000-0004-0000-0800-000031040000}"/>
    <hyperlink ref="H248" location="'290321a'!H248" tooltip="Click to drilldown" display="'290321a'!H248" xr:uid="{00000000-0004-0000-0800-000032040000}"/>
    <hyperlink ref="I248" location="'290321a'!I248" tooltip="Click to drilldown" display="'290321a'!I248" xr:uid="{00000000-0004-0000-0800-000033040000}"/>
    <hyperlink ref="J248" location="'290321a'!J248" tooltip="Click to drilldown" display="'290321a'!J248" xr:uid="{00000000-0004-0000-0800-000034040000}"/>
    <hyperlink ref="K248" location="'290321a'!K248" tooltip="Click to drilldown" display="'290321a'!K248" xr:uid="{00000000-0004-0000-0800-000035040000}"/>
    <hyperlink ref="L248" location="'290321a'!L248" tooltip="Click to drilldown" display="'290321a'!L248" xr:uid="{00000000-0004-0000-0800-000036040000}"/>
    <hyperlink ref="M248" location="'290321a'!M248" tooltip="Click to drilldown" display="'290321a'!M248" xr:uid="{00000000-0004-0000-0800-000037040000}"/>
    <hyperlink ref="B252" location="'290321a'!B252" tooltip="Click to drilldown" display="'290321a'!B252" xr:uid="{00000000-0004-0000-0800-000038040000}"/>
    <hyperlink ref="C252" location="'290321a'!C252" tooltip="Click to drilldown" display="'290321a'!C252" xr:uid="{00000000-0004-0000-0800-000039040000}"/>
    <hyperlink ref="D252" location="'290321a'!D252" tooltip="Click to drilldown" display="'290321a'!D252" xr:uid="{00000000-0004-0000-0800-00003A040000}"/>
    <hyperlink ref="E252" location="'290321a'!E252" tooltip="Click to drilldown" display="'290321a'!E252" xr:uid="{00000000-0004-0000-0800-00003B040000}"/>
    <hyperlink ref="F252" location="'290321a'!F252" tooltip="Click to drilldown" display="'290321a'!F252" xr:uid="{00000000-0004-0000-0800-00003C040000}"/>
    <hyperlink ref="G252" location="'290321a'!G252" tooltip="Click to drilldown" display="'290321a'!G252" xr:uid="{00000000-0004-0000-0800-00003D040000}"/>
    <hyperlink ref="H252" location="'290321a'!H252" tooltip="Click to drilldown" display="'290321a'!H252" xr:uid="{00000000-0004-0000-0800-00003E040000}"/>
    <hyperlink ref="I252" location="'290321a'!I252" tooltip="Click to drilldown" display="'290321a'!I252" xr:uid="{00000000-0004-0000-0800-00003F040000}"/>
    <hyperlink ref="J252" location="'290321a'!J252" tooltip="Click to drilldown" display="'290321a'!J252" xr:uid="{00000000-0004-0000-0800-000040040000}"/>
    <hyperlink ref="K252" location="'290321a'!K252" tooltip="Click to drilldown" display="'290321a'!K252" xr:uid="{00000000-0004-0000-0800-000041040000}"/>
    <hyperlink ref="L252" location="'290321a'!L252" tooltip="Click to drilldown" display="'290321a'!L252" xr:uid="{00000000-0004-0000-0800-000042040000}"/>
    <hyperlink ref="M252" location="'290321a'!M252" tooltip="Click to drilldown" display="'290321a'!M252" xr:uid="{00000000-0004-0000-0800-000043040000}"/>
    <hyperlink ref="B253" location="'290321a'!B253" tooltip="Click to drilldown" display="'290321a'!B253" xr:uid="{00000000-0004-0000-0800-000044040000}"/>
    <hyperlink ref="C253" location="'290321a'!C253" tooltip="Click to drilldown" display="'290321a'!C253" xr:uid="{00000000-0004-0000-0800-000045040000}"/>
    <hyperlink ref="D253" location="'290321a'!D253" tooltip="Click to drilldown" display="'290321a'!D253" xr:uid="{00000000-0004-0000-0800-000046040000}"/>
    <hyperlink ref="E253" location="'290321a'!E253" tooltip="Click to drilldown" display="'290321a'!E253" xr:uid="{00000000-0004-0000-0800-000047040000}"/>
    <hyperlink ref="F253" location="'290321a'!F253" tooltip="Click to drilldown" display="'290321a'!F253" xr:uid="{00000000-0004-0000-0800-000048040000}"/>
    <hyperlink ref="G253" location="'290321a'!G253" tooltip="Click to drilldown" display="'290321a'!G253" xr:uid="{00000000-0004-0000-0800-000049040000}"/>
    <hyperlink ref="H253" location="'290321a'!H253" tooltip="Click to drilldown" display="'290321a'!H253" xr:uid="{00000000-0004-0000-0800-00004A040000}"/>
    <hyperlink ref="I253" location="'290321a'!I253" tooltip="Click to drilldown" display="'290321a'!I253" xr:uid="{00000000-0004-0000-0800-00004B040000}"/>
    <hyperlink ref="J253" location="'290321a'!J253" tooltip="Click to drilldown" display="'290321a'!J253" xr:uid="{00000000-0004-0000-0800-00004C040000}"/>
    <hyperlink ref="K253" location="'290321a'!K253" tooltip="Click to drilldown" display="'290321a'!K253" xr:uid="{00000000-0004-0000-0800-00004D040000}"/>
    <hyperlink ref="L253" location="'290321a'!L253" tooltip="Click to drilldown" display="'290321a'!L253" xr:uid="{00000000-0004-0000-0800-00004E040000}"/>
    <hyperlink ref="M253" location="'290321a'!M253" tooltip="Click to drilldown" display="'290321a'!M253" xr:uid="{00000000-0004-0000-0800-00004F040000}"/>
    <hyperlink ref="B257" location="'290321a'!B257" tooltip="Click to drilldown" display="'290321a'!B257" xr:uid="{00000000-0004-0000-0800-000050040000}"/>
    <hyperlink ref="C257" location="'290321a'!C257" tooltip="Click to drilldown" display="'290321a'!C257" xr:uid="{00000000-0004-0000-0800-000051040000}"/>
    <hyperlink ref="D257" location="'290321a'!D257" tooltip="Click to drilldown" display="'290321a'!D257" xr:uid="{00000000-0004-0000-0800-000052040000}"/>
    <hyperlink ref="E257" location="'290321a'!E257" tooltip="Click to drilldown" display="'290321a'!E257" xr:uid="{00000000-0004-0000-0800-000053040000}"/>
    <hyperlink ref="F257" location="'290321a'!F257" tooltip="Click to drilldown" display="'290321a'!F257" xr:uid="{00000000-0004-0000-0800-000054040000}"/>
    <hyperlink ref="G257" location="'290321a'!G257" tooltip="Click to drilldown" display="'290321a'!G257" xr:uid="{00000000-0004-0000-0800-000055040000}"/>
    <hyperlink ref="H257" location="'290321a'!H257" tooltip="Click to drilldown" display="'290321a'!H257" xr:uid="{00000000-0004-0000-0800-000056040000}"/>
    <hyperlink ref="I257" location="'290321a'!I257" tooltip="Click to drilldown" display="'290321a'!I257" xr:uid="{00000000-0004-0000-0800-000057040000}"/>
    <hyperlink ref="J257" location="'290321a'!J257" tooltip="Click to drilldown" display="'290321a'!J257" xr:uid="{00000000-0004-0000-0800-000058040000}"/>
    <hyperlink ref="K257" location="'290321a'!K257" tooltip="Click to drilldown" display="'290321a'!K257" xr:uid="{00000000-0004-0000-0800-000059040000}"/>
    <hyperlink ref="L257" location="'290321a'!L257" tooltip="Click to drilldown" display="'290321a'!L257" xr:uid="{00000000-0004-0000-0800-00005A040000}"/>
    <hyperlink ref="M257" location="'290321a'!M257" tooltip="Click to drilldown" display="'290321a'!M257" xr:uid="{00000000-0004-0000-0800-00005B040000}"/>
    <hyperlink ref="B258" location="'290321a'!B258" tooltip="Click to drilldown" display="'290321a'!B258" xr:uid="{00000000-0004-0000-0800-00005C040000}"/>
    <hyperlink ref="C258" location="'290321a'!C258" tooltip="Click to drilldown" display="'290321a'!C258" xr:uid="{00000000-0004-0000-0800-00005D040000}"/>
    <hyperlink ref="D258" location="'290321a'!D258" tooltip="Click to drilldown" display="'290321a'!D258" xr:uid="{00000000-0004-0000-0800-00005E040000}"/>
    <hyperlink ref="E258" location="'290321a'!E258" tooltip="Click to drilldown" display="'290321a'!E258" xr:uid="{00000000-0004-0000-0800-00005F040000}"/>
    <hyperlink ref="F258" location="'290321a'!F258" tooltip="Click to drilldown" display="'290321a'!F258" xr:uid="{00000000-0004-0000-0800-000060040000}"/>
    <hyperlink ref="G258" location="'290321a'!G258" tooltip="Click to drilldown" display="'290321a'!G258" xr:uid="{00000000-0004-0000-0800-000061040000}"/>
    <hyperlink ref="H258" location="'290321a'!H258" tooltip="Click to drilldown" display="'290321a'!H258" xr:uid="{00000000-0004-0000-0800-000062040000}"/>
    <hyperlink ref="I258" location="'290321a'!I258" tooltip="Click to drilldown" display="'290321a'!I258" xr:uid="{00000000-0004-0000-0800-000063040000}"/>
    <hyperlink ref="J258" location="'290321a'!J258" tooltip="Click to drilldown" display="'290321a'!J258" xr:uid="{00000000-0004-0000-0800-000064040000}"/>
    <hyperlink ref="K258" location="'290321a'!K258" tooltip="Click to drilldown" display="'290321a'!K258" xr:uid="{00000000-0004-0000-0800-000065040000}"/>
    <hyperlink ref="L258" location="'290321a'!L258" tooltip="Click to drilldown" display="'290321a'!L258" xr:uid="{00000000-0004-0000-0800-000066040000}"/>
    <hyperlink ref="M258" location="'290321a'!M258" tooltip="Click to drilldown" display="'290321a'!M258" xr:uid="{00000000-0004-0000-0800-000067040000}"/>
    <hyperlink ref="B259" location="'290321a'!B259" tooltip="Click to drilldown" display="'290321a'!B259" xr:uid="{00000000-0004-0000-0800-000068040000}"/>
    <hyperlink ref="C259" location="'290321a'!C259" tooltip="Click to drilldown" display="'290321a'!C259" xr:uid="{00000000-0004-0000-0800-000069040000}"/>
    <hyperlink ref="D259" location="'290321a'!D259" tooltip="Click to drilldown" display="'290321a'!D259" xr:uid="{00000000-0004-0000-0800-00006A040000}"/>
    <hyperlink ref="E259" location="'290321a'!E259" tooltip="Click to drilldown" display="'290321a'!E259" xr:uid="{00000000-0004-0000-0800-00006B040000}"/>
    <hyperlink ref="F259" location="'290321a'!F259" tooltip="Click to drilldown" display="'290321a'!F259" xr:uid="{00000000-0004-0000-0800-00006C040000}"/>
    <hyperlink ref="G259" location="'290321a'!G259" tooltip="Click to drilldown" display="'290321a'!G259" xr:uid="{00000000-0004-0000-0800-00006D040000}"/>
    <hyperlink ref="H259" location="'290321a'!H259" tooltip="Click to drilldown" display="'290321a'!H259" xr:uid="{00000000-0004-0000-0800-00006E040000}"/>
    <hyperlink ref="I259" location="'290321a'!I259" tooltip="Click to drilldown" display="'290321a'!I259" xr:uid="{00000000-0004-0000-0800-00006F040000}"/>
    <hyperlink ref="J259" location="'290321a'!J259" tooltip="Click to drilldown" display="'290321a'!J259" xr:uid="{00000000-0004-0000-0800-000070040000}"/>
    <hyperlink ref="K259" location="'290321a'!K259" tooltip="Click to drilldown" display="'290321a'!K259" xr:uid="{00000000-0004-0000-0800-000071040000}"/>
    <hyperlink ref="L259" location="'290321a'!L259" tooltip="Click to drilldown" display="'290321a'!L259" xr:uid="{00000000-0004-0000-0800-000072040000}"/>
    <hyperlink ref="M259" location="'290321a'!M259" tooltip="Click to drilldown" display="'290321a'!M259" xr:uid="{00000000-0004-0000-0800-000073040000}"/>
    <hyperlink ref="B264" location="'290321a'!B264" tooltip="Click to drilldown" display="'290321a'!B264" xr:uid="{00000000-0004-0000-0800-000074040000}"/>
    <hyperlink ref="C264" location="'290321a'!C264" tooltip="Click to drilldown" display="'290321a'!C264" xr:uid="{00000000-0004-0000-0800-000075040000}"/>
    <hyperlink ref="D264" location="'290321a'!D264" tooltip="Click to drilldown" display="'290321a'!D264" xr:uid="{00000000-0004-0000-0800-000076040000}"/>
    <hyperlink ref="E264" location="'290321a'!E264" tooltip="Click to drilldown" display="'290321a'!E264" xr:uid="{00000000-0004-0000-0800-000077040000}"/>
    <hyperlink ref="F264" location="'290321a'!F264" tooltip="Click to drilldown" display="'290321a'!F264" xr:uid="{00000000-0004-0000-0800-000078040000}"/>
    <hyperlink ref="G264" location="'290321a'!G264" tooltip="Click to drilldown" display="'290321a'!G264" xr:uid="{00000000-0004-0000-0800-000079040000}"/>
    <hyperlink ref="H264" location="'290321a'!H264" tooltip="Click to drilldown" display="'290321a'!H264" xr:uid="{00000000-0004-0000-0800-00007A040000}"/>
    <hyperlink ref="I264" location="'290321a'!I264" tooltip="Click to drilldown" display="'290321a'!I264" xr:uid="{00000000-0004-0000-0800-00007B040000}"/>
    <hyperlink ref="J264" location="'290321a'!J264" tooltip="Click to drilldown" display="'290321a'!J264" xr:uid="{00000000-0004-0000-0800-00007C040000}"/>
    <hyperlink ref="K264" location="'290321a'!K264" tooltip="Click to drilldown" display="'290321a'!K264" xr:uid="{00000000-0004-0000-0800-00007D040000}"/>
    <hyperlink ref="L264" location="'290321a'!L264" tooltip="Click to drilldown" display="'290321a'!L264" xr:uid="{00000000-0004-0000-0800-00007E040000}"/>
    <hyperlink ref="M264" location="'290321a'!M264" tooltip="Click to drilldown" display="'290321a'!M264" xr:uid="{00000000-0004-0000-0800-00007F040000}"/>
    <hyperlink ref="B265" location="'290321a'!B265" tooltip="Click to drilldown" display="'290321a'!B265" xr:uid="{00000000-0004-0000-0800-000080040000}"/>
    <hyperlink ref="C265" location="'290321a'!C265" tooltip="Click to drilldown" display="'290321a'!C265" xr:uid="{00000000-0004-0000-0800-000081040000}"/>
    <hyperlink ref="D265" location="'290321a'!D265" tooltip="Click to drilldown" display="'290321a'!D265" xr:uid="{00000000-0004-0000-0800-000082040000}"/>
    <hyperlink ref="E265" location="'290321a'!E265" tooltip="Click to drilldown" display="'290321a'!E265" xr:uid="{00000000-0004-0000-0800-000083040000}"/>
    <hyperlink ref="F265" location="'290321a'!F265" tooltip="Click to drilldown" display="'290321a'!F265" xr:uid="{00000000-0004-0000-0800-000084040000}"/>
    <hyperlink ref="G265" location="'290321a'!G265" tooltip="Click to drilldown" display="'290321a'!G265" xr:uid="{00000000-0004-0000-0800-000085040000}"/>
    <hyperlink ref="H265" location="'290321a'!H265" tooltip="Click to drilldown" display="'290321a'!H265" xr:uid="{00000000-0004-0000-0800-000086040000}"/>
    <hyperlink ref="I265" location="'290321a'!I265" tooltip="Click to drilldown" display="'290321a'!I265" xr:uid="{00000000-0004-0000-0800-000087040000}"/>
    <hyperlink ref="J265" location="'290321a'!J265" tooltip="Click to drilldown" display="'290321a'!J265" xr:uid="{00000000-0004-0000-0800-000088040000}"/>
    <hyperlink ref="K265" location="'290321a'!K265" tooltip="Click to drilldown" display="'290321a'!K265" xr:uid="{00000000-0004-0000-0800-000089040000}"/>
    <hyperlink ref="L265" location="'290321a'!L265" tooltip="Click to drilldown" display="'290321a'!L265" xr:uid="{00000000-0004-0000-0800-00008A040000}"/>
    <hyperlink ref="M265" location="'290321a'!M265" tooltip="Click to drilldown" display="'290321a'!M265" xr:uid="{00000000-0004-0000-0800-00008B040000}"/>
    <hyperlink ref="B266" location="'290321a'!B266" tooltip="Click to drilldown" display="'290321a'!B266" xr:uid="{00000000-0004-0000-0800-00008C040000}"/>
    <hyperlink ref="C266" location="'290321a'!C266" tooltip="Click to drilldown" display="'290321a'!C266" xr:uid="{00000000-0004-0000-0800-00008D040000}"/>
    <hyperlink ref="D266" location="'290321a'!D266" tooltip="Click to drilldown" display="'290321a'!D266" xr:uid="{00000000-0004-0000-0800-00008E040000}"/>
    <hyperlink ref="E266" location="'290321a'!E266" tooltip="Click to drilldown" display="'290321a'!E266" xr:uid="{00000000-0004-0000-0800-00008F040000}"/>
    <hyperlink ref="F266" location="'290321a'!F266" tooltip="Click to drilldown" display="'290321a'!F266" xr:uid="{00000000-0004-0000-0800-000090040000}"/>
    <hyperlink ref="G266" location="'290321a'!G266" tooltip="Click to drilldown" display="'290321a'!G266" xr:uid="{00000000-0004-0000-0800-000091040000}"/>
    <hyperlink ref="H266" location="'290321a'!H266" tooltip="Click to drilldown" display="'290321a'!H266" xr:uid="{00000000-0004-0000-0800-000092040000}"/>
    <hyperlink ref="I266" location="'290321a'!I266" tooltip="Click to drilldown" display="'290321a'!I266" xr:uid="{00000000-0004-0000-0800-000093040000}"/>
    <hyperlink ref="J266" location="'290321a'!J266" tooltip="Click to drilldown" display="'290321a'!J266" xr:uid="{00000000-0004-0000-0800-000094040000}"/>
    <hyperlink ref="K266" location="'290321a'!K266" tooltip="Click to drilldown" display="'290321a'!K266" xr:uid="{00000000-0004-0000-0800-000095040000}"/>
    <hyperlink ref="L266" location="'290321a'!L266" tooltip="Click to drilldown" display="'290321a'!L266" xr:uid="{00000000-0004-0000-0800-000096040000}"/>
    <hyperlink ref="M266" location="'290321a'!M266" tooltip="Click to drilldown" display="'290321a'!M266" xr:uid="{00000000-0004-0000-0800-000097040000}"/>
    <hyperlink ref="B267" location="'290321a'!B267" tooltip="Click to drilldown" display="'290321a'!B267" xr:uid="{00000000-0004-0000-0800-000098040000}"/>
    <hyperlink ref="C267" location="'290321a'!C267" tooltip="Click to drilldown" display="'290321a'!C267" xr:uid="{00000000-0004-0000-0800-000099040000}"/>
    <hyperlink ref="D267" location="'290321a'!D267" tooltip="Click to drilldown" display="'290321a'!D267" xr:uid="{00000000-0004-0000-0800-00009A040000}"/>
    <hyperlink ref="E267" location="'290321a'!E267" tooltip="Click to drilldown" display="'290321a'!E267" xr:uid="{00000000-0004-0000-0800-00009B040000}"/>
    <hyperlink ref="F267" location="'290321a'!F267" tooltip="Click to drilldown" display="'290321a'!F267" xr:uid="{00000000-0004-0000-0800-00009C040000}"/>
    <hyperlink ref="G267" location="'290321a'!G267" tooltip="Click to drilldown" display="'290321a'!G267" xr:uid="{00000000-0004-0000-0800-00009D040000}"/>
    <hyperlink ref="H267" location="'290321a'!H267" tooltip="Click to drilldown" display="'290321a'!H267" xr:uid="{00000000-0004-0000-0800-00009E040000}"/>
    <hyperlink ref="I267" location="'290321a'!I267" tooltip="Click to drilldown" display="'290321a'!I267" xr:uid="{00000000-0004-0000-0800-00009F040000}"/>
    <hyperlink ref="J267" location="'290321a'!J267" tooltip="Click to drilldown" display="'290321a'!J267" xr:uid="{00000000-0004-0000-0800-0000A0040000}"/>
    <hyperlink ref="K267" location="'290321a'!K267" tooltip="Click to drilldown" display="'290321a'!K267" xr:uid="{00000000-0004-0000-0800-0000A1040000}"/>
    <hyperlink ref="L267" location="'290321a'!L267" tooltip="Click to drilldown" display="'290321a'!L267" xr:uid="{00000000-0004-0000-0800-0000A2040000}"/>
    <hyperlink ref="M267" location="'290321a'!M267" tooltip="Click to drilldown" display="'290321a'!M267" xr:uid="{00000000-0004-0000-0800-0000A3040000}"/>
    <hyperlink ref="B268" location="'290321a'!B268" tooltip="Click to drilldown" display="'290321a'!B268" xr:uid="{00000000-0004-0000-0800-0000A4040000}"/>
    <hyperlink ref="C268" location="'290321a'!C268" tooltip="Click to drilldown" display="'290321a'!C268" xr:uid="{00000000-0004-0000-0800-0000A5040000}"/>
    <hyperlink ref="D268" location="'290321a'!D268" tooltip="Click to drilldown" display="'290321a'!D268" xr:uid="{00000000-0004-0000-0800-0000A6040000}"/>
    <hyperlink ref="E268" location="'290321a'!E268" tooltip="Click to drilldown" display="'290321a'!E268" xr:uid="{00000000-0004-0000-0800-0000A7040000}"/>
    <hyperlink ref="F268" location="'290321a'!F268" tooltip="Click to drilldown" display="'290321a'!F268" xr:uid="{00000000-0004-0000-0800-0000A8040000}"/>
    <hyperlink ref="G268" location="'290321a'!G268" tooltip="Click to drilldown" display="'290321a'!G268" xr:uid="{00000000-0004-0000-0800-0000A9040000}"/>
    <hyperlink ref="H268" location="'290321a'!H268" tooltip="Click to drilldown" display="'290321a'!H268" xr:uid="{00000000-0004-0000-0800-0000AA040000}"/>
    <hyperlink ref="I268" location="'290321a'!I268" tooltip="Click to drilldown" display="'290321a'!I268" xr:uid="{00000000-0004-0000-0800-0000AB040000}"/>
    <hyperlink ref="J268" location="'290321a'!J268" tooltip="Click to drilldown" display="'290321a'!J268" xr:uid="{00000000-0004-0000-0800-0000AC040000}"/>
    <hyperlink ref="K268" location="'290321a'!K268" tooltip="Click to drilldown" display="'290321a'!K268" xr:uid="{00000000-0004-0000-0800-0000AD040000}"/>
    <hyperlink ref="L268" location="'290321a'!L268" tooltip="Click to drilldown" display="'290321a'!L268" xr:uid="{00000000-0004-0000-0800-0000AE040000}"/>
    <hyperlink ref="M268" location="'290321a'!M268" tooltip="Click to drilldown" display="'290321a'!M268" xr:uid="{00000000-0004-0000-0800-0000AF040000}"/>
    <hyperlink ref="B269" location="'290321a'!B269" tooltip="Click to drilldown" display="'290321a'!B269" xr:uid="{00000000-0004-0000-0800-0000B0040000}"/>
    <hyperlink ref="C269" location="'290321a'!C269" tooltip="Click to drilldown" display="'290321a'!C269" xr:uid="{00000000-0004-0000-0800-0000B1040000}"/>
    <hyperlink ref="D269" location="'290321a'!D269" tooltip="Click to drilldown" display="'290321a'!D269" xr:uid="{00000000-0004-0000-0800-0000B2040000}"/>
    <hyperlink ref="E269" location="'290321a'!E269" tooltip="Click to drilldown" display="'290321a'!E269" xr:uid="{00000000-0004-0000-0800-0000B3040000}"/>
    <hyperlink ref="F269" location="'290321a'!F269" tooltip="Click to drilldown" display="'290321a'!F269" xr:uid="{00000000-0004-0000-0800-0000B4040000}"/>
    <hyperlink ref="G269" location="'290321a'!G269" tooltip="Click to drilldown" display="'290321a'!G269" xr:uid="{00000000-0004-0000-0800-0000B5040000}"/>
    <hyperlink ref="H269" location="'290321a'!H269" tooltip="Click to drilldown" display="'290321a'!H269" xr:uid="{00000000-0004-0000-0800-0000B6040000}"/>
    <hyperlink ref="I269" location="'290321a'!I269" tooltip="Click to drilldown" display="'290321a'!I269" xr:uid="{00000000-0004-0000-0800-0000B7040000}"/>
    <hyperlink ref="J269" location="'290321a'!J269" tooltip="Click to drilldown" display="'290321a'!J269" xr:uid="{00000000-0004-0000-0800-0000B8040000}"/>
    <hyperlink ref="K269" location="'290321a'!K269" tooltip="Click to drilldown" display="'290321a'!K269" xr:uid="{00000000-0004-0000-0800-0000B9040000}"/>
    <hyperlink ref="L269" location="'290321a'!L269" tooltip="Click to drilldown" display="'290321a'!L269" xr:uid="{00000000-0004-0000-0800-0000BA040000}"/>
    <hyperlink ref="M269" location="'290321a'!M269" tooltip="Click to drilldown" display="'290321a'!M269" xr:uid="{00000000-0004-0000-0800-0000BB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7" min="1" max="6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72"/>
  <sheetViews>
    <sheetView showGridLines="0" topLeftCell="B31" workbookViewId="0">
      <selection activeCell="C64" sqref="C64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Draft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411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3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22190000</v>
      </c>
      <c r="E12" s="83">
        <v>23074975</v>
      </c>
      <c r="F12" s="83">
        <v>23995257.129999999</v>
      </c>
      <c r="G12" s="84">
        <v>24952255.449999999</v>
      </c>
      <c r="H12" s="44">
        <v>25944524.91</v>
      </c>
      <c r="I12" s="45">
        <v>26976310.52</v>
      </c>
      <c r="J12" s="45">
        <v>28049187.690000001</v>
      </c>
      <c r="K12" s="45">
        <v>29164794.68</v>
      </c>
      <c r="L12" s="45">
        <v>30324835.140000001</v>
      </c>
      <c r="M12" s="45">
        <v>31531080.670000002</v>
      </c>
    </row>
    <row r="13" spans="1:14" x14ac:dyDescent="0.25">
      <c r="A13" s="13" t="s">
        <v>215</v>
      </c>
      <c r="B13" s="80" t="s">
        <v>145</v>
      </c>
      <c r="C13" s="81">
        <v>6958005.29</v>
      </c>
      <c r="D13" s="82">
        <v>7600681.5999999996</v>
      </c>
      <c r="E13" s="83">
        <v>8101902.6200000001</v>
      </c>
      <c r="F13" s="83">
        <v>8283927.8099999996</v>
      </c>
      <c r="G13" s="84">
        <v>8610095.0899999999</v>
      </c>
      <c r="H13" s="44">
        <v>8897166.4000000004</v>
      </c>
      <c r="I13" s="45">
        <v>9297573.9100000001</v>
      </c>
      <c r="J13" s="45">
        <v>9611847</v>
      </c>
      <c r="K13" s="45">
        <v>10040536.199999999</v>
      </c>
      <c r="L13" s="45">
        <v>10384213.890000001</v>
      </c>
      <c r="M13" s="45">
        <v>10843475.210000001</v>
      </c>
    </row>
    <row r="14" spans="1:14" x14ac:dyDescent="0.25">
      <c r="A14" s="13" t="s">
        <v>216</v>
      </c>
      <c r="B14" s="80" t="s">
        <v>146</v>
      </c>
      <c r="C14" s="81">
        <v>240000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1260396.3500000001</v>
      </c>
      <c r="D15" s="82">
        <v>1448353.36</v>
      </c>
      <c r="E15" s="83">
        <v>1526136.21</v>
      </c>
      <c r="F15" s="83">
        <v>1576203.39</v>
      </c>
      <c r="G15" s="84">
        <v>1638392.5</v>
      </c>
      <c r="H15" s="44">
        <v>1692783.95</v>
      </c>
      <c r="I15" s="45">
        <v>1759464.2</v>
      </c>
      <c r="J15" s="45">
        <v>1818522.97</v>
      </c>
      <c r="K15" s="45">
        <v>1890051.31</v>
      </c>
      <c r="L15" s="45">
        <v>1954145.41</v>
      </c>
      <c r="M15" s="45">
        <v>2030908.42</v>
      </c>
    </row>
    <row r="16" spans="1:14" x14ac:dyDescent="0.25">
      <c r="A16" s="13" t="s">
        <v>218</v>
      </c>
      <c r="B16" s="80" t="s">
        <v>148</v>
      </c>
      <c r="C16" s="81">
        <v>16459014.52</v>
      </c>
      <c r="D16" s="82">
        <v>12596836.779999999</v>
      </c>
      <c r="E16" s="83">
        <v>10746920.310000001</v>
      </c>
      <c r="F16" s="83">
        <v>10879675.09</v>
      </c>
      <c r="G16" s="84">
        <v>11052876.75</v>
      </c>
      <c r="H16" s="44">
        <v>11174070.98</v>
      </c>
      <c r="I16" s="45">
        <v>11327605.59</v>
      </c>
      <c r="J16" s="45">
        <v>11487088.26</v>
      </c>
      <c r="K16" s="45">
        <v>11648623.07</v>
      </c>
      <c r="L16" s="45">
        <v>11864316.960000001</v>
      </c>
      <c r="M16" s="45">
        <v>12033279.699999999</v>
      </c>
    </row>
    <row r="17" spans="1:13" x14ac:dyDescent="0.25">
      <c r="A17" s="13" t="s">
        <v>219</v>
      </c>
      <c r="B17" s="80" t="s">
        <v>149</v>
      </c>
      <c r="C17" s="81">
        <v>18865245.399999999</v>
      </c>
      <c r="D17" s="82">
        <v>19218564.960000001</v>
      </c>
      <c r="E17" s="83">
        <v>19299403.399999999</v>
      </c>
      <c r="F17" s="83">
        <v>19926517.010000002</v>
      </c>
      <c r="G17" s="84">
        <v>20596021.73</v>
      </c>
      <c r="H17" s="44">
        <v>21276700.359999999</v>
      </c>
      <c r="I17" s="45">
        <v>22005363.120000001</v>
      </c>
      <c r="J17" s="45">
        <v>22734849</v>
      </c>
      <c r="K17" s="45">
        <v>23514026.390000001</v>
      </c>
      <c r="L17" s="45">
        <v>24295794.5</v>
      </c>
      <c r="M17" s="45">
        <v>25129084.370000001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65447147.559999995</v>
      </c>
      <c r="D19" s="66">
        <f t="shared" ref="D19:M19" si="1">SUM(D11:D18)</f>
        <v>63334436.700000003</v>
      </c>
      <c r="E19" s="65">
        <f t="shared" si="1"/>
        <v>63029337.539999999</v>
      </c>
      <c r="F19" s="65">
        <f t="shared" si="1"/>
        <v>64941580.430000007</v>
      </c>
      <c r="G19" s="67">
        <f t="shared" si="1"/>
        <v>67129641.519999996</v>
      </c>
      <c r="H19" s="43">
        <f t="shared" si="1"/>
        <v>69265246.600000009</v>
      </c>
      <c r="I19" s="31">
        <f t="shared" si="1"/>
        <v>71646317.340000004</v>
      </c>
      <c r="J19" s="31">
        <f t="shared" si="1"/>
        <v>73981494.919999987</v>
      </c>
      <c r="K19" s="31">
        <f t="shared" si="1"/>
        <v>76538031.650000006</v>
      </c>
      <c r="L19" s="31">
        <f t="shared" si="1"/>
        <v>79103305.900000006</v>
      </c>
      <c r="M19" s="31">
        <f t="shared" si="1"/>
        <v>81847828.370000005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21856150.899999999</v>
      </c>
      <c r="D21" s="82">
        <v>23169035.52</v>
      </c>
      <c r="E21" s="81">
        <v>24103246.829999998</v>
      </c>
      <c r="F21" s="81">
        <v>24884482.149999999</v>
      </c>
      <c r="G21" s="86">
        <v>25706077.140000001</v>
      </c>
      <c r="H21" s="46">
        <v>26521987.23</v>
      </c>
      <c r="I21" s="47">
        <v>27362244.559999999</v>
      </c>
      <c r="J21" s="47">
        <v>28227582.09</v>
      </c>
      <c r="K21" s="47">
        <v>29118743.460000001</v>
      </c>
      <c r="L21" s="47">
        <v>30036495.940000001</v>
      </c>
      <c r="M21" s="47">
        <v>30981630.690000001</v>
      </c>
    </row>
    <row r="22" spans="1:13" x14ac:dyDescent="0.25">
      <c r="A22" s="13" t="s">
        <v>221</v>
      </c>
      <c r="B22" s="85" t="s">
        <v>151</v>
      </c>
      <c r="C22" s="81">
        <v>15681639.52</v>
      </c>
      <c r="D22" s="82">
        <v>10001017.970000001</v>
      </c>
      <c r="E22" s="81">
        <v>9271834.3599999994</v>
      </c>
      <c r="F22" s="81">
        <v>9583885.5800000001</v>
      </c>
      <c r="G22" s="86">
        <v>9979432.5099999998</v>
      </c>
      <c r="H22" s="46">
        <v>9878805.2699999996</v>
      </c>
      <c r="I22" s="47">
        <v>10172230.369999999</v>
      </c>
      <c r="J22" s="47">
        <v>10630725.039999999</v>
      </c>
      <c r="K22" s="47">
        <v>11068280.949999999</v>
      </c>
      <c r="L22" s="47">
        <v>10907662.18</v>
      </c>
      <c r="M22" s="47">
        <v>11199832.289999999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462170</v>
      </c>
      <c r="E23" s="81">
        <v>581428</v>
      </c>
      <c r="F23" s="81">
        <v>536900</v>
      </c>
      <c r="G23" s="86">
        <v>500594</v>
      </c>
      <c r="H23" s="46">
        <v>463633</v>
      </c>
      <c r="I23" s="47">
        <v>425838</v>
      </c>
      <c r="J23" s="47">
        <v>387311</v>
      </c>
      <c r="K23" s="47">
        <v>347644</v>
      </c>
      <c r="L23" s="47">
        <v>307180</v>
      </c>
      <c r="M23" s="47">
        <v>265769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4876726.03</v>
      </c>
      <c r="D25" s="82">
        <v>5327471.84</v>
      </c>
      <c r="E25" s="81">
        <v>5504757.4900000002</v>
      </c>
      <c r="F25" s="81">
        <v>5688246.4299999997</v>
      </c>
      <c r="G25" s="86">
        <v>5800508.4299999997</v>
      </c>
      <c r="H25" s="46">
        <v>6011252.8499999996</v>
      </c>
      <c r="I25" s="47">
        <v>6128660.6299999999</v>
      </c>
      <c r="J25" s="47">
        <v>6353366.3600000003</v>
      </c>
      <c r="K25" s="47">
        <v>6476008.6600000001</v>
      </c>
      <c r="L25" s="47">
        <v>6716130.2599999998</v>
      </c>
      <c r="M25" s="47">
        <v>6843677.7400000002</v>
      </c>
    </row>
    <row r="26" spans="1:13" x14ac:dyDescent="0.25">
      <c r="A26" s="13" t="s">
        <v>225</v>
      </c>
      <c r="B26" s="85" t="s">
        <v>155</v>
      </c>
      <c r="C26" s="81">
        <v>11862083.09</v>
      </c>
      <c r="D26" s="82">
        <v>12726244.17</v>
      </c>
      <c r="E26" s="81">
        <v>13140442.699999999</v>
      </c>
      <c r="F26" s="81">
        <v>13568300.439999999</v>
      </c>
      <c r="G26" s="86">
        <v>14010272.33</v>
      </c>
      <c r="H26" s="46">
        <v>14466828.75</v>
      </c>
      <c r="I26" s="47">
        <v>14938455.85</v>
      </c>
      <c r="J26" s="47">
        <v>15425656.300000001</v>
      </c>
      <c r="K26" s="47">
        <v>15928949.17</v>
      </c>
      <c r="L26" s="47">
        <v>16448871.5</v>
      </c>
      <c r="M26" s="47">
        <v>16985978.289999999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64260071.540000007</v>
      </c>
      <c r="D28" s="70">
        <f t="shared" ref="D28:M28" si="2">SUM(D20:D27)</f>
        <v>61809295.5</v>
      </c>
      <c r="E28" s="69">
        <f t="shared" si="2"/>
        <v>62725065.379999995</v>
      </c>
      <c r="F28" s="69">
        <f t="shared" si="2"/>
        <v>64385170.599999994</v>
      </c>
      <c r="G28" s="71">
        <f t="shared" si="2"/>
        <v>66120240.409999996</v>
      </c>
      <c r="H28" s="43">
        <f t="shared" si="2"/>
        <v>67465863.099999994</v>
      </c>
      <c r="I28" s="31">
        <f t="shared" si="2"/>
        <v>69150785.409999996</v>
      </c>
      <c r="J28" s="31">
        <f t="shared" si="2"/>
        <v>71147996.789999992</v>
      </c>
      <c r="K28" s="31">
        <f t="shared" si="2"/>
        <v>73062982.239999995</v>
      </c>
      <c r="L28" s="31">
        <f t="shared" si="2"/>
        <v>74539695.879999995</v>
      </c>
      <c r="M28" s="31">
        <f t="shared" si="2"/>
        <v>76400244.010000005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1187076.0199999884</v>
      </c>
      <c r="D29" s="95">
        <f t="shared" si="3"/>
        <v>1525141.200000003</v>
      </c>
      <c r="E29" s="95">
        <f t="shared" si="3"/>
        <v>304272.16000000387</v>
      </c>
      <c r="F29" s="95">
        <f t="shared" si="3"/>
        <v>556409.83000001311</v>
      </c>
      <c r="G29" s="96">
        <f t="shared" si="3"/>
        <v>1009401.1099999994</v>
      </c>
      <c r="H29" s="50">
        <f t="shared" si="3"/>
        <v>1799383.5000000149</v>
      </c>
      <c r="I29" s="51">
        <f t="shared" si="3"/>
        <v>2495531.9300000072</v>
      </c>
      <c r="J29" s="51">
        <f t="shared" si="3"/>
        <v>2833498.1299999952</v>
      </c>
      <c r="K29" s="51">
        <f t="shared" si="3"/>
        <v>3475049.4100000113</v>
      </c>
      <c r="L29" s="51">
        <f t="shared" si="3"/>
        <v>4563610.0200000107</v>
      </c>
      <c r="M29" s="51">
        <f t="shared" si="3"/>
        <v>5447584.3599999994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32155993</v>
      </c>
      <c r="D31" s="82">
        <v>20086369</v>
      </c>
      <c r="E31" s="81">
        <v>481500</v>
      </c>
      <c r="F31" s="81">
        <v>481500</v>
      </c>
      <c r="G31" s="86">
        <v>481500</v>
      </c>
      <c r="H31" s="46">
        <v>481500</v>
      </c>
      <c r="I31" s="47">
        <v>481500</v>
      </c>
      <c r="J31" s="47">
        <v>481500</v>
      </c>
      <c r="K31" s="47">
        <v>481500</v>
      </c>
      <c r="L31" s="47">
        <v>481500</v>
      </c>
      <c r="M31" s="47">
        <v>481500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33343069.019999988</v>
      </c>
      <c r="D33" s="73">
        <f t="shared" ref="D33:M33" si="4">SUM(D29:D32)</f>
        <v>21611510.200000003</v>
      </c>
      <c r="E33" s="73">
        <f t="shared" si="4"/>
        <v>785772.16000000387</v>
      </c>
      <c r="F33" s="73">
        <f t="shared" si="4"/>
        <v>1037909.8300000131</v>
      </c>
      <c r="G33" s="74">
        <f t="shared" si="4"/>
        <v>1490901.1099999994</v>
      </c>
      <c r="H33" s="50">
        <f t="shared" si="4"/>
        <v>2280883.5000000149</v>
      </c>
      <c r="I33" s="51">
        <f t="shared" si="4"/>
        <v>2977031.9300000072</v>
      </c>
      <c r="J33" s="51">
        <f t="shared" si="4"/>
        <v>3314998.1299999952</v>
      </c>
      <c r="K33" s="51">
        <f t="shared" si="4"/>
        <v>3956549.4100000113</v>
      </c>
      <c r="L33" s="51">
        <f t="shared" si="4"/>
        <v>5045110.0200000107</v>
      </c>
      <c r="M33" s="51">
        <f t="shared" si="4"/>
        <v>5929084.3599999994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-75162421.629999995</v>
      </c>
      <c r="D41" s="82">
        <v>-51228663.520000003</v>
      </c>
      <c r="E41" s="81">
        <v>-8836199.8699999992</v>
      </c>
      <c r="F41" s="81">
        <v>-8992200.0899999999</v>
      </c>
      <c r="G41" s="86">
        <v>-8265199.71</v>
      </c>
      <c r="H41" s="46">
        <v>-8142200.0999999996</v>
      </c>
      <c r="I41" s="47">
        <v>-8460199.6300000008</v>
      </c>
      <c r="J41" s="47">
        <v>-8057199.7000000002</v>
      </c>
      <c r="K41" s="47">
        <v>-8315199.7000000002</v>
      </c>
      <c r="L41" s="47">
        <v>-8212200.0499999998</v>
      </c>
      <c r="M41" s="47">
        <v>-8370200.1600000001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350000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-74640421.629999995</v>
      </c>
      <c r="D44" s="66">
        <f t="shared" si="7"/>
        <v>-50878663.520000003</v>
      </c>
      <c r="E44" s="65">
        <f t="shared" si="7"/>
        <v>-8516199.8699999992</v>
      </c>
      <c r="F44" s="65">
        <f t="shared" si="7"/>
        <v>-8672200.0899999999</v>
      </c>
      <c r="G44" s="67">
        <f t="shared" si="7"/>
        <v>-7945199.71</v>
      </c>
      <c r="H44" s="43">
        <f t="shared" si="7"/>
        <v>-7822200.0999999996</v>
      </c>
      <c r="I44" s="31">
        <f t="shared" si="7"/>
        <v>-8140199.6300000008</v>
      </c>
      <c r="J44" s="31">
        <f t="shared" si="7"/>
        <v>-7737199.7000000002</v>
      </c>
      <c r="K44" s="31">
        <f t="shared" si="7"/>
        <v>-7995199.7000000002</v>
      </c>
      <c r="L44" s="31">
        <f t="shared" si="7"/>
        <v>-7892200.0499999998</v>
      </c>
      <c r="M44" s="31">
        <f t="shared" si="7"/>
        <v>-8050200.1600000001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-1905575</v>
      </c>
      <c r="E46" s="81">
        <v>-2229232</v>
      </c>
      <c r="F46" s="81">
        <v>-1929816</v>
      </c>
      <c r="G46" s="86">
        <v>-1966185</v>
      </c>
      <c r="H46" s="46">
        <v>-2003083</v>
      </c>
      <c r="I46" s="47">
        <v>-2040878</v>
      </c>
      <c r="J46" s="47">
        <v>-2079405</v>
      </c>
      <c r="K46" s="47">
        <v>-2119074</v>
      </c>
      <c r="L46" s="47">
        <v>-2159537</v>
      </c>
      <c r="M46" s="47">
        <v>-2200945</v>
      </c>
    </row>
    <row r="47" spans="1:13" x14ac:dyDescent="0.25">
      <c r="A47" s="13" t="s">
        <v>413</v>
      </c>
      <c r="B47" s="85" t="s">
        <v>414</v>
      </c>
      <c r="C47" s="81">
        <v>2700000</v>
      </c>
      <c r="D47" s="82">
        <v>-300000</v>
      </c>
      <c r="E47" s="81">
        <v>-300000</v>
      </c>
      <c r="F47" s="81">
        <v>-300000</v>
      </c>
      <c r="G47" s="86">
        <v>-300000</v>
      </c>
      <c r="H47" s="46">
        <v>-300000</v>
      </c>
      <c r="I47" s="47">
        <v>-300000</v>
      </c>
      <c r="J47" s="47">
        <v>-300000</v>
      </c>
      <c r="K47" s="47">
        <v>-300000</v>
      </c>
      <c r="L47" s="47">
        <v>-300000</v>
      </c>
      <c r="M47" s="47">
        <v>0</v>
      </c>
    </row>
    <row r="48" spans="1:13" x14ac:dyDescent="0.25">
      <c r="A48" s="13" t="s">
        <v>231</v>
      </c>
      <c r="B48" s="85" t="s">
        <v>158</v>
      </c>
      <c r="C48" s="81">
        <v>21200000</v>
      </c>
      <c r="D48" s="82">
        <v>8780000</v>
      </c>
      <c r="E48" s="81">
        <v>0</v>
      </c>
      <c r="F48" s="81">
        <v>0</v>
      </c>
      <c r="G48" s="86">
        <v>0</v>
      </c>
      <c r="H48" s="46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</row>
    <row r="49" spans="1:13" hidden="1" x14ac:dyDescent="0.25">
      <c r="A49" s="13" t="s">
        <v>206</v>
      </c>
      <c r="B49" s="63"/>
      <c r="C49" s="57"/>
      <c r="D49" s="58"/>
      <c r="E49" s="57"/>
      <c r="F49" s="57"/>
      <c r="G49" s="59"/>
      <c r="H49" s="42"/>
      <c r="I49" s="29"/>
      <c r="J49" s="29"/>
      <c r="K49" s="29"/>
      <c r="L49" s="29"/>
      <c r="M49" s="29"/>
    </row>
    <row r="50" spans="1:13" ht="15.75" thickBot="1" x14ac:dyDescent="0.3">
      <c r="A50" s="13" t="s">
        <v>43</v>
      </c>
      <c r="B50" s="68" t="str">
        <f>"Total "&amp;B45</f>
        <v>Total Financing Fund Flows</v>
      </c>
      <c r="C50" s="69">
        <f t="shared" ref="C50:M50" si="8">SUM(C46:C49)</f>
        <v>23248654</v>
      </c>
      <c r="D50" s="70">
        <f t="shared" si="8"/>
        <v>6574425</v>
      </c>
      <c r="E50" s="69">
        <f t="shared" si="8"/>
        <v>-2529232</v>
      </c>
      <c r="F50" s="69">
        <f t="shared" si="8"/>
        <v>-2229816</v>
      </c>
      <c r="G50" s="71">
        <f t="shared" si="8"/>
        <v>-2266185</v>
      </c>
      <c r="H50" s="43">
        <f t="shared" si="8"/>
        <v>-2303083</v>
      </c>
      <c r="I50" s="31">
        <f t="shared" si="8"/>
        <v>-2340878</v>
      </c>
      <c r="J50" s="31">
        <f t="shared" si="8"/>
        <v>-2379405</v>
      </c>
      <c r="K50" s="31">
        <f t="shared" si="8"/>
        <v>-2419074</v>
      </c>
      <c r="L50" s="31">
        <f t="shared" si="8"/>
        <v>-2459537</v>
      </c>
      <c r="M50" s="31">
        <f t="shared" si="8"/>
        <v>-2200945</v>
      </c>
    </row>
    <row r="51" spans="1:13" ht="15.75" thickTop="1" x14ac:dyDescent="0.25">
      <c r="A51" s="13" t="s">
        <v>43</v>
      </c>
      <c r="B51" s="94" t="s">
        <v>108</v>
      </c>
      <c r="C51" s="95">
        <f t="shared" ref="C51:M51" si="9">C33+C39+C44+C50</f>
        <v>-8225342.6100000069</v>
      </c>
      <c r="D51" s="95">
        <f t="shared" si="9"/>
        <v>-12569372.32</v>
      </c>
      <c r="E51" s="95">
        <f t="shared" si="9"/>
        <v>-136303.70999999531</v>
      </c>
      <c r="F51" s="95">
        <f t="shared" si="9"/>
        <v>259249.74000001326</v>
      </c>
      <c r="G51" s="96">
        <f t="shared" si="9"/>
        <v>1402872.3999999994</v>
      </c>
      <c r="H51" s="50">
        <f t="shared" si="9"/>
        <v>2278956.4000000153</v>
      </c>
      <c r="I51" s="51">
        <f t="shared" si="9"/>
        <v>2619310.3000000063</v>
      </c>
      <c r="J51" s="51">
        <f t="shared" si="9"/>
        <v>3321749.429999995</v>
      </c>
      <c r="K51" s="51">
        <f t="shared" si="9"/>
        <v>3665631.7100000111</v>
      </c>
      <c r="L51" s="51">
        <f t="shared" si="9"/>
        <v>4816728.9700000109</v>
      </c>
      <c r="M51" s="51">
        <f t="shared" si="9"/>
        <v>5801295.1999999993</v>
      </c>
    </row>
    <row r="52" spans="1:13" x14ac:dyDescent="0.25">
      <c r="A52" s="13" t="s">
        <v>43</v>
      </c>
      <c r="B52" s="97" t="s">
        <v>78</v>
      </c>
      <c r="C52" s="98"/>
      <c r="D52" s="99"/>
      <c r="E52" s="98"/>
      <c r="F52" s="98"/>
      <c r="G52" s="100"/>
      <c r="H52" s="41"/>
      <c r="I52" s="30"/>
      <c r="J52" s="30"/>
      <c r="K52" s="30"/>
      <c r="L52" s="30"/>
      <c r="M52" s="30"/>
    </row>
    <row r="53" spans="1:13" x14ac:dyDescent="0.25">
      <c r="A53" s="13" t="s">
        <v>232</v>
      </c>
      <c r="B53" s="85" t="s">
        <v>159</v>
      </c>
      <c r="C53" s="81">
        <v>-1884825.84</v>
      </c>
      <c r="D53" s="82">
        <v>-806689.92</v>
      </c>
      <c r="E53" s="81">
        <v>-872190</v>
      </c>
      <c r="F53" s="81">
        <v>-921690</v>
      </c>
      <c r="G53" s="86">
        <v>-857190</v>
      </c>
      <c r="H53" s="46">
        <v>-976690</v>
      </c>
      <c r="I53" s="47">
        <v>-977190</v>
      </c>
      <c r="J53" s="47">
        <v>-976690</v>
      </c>
      <c r="K53" s="47">
        <v>-907190</v>
      </c>
      <c r="L53" s="47">
        <v>-1031690</v>
      </c>
      <c r="M53" s="47">
        <v>-1032190</v>
      </c>
    </row>
    <row r="54" spans="1:13" x14ac:dyDescent="0.25">
      <c r="A54" s="13" t="s">
        <v>233</v>
      </c>
      <c r="B54" s="85" t="s">
        <v>160</v>
      </c>
      <c r="C54" s="81">
        <v>-2700042.36</v>
      </c>
      <c r="D54" s="82">
        <v>-2234499.96</v>
      </c>
      <c r="E54" s="81">
        <v>-2234500</v>
      </c>
      <c r="F54" s="81">
        <v>-2234500</v>
      </c>
      <c r="G54" s="86">
        <v>-2234500</v>
      </c>
      <c r="H54" s="46">
        <v>-2234500</v>
      </c>
      <c r="I54" s="47">
        <v>-2234500</v>
      </c>
      <c r="J54" s="47">
        <v>-2234500</v>
      </c>
      <c r="K54" s="47">
        <v>-2234500</v>
      </c>
      <c r="L54" s="47">
        <v>-2234500</v>
      </c>
      <c r="M54" s="47">
        <v>-2234500</v>
      </c>
    </row>
    <row r="55" spans="1:13" x14ac:dyDescent="0.25">
      <c r="A55" s="13" t="s">
        <v>234</v>
      </c>
      <c r="B55" s="85" t="s">
        <v>161</v>
      </c>
      <c r="C55" s="81">
        <v>-2287150.0800000001</v>
      </c>
      <c r="D55" s="82">
        <v>-80000.039999999994</v>
      </c>
      <c r="E55" s="81">
        <v>-90000</v>
      </c>
      <c r="F55" s="81">
        <v>-80000</v>
      </c>
      <c r="G55" s="86">
        <v>-90000</v>
      </c>
      <c r="H55" s="46">
        <v>-80000</v>
      </c>
      <c r="I55" s="47">
        <v>-90000</v>
      </c>
      <c r="J55" s="47">
        <v>-80000</v>
      </c>
      <c r="K55" s="47">
        <v>-90000</v>
      </c>
      <c r="L55" s="47">
        <v>-80000</v>
      </c>
      <c r="M55" s="47">
        <v>-80000</v>
      </c>
    </row>
    <row r="56" spans="1:13" x14ac:dyDescent="0.25">
      <c r="A56" s="13" t="s">
        <v>235</v>
      </c>
      <c r="B56" s="85" t="s">
        <v>162</v>
      </c>
      <c r="C56" s="81">
        <v>9329817.7200000007</v>
      </c>
      <c r="D56" s="82">
        <v>9303000.9600000009</v>
      </c>
      <c r="E56" s="81">
        <v>1576113</v>
      </c>
      <c r="F56" s="81">
        <v>1220242</v>
      </c>
      <c r="G56" s="86">
        <v>1156139</v>
      </c>
      <c r="H56" s="46">
        <v>971139</v>
      </c>
      <c r="I56" s="47">
        <v>966139</v>
      </c>
      <c r="J56" s="47">
        <v>971139</v>
      </c>
      <c r="K56" s="47">
        <v>1156139</v>
      </c>
      <c r="L56" s="47">
        <v>946139</v>
      </c>
      <c r="M56" s="47">
        <v>646139</v>
      </c>
    </row>
    <row r="57" spans="1:13" x14ac:dyDescent="0.25">
      <c r="A57" s="13" t="s">
        <v>236</v>
      </c>
      <c r="B57" s="85" t="s">
        <v>163</v>
      </c>
      <c r="C57" s="81">
        <v>3964964.64</v>
      </c>
      <c r="D57" s="82">
        <v>3762322.08</v>
      </c>
      <c r="E57" s="81">
        <v>905000</v>
      </c>
      <c r="F57" s="81">
        <v>665000</v>
      </c>
      <c r="G57" s="86">
        <v>500000</v>
      </c>
      <c r="H57" s="46">
        <v>515000</v>
      </c>
      <c r="I57" s="47">
        <v>500000</v>
      </c>
      <c r="J57" s="47">
        <v>500000</v>
      </c>
      <c r="K57" s="47">
        <v>500000</v>
      </c>
      <c r="L57" s="47">
        <v>500000</v>
      </c>
      <c r="M57" s="47">
        <v>505000</v>
      </c>
    </row>
    <row r="58" spans="1:13" x14ac:dyDescent="0.25">
      <c r="A58" s="13" t="s">
        <v>237</v>
      </c>
      <c r="B58" s="85" t="s">
        <v>164</v>
      </c>
      <c r="C58" s="81">
        <v>2405746.2000000002</v>
      </c>
      <c r="D58" s="82">
        <v>2633306.16</v>
      </c>
      <c r="E58" s="81">
        <v>80000</v>
      </c>
      <c r="F58" s="81">
        <v>90000</v>
      </c>
      <c r="G58" s="86">
        <v>80000</v>
      </c>
      <c r="H58" s="46">
        <v>90000</v>
      </c>
      <c r="I58" s="47">
        <v>80000</v>
      </c>
      <c r="J58" s="47">
        <v>90000</v>
      </c>
      <c r="K58" s="47">
        <v>80000</v>
      </c>
      <c r="L58" s="47">
        <v>90000</v>
      </c>
      <c r="M58" s="47">
        <v>90000</v>
      </c>
    </row>
    <row r="59" spans="1:13" hidden="1" x14ac:dyDescent="0.25">
      <c r="A59" s="13" t="s">
        <v>206</v>
      </c>
      <c r="B59" s="63"/>
      <c r="C59" s="57"/>
      <c r="D59" s="58"/>
      <c r="E59" s="57"/>
      <c r="F59" s="57"/>
      <c r="G59" s="59"/>
      <c r="H59" s="42"/>
      <c r="I59" s="29"/>
      <c r="J59" s="29"/>
      <c r="K59" s="29"/>
      <c r="L59" s="29"/>
      <c r="M59" s="29"/>
    </row>
    <row r="60" spans="1:13" ht="15.75" thickBot="1" x14ac:dyDescent="0.3">
      <c r="A60" s="13" t="s">
        <v>43</v>
      </c>
      <c r="B60" s="68" t="str">
        <f>"Total "&amp;B52</f>
        <v>Total Reserve Movements</v>
      </c>
      <c r="C60" s="69">
        <f t="shared" ref="C60:M60" si="10">SUM(C53:C59)</f>
        <v>8828510.2800000012</v>
      </c>
      <c r="D60" s="70">
        <f t="shared" si="10"/>
        <v>12577439.280000001</v>
      </c>
      <c r="E60" s="69">
        <f t="shared" si="10"/>
        <v>-635577</v>
      </c>
      <c r="F60" s="69">
        <f t="shared" si="10"/>
        <v>-1260948</v>
      </c>
      <c r="G60" s="71">
        <f t="shared" si="10"/>
        <v>-1445551</v>
      </c>
      <c r="H60" s="43">
        <f t="shared" si="10"/>
        <v>-1715051</v>
      </c>
      <c r="I60" s="31">
        <f t="shared" si="10"/>
        <v>-1755551</v>
      </c>
      <c r="J60" s="31">
        <f t="shared" si="10"/>
        <v>-1730051</v>
      </c>
      <c r="K60" s="31">
        <f t="shared" si="10"/>
        <v>-1495551</v>
      </c>
      <c r="L60" s="31">
        <f t="shared" si="10"/>
        <v>-1810051</v>
      </c>
      <c r="M60" s="31">
        <f t="shared" si="10"/>
        <v>-2105551</v>
      </c>
    </row>
    <row r="61" spans="1:13" ht="16.5" thickTop="1" thickBot="1" x14ac:dyDescent="0.3">
      <c r="A61" s="13" t="s">
        <v>43</v>
      </c>
      <c r="B61" s="72" t="s">
        <v>109</v>
      </c>
      <c r="C61" s="73">
        <f t="shared" ref="C61:M61" si="11">C51+C60</f>
        <v>603167.66999999434</v>
      </c>
      <c r="D61" s="73">
        <f t="shared" si="11"/>
        <v>8066.9600000008941</v>
      </c>
      <c r="E61" s="73">
        <f t="shared" si="11"/>
        <v>-771880.70999999531</v>
      </c>
      <c r="F61" s="73">
        <f t="shared" si="11"/>
        <v>-1001698.2599999867</v>
      </c>
      <c r="G61" s="74">
        <f t="shared" si="11"/>
        <v>-42678.600000000559</v>
      </c>
      <c r="H61" s="50">
        <f t="shared" si="11"/>
        <v>563905.40000001527</v>
      </c>
      <c r="I61" s="51">
        <f t="shared" si="11"/>
        <v>863759.30000000633</v>
      </c>
      <c r="J61" s="51">
        <f t="shared" si="11"/>
        <v>1591698.429999995</v>
      </c>
      <c r="K61" s="51">
        <f t="shared" si="11"/>
        <v>2170080.7100000111</v>
      </c>
      <c r="L61" s="51">
        <f t="shared" si="11"/>
        <v>3006677.9700000109</v>
      </c>
      <c r="M61" s="51">
        <f t="shared" si="11"/>
        <v>3695744.1999999993</v>
      </c>
    </row>
    <row r="62" spans="1:13" ht="15.75" thickTop="1" x14ac:dyDescent="0.25">
      <c r="A62" s="13" t="s">
        <v>43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13" t="s">
        <v>43</v>
      </c>
      <c r="B63" s="77" t="s">
        <v>250</v>
      </c>
      <c r="C63" s="78">
        <f>+C61+'Gen Unrestricted'!B6</f>
        <v>5009167.6699999943</v>
      </c>
      <c r="D63" s="78">
        <f>+C63+D61</f>
        <v>5017234.6299999952</v>
      </c>
      <c r="E63" s="78">
        <f t="shared" ref="E63:G63" si="12">+D63+E61</f>
        <v>4245353.92</v>
      </c>
      <c r="F63" s="78">
        <f t="shared" si="12"/>
        <v>3243655.6600000132</v>
      </c>
      <c r="G63" s="78">
        <f t="shared" si="12"/>
        <v>3200977.0600000126</v>
      </c>
      <c r="H63" s="52"/>
      <c r="I63" s="52"/>
      <c r="J63" s="52"/>
      <c r="K63" s="52"/>
      <c r="L63" s="52"/>
      <c r="M63" s="52"/>
    </row>
    <row r="64" spans="1:13" x14ac:dyDescent="0.25">
      <c r="A64" s="13" t="s">
        <v>133</v>
      </c>
    </row>
    <row r="65" spans="1:13" hidden="1" x14ac:dyDescent="0.25">
      <c r="A65" s="13" t="s">
        <v>257</v>
      </c>
      <c r="B65" s="1" t="str">
        <f>IF(xlvar.SELECT="Entity",B67,IF(xlvar.SELECT="Directorate",C67,IF(xlvar.SELECT="Business Unit",D67,IF(xlvar.SELECT="Key Outcome Area",H67,IF(xlvar.SELECT="IPR Outcomes",I67,IF(xlvar.SELECT="IPR Strategies",J67,IF(xlvar.SELECT="IPR Activities",K67,IF(xlvar.SELECT="Project",L67,F67))))))))</f>
        <v>20 - Domestic Waste Management</v>
      </c>
    </row>
    <row r="66" spans="1:13" ht="15.75" thickBot="1" x14ac:dyDescent="0.3">
      <c r="A66" s="13" t="s">
        <v>165</v>
      </c>
      <c r="B66" s="1"/>
    </row>
    <row r="67" spans="1:13" ht="15.75" hidden="1" thickBot="1" x14ac:dyDescent="0.3">
      <c r="A67" s="13" t="s">
        <v>207</v>
      </c>
      <c r="B67" s="34" t="s">
        <v>210</v>
      </c>
      <c r="C67" s="34" t="s">
        <v>192</v>
      </c>
      <c r="D67" s="34" t="s">
        <v>196</v>
      </c>
      <c r="E67" s="34" t="s">
        <v>44</v>
      </c>
      <c r="F67" s="34" t="s">
        <v>337</v>
      </c>
      <c r="G67" s="34"/>
      <c r="H67" s="34" t="s">
        <v>211</v>
      </c>
      <c r="I67" s="34" t="s">
        <v>193</v>
      </c>
      <c r="J67" s="34" t="s">
        <v>194</v>
      </c>
      <c r="K67" s="34" t="s">
        <v>195</v>
      </c>
      <c r="L67" s="34" t="s">
        <v>338</v>
      </c>
    </row>
    <row r="68" spans="1:13" ht="28.5" customHeight="1" thickTop="1" x14ac:dyDescent="0.25">
      <c r="A68" s="13" t="s">
        <v>165</v>
      </c>
      <c r="B68" s="87" t="s">
        <v>260</v>
      </c>
      <c r="C68" s="88" t="str">
        <f>xlvar.PYORIG.DESCRLONG</f>
        <v>2020/21 Quarter 3 PJ Budget</v>
      </c>
      <c r="D68" s="88" t="str">
        <f>LEFT(xlvar.NXTBUD.DESCRLONG,7)</f>
        <v>2021/22</v>
      </c>
      <c r="E68" s="88" t="str">
        <f t="shared" ref="E68:M68" si="13">LEFT(D68,4)+1&amp;"/"&amp;RIGHT(D68,2)+1</f>
        <v>2022/23</v>
      </c>
      <c r="F68" s="88" t="str">
        <f t="shared" si="13"/>
        <v>2023/24</v>
      </c>
      <c r="G68" s="89" t="str">
        <f t="shared" si="13"/>
        <v>2024/25</v>
      </c>
      <c r="H68" s="48" t="str">
        <f t="shared" si="13"/>
        <v>2025/26</v>
      </c>
      <c r="I68" s="49" t="str">
        <f t="shared" si="13"/>
        <v>2026/27</v>
      </c>
      <c r="J68" s="49" t="str">
        <f t="shared" si="13"/>
        <v>2027/28</v>
      </c>
      <c r="K68" s="49" t="str">
        <f t="shared" si="13"/>
        <v>2028/29</v>
      </c>
      <c r="L68" s="49" t="str">
        <f t="shared" si="13"/>
        <v>2029/30</v>
      </c>
      <c r="M68" s="49" t="str">
        <f t="shared" si="13"/>
        <v>2030/31</v>
      </c>
    </row>
    <row r="69" spans="1:13" x14ac:dyDescent="0.25">
      <c r="A69" s="13" t="s">
        <v>166</v>
      </c>
      <c r="B69" s="90" t="s">
        <v>134</v>
      </c>
      <c r="C69" s="91"/>
      <c r="D69" s="92"/>
      <c r="E69" s="91"/>
      <c r="F69" s="91"/>
      <c r="G69" s="93"/>
      <c r="H69" s="40"/>
      <c r="I69" s="28"/>
      <c r="J69" s="28"/>
      <c r="K69" s="28"/>
      <c r="L69" s="28"/>
      <c r="M69" s="28"/>
    </row>
    <row r="70" spans="1:13" x14ac:dyDescent="0.25">
      <c r="A70" s="13" t="s">
        <v>238</v>
      </c>
      <c r="B70" s="80" t="s">
        <v>144</v>
      </c>
      <c r="C70" s="81">
        <v>4170000</v>
      </c>
      <c r="D70" s="82">
        <v>4417000</v>
      </c>
      <c r="E70" s="83">
        <v>4570930</v>
      </c>
      <c r="F70" s="83">
        <v>4730220.95</v>
      </c>
      <c r="G70" s="84">
        <v>4895059.42</v>
      </c>
      <c r="H70" s="44">
        <v>5040415.13</v>
      </c>
      <c r="I70" s="45">
        <v>5190071.67</v>
      </c>
      <c r="J70" s="45">
        <v>5344155.68</v>
      </c>
      <c r="K70" s="45">
        <v>5502797.4699999997</v>
      </c>
      <c r="L70" s="45">
        <v>5666131.2000000002</v>
      </c>
      <c r="M70" s="45">
        <v>5834294.9400000004</v>
      </c>
    </row>
    <row r="71" spans="1:13" x14ac:dyDescent="0.25">
      <c r="A71" s="13" t="s">
        <v>239</v>
      </c>
      <c r="B71" s="80" t="s">
        <v>146</v>
      </c>
      <c r="C71" s="81">
        <v>23250</v>
      </c>
      <c r="D71" s="82">
        <v>20500</v>
      </c>
      <c r="E71" s="83">
        <v>20500</v>
      </c>
      <c r="F71" s="83">
        <v>20500</v>
      </c>
      <c r="G71" s="84">
        <v>20500</v>
      </c>
      <c r="H71" s="44">
        <v>20500</v>
      </c>
      <c r="I71" s="45">
        <v>20500</v>
      </c>
      <c r="J71" s="45">
        <v>20500</v>
      </c>
      <c r="K71" s="45">
        <v>20500</v>
      </c>
      <c r="L71" s="45">
        <v>20500</v>
      </c>
      <c r="M71" s="45">
        <v>20500</v>
      </c>
    </row>
    <row r="72" spans="1:13" x14ac:dyDescent="0.25">
      <c r="A72" s="13" t="s">
        <v>240</v>
      </c>
      <c r="B72" s="80" t="s">
        <v>147</v>
      </c>
      <c r="C72" s="81">
        <v>22800</v>
      </c>
      <c r="D72" s="82">
        <v>26828</v>
      </c>
      <c r="E72" s="83">
        <v>27901.119999999999</v>
      </c>
      <c r="F72" s="83">
        <v>29017.16</v>
      </c>
      <c r="G72" s="84">
        <v>30177.85</v>
      </c>
      <c r="H72" s="44">
        <v>31384.959999999999</v>
      </c>
      <c r="I72" s="45">
        <v>32640.35</v>
      </c>
      <c r="J72" s="45">
        <v>33945.97</v>
      </c>
      <c r="K72" s="45">
        <v>35303.81</v>
      </c>
      <c r="L72" s="45">
        <v>36715.96</v>
      </c>
      <c r="M72" s="45">
        <v>38184.6</v>
      </c>
    </row>
    <row r="73" spans="1:13" x14ac:dyDescent="0.25">
      <c r="A73" s="13" t="s">
        <v>241</v>
      </c>
      <c r="B73" s="80" t="s">
        <v>148</v>
      </c>
      <c r="C73" s="81">
        <v>71500</v>
      </c>
      <c r="D73" s="82">
        <v>71500</v>
      </c>
      <c r="E73" s="83">
        <v>71500</v>
      </c>
      <c r="F73" s="83">
        <v>71500</v>
      </c>
      <c r="G73" s="84">
        <v>71500</v>
      </c>
      <c r="H73" s="44">
        <v>71500</v>
      </c>
      <c r="I73" s="45">
        <v>71500</v>
      </c>
      <c r="J73" s="45">
        <v>71500</v>
      </c>
      <c r="K73" s="45">
        <v>71500</v>
      </c>
      <c r="L73" s="45">
        <v>71500</v>
      </c>
      <c r="M73" s="45">
        <v>71500</v>
      </c>
    </row>
    <row r="74" spans="1:13" x14ac:dyDescent="0.25">
      <c r="A74" s="13" t="s">
        <v>272</v>
      </c>
      <c r="B74" s="80" t="s">
        <v>149</v>
      </c>
      <c r="C74" s="81">
        <v>6970</v>
      </c>
      <c r="D74" s="82">
        <v>7179</v>
      </c>
      <c r="E74" s="83">
        <v>7376.42</v>
      </c>
      <c r="F74" s="83">
        <v>7579.27</v>
      </c>
      <c r="G74" s="84">
        <v>7787.7</v>
      </c>
      <c r="H74" s="44">
        <v>8001.86</v>
      </c>
      <c r="I74" s="45">
        <v>8221.91</v>
      </c>
      <c r="J74" s="45">
        <v>8448.01</v>
      </c>
      <c r="K74" s="45">
        <v>8680.33</v>
      </c>
      <c r="L74" s="45">
        <v>8919.0400000000009</v>
      </c>
      <c r="M74" s="45">
        <v>9164.31</v>
      </c>
    </row>
    <row r="75" spans="1:13" hidden="1" x14ac:dyDescent="0.25">
      <c r="A75" s="13" t="s">
        <v>207</v>
      </c>
      <c r="B75" s="63"/>
      <c r="C75" s="57"/>
      <c r="D75" s="58"/>
      <c r="E75" s="57"/>
      <c r="F75" s="57"/>
      <c r="G75" s="59"/>
      <c r="H75" s="42"/>
      <c r="I75" s="29"/>
      <c r="J75" s="29"/>
      <c r="K75" s="29"/>
      <c r="L75" s="29"/>
      <c r="M75" s="29"/>
    </row>
    <row r="76" spans="1:13" x14ac:dyDescent="0.25">
      <c r="A76" s="13" t="s">
        <v>168</v>
      </c>
      <c r="B76" s="64" t="s">
        <v>115</v>
      </c>
      <c r="C76" s="65">
        <f t="shared" ref="C76" si="14">SUM(C69:C75)</f>
        <v>4294520</v>
      </c>
      <c r="D76" s="66">
        <f t="shared" ref="D76:M76" si="15">SUM(D69:D75)</f>
        <v>4543007</v>
      </c>
      <c r="E76" s="65">
        <f t="shared" si="15"/>
        <v>4698207.54</v>
      </c>
      <c r="F76" s="65">
        <f t="shared" si="15"/>
        <v>4858817.38</v>
      </c>
      <c r="G76" s="67">
        <f t="shared" si="15"/>
        <v>5025024.97</v>
      </c>
      <c r="H76" s="43">
        <f t="shared" si="15"/>
        <v>5171801.95</v>
      </c>
      <c r="I76" s="31">
        <f t="shared" si="15"/>
        <v>5322933.93</v>
      </c>
      <c r="J76" s="31">
        <f t="shared" si="15"/>
        <v>5478549.6599999992</v>
      </c>
      <c r="K76" s="31">
        <f t="shared" si="15"/>
        <v>5638781.6099999994</v>
      </c>
      <c r="L76" s="31">
        <f t="shared" si="15"/>
        <v>5803766.2000000002</v>
      </c>
      <c r="M76" s="31">
        <f t="shared" si="15"/>
        <v>5973643.8499999996</v>
      </c>
    </row>
    <row r="77" spans="1:13" x14ac:dyDescent="0.25">
      <c r="A77" s="13" t="s">
        <v>166</v>
      </c>
      <c r="B77" s="56" t="s">
        <v>135</v>
      </c>
      <c r="C77" s="57"/>
      <c r="D77" s="58"/>
      <c r="E77" s="57"/>
      <c r="F77" s="57"/>
      <c r="G77" s="59"/>
      <c r="H77" s="42"/>
      <c r="I77" s="29"/>
      <c r="J77" s="29"/>
      <c r="K77" s="29"/>
      <c r="L77" s="29"/>
      <c r="M77" s="29"/>
    </row>
    <row r="78" spans="1:13" x14ac:dyDescent="0.25">
      <c r="A78" s="13" t="s">
        <v>242</v>
      </c>
      <c r="B78" s="85" t="s">
        <v>150</v>
      </c>
      <c r="C78" s="81">
        <v>867229.52</v>
      </c>
      <c r="D78" s="82">
        <v>935737.6</v>
      </c>
      <c r="E78" s="81">
        <v>967067.73</v>
      </c>
      <c r="F78" s="81">
        <v>999458.12</v>
      </c>
      <c r="G78" s="86">
        <v>1032928.45</v>
      </c>
      <c r="H78" s="46">
        <v>1067522.6599999999</v>
      </c>
      <c r="I78" s="47">
        <v>1103284.8999999999</v>
      </c>
      <c r="J78" s="47">
        <v>1140247.57</v>
      </c>
      <c r="K78" s="47">
        <v>1178455.32</v>
      </c>
      <c r="L78" s="47">
        <v>1217953.05</v>
      </c>
      <c r="M78" s="47">
        <v>1258785.96</v>
      </c>
    </row>
    <row r="79" spans="1:13" x14ac:dyDescent="0.25">
      <c r="A79" s="13" t="s">
        <v>243</v>
      </c>
      <c r="B79" s="85" t="s">
        <v>151</v>
      </c>
      <c r="C79" s="81">
        <v>898930.61</v>
      </c>
      <c r="D79" s="82">
        <v>931836.53</v>
      </c>
      <c r="E79" s="81">
        <v>880399.53</v>
      </c>
      <c r="F79" s="81">
        <v>904610.5</v>
      </c>
      <c r="G79" s="86">
        <v>929487.31</v>
      </c>
      <c r="H79" s="46">
        <v>1032548.2</v>
      </c>
      <c r="I79" s="47">
        <v>981312.02</v>
      </c>
      <c r="J79" s="47">
        <v>1008298.11</v>
      </c>
      <c r="K79" s="47">
        <v>1036026.3</v>
      </c>
      <c r="L79" s="47">
        <v>1144517.01</v>
      </c>
      <c r="M79" s="47">
        <v>1093791.25</v>
      </c>
    </row>
    <row r="80" spans="1:13" x14ac:dyDescent="0.25">
      <c r="A80" s="13" t="s">
        <v>244</v>
      </c>
      <c r="B80" s="85" t="s">
        <v>153</v>
      </c>
      <c r="C80" s="81">
        <v>700</v>
      </c>
      <c r="D80" s="82">
        <v>700</v>
      </c>
      <c r="E80" s="81">
        <v>700</v>
      </c>
      <c r="F80" s="81">
        <v>700</v>
      </c>
      <c r="G80" s="86">
        <v>700</v>
      </c>
      <c r="H80" s="46">
        <v>700</v>
      </c>
      <c r="I80" s="47">
        <v>700</v>
      </c>
      <c r="J80" s="47">
        <v>700</v>
      </c>
      <c r="K80" s="47">
        <v>700</v>
      </c>
      <c r="L80" s="47">
        <v>700</v>
      </c>
      <c r="M80" s="47">
        <v>700</v>
      </c>
    </row>
    <row r="81" spans="1:13" x14ac:dyDescent="0.25">
      <c r="A81" s="13" t="s">
        <v>245</v>
      </c>
      <c r="B81" s="85" t="s">
        <v>154</v>
      </c>
      <c r="C81" s="81">
        <v>11000</v>
      </c>
      <c r="D81" s="82">
        <v>6000</v>
      </c>
      <c r="E81" s="81">
        <v>6165</v>
      </c>
      <c r="F81" s="81">
        <v>6334.53</v>
      </c>
      <c r="G81" s="86">
        <v>6508.73</v>
      </c>
      <c r="H81" s="46">
        <v>6687.72</v>
      </c>
      <c r="I81" s="47">
        <v>6871.63</v>
      </c>
      <c r="J81" s="47">
        <v>7060.6</v>
      </c>
      <c r="K81" s="47">
        <v>7254.76</v>
      </c>
      <c r="L81" s="47">
        <v>7454.26</v>
      </c>
      <c r="M81" s="47">
        <v>7659.25</v>
      </c>
    </row>
    <row r="82" spans="1:13" x14ac:dyDescent="0.25">
      <c r="A82" s="13" t="s">
        <v>246</v>
      </c>
      <c r="B82" s="85" t="s">
        <v>155</v>
      </c>
      <c r="C82" s="81">
        <v>2967492.94</v>
      </c>
      <c r="D82" s="82">
        <v>2676451.6800000002</v>
      </c>
      <c r="E82" s="81">
        <v>2509794.46</v>
      </c>
      <c r="F82" s="81">
        <v>2582968.39</v>
      </c>
      <c r="G82" s="86">
        <v>2658300.0099999998</v>
      </c>
      <c r="H82" s="46">
        <v>2735853.75</v>
      </c>
      <c r="I82" s="47">
        <v>2815695.99</v>
      </c>
      <c r="J82" s="47">
        <v>2897895.12</v>
      </c>
      <c r="K82" s="47">
        <v>2982521.6</v>
      </c>
      <c r="L82" s="47">
        <v>3069647.98</v>
      </c>
      <c r="M82" s="47">
        <v>3159349.1</v>
      </c>
    </row>
    <row r="83" spans="1:13" hidden="1" x14ac:dyDescent="0.25">
      <c r="A83" s="13" t="s">
        <v>207</v>
      </c>
      <c r="B83" s="63"/>
      <c r="C83" s="57"/>
      <c r="D83" s="58"/>
      <c r="E83" s="57"/>
      <c r="F83" s="57"/>
      <c r="G83" s="59"/>
      <c r="H83" s="42"/>
      <c r="I83" s="29"/>
      <c r="J83" s="29"/>
      <c r="K83" s="29"/>
      <c r="L83" s="29"/>
      <c r="M83" s="29"/>
    </row>
    <row r="84" spans="1:13" ht="15.75" thickBot="1" x14ac:dyDescent="0.3">
      <c r="A84" s="13" t="s">
        <v>165</v>
      </c>
      <c r="B84" s="68" t="s">
        <v>116</v>
      </c>
      <c r="C84" s="69">
        <f t="shared" ref="C84:M84" si="16">SUM(C77:C83)</f>
        <v>4745353.07</v>
      </c>
      <c r="D84" s="70">
        <f t="shared" si="16"/>
        <v>4550725.8100000005</v>
      </c>
      <c r="E84" s="69">
        <f t="shared" si="16"/>
        <v>4364126.72</v>
      </c>
      <c r="F84" s="69">
        <f t="shared" si="16"/>
        <v>4494071.54</v>
      </c>
      <c r="G84" s="71">
        <f t="shared" si="16"/>
        <v>4627924.5</v>
      </c>
      <c r="H84" s="43">
        <f t="shared" si="16"/>
        <v>4843312.33</v>
      </c>
      <c r="I84" s="31">
        <f t="shared" si="16"/>
        <v>4907864.54</v>
      </c>
      <c r="J84" s="31">
        <f t="shared" si="16"/>
        <v>5054201.4000000004</v>
      </c>
      <c r="K84" s="31">
        <f t="shared" si="16"/>
        <v>5204957.9800000004</v>
      </c>
      <c r="L84" s="31">
        <f t="shared" si="16"/>
        <v>5440272.2999999998</v>
      </c>
      <c r="M84" s="31">
        <f t="shared" si="16"/>
        <v>5520285.5600000005</v>
      </c>
    </row>
    <row r="85" spans="1:13" ht="15.75" thickTop="1" x14ac:dyDescent="0.25">
      <c r="A85" s="13" t="s">
        <v>168</v>
      </c>
      <c r="B85" s="94" t="s">
        <v>106</v>
      </c>
      <c r="C85" s="95">
        <f t="shared" ref="C85:M85" si="17">C76-C84</f>
        <v>-450833.0700000003</v>
      </c>
      <c r="D85" s="95">
        <f t="shared" si="17"/>
        <v>-7718.8100000005215</v>
      </c>
      <c r="E85" s="95">
        <f t="shared" si="17"/>
        <v>334080.8200000003</v>
      </c>
      <c r="F85" s="95">
        <f t="shared" si="17"/>
        <v>364745.83999999985</v>
      </c>
      <c r="G85" s="96">
        <f t="shared" si="17"/>
        <v>397100.46999999974</v>
      </c>
      <c r="H85" s="50">
        <f t="shared" si="17"/>
        <v>328489.62000000011</v>
      </c>
      <c r="I85" s="51">
        <f t="shared" si="17"/>
        <v>415069.38999999966</v>
      </c>
      <c r="J85" s="51">
        <f t="shared" si="17"/>
        <v>424348.25999999885</v>
      </c>
      <c r="K85" s="51">
        <f t="shared" si="17"/>
        <v>433823.62999999896</v>
      </c>
      <c r="L85" s="51">
        <f t="shared" si="17"/>
        <v>363493.90000000037</v>
      </c>
      <c r="M85" s="51">
        <f t="shared" si="17"/>
        <v>453358.28999999911</v>
      </c>
    </row>
    <row r="86" spans="1:13" x14ac:dyDescent="0.25">
      <c r="A86" s="13" t="s">
        <v>166</v>
      </c>
      <c r="B86" s="90" t="s">
        <v>74</v>
      </c>
      <c r="C86" s="91"/>
      <c r="D86" s="92"/>
      <c r="E86" s="91"/>
      <c r="F86" s="91"/>
      <c r="G86" s="93"/>
      <c r="H86" s="42"/>
      <c r="I86" s="29"/>
      <c r="J86" s="29"/>
      <c r="K86" s="29"/>
      <c r="L86" s="29"/>
      <c r="M86" s="29"/>
    </row>
    <row r="87" spans="1:13" hidden="1" x14ac:dyDescent="0.25">
      <c r="A87" s="13" t="s">
        <v>166</v>
      </c>
      <c r="B87" s="63"/>
      <c r="C87" s="57"/>
      <c r="D87" s="58"/>
      <c r="E87" s="57"/>
      <c r="F87" s="57"/>
      <c r="G87" s="59"/>
      <c r="H87" s="42"/>
      <c r="I87" s="29"/>
      <c r="J87" s="29"/>
      <c r="K87" s="29"/>
      <c r="L87" s="29"/>
      <c r="M87" s="29"/>
    </row>
    <row r="88" spans="1:13" ht="15.75" thickBot="1" x14ac:dyDescent="0.3">
      <c r="A88" s="13" t="s">
        <v>165</v>
      </c>
      <c r="B88" s="72" t="s">
        <v>107</v>
      </c>
      <c r="C88" s="73">
        <f t="shared" ref="C88:M88" si="18">SUM(C85:C87)</f>
        <v>-450833.0700000003</v>
      </c>
      <c r="D88" s="73">
        <f t="shared" si="18"/>
        <v>-7718.8100000005215</v>
      </c>
      <c r="E88" s="73">
        <f t="shared" si="18"/>
        <v>334080.8200000003</v>
      </c>
      <c r="F88" s="73">
        <f t="shared" si="18"/>
        <v>364745.83999999985</v>
      </c>
      <c r="G88" s="74">
        <f t="shared" si="18"/>
        <v>397100.46999999974</v>
      </c>
      <c r="H88" s="50">
        <f t="shared" si="18"/>
        <v>328489.62000000011</v>
      </c>
      <c r="I88" s="51">
        <f t="shared" si="18"/>
        <v>415069.38999999966</v>
      </c>
      <c r="J88" s="51">
        <f t="shared" si="18"/>
        <v>424348.25999999885</v>
      </c>
      <c r="K88" s="51">
        <f t="shared" si="18"/>
        <v>433823.62999999896</v>
      </c>
      <c r="L88" s="51">
        <f t="shared" si="18"/>
        <v>363493.90000000037</v>
      </c>
      <c r="M88" s="51">
        <f t="shared" si="18"/>
        <v>453358.28999999911</v>
      </c>
    </row>
    <row r="89" spans="1:13" ht="16.5" thickTop="1" thickBot="1" x14ac:dyDescent="0.3">
      <c r="A89" s="13" t="s">
        <v>165</v>
      </c>
      <c r="B89" s="38"/>
      <c r="C89" s="39"/>
      <c r="D89" s="39"/>
      <c r="E89" s="39"/>
      <c r="F89" s="39"/>
      <c r="G89" s="39"/>
      <c r="H89" s="35"/>
      <c r="I89" s="35"/>
      <c r="J89" s="35"/>
      <c r="K89" s="35"/>
      <c r="L89" s="35"/>
      <c r="M89" s="35"/>
    </row>
    <row r="90" spans="1:13" ht="26.25" thickTop="1" x14ac:dyDescent="0.25">
      <c r="A90" s="13" t="s">
        <v>168</v>
      </c>
      <c r="B90" s="87" t="s">
        <v>261</v>
      </c>
      <c r="C90" s="88" t="str">
        <f>LEFT(xlvar.NXTBUD.DESCRLONG,7)&amp;" Original"</f>
        <v>2021/22 Original</v>
      </c>
      <c r="D90" s="88" t="str">
        <f>LEFT(xlvar.NXTBUD.DESCRLONG,7)</f>
        <v>2021/22</v>
      </c>
      <c r="E90" s="88" t="str">
        <f t="shared" ref="E90:M90" si="19">LEFT(D90,4)+1&amp;"/"&amp;RIGHT(D90,2)+1</f>
        <v>2022/23</v>
      </c>
      <c r="F90" s="88" t="str">
        <f t="shared" si="19"/>
        <v>2023/24</v>
      </c>
      <c r="G90" s="89" t="str">
        <f t="shared" si="19"/>
        <v>2024/25</v>
      </c>
      <c r="H90" s="48" t="str">
        <f t="shared" si="19"/>
        <v>2025/26</v>
      </c>
      <c r="I90" s="49" t="str">
        <f t="shared" si="19"/>
        <v>2026/27</v>
      </c>
      <c r="J90" s="49" t="str">
        <f t="shared" si="19"/>
        <v>2027/28</v>
      </c>
      <c r="K90" s="49" t="str">
        <f t="shared" si="19"/>
        <v>2028/29</v>
      </c>
      <c r="L90" s="49" t="str">
        <f t="shared" si="19"/>
        <v>2029/30</v>
      </c>
      <c r="M90" s="49" t="str">
        <f t="shared" si="19"/>
        <v>2030/31</v>
      </c>
    </row>
    <row r="91" spans="1:13" x14ac:dyDescent="0.25">
      <c r="A91" s="13" t="s">
        <v>167</v>
      </c>
      <c r="B91" s="90" t="s">
        <v>137</v>
      </c>
      <c r="C91" s="91"/>
      <c r="D91" s="92"/>
      <c r="E91" s="91"/>
      <c r="F91" s="91"/>
      <c r="G91" s="93"/>
      <c r="H91" s="42"/>
      <c r="I91" s="29"/>
      <c r="J91" s="29"/>
      <c r="K91" s="29"/>
      <c r="L91" s="29"/>
      <c r="M91" s="29"/>
    </row>
    <row r="92" spans="1:13" x14ac:dyDescent="0.25">
      <c r="A92" s="13" t="s">
        <v>247</v>
      </c>
      <c r="B92" s="85" t="s">
        <v>153</v>
      </c>
      <c r="C92" s="81">
        <v>700</v>
      </c>
      <c r="D92" s="82">
        <v>700</v>
      </c>
      <c r="E92" s="81">
        <v>700</v>
      </c>
      <c r="F92" s="81">
        <v>700</v>
      </c>
      <c r="G92" s="86">
        <v>700</v>
      </c>
      <c r="H92" s="46">
        <v>700</v>
      </c>
      <c r="I92" s="47">
        <v>700</v>
      </c>
      <c r="J92" s="47">
        <v>700</v>
      </c>
      <c r="K92" s="47">
        <v>700</v>
      </c>
      <c r="L92" s="47">
        <v>700</v>
      </c>
      <c r="M92" s="47">
        <v>700</v>
      </c>
    </row>
    <row r="93" spans="1:13" hidden="1" x14ac:dyDescent="0.25">
      <c r="A93" s="13" t="s">
        <v>165</v>
      </c>
      <c r="B93" s="63"/>
      <c r="C93" s="57"/>
      <c r="D93" s="58"/>
      <c r="E93" s="57"/>
      <c r="F93" s="57"/>
      <c r="G93" s="59"/>
      <c r="H93" s="42"/>
      <c r="I93" s="29"/>
      <c r="J93" s="29"/>
      <c r="K93" s="29"/>
      <c r="L93" s="29"/>
      <c r="M93" s="29"/>
    </row>
    <row r="94" spans="1:13" x14ac:dyDescent="0.25">
      <c r="A94" s="13" t="s">
        <v>168</v>
      </c>
      <c r="B94" s="64" t="str">
        <f t="shared" ref="B94" si="20">"Total "&amp;B91</f>
        <v>Total Non Cash</v>
      </c>
      <c r="C94" s="65">
        <f t="shared" ref="C94:M94" si="21">SUM(C91:C93)</f>
        <v>700</v>
      </c>
      <c r="D94" s="66">
        <f t="shared" si="21"/>
        <v>700</v>
      </c>
      <c r="E94" s="65">
        <f t="shared" si="21"/>
        <v>700</v>
      </c>
      <c r="F94" s="65">
        <f t="shared" si="21"/>
        <v>700</v>
      </c>
      <c r="G94" s="67">
        <f t="shared" si="21"/>
        <v>700</v>
      </c>
      <c r="H94" s="43">
        <f t="shared" si="21"/>
        <v>700</v>
      </c>
      <c r="I94" s="31">
        <f t="shared" si="21"/>
        <v>700</v>
      </c>
      <c r="J94" s="31">
        <f t="shared" si="21"/>
        <v>700</v>
      </c>
      <c r="K94" s="31">
        <f t="shared" si="21"/>
        <v>700</v>
      </c>
      <c r="L94" s="31">
        <f t="shared" si="21"/>
        <v>700</v>
      </c>
      <c r="M94" s="31">
        <f t="shared" si="21"/>
        <v>700</v>
      </c>
    </row>
    <row r="95" spans="1:13" x14ac:dyDescent="0.25">
      <c r="A95" s="13" t="s">
        <v>170</v>
      </c>
      <c r="B95" s="75" t="s">
        <v>75</v>
      </c>
      <c r="C95" s="61"/>
      <c r="D95" s="76"/>
      <c r="E95" s="61"/>
      <c r="F95" s="61"/>
      <c r="G95" s="62"/>
      <c r="H95" s="41"/>
      <c r="I95" s="30"/>
      <c r="J95" s="30"/>
      <c r="K95" s="30"/>
      <c r="L95" s="30"/>
      <c r="M95" s="30"/>
    </row>
    <row r="96" spans="1:13" x14ac:dyDescent="0.25">
      <c r="A96" s="13" t="s">
        <v>339</v>
      </c>
      <c r="B96" s="85" t="s">
        <v>140</v>
      </c>
      <c r="C96" s="81">
        <v>-29000</v>
      </c>
      <c r="D96" s="82">
        <v>-20000</v>
      </c>
      <c r="E96" s="81">
        <v>0</v>
      </c>
      <c r="F96" s="81">
        <v>0</v>
      </c>
      <c r="G96" s="8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</row>
    <row r="97" spans="1:13" x14ac:dyDescent="0.25">
      <c r="A97" s="13" t="s">
        <v>207</v>
      </c>
      <c r="B97" s="63" t="s">
        <v>142</v>
      </c>
      <c r="C97" s="57">
        <v>0</v>
      </c>
      <c r="D97" s="58">
        <v>0</v>
      </c>
      <c r="E97" s="57">
        <v>0</v>
      </c>
      <c r="F97" s="57">
        <v>0</v>
      </c>
      <c r="G97" s="59">
        <v>0</v>
      </c>
      <c r="H97" s="42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</row>
    <row r="98" spans="1:13" hidden="1" x14ac:dyDescent="0.25">
      <c r="A98" s="13" t="s">
        <v>165</v>
      </c>
      <c r="B98" s="63"/>
      <c r="C98" s="57"/>
      <c r="D98" s="58"/>
      <c r="E98" s="57"/>
      <c r="F98" s="57"/>
      <c r="G98" s="59"/>
      <c r="H98" s="42"/>
      <c r="I98" s="29"/>
      <c r="J98" s="29"/>
      <c r="K98" s="29"/>
      <c r="L98" s="29"/>
      <c r="M98" s="29"/>
    </row>
    <row r="99" spans="1:13" x14ac:dyDescent="0.25">
      <c r="A99" s="13" t="s">
        <v>165</v>
      </c>
      <c r="B99" s="64" t="str">
        <f>"Total "&amp;B95</f>
        <v>Total Investing Fund Flows</v>
      </c>
      <c r="C99" s="65">
        <f t="shared" ref="C99:M99" si="22">SUM(C96:C98)</f>
        <v>-29000</v>
      </c>
      <c r="D99" s="66">
        <f t="shared" si="22"/>
        <v>-20000</v>
      </c>
      <c r="E99" s="65">
        <f t="shared" si="22"/>
        <v>0</v>
      </c>
      <c r="F99" s="65">
        <f t="shared" si="22"/>
        <v>0</v>
      </c>
      <c r="G99" s="67">
        <f t="shared" si="22"/>
        <v>0</v>
      </c>
      <c r="H99" s="43">
        <f t="shared" si="22"/>
        <v>0</v>
      </c>
      <c r="I99" s="31">
        <f t="shared" si="22"/>
        <v>0</v>
      </c>
      <c r="J99" s="31">
        <f t="shared" si="22"/>
        <v>0</v>
      </c>
      <c r="K99" s="31">
        <f t="shared" si="22"/>
        <v>0</v>
      </c>
      <c r="L99" s="31">
        <f t="shared" si="22"/>
        <v>0</v>
      </c>
      <c r="M99" s="31">
        <f t="shared" si="22"/>
        <v>0</v>
      </c>
    </row>
    <row r="100" spans="1:13" x14ac:dyDescent="0.25">
      <c r="A100" s="13" t="s">
        <v>170</v>
      </c>
      <c r="B100" s="75" t="s">
        <v>77</v>
      </c>
      <c r="C100" s="61"/>
      <c r="D100" s="76"/>
      <c r="E100" s="61"/>
      <c r="F100" s="61"/>
      <c r="G100" s="62"/>
      <c r="H100" s="41"/>
      <c r="I100" s="30"/>
      <c r="J100" s="30"/>
      <c r="K100" s="30"/>
      <c r="L100" s="30"/>
      <c r="M100" s="30"/>
    </row>
    <row r="101" spans="1:13" hidden="1" x14ac:dyDescent="0.25">
      <c r="A101" s="13" t="s">
        <v>169</v>
      </c>
      <c r="B101" s="63"/>
      <c r="C101" s="57"/>
      <c r="D101" s="58"/>
      <c r="E101" s="57"/>
      <c r="F101" s="57"/>
      <c r="G101" s="59"/>
      <c r="H101" s="42"/>
      <c r="I101" s="29"/>
      <c r="J101" s="29"/>
      <c r="K101" s="29"/>
      <c r="L101" s="29"/>
      <c r="M101" s="29"/>
    </row>
    <row r="102" spans="1:13" ht="15.75" thickBot="1" x14ac:dyDescent="0.3">
      <c r="A102" s="13" t="s">
        <v>165</v>
      </c>
      <c r="B102" s="68" t="str">
        <f>"Total "&amp;B100</f>
        <v>Total Financing Fund Flows</v>
      </c>
      <c r="C102" s="69">
        <f t="shared" ref="C102:M102" si="23">SUM(C101:C101)</f>
        <v>0</v>
      </c>
      <c r="D102" s="70">
        <f t="shared" si="23"/>
        <v>0</v>
      </c>
      <c r="E102" s="69">
        <f t="shared" si="23"/>
        <v>0</v>
      </c>
      <c r="F102" s="69">
        <f t="shared" si="23"/>
        <v>0</v>
      </c>
      <c r="G102" s="71">
        <f t="shared" si="23"/>
        <v>0</v>
      </c>
      <c r="H102" s="43">
        <f t="shared" si="23"/>
        <v>0</v>
      </c>
      <c r="I102" s="31">
        <f t="shared" si="23"/>
        <v>0</v>
      </c>
      <c r="J102" s="31">
        <f t="shared" si="23"/>
        <v>0</v>
      </c>
      <c r="K102" s="31">
        <f t="shared" si="23"/>
        <v>0</v>
      </c>
      <c r="L102" s="31">
        <f t="shared" si="23"/>
        <v>0</v>
      </c>
      <c r="M102" s="31">
        <f t="shared" si="23"/>
        <v>0</v>
      </c>
    </row>
    <row r="103" spans="1:13" ht="15.75" thickTop="1" x14ac:dyDescent="0.25">
      <c r="A103" s="13" t="s">
        <v>170</v>
      </c>
      <c r="B103" s="94" t="s">
        <v>108</v>
      </c>
      <c r="C103" s="95">
        <f t="shared" ref="C103:M103" si="24">C88+C94+C99+C102</f>
        <v>-479133.0700000003</v>
      </c>
      <c r="D103" s="95">
        <f t="shared" si="24"/>
        <v>-27018.810000000522</v>
      </c>
      <c r="E103" s="95">
        <f t="shared" si="24"/>
        <v>334780.8200000003</v>
      </c>
      <c r="F103" s="95">
        <f t="shared" si="24"/>
        <v>365445.83999999985</v>
      </c>
      <c r="G103" s="96">
        <f t="shared" si="24"/>
        <v>397800.46999999974</v>
      </c>
      <c r="H103" s="50">
        <f t="shared" si="24"/>
        <v>329189.62000000011</v>
      </c>
      <c r="I103" s="51">
        <f t="shared" si="24"/>
        <v>415769.38999999966</v>
      </c>
      <c r="J103" s="51">
        <f t="shared" si="24"/>
        <v>425048.25999999885</v>
      </c>
      <c r="K103" s="51">
        <f t="shared" si="24"/>
        <v>434523.62999999896</v>
      </c>
      <c r="L103" s="51">
        <f t="shared" si="24"/>
        <v>364193.90000000037</v>
      </c>
      <c r="M103" s="51">
        <f t="shared" si="24"/>
        <v>454058.28999999911</v>
      </c>
    </row>
    <row r="104" spans="1:13" x14ac:dyDescent="0.25">
      <c r="A104" s="13" t="s">
        <v>167</v>
      </c>
      <c r="B104" s="97" t="s">
        <v>78</v>
      </c>
      <c r="C104" s="98"/>
      <c r="D104" s="99"/>
      <c r="E104" s="98"/>
      <c r="F104" s="98"/>
      <c r="G104" s="100"/>
      <c r="H104" s="41"/>
      <c r="I104" s="30"/>
      <c r="J104" s="30"/>
      <c r="K104" s="30"/>
      <c r="L104" s="30"/>
      <c r="M104" s="30"/>
    </row>
    <row r="105" spans="1:13" x14ac:dyDescent="0.25">
      <c r="A105" s="13" t="s">
        <v>340</v>
      </c>
      <c r="B105" s="85" t="s">
        <v>164</v>
      </c>
      <c r="C105" s="81">
        <v>80000.039999999994</v>
      </c>
      <c r="D105" s="82">
        <v>20000.04</v>
      </c>
      <c r="E105" s="81">
        <v>0</v>
      </c>
      <c r="F105" s="81">
        <v>0</v>
      </c>
      <c r="G105" s="86">
        <v>0</v>
      </c>
      <c r="H105" s="46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</row>
    <row r="106" spans="1:13" hidden="1" x14ac:dyDescent="0.25">
      <c r="A106" s="13" t="s">
        <v>169</v>
      </c>
      <c r="B106" s="63"/>
      <c r="C106" s="57"/>
      <c r="D106" s="58"/>
      <c r="E106" s="57"/>
      <c r="F106" s="57"/>
      <c r="G106" s="59"/>
      <c r="H106" s="42"/>
      <c r="I106" s="29"/>
      <c r="J106" s="29"/>
      <c r="K106" s="29"/>
      <c r="L106" s="29"/>
      <c r="M106" s="29"/>
    </row>
    <row r="107" spans="1:13" ht="15.75" thickBot="1" x14ac:dyDescent="0.3">
      <c r="A107" s="13" t="s">
        <v>165</v>
      </c>
      <c r="B107" s="68" t="str">
        <f>"Total "&amp;B104</f>
        <v>Total Reserve Movements</v>
      </c>
      <c r="C107" s="69">
        <f t="shared" ref="C107:M107" si="25">SUM(C105:C106)</f>
        <v>80000.039999999994</v>
      </c>
      <c r="D107" s="70">
        <f t="shared" si="25"/>
        <v>20000.04</v>
      </c>
      <c r="E107" s="69">
        <f t="shared" si="25"/>
        <v>0</v>
      </c>
      <c r="F107" s="69">
        <f t="shared" si="25"/>
        <v>0</v>
      </c>
      <c r="G107" s="71">
        <f t="shared" si="25"/>
        <v>0</v>
      </c>
      <c r="H107" s="43">
        <f t="shared" si="25"/>
        <v>0</v>
      </c>
      <c r="I107" s="31">
        <f t="shared" si="25"/>
        <v>0</v>
      </c>
      <c r="J107" s="31">
        <f t="shared" si="25"/>
        <v>0</v>
      </c>
      <c r="K107" s="31">
        <f t="shared" si="25"/>
        <v>0</v>
      </c>
      <c r="L107" s="31">
        <f t="shared" si="25"/>
        <v>0</v>
      </c>
      <c r="M107" s="31">
        <f t="shared" si="25"/>
        <v>0</v>
      </c>
    </row>
    <row r="108" spans="1:13" ht="16.5" thickTop="1" thickBot="1" x14ac:dyDescent="0.3">
      <c r="A108" s="13" t="s">
        <v>165</v>
      </c>
      <c r="B108" s="72" t="s">
        <v>109</v>
      </c>
      <c r="C108" s="73">
        <f t="shared" ref="C108:M108" si="26">C103+C107</f>
        <v>-399133.03000000032</v>
      </c>
      <c r="D108" s="73">
        <f t="shared" si="26"/>
        <v>-7018.7700000005207</v>
      </c>
      <c r="E108" s="73">
        <f t="shared" si="26"/>
        <v>334780.8200000003</v>
      </c>
      <c r="F108" s="73">
        <f t="shared" si="26"/>
        <v>365445.83999999985</v>
      </c>
      <c r="G108" s="74">
        <f t="shared" si="26"/>
        <v>397800.46999999974</v>
      </c>
      <c r="H108" s="50">
        <f t="shared" si="26"/>
        <v>329189.62000000011</v>
      </c>
      <c r="I108" s="51">
        <f t="shared" si="26"/>
        <v>415769.38999999966</v>
      </c>
      <c r="J108" s="51">
        <f t="shared" si="26"/>
        <v>425048.25999999885</v>
      </c>
      <c r="K108" s="51">
        <f t="shared" si="26"/>
        <v>434523.62999999896</v>
      </c>
      <c r="L108" s="51">
        <f t="shared" si="26"/>
        <v>364193.90000000037</v>
      </c>
      <c r="M108" s="51">
        <f t="shared" si="26"/>
        <v>454058.28999999911</v>
      </c>
    </row>
    <row r="109" spans="1:13" ht="15.75" thickTop="1" x14ac:dyDescent="0.25">
      <c r="A109" s="13" t="s">
        <v>172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x14ac:dyDescent="0.25">
      <c r="A110" s="13" t="s">
        <v>257</v>
      </c>
      <c r="B110" s="77" t="s">
        <v>250</v>
      </c>
      <c r="C110" s="78"/>
      <c r="D110" s="78">
        <f t="shared" ref="D110" si="27">+C110+D108</f>
        <v>-7018.7700000005207</v>
      </c>
      <c r="E110" s="78">
        <f t="shared" ref="E110" si="28">+D110+E108</f>
        <v>327762.04999999976</v>
      </c>
      <c r="F110" s="78">
        <f t="shared" ref="F110" si="29">+E110+F108</f>
        <v>693207.88999999966</v>
      </c>
      <c r="G110" s="78">
        <f t="shared" ref="G110" si="30">+F110+G108</f>
        <v>1091008.3599999994</v>
      </c>
      <c r="H110" s="52"/>
      <c r="I110" s="52"/>
      <c r="J110" s="52"/>
      <c r="K110" s="52"/>
      <c r="L110" s="52"/>
      <c r="M110" s="52"/>
    </row>
    <row r="111" spans="1:13" x14ac:dyDescent="0.25">
      <c r="A111" s="13" t="s">
        <v>165</v>
      </c>
    </row>
    <row r="112" spans="1:13" hidden="1" x14ac:dyDescent="0.25">
      <c r="A112" s="13" t="s">
        <v>207</v>
      </c>
      <c r="B112" s="1" t="str">
        <f>IF(xlvar.SELECT="Entity",B114,IF(xlvar.SELECT="Directorate",C114,IF(xlvar.SELECT="Business Unit",D114,IF(xlvar.SELECT="Key Outcome Area",H114,IF(xlvar.SELECT="IPR Outcomes",I114,IF(xlvar.SELECT="IPR Strategies",J114,IF(xlvar.SELECT="IPR Activities",K114,IF(xlvar.SELECT="Project",L114,F114))))))))</f>
        <v>30 - Water Fund</v>
      </c>
    </row>
    <row r="113" spans="1:13" ht="15.75" thickBot="1" x14ac:dyDescent="0.3">
      <c r="A113" s="13" t="s">
        <v>165</v>
      </c>
      <c r="B113" s="1"/>
    </row>
    <row r="114" spans="1:13" ht="15.75" hidden="1" thickBot="1" x14ac:dyDescent="0.3">
      <c r="A114" s="13" t="s">
        <v>166</v>
      </c>
      <c r="B114" s="34" t="s">
        <v>197</v>
      </c>
      <c r="C114" s="34" t="s">
        <v>192</v>
      </c>
      <c r="D114" s="34" t="s">
        <v>198</v>
      </c>
      <c r="E114" s="34" t="s">
        <v>44</v>
      </c>
      <c r="F114" s="34" t="s">
        <v>199</v>
      </c>
      <c r="G114" s="34"/>
      <c r="H114" s="34" t="s">
        <v>200</v>
      </c>
      <c r="I114" s="34" t="s">
        <v>193</v>
      </c>
      <c r="J114" s="34" t="s">
        <v>194</v>
      </c>
      <c r="K114" s="34" t="s">
        <v>195</v>
      </c>
      <c r="L114" s="34" t="s">
        <v>341</v>
      </c>
    </row>
    <row r="115" spans="1:13" ht="28.5" customHeight="1" thickTop="1" x14ac:dyDescent="0.25">
      <c r="A115" s="13" t="s">
        <v>167</v>
      </c>
      <c r="B115" s="87" t="s">
        <v>262</v>
      </c>
      <c r="C115" s="88" t="str">
        <f>xlvar.PYORIG.DESCRLONG</f>
        <v>2020/21 Quarter 3 PJ Budget</v>
      </c>
      <c r="D115" s="88" t="str">
        <f>LEFT(xlvar.NXTBUD.DESCRLONG,7)</f>
        <v>2021/22</v>
      </c>
      <c r="E115" s="88" t="str">
        <f t="shared" ref="E115:M115" si="31">LEFT(D115,4)+1&amp;"/"&amp;RIGHT(D115,2)+1</f>
        <v>2022/23</v>
      </c>
      <c r="F115" s="88" t="str">
        <f t="shared" si="31"/>
        <v>2023/24</v>
      </c>
      <c r="G115" s="89" t="str">
        <f t="shared" si="31"/>
        <v>2024/25</v>
      </c>
      <c r="H115" s="48" t="str">
        <f t="shared" si="31"/>
        <v>2025/26</v>
      </c>
      <c r="I115" s="49" t="str">
        <f t="shared" si="31"/>
        <v>2026/27</v>
      </c>
      <c r="J115" s="49" t="str">
        <f t="shared" si="31"/>
        <v>2027/28</v>
      </c>
      <c r="K115" s="49" t="str">
        <f t="shared" si="31"/>
        <v>2028/29</v>
      </c>
      <c r="L115" s="49" t="str">
        <f t="shared" si="31"/>
        <v>2029/30</v>
      </c>
      <c r="M115" s="49" t="str">
        <f t="shared" si="31"/>
        <v>2030/31</v>
      </c>
    </row>
    <row r="116" spans="1:13" x14ac:dyDescent="0.25">
      <c r="A116" s="13" t="s">
        <v>207</v>
      </c>
      <c r="B116" s="90" t="s">
        <v>134</v>
      </c>
      <c r="C116" s="91"/>
      <c r="D116" s="92"/>
      <c r="E116" s="91"/>
      <c r="F116" s="91"/>
      <c r="G116" s="93"/>
      <c r="H116" s="40"/>
      <c r="I116" s="28"/>
      <c r="J116" s="28"/>
      <c r="K116" s="28"/>
      <c r="L116" s="28"/>
      <c r="M116" s="28"/>
    </row>
    <row r="117" spans="1:13" x14ac:dyDescent="0.25">
      <c r="A117" s="13" t="s">
        <v>342</v>
      </c>
      <c r="B117" s="80" t="s">
        <v>144</v>
      </c>
      <c r="C117" s="81">
        <v>2256135</v>
      </c>
      <c r="D117" s="82">
        <v>2342309.39</v>
      </c>
      <c r="E117" s="83">
        <v>2417084.4500000002</v>
      </c>
      <c r="F117" s="83">
        <v>2494235.69</v>
      </c>
      <c r="G117" s="84">
        <v>2573838.19</v>
      </c>
      <c r="H117" s="44">
        <v>2655969.37</v>
      </c>
      <c r="I117" s="45">
        <v>2740709.07</v>
      </c>
      <c r="J117" s="45">
        <v>2828139.63</v>
      </c>
      <c r="K117" s="45">
        <v>2918345.99</v>
      </c>
      <c r="L117" s="45">
        <v>3011415.72</v>
      </c>
      <c r="M117" s="45">
        <v>3107439.16</v>
      </c>
    </row>
    <row r="118" spans="1:13" x14ac:dyDescent="0.25">
      <c r="A118" s="13" t="s">
        <v>343</v>
      </c>
      <c r="B118" s="80" t="s">
        <v>145</v>
      </c>
      <c r="C118" s="81">
        <v>7020765.46</v>
      </c>
      <c r="D118" s="82">
        <v>7254362.4000000004</v>
      </c>
      <c r="E118" s="83">
        <v>7490982.2800000003</v>
      </c>
      <c r="F118" s="83">
        <v>7735326.4400000004</v>
      </c>
      <c r="G118" s="84">
        <v>7987647.2599999998</v>
      </c>
      <c r="H118" s="44">
        <v>8248205.4100000001</v>
      </c>
      <c r="I118" s="45">
        <v>8517270.0999999996</v>
      </c>
      <c r="J118" s="45">
        <v>8795119.3100000005</v>
      </c>
      <c r="K118" s="45">
        <v>9082040.1300000008</v>
      </c>
      <c r="L118" s="45">
        <v>9378329.0600000005</v>
      </c>
      <c r="M118" s="45">
        <v>9684292.2899999991</v>
      </c>
    </row>
    <row r="119" spans="1:13" x14ac:dyDescent="0.25">
      <c r="A119" s="13" t="s">
        <v>344</v>
      </c>
      <c r="B119" s="80" t="s">
        <v>146</v>
      </c>
      <c r="C119" s="81">
        <v>282500</v>
      </c>
      <c r="D119" s="82">
        <v>270000</v>
      </c>
      <c r="E119" s="83">
        <v>270000</v>
      </c>
      <c r="F119" s="83">
        <v>270000</v>
      </c>
      <c r="G119" s="84">
        <v>270000</v>
      </c>
      <c r="H119" s="44">
        <v>270000</v>
      </c>
      <c r="I119" s="45">
        <v>270000</v>
      </c>
      <c r="J119" s="45">
        <v>270000</v>
      </c>
      <c r="K119" s="45">
        <v>270000</v>
      </c>
      <c r="L119" s="45">
        <v>270000</v>
      </c>
      <c r="M119" s="45">
        <v>270000</v>
      </c>
    </row>
    <row r="120" spans="1:13" x14ac:dyDescent="0.25">
      <c r="A120" s="13" t="s">
        <v>345</v>
      </c>
      <c r="B120" s="80" t="s">
        <v>147</v>
      </c>
      <c r="C120" s="81">
        <v>99639.360000000001</v>
      </c>
      <c r="D120" s="82">
        <v>102692.21</v>
      </c>
      <c r="E120" s="83">
        <v>106799.9</v>
      </c>
      <c r="F120" s="83">
        <v>111071.9</v>
      </c>
      <c r="G120" s="84">
        <v>115514.77</v>
      </c>
      <c r="H120" s="44">
        <v>120135.37</v>
      </c>
      <c r="I120" s="45">
        <v>124940.79</v>
      </c>
      <c r="J120" s="45">
        <v>129938.42</v>
      </c>
      <c r="K120" s="45">
        <v>135135.96</v>
      </c>
      <c r="L120" s="45">
        <v>140541.4</v>
      </c>
      <c r="M120" s="45">
        <v>146163.04999999999</v>
      </c>
    </row>
    <row r="121" spans="1:13" x14ac:dyDescent="0.25">
      <c r="A121" s="13" t="s">
        <v>346</v>
      </c>
      <c r="B121" s="80" t="s">
        <v>148</v>
      </c>
      <c r="C121" s="81">
        <v>99000</v>
      </c>
      <c r="D121" s="82">
        <v>138500</v>
      </c>
      <c r="E121" s="83">
        <v>140240</v>
      </c>
      <c r="F121" s="83">
        <v>142049.60000000001</v>
      </c>
      <c r="G121" s="84">
        <v>143931.57999999999</v>
      </c>
      <c r="H121" s="44">
        <v>145888.84</v>
      </c>
      <c r="I121" s="45">
        <v>147924.39000000001</v>
      </c>
      <c r="J121" s="45">
        <v>150041.37</v>
      </c>
      <c r="K121" s="45">
        <v>152243.01999999999</v>
      </c>
      <c r="L121" s="45">
        <v>154532.74</v>
      </c>
      <c r="M121" s="45">
        <v>156914.04999999999</v>
      </c>
    </row>
    <row r="122" spans="1:13" x14ac:dyDescent="0.25">
      <c r="A122" s="13" t="s">
        <v>347</v>
      </c>
      <c r="B122" s="80" t="s">
        <v>149</v>
      </c>
      <c r="C122" s="81">
        <v>473897</v>
      </c>
      <c r="D122" s="82">
        <v>577571</v>
      </c>
      <c r="E122" s="83">
        <v>593486.03</v>
      </c>
      <c r="F122" s="83">
        <v>609839.76</v>
      </c>
      <c r="G122" s="84">
        <v>626644.28</v>
      </c>
      <c r="H122" s="44">
        <v>643912.03</v>
      </c>
      <c r="I122" s="45">
        <v>661655.77</v>
      </c>
      <c r="J122" s="45">
        <v>679888.64</v>
      </c>
      <c r="K122" s="45">
        <v>698624.13</v>
      </c>
      <c r="L122" s="45">
        <v>717876.11</v>
      </c>
      <c r="M122" s="45">
        <v>737658.81</v>
      </c>
    </row>
    <row r="123" spans="1:13" hidden="1" x14ac:dyDescent="0.25">
      <c r="A123" s="13" t="s">
        <v>166</v>
      </c>
      <c r="B123" s="63"/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167</v>
      </c>
      <c r="B124" s="64" t="s">
        <v>115</v>
      </c>
      <c r="C124" s="65">
        <f t="shared" ref="C124" si="32">SUM(C116:C123)</f>
        <v>10231936.82</v>
      </c>
      <c r="D124" s="66">
        <f t="shared" ref="D124:M124" si="33">SUM(D116:D123)</f>
        <v>10685435.000000002</v>
      </c>
      <c r="E124" s="65">
        <f t="shared" si="33"/>
        <v>11018592.66</v>
      </c>
      <c r="F124" s="65">
        <f t="shared" si="33"/>
        <v>11362523.390000001</v>
      </c>
      <c r="G124" s="67">
        <f t="shared" si="33"/>
        <v>11717576.079999998</v>
      </c>
      <c r="H124" s="43">
        <f t="shared" si="33"/>
        <v>12084111.02</v>
      </c>
      <c r="I124" s="31">
        <f t="shared" si="33"/>
        <v>12462500.119999999</v>
      </c>
      <c r="J124" s="31">
        <f t="shared" si="33"/>
        <v>12853127.370000001</v>
      </c>
      <c r="K124" s="31">
        <f t="shared" si="33"/>
        <v>13256389.230000002</v>
      </c>
      <c r="L124" s="31">
        <f t="shared" si="33"/>
        <v>13672695.030000001</v>
      </c>
      <c r="M124" s="31">
        <f t="shared" si="33"/>
        <v>14102467.360000001</v>
      </c>
    </row>
    <row r="125" spans="1:13" x14ac:dyDescent="0.25">
      <c r="A125" s="13" t="s">
        <v>207</v>
      </c>
      <c r="B125" s="56" t="s">
        <v>135</v>
      </c>
      <c r="C125" s="57"/>
      <c r="D125" s="58"/>
      <c r="E125" s="57"/>
      <c r="F125" s="57"/>
      <c r="G125" s="59"/>
      <c r="H125" s="42"/>
      <c r="I125" s="29"/>
      <c r="J125" s="29"/>
      <c r="K125" s="29"/>
      <c r="L125" s="29"/>
      <c r="M125" s="29"/>
    </row>
    <row r="126" spans="1:13" x14ac:dyDescent="0.25">
      <c r="A126" s="13" t="s">
        <v>348</v>
      </c>
      <c r="B126" s="85" t="s">
        <v>150</v>
      </c>
      <c r="C126" s="81">
        <v>2150154.7599999998</v>
      </c>
      <c r="D126" s="82">
        <v>2079656.8</v>
      </c>
      <c r="E126" s="81">
        <v>2135312.38</v>
      </c>
      <c r="F126" s="81">
        <v>2192386.9</v>
      </c>
      <c r="G126" s="86">
        <v>2250955.16</v>
      </c>
      <c r="H126" s="46">
        <v>2311016.71</v>
      </c>
      <c r="I126" s="47">
        <v>2372609.9700000002</v>
      </c>
      <c r="J126" s="47">
        <v>2435788.35</v>
      </c>
      <c r="K126" s="47">
        <v>2503812.2799999998</v>
      </c>
      <c r="L126" s="47">
        <v>2570351.34</v>
      </c>
      <c r="M126" s="47">
        <v>2638618.29</v>
      </c>
    </row>
    <row r="127" spans="1:13" x14ac:dyDescent="0.25">
      <c r="A127" s="13" t="s">
        <v>349</v>
      </c>
      <c r="B127" s="85" t="s">
        <v>151</v>
      </c>
      <c r="C127" s="81">
        <v>2381912</v>
      </c>
      <c r="D127" s="82">
        <v>2267900</v>
      </c>
      <c r="E127" s="81">
        <v>2287104.75</v>
      </c>
      <c r="F127" s="81">
        <v>2347937.6</v>
      </c>
      <c r="G127" s="86">
        <v>2410443.39</v>
      </c>
      <c r="H127" s="46">
        <v>2474668.11</v>
      </c>
      <c r="I127" s="47">
        <v>2585658.9700000002</v>
      </c>
      <c r="J127" s="47">
        <v>2608464.62</v>
      </c>
      <c r="K127" s="47">
        <v>2678134.88</v>
      </c>
      <c r="L127" s="47">
        <v>2749721.13</v>
      </c>
      <c r="M127" s="47">
        <v>2823275.94</v>
      </c>
    </row>
    <row r="128" spans="1:13" x14ac:dyDescent="0.25">
      <c r="A128" s="13" t="s">
        <v>350</v>
      </c>
      <c r="B128" s="85" t="s">
        <v>152</v>
      </c>
      <c r="C128" s="81">
        <v>911553</v>
      </c>
      <c r="D128" s="82">
        <v>875809</v>
      </c>
      <c r="E128" s="81">
        <v>837523</v>
      </c>
      <c r="F128" s="81">
        <v>797184</v>
      </c>
      <c r="G128" s="86">
        <v>751371</v>
      </c>
      <c r="H128" s="46">
        <v>715415</v>
      </c>
      <c r="I128" s="47">
        <v>673558</v>
      </c>
      <c r="J128" s="47">
        <v>633322</v>
      </c>
      <c r="K128" s="47">
        <v>586641</v>
      </c>
      <c r="L128" s="47">
        <v>537315</v>
      </c>
      <c r="M128" s="47">
        <v>485694</v>
      </c>
    </row>
    <row r="129" spans="1:13" x14ac:dyDescent="0.25">
      <c r="A129" s="13" t="s">
        <v>267</v>
      </c>
      <c r="B129" s="85" t="s">
        <v>153</v>
      </c>
      <c r="C129" s="81">
        <v>3332513</v>
      </c>
      <c r="D129" s="82">
        <v>3432513</v>
      </c>
      <c r="E129" s="81">
        <v>3432513</v>
      </c>
      <c r="F129" s="81">
        <v>3432513</v>
      </c>
      <c r="G129" s="86">
        <v>3432513</v>
      </c>
      <c r="H129" s="46">
        <v>3432513</v>
      </c>
      <c r="I129" s="47">
        <v>3432513</v>
      </c>
      <c r="J129" s="47">
        <v>3432513</v>
      </c>
      <c r="K129" s="47">
        <v>3432513</v>
      </c>
      <c r="L129" s="47">
        <v>3432513</v>
      </c>
      <c r="M129" s="47">
        <v>3432513</v>
      </c>
    </row>
    <row r="130" spans="1:13" x14ac:dyDescent="0.25">
      <c r="A130" s="13" t="s">
        <v>351</v>
      </c>
      <c r="B130" s="85" t="s">
        <v>154</v>
      </c>
      <c r="C130" s="81">
        <v>427800</v>
      </c>
      <c r="D130" s="82">
        <v>521650</v>
      </c>
      <c r="E130" s="81">
        <v>537277.86</v>
      </c>
      <c r="F130" s="81">
        <v>553373.98</v>
      </c>
      <c r="G130" s="86">
        <v>569952.36</v>
      </c>
      <c r="H130" s="46">
        <v>587027.47</v>
      </c>
      <c r="I130" s="47">
        <v>604614.19999999995</v>
      </c>
      <c r="J130" s="47">
        <v>622727.86</v>
      </c>
      <c r="K130" s="47">
        <v>641384.24</v>
      </c>
      <c r="L130" s="47">
        <v>660599.62</v>
      </c>
      <c r="M130" s="47">
        <v>680390.74</v>
      </c>
    </row>
    <row r="131" spans="1:13" x14ac:dyDescent="0.25">
      <c r="A131" s="13" t="s">
        <v>352</v>
      </c>
      <c r="B131" s="85" t="s">
        <v>155</v>
      </c>
      <c r="C131" s="81">
        <v>2000313.02</v>
      </c>
      <c r="D131" s="82">
        <v>2081247.43</v>
      </c>
      <c r="E131" s="81">
        <v>2151353.56</v>
      </c>
      <c r="F131" s="81">
        <v>2223838.14</v>
      </c>
      <c r="G131" s="86">
        <v>2298782.3199999998</v>
      </c>
      <c r="H131" s="46">
        <v>2376270.06</v>
      </c>
      <c r="I131" s="47">
        <v>2456388.19</v>
      </c>
      <c r="J131" s="47">
        <v>2539226.56</v>
      </c>
      <c r="K131" s="47">
        <v>2624878.0499999998</v>
      </c>
      <c r="L131" s="47">
        <v>2713438.76</v>
      </c>
      <c r="M131" s="47">
        <v>2805008.04</v>
      </c>
    </row>
    <row r="132" spans="1:13" hidden="1" x14ac:dyDescent="0.25">
      <c r="A132" s="13" t="s">
        <v>169</v>
      </c>
      <c r="B132" s="63"/>
      <c r="C132" s="57"/>
      <c r="D132" s="58"/>
      <c r="E132" s="57"/>
      <c r="F132" s="57"/>
      <c r="G132" s="59"/>
      <c r="H132" s="42"/>
      <c r="I132" s="29"/>
      <c r="J132" s="29"/>
      <c r="K132" s="29"/>
      <c r="L132" s="29"/>
      <c r="M132" s="29"/>
    </row>
    <row r="133" spans="1:13" ht="15.75" thickBot="1" x14ac:dyDescent="0.3">
      <c r="A133" s="13" t="s">
        <v>168</v>
      </c>
      <c r="B133" s="68" t="s">
        <v>116</v>
      </c>
      <c r="C133" s="69">
        <f t="shared" ref="C133:M133" si="34">SUM(C125:C132)</f>
        <v>11204245.779999999</v>
      </c>
      <c r="D133" s="70">
        <f t="shared" si="34"/>
        <v>11258776.23</v>
      </c>
      <c r="E133" s="69">
        <f t="shared" si="34"/>
        <v>11381084.549999999</v>
      </c>
      <c r="F133" s="69">
        <f t="shared" si="34"/>
        <v>11547233.620000001</v>
      </c>
      <c r="G133" s="71">
        <f t="shared" si="34"/>
        <v>11714017.23</v>
      </c>
      <c r="H133" s="43">
        <f t="shared" si="34"/>
        <v>11896910.350000001</v>
      </c>
      <c r="I133" s="31">
        <f t="shared" si="34"/>
        <v>12125342.33</v>
      </c>
      <c r="J133" s="31">
        <f t="shared" si="34"/>
        <v>12272042.390000001</v>
      </c>
      <c r="K133" s="31">
        <f t="shared" si="34"/>
        <v>12467363.449999999</v>
      </c>
      <c r="L133" s="31">
        <f t="shared" si="34"/>
        <v>12663938.849999998</v>
      </c>
      <c r="M133" s="31">
        <f t="shared" si="34"/>
        <v>12865500.010000002</v>
      </c>
    </row>
    <row r="134" spans="1:13" ht="15.75" thickTop="1" x14ac:dyDescent="0.25">
      <c r="A134" s="13" t="s">
        <v>167</v>
      </c>
      <c r="B134" s="94" t="s">
        <v>106</v>
      </c>
      <c r="C134" s="95">
        <f t="shared" ref="C134:M134" si="35">C124-C133</f>
        <v>-972308.95999999903</v>
      </c>
      <c r="D134" s="95">
        <f t="shared" si="35"/>
        <v>-573341.22999999858</v>
      </c>
      <c r="E134" s="95">
        <f t="shared" si="35"/>
        <v>-362491.88999999873</v>
      </c>
      <c r="F134" s="95">
        <f t="shared" si="35"/>
        <v>-184710.23000000045</v>
      </c>
      <c r="G134" s="96">
        <f t="shared" si="35"/>
        <v>3558.8499999977648</v>
      </c>
      <c r="H134" s="50">
        <f t="shared" si="35"/>
        <v>187200.66999999806</v>
      </c>
      <c r="I134" s="51">
        <f t="shared" si="35"/>
        <v>337157.78999999911</v>
      </c>
      <c r="J134" s="51">
        <f t="shared" si="35"/>
        <v>581084.98000000045</v>
      </c>
      <c r="K134" s="51">
        <f t="shared" si="35"/>
        <v>789025.78000000305</v>
      </c>
      <c r="L134" s="51">
        <f t="shared" si="35"/>
        <v>1008756.1800000034</v>
      </c>
      <c r="M134" s="51">
        <f t="shared" si="35"/>
        <v>1236967.3499999996</v>
      </c>
    </row>
    <row r="135" spans="1:13" x14ac:dyDescent="0.25">
      <c r="A135" s="13" t="s">
        <v>207</v>
      </c>
      <c r="B135" s="90" t="s">
        <v>74</v>
      </c>
      <c r="C135" s="91"/>
      <c r="D135" s="92"/>
      <c r="E135" s="91"/>
      <c r="F135" s="91"/>
      <c r="G135" s="93"/>
      <c r="H135" s="42"/>
      <c r="I135" s="29"/>
      <c r="J135" s="29"/>
      <c r="K135" s="29"/>
      <c r="L135" s="29"/>
      <c r="M135" s="29"/>
    </row>
    <row r="136" spans="1:13" x14ac:dyDescent="0.25">
      <c r="A136" s="13" t="s">
        <v>353</v>
      </c>
      <c r="B136" s="85" t="s">
        <v>156</v>
      </c>
      <c r="C136" s="81">
        <v>849679</v>
      </c>
      <c r="D136" s="82">
        <v>793874</v>
      </c>
      <c r="E136" s="81">
        <v>617840</v>
      </c>
      <c r="F136" s="81">
        <v>621812</v>
      </c>
      <c r="G136" s="86">
        <v>625928</v>
      </c>
      <c r="H136" s="46">
        <v>630188</v>
      </c>
      <c r="I136" s="47">
        <v>634592</v>
      </c>
      <c r="J136" s="47">
        <v>639152</v>
      </c>
      <c r="K136" s="47">
        <v>640628</v>
      </c>
      <c r="L136" s="47">
        <v>645404</v>
      </c>
      <c r="M136" s="47">
        <v>650336</v>
      </c>
    </row>
    <row r="137" spans="1:13" hidden="1" x14ac:dyDescent="0.25">
      <c r="A137" s="13" t="s">
        <v>165</v>
      </c>
      <c r="B137" s="63"/>
      <c r="C137" s="57"/>
      <c r="D137" s="58"/>
      <c r="E137" s="57"/>
      <c r="F137" s="57"/>
      <c r="G137" s="59"/>
      <c r="H137" s="42"/>
      <c r="I137" s="29"/>
      <c r="J137" s="29"/>
      <c r="K137" s="29"/>
      <c r="L137" s="29"/>
      <c r="M137" s="29"/>
    </row>
    <row r="138" spans="1:13" ht="15.75" thickBot="1" x14ac:dyDescent="0.3">
      <c r="A138" s="13" t="s">
        <v>165</v>
      </c>
      <c r="B138" s="72" t="s">
        <v>107</v>
      </c>
      <c r="C138" s="73">
        <f t="shared" ref="C138:M138" si="36">SUM(C134:C137)</f>
        <v>-122629.95999999903</v>
      </c>
      <c r="D138" s="73">
        <f t="shared" si="36"/>
        <v>220532.77000000142</v>
      </c>
      <c r="E138" s="73">
        <f t="shared" si="36"/>
        <v>255348.11000000127</v>
      </c>
      <c r="F138" s="73">
        <f t="shared" si="36"/>
        <v>437101.76999999955</v>
      </c>
      <c r="G138" s="74">
        <f t="shared" si="36"/>
        <v>629486.84999999776</v>
      </c>
      <c r="H138" s="50">
        <f t="shared" si="36"/>
        <v>817388.66999999806</v>
      </c>
      <c r="I138" s="51">
        <f t="shared" si="36"/>
        <v>971749.78999999911</v>
      </c>
      <c r="J138" s="51">
        <f t="shared" si="36"/>
        <v>1220236.9800000004</v>
      </c>
      <c r="K138" s="51">
        <f t="shared" si="36"/>
        <v>1429653.7800000031</v>
      </c>
      <c r="L138" s="51">
        <f t="shared" si="36"/>
        <v>1654160.1800000034</v>
      </c>
      <c r="M138" s="51">
        <f t="shared" si="36"/>
        <v>1887303.3499999996</v>
      </c>
    </row>
    <row r="139" spans="1:13" ht="16.5" thickTop="1" thickBot="1" x14ac:dyDescent="0.3">
      <c r="A139" s="13" t="s">
        <v>168</v>
      </c>
      <c r="B139" s="38"/>
      <c r="C139" s="39"/>
      <c r="D139" s="39"/>
      <c r="E139" s="39"/>
      <c r="F139" s="39"/>
      <c r="G139" s="39"/>
      <c r="H139" s="35"/>
      <c r="I139" s="35"/>
      <c r="J139" s="35"/>
      <c r="K139" s="35"/>
      <c r="L139" s="35"/>
      <c r="M139" s="35"/>
    </row>
    <row r="140" spans="1:13" ht="26.25" thickTop="1" x14ac:dyDescent="0.25">
      <c r="A140" s="13" t="s">
        <v>167</v>
      </c>
      <c r="B140" s="87" t="s">
        <v>263</v>
      </c>
      <c r="C140" s="88" t="str">
        <f>LEFT(xlvar.NXTBUD.DESCRLONG,7)&amp;" Original"</f>
        <v>2021/22 Original</v>
      </c>
      <c r="D140" s="88" t="str">
        <f>LEFT(xlvar.NXTBUD.DESCRLONG,7)</f>
        <v>2021/22</v>
      </c>
      <c r="E140" s="88" t="str">
        <f t="shared" ref="E140:M140" si="37">LEFT(D140,4)+1&amp;"/"&amp;RIGHT(D140,2)+1</f>
        <v>2022/23</v>
      </c>
      <c r="F140" s="88" t="str">
        <f t="shared" si="37"/>
        <v>2023/24</v>
      </c>
      <c r="G140" s="89" t="str">
        <f t="shared" si="37"/>
        <v>2024/25</v>
      </c>
      <c r="H140" s="48" t="str">
        <f t="shared" si="37"/>
        <v>2025/26</v>
      </c>
      <c r="I140" s="49" t="str">
        <f t="shared" si="37"/>
        <v>2026/27</v>
      </c>
      <c r="J140" s="49" t="str">
        <f t="shared" si="37"/>
        <v>2027/28</v>
      </c>
      <c r="K140" s="49" t="str">
        <f t="shared" si="37"/>
        <v>2028/29</v>
      </c>
      <c r="L140" s="49" t="str">
        <f t="shared" si="37"/>
        <v>2029/30</v>
      </c>
      <c r="M140" s="49" t="str">
        <f t="shared" si="37"/>
        <v>2030/31</v>
      </c>
    </row>
    <row r="141" spans="1:13" x14ac:dyDescent="0.25">
      <c r="A141" s="13" t="s">
        <v>207</v>
      </c>
      <c r="B141" s="90" t="s">
        <v>137</v>
      </c>
      <c r="C141" s="91"/>
      <c r="D141" s="92"/>
      <c r="E141" s="91"/>
      <c r="F141" s="91"/>
      <c r="G141" s="93"/>
      <c r="H141" s="42"/>
      <c r="I141" s="29"/>
      <c r="J141" s="29"/>
      <c r="K141" s="29"/>
      <c r="L141" s="29"/>
      <c r="M141" s="29"/>
    </row>
    <row r="142" spans="1:13" x14ac:dyDescent="0.25">
      <c r="A142" s="13" t="s">
        <v>354</v>
      </c>
      <c r="B142" s="85" t="s">
        <v>153</v>
      </c>
      <c r="C142" s="81">
        <v>3332513</v>
      </c>
      <c r="D142" s="82">
        <v>3432513</v>
      </c>
      <c r="E142" s="81">
        <v>3432513</v>
      </c>
      <c r="F142" s="81">
        <v>3432513</v>
      </c>
      <c r="G142" s="86">
        <v>3432513</v>
      </c>
      <c r="H142" s="46">
        <v>3432513</v>
      </c>
      <c r="I142" s="47">
        <v>3432513</v>
      </c>
      <c r="J142" s="47">
        <v>3432513</v>
      </c>
      <c r="K142" s="47">
        <v>3432513</v>
      </c>
      <c r="L142" s="47">
        <v>3432513</v>
      </c>
      <c r="M142" s="47">
        <v>3432513</v>
      </c>
    </row>
    <row r="143" spans="1:13" hidden="1" x14ac:dyDescent="0.25">
      <c r="A143" s="13" t="s">
        <v>168</v>
      </c>
      <c r="B143" s="63"/>
      <c r="C143" s="57"/>
      <c r="D143" s="58"/>
      <c r="E143" s="57"/>
      <c r="F143" s="57"/>
      <c r="G143" s="59"/>
      <c r="H143" s="42"/>
      <c r="I143" s="29"/>
      <c r="J143" s="29"/>
      <c r="K143" s="29"/>
      <c r="L143" s="29"/>
      <c r="M143" s="29"/>
    </row>
    <row r="144" spans="1:13" x14ac:dyDescent="0.25">
      <c r="A144" s="13" t="s">
        <v>170</v>
      </c>
      <c r="B144" s="64" t="str">
        <f t="shared" ref="B144" si="38">"Total "&amp;B141</f>
        <v>Total Non Cash</v>
      </c>
      <c r="C144" s="65">
        <f t="shared" ref="C144:M144" si="39">SUM(C141:C143)</f>
        <v>3332513</v>
      </c>
      <c r="D144" s="66">
        <f t="shared" si="39"/>
        <v>3432513</v>
      </c>
      <c r="E144" s="65">
        <f t="shared" si="39"/>
        <v>3432513</v>
      </c>
      <c r="F144" s="65">
        <f t="shared" si="39"/>
        <v>3432513</v>
      </c>
      <c r="G144" s="67">
        <f t="shared" si="39"/>
        <v>3432513</v>
      </c>
      <c r="H144" s="43">
        <f t="shared" si="39"/>
        <v>3432513</v>
      </c>
      <c r="I144" s="31">
        <f t="shared" si="39"/>
        <v>3432513</v>
      </c>
      <c r="J144" s="31">
        <f t="shared" si="39"/>
        <v>3432513</v>
      </c>
      <c r="K144" s="31">
        <f t="shared" si="39"/>
        <v>3432513</v>
      </c>
      <c r="L144" s="31">
        <f t="shared" si="39"/>
        <v>3432513</v>
      </c>
      <c r="M144" s="31">
        <f t="shared" si="39"/>
        <v>3432513</v>
      </c>
    </row>
    <row r="145" spans="1:13" x14ac:dyDescent="0.25">
      <c r="A145" s="13" t="s">
        <v>171</v>
      </c>
      <c r="B145" s="75" t="s">
        <v>75</v>
      </c>
      <c r="C145" s="61"/>
      <c r="D145" s="76"/>
      <c r="E145" s="61"/>
      <c r="F145" s="61"/>
      <c r="G145" s="62"/>
      <c r="H145" s="41"/>
      <c r="I145" s="30"/>
      <c r="J145" s="30"/>
      <c r="K145" s="30"/>
      <c r="L145" s="30"/>
      <c r="M145" s="30"/>
    </row>
    <row r="146" spans="1:13" x14ac:dyDescent="0.25">
      <c r="A146" s="13" t="s">
        <v>355</v>
      </c>
      <c r="B146" s="85" t="s">
        <v>140</v>
      </c>
      <c r="C146" s="81">
        <v>-7144970</v>
      </c>
      <c r="D146" s="82">
        <v>-6792920</v>
      </c>
      <c r="E146" s="81">
        <v>-12021826</v>
      </c>
      <c r="F146" s="81">
        <v>-4255798</v>
      </c>
      <c r="G146" s="86">
        <v>-4179914</v>
      </c>
      <c r="H146" s="46">
        <v>-5034174</v>
      </c>
      <c r="I146" s="47">
        <v>-4103578</v>
      </c>
      <c r="J146" s="47">
        <v>-6393138</v>
      </c>
      <c r="K146" s="47">
        <v>-3344614</v>
      </c>
      <c r="L146" s="47">
        <v>-4399390</v>
      </c>
      <c r="M146" s="47">
        <v>-3214322</v>
      </c>
    </row>
    <row r="147" spans="1:13" x14ac:dyDescent="0.25">
      <c r="A147" s="13" t="s">
        <v>165</v>
      </c>
      <c r="B147" s="63" t="s">
        <v>142</v>
      </c>
      <c r="C147" s="57">
        <v>0</v>
      </c>
      <c r="D147" s="58">
        <v>0</v>
      </c>
      <c r="E147" s="57">
        <v>0</v>
      </c>
      <c r="F147" s="57">
        <v>0</v>
      </c>
      <c r="G147" s="59">
        <v>0</v>
      </c>
      <c r="H147" s="42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</row>
    <row r="148" spans="1:13" hidden="1" x14ac:dyDescent="0.25">
      <c r="A148" s="13" t="s">
        <v>165</v>
      </c>
      <c r="B148" s="63"/>
      <c r="C148" s="57"/>
      <c r="D148" s="58"/>
      <c r="E148" s="57"/>
      <c r="F148" s="57"/>
      <c r="G148" s="59"/>
      <c r="H148" s="42"/>
      <c r="I148" s="29"/>
      <c r="J148" s="29"/>
      <c r="K148" s="29"/>
      <c r="L148" s="29"/>
      <c r="M148" s="29"/>
    </row>
    <row r="149" spans="1:13" x14ac:dyDescent="0.25">
      <c r="A149" s="13" t="s">
        <v>170</v>
      </c>
      <c r="B149" s="64" t="str">
        <f>"Total "&amp;B145</f>
        <v>Total Investing Fund Flows</v>
      </c>
      <c r="C149" s="65">
        <f t="shared" ref="C149:M149" si="40">SUM(C146:C148)</f>
        <v>-7144970</v>
      </c>
      <c r="D149" s="66">
        <f t="shared" si="40"/>
        <v>-6792920</v>
      </c>
      <c r="E149" s="65">
        <f t="shared" si="40"/>
        <v>-12021826</v>
      </c>
      <c r="F149" s="65">
        <f t="shared" si="40"/>
        <v>-4255798</v>
      </c>
      <c r="G149" s="67">
        <f t="shared" si="40"/>
        <v>-4179914</v>
      </c>
      <c r="H149" s="43">
        <f t="shared" si="40"/>
        <v>-5034174</v>
      </c>
      <c r="I149" s="31">
        <f t="shared" si="40"/>
        <v>-4103578</v>
      </c>
      <c r="J149" s="31">
        <f t="shared" si="40"/>
        <v>-6393138</v>
      </c>
      <c r="K149" s="31">
        <f t="shared" si="40"/>
        <v>-3344614</v>
      </c>
      <c r="L149" s="31">
        <f t="shared" si="40"/>
        <v>-4399390</v>
      </c>
      <c r="M149" s="31">
        <f t="shared" si="40"/>
        <v>-3214322</v>
      </c>
    </row>
    <row r="150" spans="1:13" x14ac:dyDescent="0.25">
      <c r="A150" s="13" t="s">
        <v>167</v>
      </c>
      <c r="B150" s="75" t="s">
        <v>77</v>
      </c>
      <c r="C150" s="61"/>
      <c r="D150" s="76"/>
      <c r="E150" s="61"/>
      <c r="F150" s="61"/>
      <c r="G150" s="62"/>
      <c r="H150" s="41"/>
      <c r="I150" s="30"/>
      <c r="J150" s="30"/>
      <c r="K150" s="30"/>
      <c r="L150" s="30"/>
      <c r="M150" s="30"/>
    </row>
    <row r="151" spans="1:13" x14ac:dyDescent="0.25">
      <c r="A151" s="13" t="s">
        <v>356</v>
      </c>
      <c r="B151" s="85" t="s">
        <v>157</v>
      </c>
      <c r="C151" s="81">
        <v>-514207</v>
      </c>
      <c r="D151" s="82">
        <v>-549951</v>
      </c>
      <c r="E151" s="81">
        <v>-588236</v>
      </c>
      <c r="F151" s="81">
        <v>-628575</v>
      </c>
      <c r="G151" s="86">
        <v>-630850</v>
      </c>
      <c r="H151" s="46">
        <v>-536192</v>
      </c>
      <c r="I151" s="47">
        <v>-578049</v>
      </c>
      <c r="J151" s="47">
        <v>-618285</v>
      </c>
      <c r="K151" s="47">
        <v>-664965</v>
      </c>
      <c r="L151" s="47">
        <v>-714292</v>
      </c>
      <c r="M151" s="47">
        <v>-765913</v>
      </c>
    </row>
    <row r="152" spans="1:13" hidden="1" x14ac:dyDescent="0.25">
      <c r="A152" s="13" t="s">
        <v>169</v>
      </c>
      <c r="B152" s="63"/>
      <c r="C152" s="57"/>
      <c r="D152" s="58"/>
      <c r="E152" s="57"/>
      <c r="F152" s="57"/>
      <c r="G152" s="59"/>
      <c r="H152" s="42"/>
      <c r="I152" s="29"/>
      <c r="J152" s="29"/>
      <c r="K152" s="29"/>
      <c r="L152" s="29"/>
      <c r="M152" s="29"/>
    </row>
    <row r="153" spans="1:13" ht="15.75" thickBot="1" x14ac:dyDescent="0.3">
      <c r="A153" s="13" t="s">
        <v>165</v>
      </c>
      <c r="B153" s="68" t="str">
        <f>"Total "&amp;B150</f>
        <v>Total Financing Fund Flows</v>
      </c>
      <c r="C153" s="69">
        <f t="shared" ref="C153:M153" si="41">SUM(C151:C152)</f>
        <v>-514207</v>
      </c>
      <c r="D153" s="70">
        <f t="shared" si="41"/>
        <v>-549951</v>
      </c>
      <c r="E153" s="69">
        <f t="shared" si="41"/>
        <v>-588236</v>
      </c>
      <c r="F153" s="69">
        <f t="shared" si="41"/>
        <v>-628575</v>
      </c>
      <c r="G153" s="71">
        <f t="shared" si="41"/>
        <v>-630850</v>
      </c>
      <c r="H153" s="43">
        <f t="shared" si="41"/>
        <v>-536192</v>
      </c>
      <c r="I153" s="31">
        <f t="shared" si="41"/>
        <v>-578049</v>
      </c>
      <c r="J153" s="31">
        <f t="shared" si="41"/>
        <v>-618285</v>
      </c>
      <c r="K153" s="31">
        <f t="shared" si="41"/>
        <v>-664965</v>
      </c>
      <c r="L153" s="31">
        <f t="shared" si="41"/>
        <v>-714292</v>
      </c>
      <c r="M153" s="31">
        <f t="shared" si="41"/>
        <v>-765913</v>
      </c>
    </row>
    <row r="154" spans="1:13" ht="15.75" thickTop="1" x14ac:dyDescent="0.25">
      <c r="A154" s="13" t="s">
        <v>170</v>
      </c>
      <c r="B154" s="94" t="s">
        <v>108</v>
      </c>
      <c r="C154" s="95">
        <f t="shared" ref="C154:M154" si="42">C138+C144+C149+C153</f>
        <v>-4449293.959999999</v>
      </c>
      <c r="D154" s="95">
        <f t="shared" si="42"/>
        <v>-3689825.2299999986</v>
      </c>
      <c r="E154" s="95">
        <f t="shared" si="42"/>
        <v>-8922200.8899999987</v>
      </c>
      <c r="F154" s="95">
        <f t="shared" si="42"/>
        <v>-1014758.2300000004</v>
      </c>
      <c r="G154" s="96">
        <f t="shared" si="42"/>
        <v>-748764.15000000224</v>
      </c>
      <c r="H154" s="50">
        <f t="shared" si="42"/>
        <v>-1320464.3300000019</v>
      </c>
      <c r="I154" s="51">
        <f t="shared" si="42"/>
        <v>-277364.21000000089</v>
      </c>
      <c r="J154" s="51">
        <f t="shared" si="42"/>
        <v>-2358673.0199999996</v>
      </c>
      <c r="K154" s="51">
        <f t="shared" si="42"/>
        <v>852587.78000000305</v>
      </c>
      <c r="L154" s="51">
        <f t="shared" si="42"/>
        <v>-27008.819999996573</v>
      </c>
      <c r="M154" s="51">
        <f t="shared" si="42"/>
        <v>1339581.3499999996</v>
      </c>
    </row>
    <row r="155" spans="1:13" x14ac:dyDescent="0.25">
      <c r="A155" s="13" t="s">
        <v>167</v>
      </c>
      <c r="B155" s="97" t="s">
        <v>78</v>
      </c>
      <c r="C155" s="98"/>
      <c r="D155" s="99"/>
      <c r="E155" s="98"/>
      <c r="F155" s="98"/>
      <c r="G155" s="100"/>
      <c r="H155" s="41"/>
      <c r="I155" s="30"/>
      <c r="J155" s="30"/>
      <c r="K155" s="30"/>
      <c r="L155" s="30"/>
      <c r="M155" s="30"/>
    </row>
    <row r="156" spans="1:13" x14ac:dyDescent="0.25">
      <c r="A156" s="13" t="s">
        <v>357</v>
      </c>
      <c r="B156" s="85" t="s">
        <v>160</v>
      </c>
      <c r="C156" s="81">
        <v>-500000.04</v>
      </c>
      <c r="D156" s="82">
        <v>-500000.04</v>
      </c>
      <c r="E156" s="81">
        <v>-500000</v>
      </c>
      <c r="F156" s="81">
        <v>-500000</v>
      </c>
      <c r="G156" s="86">
        <v>-500000</v>
      </c>
      <c r="H156" s="46">
        <v>-500000</v>
      </c>
      <c r="I156" s="47">
        <v>-500000</v>
      </c>
      <c r="J156" s="47">
        <v>-500000</v>
      </c>
      <c r="K156" s="47">
        <v>-500000</v>
      </c>
      <c r="L156" s="47">
        <v>-500000</v>
      </c>
      <c r="M156" s="47">
        <v>-500000</v>
      </c>
    </row>
    <row r="157" spans="1:13" x14ac:dyDescent="0.25">
      <c r="A157" s="13" t="s">
        <v>358</v>
      </c>
      <c r="B157" s="85" t="s">
        <v>163</v>
      </c>
      <c r="C157" s="81">
        <v>2442212.04</v>
      </c>
      <c r="D157" s="82">
        <v>2264295</v>
      </c>
      <c r="E157" s="81">
        <v>274235</v>
      </c>
      <c r="F157" s="81">
        <v>174235</v>
      </c>
      <c r="G157" s="86">
        <v>824235</v>
      </c>
      <c r="H157" s="46">
        <v>174235</v>
      </c>
      <c r="I157" s="47">
        <v>174235</v>
      </c>
      <c r="J157" s="47">
        <v>174235</v>
      </c>
      <c r="K157" s="47">
        <v>174235</v>
      </c>
      <c r="L157" s="47">
        <v>174235</v>
      </c>
      <c r="M157" s="47">
        <v>174235</v>
      </c>
    </row>
    <row r="158" spans="1:13" x14ac:dyDescent="0.25">
      <c r="A158" s="13" t="s">
        <v>359</v>
      </c>
      <c r="B158" s="85" t="s">
        <v>164</v>
      </c>
      <c r="C158" s="81">
        <v>1714212.12</v>
      </c>
      <c r="D158" s="82">
        <v>999999.96</v>
      </c>
      <c r="E158" s="81">
        <v>423948</v>
      </c>
      <c r="F158" s="81">
        <v>0</v>
      </c>
      <c r="G158" s="86">
        <v>0</v>
      </c>
      <c r="H158" s="46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</row>
    <row r="159" spans="1:13" hidden="1" x14ac:dyDescent="0.25">
      <c r="A159" s="13" t="s">
        <v>169</v>
      </c>
      <c r="B159" s="63"/>
      <c r="C159" s="57"/>
      <c r="D159" s="58"/>
      <c r="E159" s="57"/>
      <c r="F159" s="57"/>
      <c r="G159" s="59"/>
      <c r="H159" s="42"/>
      <c r="I159" s="29"/>
      <c r="J159" s="29"/>
      <c r="K159" s="29"/>
      <c r="L159" s="29"/>
      <c r="M159" s="29"/>
    </row>
    <row r="160" spans="1:13" ht="15.75" thickBot="1" x14ac:dyDescent="0.3">
      <c r="A160" s="13" t="s">
        <v>165</v>
      </c>
      <c r="B160" s="68" t="str">
        <f>"Total "&amp;B155</f>
        <v>Total Reserve Movements</v>
      </c>
      <c r="C160" s="69">
        <f t="shared" ref="C160:M160" si="43">SUM(C156:C159)</f>
        <v>3656424.12</v>
      </c>
      <c r="D160" s="70">
        <f t="shared" si="43"/>
        <v>2764294.92</v>
      </c>
      <c r="E160" s="69">
        <f t="shared" si="43"/>
        <v>198183</v>
      </c>
      <c r="F160" s="69">
        <f t="shared" si="43"/>
        <v>-325765</v>
      </c>
      <c r="G160" s="71">
        <f t="shared" si="43"/>
        <v>324235</v>
      </c>
      <c r="H160" s="43">
        <f t="shared" si="43"/>
        <v>-325765</v>
      </c>
      <c r="I160" s="31">
        <f t="shared" si="43"/>
        <v>-325765</v>
      </c>
      <c r="J160" s="31">
        <f t="shared" si="43"/>
        <v>-325765</v>
      </c>
      <c r="K160" s="31">
        <f t="shared" si="43"/>
        <v>-325765</v>
      </c>
      <c r="L160" s="31">
        <f t="shared" si="43"/>
        <v>-325765</v>
      </c>
      <c r="M160" s="31">
        <f t="shared" si="43"/>
        <v>-325765</v>
      </c>
    </row>
    <row r="161" spans="1:13" ht="16.5" thickTop="1" thickBot="1" x14ac:dyDescent="0.3">
      <c r="A161" s="13" t="s">
        <v>165</v>
      </c>
      <c r="B161" s="72" t="s">
        <v>109</v>
      </c>
      <c r="C161" s="73">
        <f t="shared" ref="C161:M161" si="44">C154+C160</f>
        <v>-792869.83999999892</v>
      </c>
      <c r="D161" s="73">
        <f t="shared" si="44"/>
        <v>-925530.30999999866</v>
      </c>
      <c r="E161" s="73">
        <f t="shared" si="44"/>
        <v>-8724017.8899999987</v>
      </c>
      <c r="F161" s="73">
        <f t="shared" si="44"/>
        <v>-1340523.2300000004</v>
      </c>
      <c r="G161" s="74">
        <f t="shared" si="44"/>
        <v>-424529.15000000224</v>
      </c>
      <c r="H161" s="50">
        <f t="shared" si="44"/>
        <v>-1646229.3300000019</v>
      </c>
      <c r="I161" s="51">
        <f t="shared" si="44"/>
        <v>-603129.21000000089</v>
      </c>
      <c r="J161" s="51">
        <f t="shared" si="44"/>
        <v>-2684438.0199999996</v>
      </c>
      <c r="K161" s="51">
        <f t="shared" si="44"/>
        <v>526822.78000000305</v>
      </c>
      <c r="L161" s="51">
        <f t="shared" si="44"/>
        <v>-352773.81999999657</v>
      </c>
      <c r="M161" s="51">
        <f t="shared" si="44"/>
        <v>1013816.3499999996</v>
      </c>
    </row>
    <row r="162" spans="1:13" ht="15.75" thickTop="1" x14ac:dyDescent="0.25">
      <c r="A162" s="13" t="s">
        <v>172</v>
      </c>
      <c r="B162" s="3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x14ac:dyDescent="0.25">
      <c r="A163" s="13" t="s">
        <v>257</v>
      </c>
      <c r="B163" s="77" t="s">
        <v>250</v>
      </c>
      <c r="C163" s="78"/>
      <c r="D163" s="78">
        <f t="shared" ref="D163" si="45">+C163+D161</f>
        <v>-925530.30999999866</v>
      </c>
      <c r="E163" s="78">
        <f t="shared" ref="E163" si="46">+D163+E161</f>
        <v>-9649548.1999999974</v>
      </c>
      <c r="F163" s="78">
        <f t="shared" ref="F163" si="47">+E163+F161</f>
        <v>-10990071.429999998</v>
      </c>
      <c r="G163" s="78">
        <f t="shared" ref="G163" si="48">+F163+G161</f>
        <v>-11414600.58</v>
      </c>
      <c r="H163" s="52"/>
      <c r="I163" s="52"/>
      <c r="J163" s="52"/>
      <c r="K163" s="52"/>
      <c r="L163" s="52"/>
      <c r="M163" s="52"/>
    </row>
    <row r="164" spans="1:13" x14ac:dyDescent="0.25">
      <c r="A164" s="13" t="s">
        <v>165</v>
      </c>
    </row>
    <row r="165" spans="1:13" hidden="1" x14ac:dyDescent="0.25">
      <c r="A165" s="13" t="s">
        <v>207</v>
      </c>
      <c r="B165" s="1" t="str">
        <f>IF(xlvar.SELECT="Entity",B167,IF(xlvar.SELECT="Directorate",C167,IF(xlvar.SELECT="Business Unit",D167,IF(xlvar.SELECT="Key Outcome Area",H167,IF(xlvar.SELECT="IPR Outcomes",I167,IF(xlvar.SELECT="IPR Strategies",J167,IF(xlvar.SELECT="IPR Activities",K167,IF(xlvar.SELECT="Project",L167,F167))))))))</f>
        <v>40 - Sewer Fund</v>
      </c>
    </row>
    <row r="166" spans="1:13" ht="15.75" thickBot="1" x14ac:dyDescent="0.3">
      <c r="A166" s="13" t="s">
        <v>165</v>
      </c>
      <c r="B166" s="1"/>
    </row>
    <row r="167" spans="1:13" ht="15.75" hidden="1" thickBot="1" x14ac:dyDescent="0.3">
      <c r="A167" s="13" t="s">
        <v>166</v>
      </c>
      <c r="B167" s="34" t="s">
        <v>201</v>
      </c>
      <c r="C167" s="34" t="s">
        <v>192</v>
      </c>
      <c r="D167" s="34" t="s">
        <v>202</v>
      </c>
      <c r="E167" s="34" t="s">
        <v>44</v>
      </c>
      <c r="F167" s="34" t="s">
        <v>203</v>
      </c>
      <c r="G167" s="34"/>
      <c r="H167" s="34" t="s">
        <v>204</v>
      </c>
      <c r="I167" s="34" t="s">
        <v>193</v>
      </c>
      <c r="J167" s="34" t="s">
        <v>194</v>
      </c>
      <c r="K167" s="34" t="s">
        <v>195</v>
      </c>
      <c r="L167" s="34" t="s">
        <v>405</v>
      </c>
    </row>
    <row r="168" spans="1:13" ht="28.5" customHeight="1" thickTop="1" x14ac:dyDescent="0.25">
      <c r="A168" s="13" t="s">
        <v>167</v>
      </c>
      <c r="B168" s="87" t="s">
        <v>264</v>
      </c>
      <c r="C168" s="88" t="str">
        <f>xlvar.PYORIG.DESCRLONG</f>
        <v>2020/21 Quarter 3 PJ Budget</v>
      </c>
      <c r="D168" s="88" t="str">
        <f>LEFT(xlvar.NXTBUD.DESCRLONG,7)</f>
        <v>2021/22</v>
      </c>
      <c r="E168" s="88" t="str">
        <f t="shared" ref="E168:M168" si="49">LEFT(D168,4)+1&amp;"/"&amp;RIGHT(D168,2)+1</f>
        <v>2022/23</v>
      </c>
      <c r="F168" s="88" t="str">
        <f t="shared" si="49"/>
        <v>2023/24</v>
      </c>
      <c r="G168" s="89" t="str">
        <f t="shared" si="49"/>
        <v>2024/25</v>
      </c>
      <c r="H168" s="48" t="str">
        <f t="shared" si="49"/>
        <v>2025/26</v>
      </c>
      <c r="I168" s="49" t="str">
        <f t="shared" si="49"/>
        <v>2026/27</v>
      </c>
      <c r="J168" s="49" t="str">
        <f t="shared" si="49"/>
        <v>2027/28</v>
      </c>
      <c r="K168" s="49" t="str">
        <f t="shared" si="49"/>
        <v>2028/29</v>
      </c>
      <c r="L168" s="49" t="str">
        <f t="shared" si="49"/>
        <v>2029/30</v>
      </c>
      <c r="M168" s="49" t="str">
        <f t="shared" si="49"/>
        <v>2030/31</v>
      </c>
    </row>
    <row r="169" spans="1:13" x14ac:dyDescent="0.25">
      <c r="A169" s="13" t="s">
        <v>207</v>
      </c>
      <c r="B169" s="90" t="s">
        <v>134</v>
      </c>
      <c r="C169" s="91"/>
      <c r="D169" s="92"/>
      <c r="E169" s="91"/>
      <c r="F169" s="91"/>
      <c r="G169" s="93"/>
      <c r="H169" s="40"/>
      <c r="I169" s="28"/>
      <c r="J169" s="28"/>
      <c r="K169" s="28"/>
      <c r="L169" s="28"/>
      <c r="M169" s="28"/>
    </row>
    <row r="170" spans="1:13" x14ac:dyDescent="0.25">
      <c r="A170" s="13" t="s">
        <v>361</v>
      </c>
      <c r="B170" s="80" t="s">
        <v>144</v>
      </c>
      <c r="C170" s="81">
        <v>9088752.5299999993</v>
      </c>
      <c r="D170" s="82">
        <v>9391044.4900000002</v>
      </c>
      <c r="E170" s="83">
        <v>9694978.4399999995</v>
      </c>
      <c r="F170" s="83">
        <v>10008739.24</v>
      </c>
      <c r="G170" s="84">
        <v>10332644.220000001</v>
      </c>
      <c r="H170" s="44">
        <v>10667020.949999999</v>
      </c>
      <c r="I170" s="45">
        <v>11012207.550000001</v>
      </c>
      <c r="J170" s="45">
        <v>11368553.060000001</v>
      </c>
      <c r="K170" s="45">
        <v>11736417.75</v>
      </c>
      <c r="L170" s="45">
        <v>12116173.51</v>
      </c>
      <c r="M170" s="45">
        <v>12508204.220000001</v>
      </c>
    </row>
    <row r="171" spans="1:13" x14ac:dyDescent="0.25">
      <c r="A171" s="13" t="s">
        <v>362</v>
      </c>
      <c r="B171" s="80" t="s">
        <v>145</v>
      </c>
      <c r="C171" s="81">
        <v>1907407.95</v>
      </c>
      <c r="D171" s="82">
        <v>1969486.2</v>
      </c>
      <c r="E171" s="83">
        <v>2033525.7</v>
      </c>
      <c r="F171" s="83">
        <v>2099647.7400000002</v>
      </c>
      <c r="G171" s="84">
        <v>2167920.04</v>
      </c>
      <c r="H171" s="44">
        <v>2238412.54</v>
      </c>
      <c r="I171" s="45">
        <v>2311197.4300000002</v>
      </c>
      <c r="J171" s="45">
        <v>2386349.31</v>
      </c>
      <c r="K171" s="45">
        <v>2463945.15</v>
      </c>
      <c r="L171" s="45">
        <v>2544064.42</v>
      </c>
      <c r="M171" s="45">
        <v>2626789.2200000002</v>
      </c>
    </row>
    <row r="172" spans="1:13" x14ac:dyDescent="0.25">
      <c r="A172" s="13" t="s">
        <v>363</v>
      </c>
      <c r="B172" s="80" t="s">
        <v>146</v>
      </c>
      <c r="C172" s="81">
        <v>418405</v>
      </c>
      <c r="D172" s="82">
        <v>387217</v>
      </c>
      <c r="E172" s="83">
        <v>386006</v>
      </c>
      <c r="F172" s="83">
        <v>384770</v>
      </c>
      <c r="G172" s="84">
        <v>383509</v>
      </c>
      <c r="H172" s="44">
        <v>382223</v>
      </c>
      <c r="I172" s="45">
        <v>380911</v>
      </c>
      <c r="J172" s="45">
        <v>379753</v>
      </c>
      <c r="K172" s="45">
        <v>378207</v>
      </c>
      <c r="L172" s="45">
        <v>376815</v>
      </c>
      <c r="M172" s="45">
        <v>375394</v>
      </c>
    </row>
    <row r="173" spans="1:13" x14ac:dyDescent="0.25">
      <c r="A173" s="13" t="s">
        <v>364</v>
      </c>
      <c r="B173" s="80" t="s">
        <v>147</v>
      </c>
      <c r="C173" s="81">
        <v>13368</v>
      </c>
      <c r="D173" s="82">
        <v>13630</v>
      </c>
      <c r="E173" s="83">
        <v>14175.2</v>
      </c>
      <c r="F173" s="83">
        <v>14742.21</v>
      </c>
      <c r="G173" s="84">
        <v>15331.9</v>
      </c>
      <c r="H173" s="44">
        <v>15945.18</v>
      </c>
      <c r="I173" s="45">
        <v>16582.990000000002</v>
      </c>
      <c r="J173" s="45">
        <v>17246.310000000001</v>
      </c>
      <c r="K173" s="45">
        <v>17936.16</v>
      </c>
      <c r="L173" s="45">
        <v>18653.61</v>
      </c>
      <c r="M173" s="45">
        <v>19399.75</v>
      </c>
    </row>
    <row r="174" spans="1:13" x14ac:dyDescent="0.25">
      <c r="A174" s="13" t="s">
        <v>365</v>
      </c>
      <c r="B174" s="80" t="s">
        <v>148</v>
      </c>
      <c r="C174" s="81">
        <v>93500</v>
      </c>
      <c r="D174" s="82">
        <v>93500</v>
      </c>
      <c r="E174" s="83">
        <v>93500</v>
      </c>
      <c r="F174" s="83">
        <v>93500</v>
      </c>
      <c r="G174" s="84">
        <v>93500</v>
      </c>
      <c r="H174" s="44">
        <v>93500</v>
      </c>
      <c r="I174" s="45">
        <v>93500</v>
      </c>
      <c r="J174" s="45">
        <v>93500</v>
      </c>
      <c r="K174" s="45">
        <v>93500</v>
      </c>
      <c r="L174" s="45">
        <v>93500</v>
      </c>
      <c r="M174" s="45">
        <v>93500</v>
      </c>
    </row>
    <row r="175" spans="1:13" x14ac:dyDescent="0.25">
      <c r="A175" s="13" t="s">
        <v>366</v>
      </c>
      <c r="B175" s="80" t="s">
        <v>149</v>
      </c>
      <c r="C175" s="81">
        <v>200959</v>
      </c>
      <c r="D175" s="82">
        <v>299153</v>
      </c>
      <c r="E175" s="83">
        <v>307379.71000000002</v>
      </c>
      <c r="F175" s="83">
        <v>315832.65000000002</v>
      </c>
      <c r="G175" s="84">
        <v>324518.05</v>
      </c>
      <c r="H175" s="44">
        <v>333442.31</v>
      </c>
      <c r="I175" s="45">
        <v>342611.97</v>
      </c>
      <c r="J175" s="45">
        <v>352033.8</v>
      </c>
      <c r="K175" s="45">
        <v>361714.72</v>
      </c>
      <c r="L175" s="45">
        <v>371661.87</v>
      </c>
      <c r="M175" s="45">
        <v>381882.57</v>
      </c>
    </row>
    <row r="176" spans="1:13" hidden="1" x14ac:dyDescent="0.25">
      <c r="A176" s="13" t="s">
        <v>166</v>
      </c>
      <c r="B176" s="63"/>
      <c r="C176" s="57"/>
      <c r="D176" s="58"/>
      <c r="E176" s="57"/>
      <c r="F176" s="57"/>
      <c r="G176" s="59"/>
      <c r="H176" s="42"/>
      <c r="I176" s="29"/>
      <c r="J176" s="29"/>
      <c r="K176" s="29"/>
      <c r="L176" s="29"/>
      <c r="M176" s="29"/>
    </row>
    <row r="177" spans="1:13" x14ac:dyDescent="0.25">
      <c r="A177" s="13" t="s">
        <v>167</v>
      </c>
      <c r="B177" s="64" t="s">
        <v>115</v>
      </c>
      <c r="C177" s="65">
        <f t="shared" ref="C177" si="50">SUM(C169:C176)</f>
        <v>11722392.479999999</v>
      </c>
      <c r="D177" s="66">
        <f t="shared" ref="D177:M177" si="51">SUM(D169:D176)</f>
        <v>12154030.689999999</v>
      </c>
      <c r="E177" s="65">
        <f t="shared" si="51"/>
        <v>12529565.049999999</v>
      </c>
      <c r="F177" s="65">
        <f t="shared" si="51"/>
        <v>12917231.840000002</v>
      </c>
      <c r="G177" s="67">
        <f t="shared" si="51"/>
        <v>13317423.210000003</v>
      </c>
      <c r="H177" s="43">
        <f t="shared" si="51"/>
        <v>13730543.979999999</v>
      </c>
      <c r="I177" s="31">
        <f t="shared" si="51"/>
        <v>14157010.940000001</v>
      </c>
      <c r="J177" s="31">
        <f t="shared" si="51"/>
        <v>14597435.480000002</v>
      </c>
      <c r="K177" s="31">
        <f t="shared" si="51"/>
        <v>15051720.780000001</v>
      </c>
      <c r="L177" s="31">
        <f t="shared" si="51"/>
        <v>15520868.409999998</v>
      </c>
      <c r="M177" s="31">
        <f t="shared" si="51"/>
        <v>16005169.760000002</v>
      </c>
    </row>
    <row r="178" spans="1:13" x14ac:dyDescent="0.25">
      <c r="A178" s="13" t="s">
        <v>207</v>
      </c>
      <c r="B178" s="56" t="s">
        <v>135</v>
      </c>
      <c r="C178" s="57"/>
      <c r="D178" s="58"/>
      <c r="E178" s="57"/>
      <c r="F178" s="57"/>
      <c r="G178" s="59"/>
      <c r="H178" s="42"/>
      <c r="I178" s="29"/>
      <c r="J178" s="29"/>
      <c r="K178" s="29"/>
      <c r="L178" s="29"/>
      <c r="M178" s="29"/>
    </row>
    <row r="179" spans="1:13" x14ac:dyDescent="0.25">
      <c r="A179" s="13" t="s">
        <v>367</v>
      </c>
      <c r="B179" s="85" t="s">
        <v>150</v>
      </c>
      <c r="C179" s="81">
        <v>1931938.47</v>
      </c>
      <c r="D179" s="82">
        <v>2011758.08</v>
      </c>
      <c r="E179" s="81">
        <v>2078154.92</v>
      </c>
      <c r="F179" s="81">
        <v>2146772.9300000002</v>
      </c>
      <c r="G179" s="86">
        <v>2217639.56</v>
      </c>
      <c r="H179" s="46">
        <v>2290860.89</v>
      </c>
      <c r="I179" s="47">
        <v>2366531.7200000002</v>
      </c>
      <c r="J179" s="47">
        <v>2444711.48</v>
      </c>
      <c r="K179" s="47">
        <v>2525496.2999999998</v>
      </c>
      <c r="L179" s="47">
        <v>2608956.0699999998</v>
      </c>
      <c r="M179" s="47">
        <v>2695185.38</v>
      </c>
    </row>
    <row r="180" spans="1:13" x14ac:dyDescent="0.25">
      <c r="A180" s="13" t="s">
        <v>368</v>
      </c>
      <c r="B180" s="85" t="s">
        <v>151</v>
      </c>
      <c r="C180" s="81">
        <v>1641250</v>
      </c>
      <c r="D180" s="82">
        <v>2247300</v>
      </c>
      <c r="E180" s="81">
        <v>2309100.7599999998</v>
      </c>
      <c r="F180" s="81">
        <v>2422601.04</v>
      </c>
      <c r="G180" s="86">
        <v>2437847.61</v>
      </c>
      <c r="H180" s="46">
        <v>2504888.4</v>
      </c>
      <c r="I180" s="47">
        <v>2573772.79</v>
      </c>
      <c r="J180" s="47">
        <v>2694551.54</v>
      </c>
      <c r="K180" s="47">
        <v>2717276.72</v>
      </c>
      <c r="L180" s="47">
        <v>2792001.84</v>
      </c>
      <c r="M180" s="47">
        <v>2868781.9</v>
      </c>
    </row>
    <row r="181" spans="1:13" x14ac:dyDescent="0.25">
      <c r="A181" s="13" t="s">
        <v>369</v>
      </c>
      <c r="B181" s="85" t="s">
        <v>152</v>
      </c>
      <c r="C181" s="81">
        <v>205415</v>
      </c>
      <c r="D181" s="82">
        <v>171424</v>
      </c>
      <c r="E181" s="81">
        <v>150666</v>
      </c>
      <c r="F181" s="81">
        <v>133885</v>
      </c>
      <c r="G181" s="86">
        <v>115142</v>
      </c>
      <c r="H181" s="46">
        <v>104046</v>
      </c>
      <c r="I181" s="47">
        <v>97343</v>
      </c>
      <c r="J181" s="47">
        <v>90450</v>
      </c>
      <c r="K181" s="47">
        <v>82637</v>
      </c>
      <c r="L181" s="47">
        <v>74563</v>
      </c>
      <c r="M181" s="47">
        <v>65974</v>
      </c>
    </row>
    <row r="182" spans="1:13" x14ac:dyDescent="0.25">
      <c r="A182" s="13" t="s">
        <v>268</v>
      </c>
      <c r="B182" s="85" t="s">
        <v>153</v>
      </c>
      <c r="C182" s="81">
        <v>1801307</v>
      </c>
      <c r="D182" s="82">
        <v>1851307</v>
      </c>
      <c r="E182" s="81">
        <v>1851307</v>
      </c>
      <c r="F182" s="81">
        <v>1851307</v>
      </c>
      <c r="G182" s="86">
        <v>1851307</v>
      </c>
      <c r="H182" s="46">
        <v>1851307</v>
      </c>
      <c r="I182" s="47">
        <v>1851307</v>
      </c>
      <c r="J182" s="47">
        <v>1851307</v>
      </c>
      <c r="K182" s="47">
        <v>1851307</v>
      </c>
      <c r="L182" s="47">
        <v>1851307</v>
      </c>
      <c r="M182" s="47">
        <v>1851307</v>
      </c>
    </row>
    <row r="183" spans="1:13" x14ac:dyDescent="0.25">
      <c r="A183" s="13" t="s">
        <v>370</v>
      </c>
      <c r="B183" s="85" t="s">
        <v>154</v>
      </c>
      <c r="C183" s="81">
        <v>752600</v>
      </c>
      <c r="D183" s="82">
        <v>535710</v>
      </c>
      <c r="E183" s="81">
        <v>551759.52</v>
      </c>
      <c r="F183" s="81">
        <v>568289.93000000005</v>
      </c>
      <c r="G183" s="86">
        <v>585315.64</v>
      </c>
      <c r="H183" s="46">
        <v>602851.49</v>
      </c>
      <c r="I183" s="47">
        <v>620912.77</v>
      </c>
      <c r="J183" s="47">
        <v>639515.21</v>
      </c>
      <c r="K183" s="47">
        <v>658675.04</v>
      </c>
      <c r="L183" s="47">
        <v>678408.98</v>
      </c>
      <c r="M183" s="47">
        <v>698734.2</v>
      </c>
    </row>
    <row r="184" spans="1:13" x14ac:dyDescent="0.25">
      <c r="A184" s="13" t="s">
        <v>371</v>
      </c>
      <c r="B184" s="85" t="s">
        <v>155</v>
      </c>
      <c r="C184" s="81">
        <v>2108197.0699999998</v>
      </c>
      <c r="D184" s="82">
        <v>2086970.85</v>
      </c>
      <c r="E184" s="81">
        <v>2157053.56</v>
      </c>
      <c r="F184" s="81">
        <v>2229507.7200000002</v>
      </c>
      <c r="G184" s="86">
        <v>2304414.09</v>
      </c>
      <c r="H184" s="46">
        <v>2381856.17</v>
      </c>
      <c r="I184" s="47">
        <v>2461920.36</v>
      </c>
      <c r="J184" s="47">
        <v>2544695.9900000002</v>
      </c>
      <c r="K184" s="47">
        <v>2630275.48</v>
      </c>
      <c r="L184" s="47">
        <v>2718754.41</v>
      </c>
      <c r="M184" s="47">
        <v>2810231.6</v>
      </c>
    </row>
    <row r="185" spans="1:13" hidden="1" x14ac:dyDescent="0.25">
      <c r="A185" s="13" t="s">
        <v>169</v>
      </c>
      <c r="B185" s="63"/>
      <c r="C185" s="57"/>
      <c r="D185" s="58"/>
      <c r="E185" s="57"/>
      <c r="F185" s="57"/>
      <c r="G185" s="59"/>
      <c r="H185" s="42"/>
      <c r="I185" s="29"/>
      <c r="J185" s="29"/>
      <c r="K185" s="29"/>
      <c r="L185" s="29"/>
      <c r="M185" s="29"/>
    </row>
    <row r="186" spans="1:13" ht="15.75" thickBot="1" x14ac:dyDescent="0.3">
      <c r="A186" s="13" t="s">
        <v>168</v>
      </c>
      <c r="B186" s="68" t="s">
        <v>116</v>
      </c>
      <c r="C186" s="69">
        <f t="shared" ref="C186:M186" si="52">SUM(C178:C185)</f>
        <v>8440707.5399999991</v>
      </c>
      <c r="D186" s="70">
        <f t="shared" si="52"/>
        <v>8904469.9299999997</v>
      </c>
      <c r="E186" s="69">
        <f t="shared" si="52"/>
        <v>9098041.7599999998</v>
      </c>
      <c r="F186" s="69">
        <f t="shared" si="52"/>
        <v>9352363.620000001</v>
      </c>
      <c r="G186" s="71">
        <f t="shared" si="52"/>
        <v>9511665.8999999985</v>
      </c>
      <c r="H186" s="43">
        <f t="shared" si="52"/>
        <v>9735809.9499999993</v>
      </c>
      <c r="I186" s="31">
        <f t="shared" si="52"/>
        <v>9971787.6399999987</v>
      </c>
      <c r="J186" s="31">
        <f t="shared" si="52"/>
        <v>10265231.219999999</v>
      </c>
      <c r="K186" s="31">
        <f t="shared" si="52"/>
        <v>10465667.539999999</v>
      </c>
      <c r="L186" s="31">
        <f t="shared" si="52"/>
        <v>10723991.300000001</v>
      </c>
      <c r="M186" s="31">
        <f t="shared" si="52"/>
        <v>10990214.08</v>
      </c>
    </row>
    <row r="187" spans="1:13" ht="15.75" thickTop="1" x14ac:dyDescent="0.25">
      <c r="A187" s="13" t="s">
        <v>167</v>
      </c>
      <c r="B187" s="94" t="s">
        <v>106</v>
      </c>
      <c r="C187" s="95">
        <f t="shared" ref="C187:M187" si="53">C177-C186</f>
        <v>3281684.9399999995</v>
      </c>
      <c r="D187" s="95">
        <f t="shared" si="53"/>
        <v>3249560.76</v>
      </c>
      <c r="E187" s="95">
        <f t="shared" si="53"/>
        <v>3431523.2899999991</v>
      </c>
      <c r="F187" s="95">
        <f t="shared" si="53"/>
        <v>3564868.2200000007</v>
      </c>
      <c r="G187" s="96">
        <f t="shared" si="53"/>
        <v>3805757.3100000042</v>
      </c>
      <c r="H187" s="50">
        <f t="shared" si="53"/>
        <v>3994734.0299999993</v>
      </c>
      <c r="I187" s="51">
        <f t="shared" si="53"/>
        <v>4185223.3000000026</v>
      </c>
      <c r="J187" s="51">
        <f t="shared" si="53"/>
        <v>4332204.2600000035</v>
      </c>
      <c r="K187" s="51">
        <f t="shared" si="53"/>
        <v>4586053.2400000021</v>
      </c>
      <c r="L187" s="51">
        <f t="shared" si="53"/>
        <v>4796877.1099999975</v>
      </c>
      <c r="M187" s="51">
        <f t="shared" si="53"/>
        <v>5014955.6800000016</v>
      </c>
    </row>
    <row r="188" spans="1:13" x14ac:dyDescent="0.25">
      <c r="A188" s="13" t="s">
        <v>207</v>
      </c>
      <c r="B188" s="90" t="s">
        <v>74</v>
      </c>
      <c r="C188" s="91"/>
      <c r="D188" s="92"/>
      <c r="E188" s="91"/>
      <c r="F188" s="91"/>
      <c r="G188" s="93"/>
      <c r="H188" s="42"/>
      <c r="I188" s="29"/>
      <c r="J188" s="29"/>
      <c r="K188" s="29"/>
      <c r="L188" s="29"/>
      <c r="M188" s="29"/>
    </row>
    <row r="189" spans="1:13" x14ac:dyDescent="0.25">
      <c r="A189" s="13" t="s">
        <v>372</v>
      </c>
      <c r="B189" s="85" t="s">
        <v>156</v>
      </c>
      <c r="C189" s="81">
        <v>3100000</v>
      </c>
      <c r="D189" s="82">
        <v>1459009</v>
      </c>
      <c r="E189" s="81">
        <v>600000</v>
      </c>
      <c r="F189" s="81">
        <v>600000</v>
      </c>
      <c r="G189" s="86">
        <v>600000</v>
      </c>
      <c r="H189" s="46">
        <v>600000</v>
      </c>
      <c r="I189" s="47">
        <v>600000</v>
      </c>
      <c r="J189" s="47">
        <v>600000</v>
      </c>
      <c r="K189" s="47">
        <v>600000</v>
      </c>
      <c r="L189" s="47">
        <v>600000</v>
      </c>
      <c r="M189" s="47">
        <v>600000</v>
      </c>
    </row>
    <row r="190" spans="1:13" hidden="1" x14ac:dyDescent="0.25">
      <c r="A190" s="13" t="s">
        <v>165</v>
      </c>
      <c r="B190" s="63"/>
      <c r="C190" s="57"/>
      <c r="D190" s="58"/>
      <c r="E190" s="57"/>
      <c r="F190" s="57"/>
      <c r="G190" s="59"/>
      <c r="H190" s="42"/>
      <c r="I190" s="29"/>
      <c r="J190" s="29"/>
      <c r="K190" s="29"/>
      <c r="L190" s="29"/>
      <c r="M190" s="29"/>
    </row>
    <row r="191" spans="1:13" ht="15.75" thickBot="1" x14ac:dyDescent="0.3">
      <c r="A191" s="13" t="s">
        <v>165</v>
      </c>
      <c r="B191" s="72" t="s">
        <v>107</v>
      </c>
      <c r="C191" s="73">
        <f t="shared" ref="C191:M191" si="54">SUM(C187:C190)</f>
        <v>6381684.9399999995</v>
      </c>
      <c r="D191" s="73">
        <f t="shared" si="54"/>
        <v>4708569.76</v>
      </c>
      <c r="E191" s="73">
        <f t="shared" si="54"/>
        <v>4031523.2899999991</v>
      </c>
      <c r="F191" s="73">
        <f t="shared" si="54"/>
        <v>4164868.2200000007</v>
      </c>
      <c r="G191" s="74">
        <f t="shared" si="54"/>
        <v>4405757.3100000042</v>
      </c>
      <c r="H191" s="50">
        <f t="shared" si="54"/>
        <v>4594734.0299999993</v>
      </c>
      <c r="I191" s="51">
        <f t="shared" si="54"/>
        <v>4785223.3000000026</v>
      </c>
      <c r="J191" s="51">
        <f t="shared" si="54"/>
        <v>4932204.2600000035</v>
      </c>
      <c r="K191" s="51">
        <f t="shared" si="54"/>
        <v>5186053.2400000021</v>
      </c>
      <c r="L191" s="51">
        <f t="shared" si="54"/>
        <v>5396877.1099999975</v>
      </c>
      <c r="M191" s="51">
        <f t="shared" si="54"/>
        <v>5614955.6800000016</v>
      </c>
    </row>
    <row r="192" spans="1:13" ht="16.5" thickTop="1" thickBot="1" x14ac:dyDescent="0.3">
      <c r="A192" s="13" t="s">
        <v>168</v>
      </c>
      <c r="B192" s="38"/>
      <c r="C192" s="39"/>
      <c r="D192" s="39"/>
      <c r="E192" s="39"/>
      <c r="F192" s="39"/>
      <c r="G192" s="39"/>
      <c r="H192" s="35"/>
      <c r="I192" s="35"/>
      <c r="J192" s="35"/>
      <c r="K192" s="35"/>
      <c r="L192" s="35"/>
      <c r="M192" s="35"/>
    </row>
    <row r="193" spans="1:13" ht="26.25" thickTop="1" x14ac:dyDescent="0.25">
      <c r="A193" s="13" t="s">
        <v>167</v>
      </c>
      <c r="B193" s="87" t="s">
        <v>265</v>
      </c>
      <c r="C193" s="88" t="str">
        <f>LEFT(xlvar.NXTBUD.DESCRLONG,7)&amp;" Original"</f>
        <v>2021/22 Original</v>
      </c>
      <c r="D193" s="88" t="str">
        <f>LEFT(xlvar.NXTBUD.DESCRLONG,7)</f>
        <v>2021/22</v>
      </c>
      <c r="E193" s="88" t="str">
        <f t="shared" ref="E193:M193" si="55">LEFT(D193,4)+1&amp;"/"&amp;RIGHT(D193,2)+1</f>
        <v>2022/23</v>
      </c>
      <c r="F193" s="88" t="str">
        <f t="shared" si="55"/>
        <v>2023/24</v>
      </c>
      <c r="G193" s="89" t="str">
        <f t="shared" si="55"/>
        <v>2024/25</v>
      </c>
      <c r="H193" s="48" t="str">
        <f t="shared" si="55"/>
        <v>2025/26</v>
      </c>
      <c r="I193" s="49" t="str">
        <f t="shared" si="55"/>
        <v>2026/27</v>
      </c>
      <c r="J193" s="49" t="str">
        <f t="shared" si="55"/>
        <v>2027/28</v>
      </c>
      <c r="K193" s="49" t="str">
        <f t="shared" si="55"/>
        <v>2028/29</v>
      </c>
      <c r="L193" s="49" t="str">
        <f t="shared" si="55"/>
        <v>2029/30</v>
      </c>
      <c r="M193" s="49" t="str">
        <f t="shared" si="55"/>
        <v>2030/31</v>
      </c>
    </row>
    <row r="194" spans="1:13" x14ac:dyDescent="0.25">
      <c r="A194" s="13" t="s">
        <v>207</v>
      </c>
      <c r="B194" s="90" t="s">
        <v>137</v>
      </c>
      <c r="C194" s="91"/>
      <c r="D194" s="92"/>
      <c r="E194" s="91"/>
      <c r="F194" s="91"/>
      <c r="G194" s="93"/>
      <c r="H194" s="42"/>
      <c r="I194" s="29"/>
      <c r="J194" s="29"/>
      <c r="K194" s="29"/>
      <c r="L194" s="29"/>
      <c r="M194" s="29"/>
    </row>
    <row r="195" spans="1:13" x14ac:dyDescent="0.25">
      <c r="A195" s="13" t="s">
        <v>373</v>
      </c>
      <c r="B195" s="85" t="s">
        <v>153</v>
      </c>
      <c r="C195" s="81">
        <v>1801307</v>
      </c>
      <c r="D195" s="82">
        <v>1851307</v>
      </c>
      <c r="E195" s="81">
        <v>1851307</v>
      </c>
      <c r="F195" s="81">
        <v>1851307</v>
      </c>
      <c r="G195" s="86">
        <v>1851307</v>
      </c>
      <c r="H195" s="46">
        <v>1851307</v>
      </c>
      <c r="I195" s="47">
        <v>1851307</v>
      </c>
      <c r="J195" s="47">
        <v>1851307</v>
      </c>
      <c r="K195" s="47">
        <v>1851307</v>
      </c>
      <c r="L195" s="47">
        <v>1851307</v>
      </c>
      <c r="M195" s="47">
        <v>1851307</v>
      </c>
    </row>
    <row r="196" spans="1:13" hidden="1" x14ac:dyDescent="0.25">
      <c r="A196" s="13" t="s">
        <v>168</v>
      </c>
      <c r="B196" s="63"/>
      <c r="C196" s="57"/>
      <c r="D196" s="58"/>
      <c r="E196" s="57"/>
      <c r="F196" s="57"/>
      <c r="G196" s="59"/>
      <c r="H196" s="42"/>
      <c r="I196" s="29"/>
      <c r="J196" s="29"/>
      <c r="K196" s="29"/>
      <c r="L196" s="29"/>
      <c r="M196" s="29"/>
    </row>
    <row r="197" spans="1:13" x14ac:dyDescent="0.25">
      <c r="A197" s="13" t="s">
        <v>170</v>
      </c>
      <c r="B197" s="64" t="str">
        <f t="shared" ref="B197" si="56">"Total "&amp;B194</f>
        <v>Total Non Cash</v>
      </c>
      <c r="C197" s="65">
        <f t="shared" ref="C197:M197" si="57">SUM(C194:C196)</f>
        <v>1801307</v>
      </c>
      <c r="D197" s="66">
        <f t="shared" si="57"/>
        <v>1851307</v>
      </c>
      <c r="E197" s="65">
        <f t="shared" si="57"/>
        <v>1851307</v>
      </c>
      <c r="F197" s="65">
        <f t="shared" si="57"/>
        <v>1851307</v>
      </c>
      <c r="G197" s="67">
        <f t="shared" si="57"/>
        <v>1851307</v>
      </c>
      <c r="H197" s="43">
        <f t="shared" si="57"/>
        <v>1851307</v>
      </c>
      <c r="I197" s="31">
        <f t="shared" si="57"/>
        <v>1851307</v>
      </c>
      <c r="J197" s="31">
        <f t="shared" si="57"/>
        <v>1851307</v>
      </c>
      <c r="K197" s="31">
        <f t="shared" si="57"/>
        <v>1851307</v>
      </c>
      <c r="L197" s="31">
        <f t="shared" si="57"/>
        <v>1851307</v>
      </c>
      <c r="M197" s="31">
        <f t="shared" si="57"/>
        <v>1851307</v>
      </c>
    </row>
    <row r="198" spans="1:13" x14ac:dyDescent="0.25">
      <c r="A198" s="13" t="s">
        <v>171</v>
      </c>
      <c r="B198" s="75" t="s">
        <v>75</v>
      </c>
      <c r="C198" s="61"/>
      <c r="D198" s="76"/>
      <c r="E198" s="61"/>
      <c r="F198" s="61"/>
      <c r="G198" s="62"/>
      <c r="H198" s="41"/>
      <c r="I198" s="30"/>
      <c r="J198" s="30"/>
      <c r="K198" s="30"/>
      <c r="L198" s="30"/>
      <c r="M198" s="30"/>
    </row>
    <row r="199" spans="1:13" x14ac:dyDescent="0.25">
      <c r="A199" s="13" t="s">
        <v>374</v>
      </c>
      <c r="B199" s="85" t="s">
        <v>140</v>
      </c>
      <c r="C199" s="81">
        <v>-17080064</v>
      </c>
      <c r="D199" s="82">
        <v>-13904054</v>
      </c>
      <c r="E199" s="81">
        <v>-13555000</v>
      </c>
      <c r="F199" s="81">
        <v>-9055000</v>
      </c>
      <c r="G199" s="86">
        <v>-2955000</v>
      </c>
      <c r="H199" s="46">
        <v>-3805000</v>
      </c>
      <c r="I199" s="47">
        <v>-4805000</v>
      </c>
      <c r="J199" s="47">
        <v>-5205000</v>
      </c>
      <c r="K199" s="47">
        <v>-11655000</v>
      </c>
      <c r="L199" s="47">
        <v>-5405000</v>
      </c>
      <c r="M199" s="47">
        <v>-3805000</v>
      </c>
    </row>
    <row r="200" spans="1:13" x14ac:dyDescent="0.25">
      <c r="A200" s="13" t="s">
        <v>165</v>
      </c>
      <c r="B200" s="63" t="s">
        <v>142</v>
      </c>
      <c r="C200" s="57">
        <v>0</v>
      </c>
      <c r="D200" s="58">
        <v>0</v>
      </c>
      <c r="E200" s="57">
        <v>0</v>
      </c>
      <c r="F200" s="57">
        <v>0</v>
      </c>
      <c r="G200" s="59">
        <v>0</v>
      </c>
      <c r="H200" s="42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</row>
    <row r="201" spans="1:13" hidden="1" x14ac:dyDescent="0.25">
      <c r="A201" s="13" t="s">
        <v>165</v>
      </c>
      <c r="B201" s="63"/>
      <c r="C201" s="57"/>
      <c r="D201" s="58"/>
      <c r="E201" s="57"/>
      <c r="F201" s="57"/>
      <c r="G201" s="59"/>
      <c r="H201" s="42"/>
      <c r="I201" s="29"/>
      <c r="J201" s="29"/>
      <c r="K201" s="29"/>
      <c r="L201" s="29"/>
      <c r="M201" s="29"/>
    </row>
    <row r="202" spans="1:13" x14ac:dyDescent="0.25">
      <c r="A202" s="13" t="s">
        <v>170</v>
      </c>
      <c r="B202" s="64" t="str">
        <f>"Total "&amp;B198</f>
        <v>Total Investing Fund Flows</v>
      </c>
      <c r="C202" s="65">
        <f t="shared" ref="C202:M202" si="58">SUM(C199:C201)</f>
        <v>-17080064</v>
      </c>
      <c r="D202" s="66">
        <f t="shared" si="58"/>
        <v>-13904054</v>
      </c>
      <c r="E202" s="65">
        <f t="shared" si="58"/>
        <v>-13555000</v>
      </c>
      <c r="F202" s="65">
        <f t="shared" si="58"/>
        <v>-9055000</v>
      </c>
      <c r="G202" s="67">
        <f t="shared" si="58"/>
        <v>-2955000</v>
      </c>
      <c r="H202" s="43">
        <f t="shared" si="58"/>
        <v>-3805000</v>
      </c>
      <c r="I202" s="31">
        <f t="shared" si="58"/>
        <v>-4805000</v>
      </c>
      <c r="J202" s="31">
        <f t="shared" si="58"/>
        <v>-5205000</v>
      </c>
      <c r="K202" s="31">
        <f t="shared" si="58"/>
        <v>-11655000</v>
      </c>
      <c r="L202" s="31">
        <f t="shared" si="58"/>
        <v>-5405000</v>
      </c>
      <c r="M202" s="31">
        <f t="shared" si="58"/>
        <v>-3805000</v>
      </c>
    </row>
    <row r="203" spans="1:13" x14ac:dyDescent="0.25">
      <c r="A203" s="13" t="s">
        <v>167</v>
      </c>
      <c r="B203" s="75" t="s">
        <v>77</v>
      </c>
      <c r="C203" s="61"/>
      <c r="D203" s="76"/>
      <c r="E203" s="61"/>
      <c r="F203" s="61"/>
      <c r="G203" s="62"/>
      <c r="H203" s="41"/>
      <c r="I203" s="30"/>
      <c r="J203" s="30"/>
      <c r="K203" s="30"/>
      <c r="L203" s="30"/>
      <c r="M203" s="30"/>
    </row>
    <row r="204" spans="1:13" x14ac:dyDescent="0.25">
      <c r="A204" s="13" t="s">
        <v>375</v>
      </c>
      <c r="B204" s="85" t="s">
        <v>157</v>
      </c>
      <c r="C204" s="81">
        <v>-486159</v>
      </c>
      <c r="D204" s="82">
        <v>-300222</v>
      </c>
      <c r="E204" s="81">
        <v>-214412</v>
      </c>
      <c r="F204" s="81">
        <v>-229957</v>
      </c>
      <c r="G204" s="86">
        <v>-193044</v>
      </c>
      <c r="H204" s="46">
        <v>-39667</v>
      </c>
      <c r="I204" s="47">
        <v>-45059</v>
      </c>
      <c r="J204" s="47">
        <v>-50613</v>
      </c>
      <c r="K204" s="47">
        <v>-57061</v>
      </c>
      <c r="L204" s="47">
        <v>-63742</v>
      </c>
      <c r="M204" s="47">
        <v>-70911</v>
      </c>
    </row>
    <row r="205" spans="1:13" hidden="1" x14ac:dyDescent="0.25">
      <c r="A205" s="13" t="s">
        <v>169</v>
      </c>
      <c r="B205" s="63"/>
      <c r="C205" s="57"/>
      <c r="D205" s="58"/>
      <c r="E205" s="57"/>
      <c r="F205" s="57"/>
      <c r="G205" s="59"/>
      <c r="H205" s="42"/>
      <c r="I205" s="29"/>
      <c r="J205" s="29"/>
      <c r="K205" s="29"/>
      <c r="L205" s="29"/>
      <c r="M205" s="29"/>
    </row>
    <row r="206" spans="1:13" ht="15.75" thickBot="1" x14ac:dyDescent="0.3">
      <c r="A206" s="13" t="s">
        <v>165</v>
      </c>
      <c r="B206" s="68" t="str">
        <f>"Total "&amp;B203</f>
        <v>Total Financing Fund Flows</v>
      </c>
      <c r="C206" s="69">
        <f t="shared" ref="C206:M206" si="59">SUM(C204:C205)</f>
        <v>-486159</v>
      </c>
      <c r="D206" s="70">
        <f t="shared" si="59"/>
        <v>-300222</v>
      </c>
      <c r="E206" s="69">
        <f t="shared" si="59"/>
        <v>-214412</v>
      </c>
      <c r="F206" s="69">
        <f t="shared" si="59"/>
        <v>-229957</v>
      </c>
      <c r="G206" s="71">
        <f t="shared" si="59"/>
        <v>-193044</v>
      </c>
      <c r="H206" s="43">
        <f t="shared" si="59"/>
        <v>-39667</v>
      </c>
      <c r="I206" s="31">
        <f t="shared" si="59"/>
        <v>-45059</v>
      </c>
      <c r="J206" s="31">
        <f t="shared" si="59"/>
        <v>-50613</v>
      </c>
      <c r="K206" s="31">
        <f t="shared" si="59"/>
        <v>-57061</v>
      </c>
      <c r="L206" s="31">
        <f t="shared" si="59"/>
        <v>-63742</v>
      </c>
      <c r="M206" s="31">
        <f t="shared" si="59"/>
        <v>-70911</v>
      </c>
    </row>
    <row r="207" spans="1:13" ht="15.75" thickTop="1" x14ac:dyDescent="0.25">
      <c r="A207" s="13" t="s">
        <v>170</v>
      </c>
      <c r="B207" s="94" t="s">
        <v>108</v>
      </c>
      <c r="C207" s="95">
        <f t="shared" ref="C207:M207" si="60">C191+C197+C202+C206</f>
        <v>-9383231.0600000005</v>
      </c>
      <c r="D207" s="95">
        <f t="shared" si="60"/>
        <v>-7644399.2400000002</v>
      </c>
      <c r="E207" s="95">
        <f t="shared" si="60"/>
        <v>-7886581.7100000009</v>
      </c>
      <c r="F207" s="95">
        <f t="shared" si="60"/>
        <v>-3268781.7799999993</v>
      </c>
      <c r="G207" s="96">
        <f t="shared" si="60"/>
        <v>3109020.3100000042</v>
      </c>
      <c r="H207" s="50">
        <f t="shared" si="60"/>
        <v>2601374.0299999993</v>
      </c>
      <c r="I207" s="51">
        <f t="shared" si="60"/>
        <v>1786471.3000000026</v>
      </c>
      <c r="J207" s="51">
        <f t="shared" si="60"/>
        <v>1527898.2600000035</v>
      </c>
      <c r="K207" s="51">
        <f t="shared" si="60"/>
        <v>-4674700.7599999979</v>
      </c>
      <c r="L207" s="51">
        <f t="shared" si="60"/>
        <v>1779442.1099999975</v>
      </c>
      <c r="M207" s="51">
        <f t="shared" si="60"/>
        <v>3590351.6800000016</v>
      </c>
    </row>
    <row r="208" spans="1:13" x14ac:dyDescent="0.25">
      <c r="A208" s="13" t="s">
        <v>167</v>
      </c>
      <c r="B208" s="97" t="s">
        <v>78</v>
      </c>
      <c r="C208" s="98"/>
      <c r="D208" s="99"/>
      <c r="E208" s="98"/>
      <c r="F208" s="98"/>
      <c r="G208" s="100"/>
      <c r="H208" s="41"/>
      <c r="I208" s="30"/>
      <c r="J208" s="30"/>
      <c r="K208" s="30"/>
      <c r="L208" s="30"/>
      <c r="M208" s="30"/>
    </row>
    <row r="209" spans="1:13" x14ac:dyDescent="0.25">
      <c r="A209" s="13" t="s">
        <v>376</v>
      </c>
      <c r="B209" s="85" t="s">
        <v>160</v>
      </c>
      <c r="C209" s="81">
        <v>-500000.04</v>
      </c>
      <c r="D209" s="82">
        <v>-500000.04</v>
      </c>
      <c r="E209" s="81">
        <v>-500000</v>
      </c>
      <c r="F209" s="81">
        <v>-500000</v>
      </c>
      <c r="G209" s="86">
        <v>-500000</v>
      </c>
      <c r="H209" s="46">
        <v>-500000</v>
      </c>
      <c r="I209" s="47">
        <v>-500000</v>
      </c>
      <c r="J209" s="47">
        <v>-500000</v>
      </c>
      <c r="K209" s="47">
        <v>-500000</v>
      </c>
      <c r="L209" s="47">
        <v>-500000</v>
      </c>
      <c r="M209" s="47">
        <v>-500000</v>
      </c>
    </row>
    <row r="210" spans="1:13" x14ac:dyDescent="0.25">
      <c r="A210" s="13" t="s">
        <v>377</v>
      </c>
      <c r="B210" s="85" t="s">
        <v>163</v>
      </c>
      <c r="C210" s="81">
        <v>1748641.92</v>
      </c>
      <c r="D210" s="82">
        <v>2178686.88</v>
      </c>
      <c r="E210" s="81">
        <v>383642</v>
      </c>
      <c r="F210" s="81">
        <v>148642</v>
      </c>
      <c r="G210" s="86">
        <v>148642</v>
      </c>
      <c r="H210" s="46">
        <v>148642</v>
      </c>
      <c r="I210" s="47">
        <v>148642</v>
      </c>
      <c r="J210" s="47">
        <v>348642</v>
      </c>
      <c r="K210" s="47">
        <v>148642</v>
      </c>
      <c r="L210" s="47">
        <v>148642</v>
      </c>
      <c r="M210" s="47">
        <v>148642</v>
      </c>
    </row>
    <row r="211" spans="1:13" x14ac:dyDescent="0.25">
      <c r="A211" s="13" t="s">
        <v>378</v>
      </c>
      <c r="B211" s="85" t="s">
        <v>164</v>
      </c>
      <c r="C211" s="81">
        <v>7185063.8399999999</v>
      </c>
      <c r="D211" s="82">
        <v>2527479</v>
      </c>
      <c r="E211" s="81">
        <v>2115000</v>
      </c>
      <c r="F211" s="81">
        <v>250000</v>
      </c>
      <c r="G211" s="86">
        <v>0</v>
      </c>
      <c r="H211" s="46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</row>
    <row r="212" spans="1:13" hidden="1" x14ac:dyDescent="0.25">
      <c r="A212" s="13" t="s">
        <v>169</v>
      </c>
      <c r="B212" s="63"/>
      <c r="C212" s="57"/>
      <c r="D212" s="58"/>
      <c r="E212" s="57"/>
      <c r="F212" s="57"/>
      <c r="G212" s="59"/>
      <c r="H212" s="42"/>
      <c r="I212" s="29"/>
      <c r="J212" s="29"/>
      <c r="K212" s="29"/>
      <c r="L212" s="29"/>
      <c r="M212" s="29"/>
    </row>
    <row r="213" spans="1:13" ht="15.75" thickBot="1" x14ac:dyDescent="0.3">
      <c r="A213" s="13" t="s">
        <v>165</v>
      </c>
      <c r="B213" s="68" t="str">
        <f>"Total "&amp;B208</f>
        <v>Total Reserve Movements</v>
      </c>
      <c r="C213" s="69">
        <f t="shared" ref="C213:M213" si="61">SUM(C209:C212)</f>
        <v>8433705.7199999988</v>
      </c>
      <c r="D213" s="70">
        <f t="shared" si="61"/>
        <v>4206165.84</v>
      </c>
      <c r="E213" s="69">
        <f t="shared" si="61"/>
        <v>1998642</v>
      </c>
      <c r="F213" s="69">
        <f t="shared" si="61"/>
        <v>-101358</v>
      </c>
      <c r="G213" s="71">
        <f t="shared" si="61"/>
        <v>-351358</v>
      </c>
      <c r="H213" s="43">
        <f t="shared" si="61"/>
        <v>-351358</v>
      </c>
      <c r="I213" s="31">
        <f t="shared" si="61"/>
        <v>-351358</v>
      </c>
      <c r="J213" s="31">
        <f t="shared" si="61"/>
        <v>-151358</v>
      </c>
      <c r="K213" s="31">
        <f t="shared" si="61"/>
        <v>-351358</v>
      </c>
      <c r="L213" s="31">
        <f t="shared" si="61"/>
        <v>-351358</v>
      </c>
      <c r="M213" s="31">
        <f t="shared" si="61"/>
        <v>-351358</v>
      </c>
    </row>
    <row r="214" spans="1:13" ht="16.5" thickTop="1" thickBot="1" x14ac:dyDescent="0.3">
      <c r="A214" s="13" t="s">
        <v>165</v>
      </c>
      <c r="B214" s="72" t="s">
        <v>109</v>
      </c>
      <c r="C214" s="73">
        <f t="shared" ref="C214:M214" si="62">C207+C213</f>
        <v>-949525.34000000171</v>
      </c>
      <c r="D214" s="73">
        <f t="shared" si="62"/>
        <v>-3438233.4000000004</v>
      </c>
      <c r="E214" s="73">
        <f t="shared" si="62"/>
        <v>-5887939.7100000009</v>
      </c>
      <c r="F214" s="73">
        <f t="shared" si="62"/>
        <v>-3370139.7799999993</v>
      </c>
      <c r="G214" s="74">
        <f t="shared" si="62"/>
        <v>2757662.3100000042</v>
      </c>
      <c r="H214" s="50">
        <f t="shared" si="62"/>
        <v>2250016.0299999993</v>
      </c>
      <c r="I214" s="51">
        <f t="shared" si="62"/>
        <v>1435113.3000000026</v>
      </c>
      <c r="J214" s="51">
        <f t="shared" si="62"/>
        <v>1376540.2600000035</v>
      </c>
      <c r="K214" s="51">
        <f t="shared" si="62"/>
        <v>-5026058.7599999979</v>
      </c>
      <c r="L214" s="51">
        <f t="shared" si="62"/>
        <v>1428084.1099999975</v>
      </c>
      <c r="M214" s="51">
        <f t="shared" si="62"/>
        <v>3238993.6800000016</v>
      </c>
    </row>
    <row r="215" spans="1:13" ht="15.75" thickTop="1" x14ac:dyDescent="0.25">
      <c r="A215" s="13" t="s">
        <v>172</v>
      </c>
      <c r="B215" s="38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</row>
    <row r="216" spans="1:13" x14ac:dyDescent="0.25">
      <c r="A216" s="13" t="s">
        <v>80</v>
      </c>
      <c r="B216" s="77" t="s">
        <v>250</v>
      </c>
      <c r="C216" s="78"/>
      <c r="D216" s="78">
        <f t="shared" ref="D216" si="63">+C216+D214</f>
        <v>-3438233.4000000004</v>
      </c>
      <c r="E216" s="78">
        <f t="shared" ref="E216" si="64">+D216+E214</f>
        <v>-9326173.1100000013</v>
      </c>
      <c r="F216" s="78">
        <f t="shared" ref="F216" si="65">+E216+F214</f>
        <v>-12696312.890000001</v>
      </c>
      <c r="G216" s="78">
        <f t="shared" ref="G216" si="66">+F216+G214</f>
        <v>-9938650.5799999963</v>
      </c>
      <c r="H216" s="52"/>
      <c r="I216" s="52"/>
      <c r="J216" s="52"/>
      <c r="K216" s="52"/>
      <c r="L216" s="52"/>
      <c r="M216" s="52"/>
    </row>
    <row r="217" spans="1:13" x14ac:dyDescent="0.25">
      <c r="A217" s="13" t="s">
        <v>79</v>
      </c>
    </row>
    <row r="218" spans="1:13" x14ac:dyDescent="0.25">
      <c r="A218" s="13" t="s">
        <v>61</v>
      </c>
    </row>
    <row r="219" spans="1:13" x14ac:dyDescent="0.25">
      <c r="A219" s="13" t="s">
        <v>43</v>
      </c>
      <c r="C219" s="26"/>
      <c r="D219" s="26"/>
    </row>
    <row r="220" spans="1:13" ht="15.75" thickBot="1" x14ac:dyDescent="0.3">
      <c r="A220" s="13" t="s">
        <v>61</v>
      </c>
      <c r="B220" s="1" t="s">
        <v>110</v>
      </c>
    </row>
    <row r="221" spans="1:13" ht="26.25" thickTop="1" x14ac:dyDescent="0.25">
      <c r="A221" s="13" t="s">
        <v>45</v>
      </c>
      <c r="B221" s="53" t="s">
        <v>254</v>
      </c>
      <c r="C221" s="54" t="str">
        <f>LEFT(xlvar.NXTBUD.DESCRLONG,7)&amp;" Original"</f>
        <v>2021/22 Original</v>
      </c>
      <c r="D221" s="54" t="str">
        <f>LEFT(xlvar.NXTBUD.DESCRLONG,7)</f>
        <v>2021/22</v>
      </c>
      <c r="E221" s="54" t="str">
        <f t="shared" ref="E221:M221" si="67">LEFT(D221,4)+1&amp;"/"&amp;RIGHT(D221,2)+1</f>
        <v>2022/23</v>
      </c>
      <c r="F221" s="54" t="str">
        <f t="shared" si="67"/>
        <v>2023/24</v>
      </c>
      <c r="G221" s="55" t="str">
        <f t="shared" si="67"/>
        <v>2024/25</v>
      </c>
      <c r="H221" s="48" t="str">
        <f t="shared" si="67"/>
        <v>2025/26</v>
      </c>
      <c r="I221" s="49" t="str">
        <f t="shared" si="67"/>
        <v>2026/27</v>
      </c>
      <c r="J221" s="49" t="str">
        <f t="shared" si="67"/>
        <v>2027/28</v>
      </c>
      <c r="K221" s="49" t="str">
        <f t="shared" si="67"/>
        <v>2028/29</v>
      </c>
      <c r="L221" s="49" t="str">
        <f t="shared" si="67"/>
        <v>2029/30</v>
      </c>
      <c r="M221" s="49" t="str">
        <f t="shared" si="67"/>
        <v>2030/31</v>
      </c>
    </row>
    <row r="222" spans="1:13" x14ac:dyDescent="0.25">
      <c r="A222" s="13" t="s">
        <v>206</v>
      </c>
      <c r="B222" s="56" t="s">
        <v>134</v>
      </c>
      <c r="C222" s="57"/>
      <c r="D222" s="58"/>
      <c r="E222" s="57"/>
      <c r="F222" s="57"/>
      <c r="G222" s="59"/>
      <c r="H222" s="40"/>
      <c r="I222" s="28"/>
      <c r="J222" s="28"/>
      <c r="K222" s="28"/>
      <c r="L222" s="28"/>
      <c r="M222" s="28"/>
    </row>
    <row r="223" spans="1:13" x14ac:dyDescent="0.25">
      <c r="A223" s="13" t="s">
        <v>379</v>
      </c>
      <c r="B223" s="80" t="s">
        <v>144</v>
      </c>
      <c r="C223" s="81">
        <v>37179373.530000001</v>
      </c>
      <c r="D223" s="82">
        <v>38340353.880000003</v>
      </c>
      <c r="E223" s="83">
        <v>39757967.890000001</v>
      </c>
      <c r="F223" s="83">
        <v>41228453.009999998</v>
      </c>
      <c r="G223" s="84">
        <v>42753797.280000001</v>
      </c>
      <c r="H223" s="44">
        <v>44307930.359999999</v>
      </c>
      <c r="I223" s="45">
        <v>45919298.810000002</v>
      </c>
      <c r="J223" s="45">
        <v>47590036.060000002</v>
      </c>
      <c r="K223" s="45">
        <v>49322355.890000001</v>
      </c>
      <c r="L223" s="45">
        <v>51118555.57</v>
      </c>
      <c r="M223" s="45">
        <v>52981018.990000002</v>
      </c>
    </row>
    <row r="224" spans="1:13" x14ac:dyDescent="0.25">
      <c r="A224" s="13" t="s">
        <v>380</v>
      </c>
      <c r="B224" s="80" t="s">
        <v>145</v>
      </c>
      <c r="C224" s="81">
        <v>15886178.699999999</v>
      </c>
      <c r="D224" s="82">
        <v>16824530.199999999</v>
      </c>
      <c r="E224" s="83">
        <v>17626410.600000001</v>
      </c>
      <c r="F224" s="83">
        <v>18118901.989999998</v>
      </c>
      <c r="G224" s="84">
        <v>18765662.390000001</v>
      </c>
      <c r="H224" s="44">
        <v>19383784.350000001</v>
      </c>
      <c r="I224" s="45">
        <v>20126041.440000001</v>
      </c>
      <c r="J224" s="45">
        <v>20793315.620000001</v>
      </c>
      <c r="K224" s="45">
        <v>21586521.48</v>
      </c>
      <c r="L224" s="45">
        <v>22306607.370000001</v>
      </c>
      <c r="M224" s="45">
        <v>23154556.719999999</v>
      </c>
    </row>
    <row r="225" spans="1:13" x14ac:dyDescent="0.25">
      <c r="A225" s="13" t="s">
        <v>381</v>
      </c>
      <c r="B225" s="80" t="s">
        <v>146</v>
      </c>
      <c r="C225" s="81">
        <v>964155</v>
      </c>
      <c r="D225" s="82">
        <v>957717</v>
      </c>
      <c r="E225" s="83">
        <v>956506</v>
      </c>
      <c r="F225" s="83">
        <v>955270</v>
      </c>
      <c r="G225" s="84">
        <v>954009</v>
      </c>
      <c r="H225" s="44">
        <v>952723</v>
      </c>
      <c r="I225" s="45">
        <v>951411</v>
      </c>
      <c r="J225" s="45">
        <v>950253</v>
      </c>
      <c r="K225" s="45">
        <v>948707</v>
      </c>
      <c r="L225" s="45">
        <v>947315</v>
      </c>
      <c r="M225" s="45">
        <v>945894</v>
      </c>
    </row>
    <row r="226" spans="1:13" x14ac:dyDescent="0.25">
      <c r="A226" s="13" t="s">
        <v>382</v>
      </c>
      <c r="B226" s="80" t="s">
        <v>147</v>
      </c>
      <c r="C226" s="81">
        <v>1396203.71</v>
      </c>
      <c r="D226" s="82">
        <v>1591503.57</v>
      </c>
      <c r="E226" s="83">
        <v>1675012.43</v>
      </c>
      <c r="F226" s="83">
        <v>1731034.66</v>
      </c>
      <c r="G226" s="84">
        <v>1799417.02</v>
      </c>
      <c r="H226" s="44">
        <v>1860249.46</v>
      </c>
      <c r="I226" s="45">
        <v>1933628.33</v>
      </c>
      <c r="J226" s="45">
        <v>1999653.67</v>
      </c>
      <c r="K226" s="45">
        <v>2078427.24</v>
      </c>
      <c r="L226" s="45">
        <v>2150056.38</v>
      </c>
      <c r="M226" s="45">
        <v>2234655.8199999998</v>
      </c>
    </row>
    <row r="227" spans="1:13" x14ac:dyDescent="0.25">
      <c r="A227" s="13" t="s">
        <v>383</v>
      </c>
      <c r="B227" s="80" t="s">
        <v>148</v>
      </c>
      <c r="C227" s="81">
        <v>16723014.52</v>
      </c>
      <c r="D227" s="82">
        <v>12900336.779999999</v>
      </c>
      <c r="E227" s="83">
        <v>11052160.310000001</v>
      </c>
      <c r="F227" s="83">
        <v>11186724.689999999</v>
      </c>
      <c r="G227" s="84">
        <v>11361808.33</v>
      </c>
      <c r="H227" s="44">
        <v>11484959.82</v>
      </c>
      <c r="I227" s="45">
        <v>11640529.98</v>
      </c>
      <c r="J227" s="45">
        <v>11802129.630000001</v>
      </c>
      <c r="K227" s="45">
        <v>11965866.09</v>
      </c>
      <c r="L227" s="45">
        <v>12183849.699999999</v>
      </c>
      <c r="M227" s="45">
        <v>12355193.75</v>
      </c>
    </row>
    <row r="228" spans="1:13" x14ac:dyDescent="0.25">
      <c r="A228" s="13" t="s">
        <v>384</v>
      </c>
      <c r="B228" s="80" t="s">
        <v>149</v>
      </c>
      <c r="C228" s="81">
        <v>19547071.399999999</v>
      </c>
      <c r="D228" s="82">
        <v>20102467.960000001</v>
      </c>
      <c r="E228" s="83">
        <v>20207645.559999999</v>
      </c>
      <c r="F228" s="83">
        <v>20859768.690000001</v>
      </c>
      <c r="G228" s="84">
        <v>21554971.760000002</v>
      </c>
      <c r="H228" s="44">
        <v>22262056.559999999</v>
      </c>
      <c r="I228" s="45">
        <v>23017852.77</v>
      </c>
      <c r="J228" s="45">
        <v>23775219.449999999</v>
      </c>
      <c r="K228" s="45">
        <v>24583045.57</v>
      </c>
      <c r="L228" s="45">
        <v>25394251.52</v>
      </c>
      <c r="M228" s="45">
        <v>26257790.059999999</v>
      </c>
    </row>
    <row r="229" spans="1:13" hidden="1" x14ac:dyDescent="0.25">
      <c r="A229" s="13" t="s">
        <v>61</v>
      </c>
      <c r="B229" s="63"/>
      <c r="C229" s="57"/>
      <c r="D229" s="58"/>
      <c r="E229" s="57"/>
      <c r="F229" s="57"/>
      <c r="G229" s="59"/>
      <c r="H229" s="42"/>
      <c r="I229" s="29"/>
      <c r="J229" s="29"/>
      <c r="K229" s="29"/>
      <c r="L229" s="29"/>
      <c r="M229" s="29"/>
    </row>
    <row r="230" spans="1:13" x14ac:dyDescent="0.25">
      <c r="A230" s="13" t="s">
        <v>45</v>
      </c>
      <c r="B230" s="64" t="s">
        <v>115</v>
      </c>
      <c r="C230" s="65">
        <f>SUM(C222:C229)</f>
        <v>91695996.860000014</v>
      </c>
      <c r="D230" s="66">
        <f t="shared" ref="D230:M230" si="68">SUM(D222:D229)</f>
        <v>90716909.389999986</v>
      </c>
      <c r="E230" s="65">
        <f t="shared" si="68"/>
        <v>91275702.790000007</v>
      </c>
      <c r="F230" s="65">
        <f t="shared" si="68"/>
        <v>94080153.039999992</v>
      </c>
      <c r="G230" s="67">
        <f t="shared" si="68"/>
        <v>97189665.780000016</v>
      </c>
      <c r="H230" s="43">
        <f t="shared" si="68"/>
        <v>100251703.55000001</v>
      </c>
      <c r="I230" s="31">
        <f t="shared" si="68"/>
        <v>103588762.33</v>
      </c>
      <c r="J230" s="31">
        <f t="shared" si="68"/>
        <v>106910607.43000001</v>
      </c>
      <c r="K230" s="31">
        <f t="shared" si="68"/>
        <v>110484923.27000001</v>
      </c>
      <c r="L230" s="31">
        <f t="shared" si="68"/>
        <v>114100635.53999999</v>
      </c>
      <c r="M230" s="31">
        <f t="shared" si="68"/>
        <v>117929109.34</v>
      </c>
    </row>
    <row r="231" spans="1:13" x14ac:dyDescent="0.25">
      <c r="A231" s="13" t="s">
        <v>206</v>
      </c>
      <c r="B231" s="56" t="s">
        <v>135</v>
      </c>
      <c r="C231" s="57"/>
      <c r="D231" s="58"/>
      <c r="E231" s="57"/>
      <c r="F231" s="57"/>
      <c r="G231" s="59"/>
      <c r="H231" s="42"/>
      <c r="I231" s="29"/>
      <c r="J231" s="29"/>
      <c r="K231" s="29"/>
      <c r="L231" s="29"/>
      <c r="M231" s="29"/>
    </row>
    <row r="232" spans="1:13" x14ac:dyDescent="0.25">
      <c r="A232" s="13" t="s">
        <v>385</v>
      </c>
      <c r="B232" s="85" t="s">
        <v>150</v>
      </c>
      <c r="C232" s="81">
        <v>26805473.649999999</v>
      </c>
      <c r="D232" s="82">
        <v>28196188</v>
      </c>
      <c r="E232" s="81">
        <v>29283781.859999999</v>
      </c>
      <c r="F232" s="81">
        <v>30223100.100000001</v>
      </c>
      <c r="G232" s="86">
        <v>31207600.309999999</v>
      </c>
      <c r="H232" s="46">
        <v>32191387.489999998</v>
      </c>
      <c r="I232" s="47">
        <v>33204671.149999999</v>
      </c>
      <c r="J232" s="47">
        <v>34248329.490000002</v>
      </c>
      <c r="K232" s="47">
        <v>35326507.359999999</v>
      </c>
      <c r="L232" s="47">
        <v>36433756.399999999</v>
      </c>
      <c r="M232" s="47">
        <v>37574220.32</v>
      </c>
    </row>
    <row r="233" spans="1:13" x14ac:dyDescent="0.25">
      <c r="A233" s="13" t="s">
        <v>386</v>
      </c>
      <c r="B233" s="85" t="s">
        <v>151</v>
      </c>
      <c r="C233" s="81">
        <v>20603732.129999999</v>
      </c>
      <c r="D233" s="82">
        <v>15448054.5</v>
      </c>
      <c r="E233" s="81">
        <v>14748439.4</v>
      </c>
      <c r="F233" s="81">
        <v>15259034.720000001</v>
      </c>
      <c r="G233" s="86">
        <v>15757210.82</v>
      </c>
      <c r="H233" s="46">
        <v>15890909.98</v>
      </c>
      <c r="I233" s="47">
        <v>16312974.15</v>
      </c>
      <c r="J233" s="47">
        <v>16942039.309999999</v>
      </c>
      <c r="K233" s="47">
        <v>17499718.850000001</v>
      </c>
      <c r="L233" s="47">
        <v>17593902.16</v>
      </c>
      <c r="M233" s="47">
        <v>17985681.379999999</v>
      </c>
    </row>
    <row r="234" spans="1:13" x14ac:dyDescent="0.25">
      <c r="A234" s="13" t="s">
        <v>387</v>
      </c>
      <c r="B234" s="85" t="s">
        <v>152</v>
      </c>
      <c r="C234" s="81">
        <v>1277084</v>
      </c>
      <c r="D234" s="82">
        <v>1509403</v>
      </c>
      <c r="E234" s="81">
        <v>1569617</v>
      </c>
      <c r="F234" s="81">
        <v>1467969</v>
      </c>
      <c r="G234" s="86">
        <v>1367107</v>
      </c>
      <c r="H234" s="46">
        <v>1283094</v>
      </c>
      <c r="I234" s="47">
        <v>1196739</v>
      </c>
      <c r="J234" s="47">
        <v>1111083</v>
      </c>
      <c r="K234" s="47">
        <v>1016922</v>
      </c>
      <c r="L234" s="47">
        <v>919058</v>
      </c>
      <c r="M234" s="47">
        <v>817437</v>
      </c>
    </row>
    <row r="235" spans="1:13" x14ac:dyDescent="0.25">
      <c r="A235" s="13" t="s">
        <v>269</v>
      </c>
      <c r="B235" s="85" t="s">
        <v>153</v>
      </c>
      <c r="C235" s="81">
        <v>14957876</v>
      </c>
      <c r="D235" s="82">
        <v>15407876</v>
      </c>
      <c r="E235" s="81">
        <v>15407876</v>
      </c>
      <c r="F235" s="81">
        <v>15407876</v>
      </c>
      <c r="G235" s="86">
        <v>15407876</v>
      </c>
      <c r="H235" s="46">
        <v>15407876</v>
      </c>
      <c r="I235" s="47">
        <v>15407876</v>
      </c>
      <c r="J235" s="47">
        <v>15407876</v>
      </c>
      <c r="K235" s="47">
        <v>15407876</v>
      </c>
      <c r="L235" s="47">
        <v>15407876</v>
      </c>
      <c r="M235" s="47">
        <v>15407876</v>
      </c>
    </row>
    <row r="236" spans="1:13" x14ac:dyDescent="0.25">
      <c r="A236" s="13" t="s">
        <v>388</v>
      </c>
      <c r="B236" s="85" t="s">
        <v>154</v>
      </c>
      <c r="C236" s="81">
        <v>6068126.0300000003</v>
      </c>
      <c r="D236" s="82">
        <v>6390831.8399999999</v>
      </c>
      <c r="E236" s="81">
        <v>6599959.8700000001</v>
      </c>
      <c r="F236" s="81">
        <v>6816244.8700000001</v>
      </c>
      <c r="G236" s="86">
        <v>6962285.1600000001</v>
      </c>
      <c r="H236" s="46">
        <v>7207819.5300000003</v>
      </c>
      <c r="I236" s="47">
        <v>7361059.2300000004</v>
      </c>
      <c r="J236" s="47">
        <v>7622670.0300000003</v>
      </c>
      <c r="K236" s="47">
        <v>7783322.7000000002</v>
      </c>
      <c r="L236" s="47">
        <v>8062593.1200000001</v>
      </c>
      <c r="M236" s="47">
        <v>8230461.9299999997</v>
      </c>
    </row>
    <row r="237" spans="1:13" x14ac:dyDescent="0.25">
      <c r="A237" s="13" t="s">
        <v>389</v>
      </c>
      <c r="B237" s="85" t="s">
        <v>155</v>
      </c>
      <c r="C237" s="81">
        <v>18938086.120000001</v>
      </c>
      <c r="D237" s="82">
        <v>19570914.129999999</v>
      </c>
      <c r="E237" s="81">
        <v>19958644.280000001</v>
      </c>
      <c r="F237" s="81">
        <v>20604614.690000001</v>
      </c>
      <c r="G237" s="86">
        <v>21271768.75</v>
      </c>
      <c r="H237" s="46">
        <v>21960808.73</v>
      </c>
      <c r="I237" s="47">
        <v>22672460.390000001</v>
      </c>
      <c r="J237" s="47">
        <v>23407473.969999999</v>
      </c>
      <c r="K237" s="47">
        <v>24166624.300000001</v>
      </c>
      <c r="L237" s="47">
        <v>24950712.649999999</v>
      </c>
      <c r="M237" s="47">
        <v>25760567.030000001</v>
      </c>
    </row>
    <row r="238" spans="1:13" hidden="1" x14ac:dyDescent="0.25">
      <c r="A238" s="13" t="s">
        <v>69</v>
      </c>
      <c r="B238" s="63"/>
      <c r="C238" s="57"/>
      <c r="D238" s="58"/>
      <c r="E238" s="57"/>
      <c r="F238" s="57"/>
      <c r="G238" s="59"/>
      <c r="H238" s="42"/>
      <c r="I238" s="29"/>
      <c r="J238" s="29"/>
      <c r="K238" s="29"/>
      <c r="L238" s="29"/>
      <c r="M238" s="29"/>
    </row>
    <row r="239" spans="1:13" ht="15.75" thickBot="1" x14ac:dyDescent="0.3">
      <c r="A239" s="13" t="s">
        <v>79</v>
      </c>
      <c r="B239" s="68" t="s">
        <v>116</v>
      </c>
      <c r="C239" s="69">
        <f>SUM(C231:C238)</f>
        <v>88650377.930000007</v>
      </c>
      <c r="D239" s="70">
        <f t="shared" ref="D239:M239" si="69">SUM(D231:D238)</f>
        <v>86523267.469999999</v>
      </c>
      <c r="E239" s="69">
        <f t="shared" si="69"/>
        <v>87568318.409999996</v>
      </c>
      <c r="F239" s="69">
        <f t="shared" si="69"/>
        <v>89778839.379999995</v>
      </c>
      <c r="G239" s="71">
        <f t="shared" si="69"/>
        <v>91973848.039999992</v>
      </c>
      <c r="H239" s="43">
        <f t="shared" si="69"/>
        <v>93941895.730000004</v>
      </c>
      <c r="I239" s="31">
        <f t="shared" si="69"/>
        <v>96155779.920000002</v>
      </c>
      <c r="J239" s="31">
        <f t="shared" si="69"/>
        <v>98739471.799999997</v>
      </c>
      <c r="K239" s="31">
        <f t="shared" si="69"/>
        <v>101200971.21000001</v>
      </c>
      <c r="L239" s="31">
        <f t="shared" si="69"/>
        <v>103367898.33000001</v>
      </c>
      <c r="M239" s="31">
        <f t="shared" si="69"/>
        <v>105776243.66</v>
      </c>
    </row>
    <row r="240" spans="1:13" ht="15.75" thickTop="1" x14ac:dyDescent="0.25">
      <c r="A240" s="13" t="s">
        <v>45</v>
      </c>
      <c r="B240" s="94" t="s">
        <v>106</v>
      </c>
      <c r="C240" s="95">
        <f t="shared" ref="C240:M240" si="70">C230-C239</f>
        <v>3045618.9300000072</v>
      </c>
      <c r="D240" s="95">
        <f t="shared" si="70"/>
        <v>4193641.9199999869</v>
      </c>
      <c r="E240" s="95">
        <f t="shared" si="70"/>
        <v>3707384.3800000101</v>
      </c>
      <c r="F240" s="95">
        <f t="shared" si="70"/>
        <v>4301313.6599999964</v>
      </c>
      <c r="G240" s="96">
        <f t="shared" si="70"/>
        <v>5215817.7400000244</v>
      </c>
      <c r="H240" s="50">
        <f t="shared" si="70"/>
        <v>6309807.8200000077</v>
      </c>
      <c r="I240" s="51">
        <f t="shared" si="70"/>
        <v>7432982.4099999964</v>
      </c>
      <c r="J240" s="51">
        <f t="shared" si="70"/>
        <v>8171135.6300000101</v>
      </c>
      <c r="K240" s="51">
        <f t="shared" si="70"/>
        <v>9283952.0600000024</v>
      </c>
      <c r="L240" s="51">
        <f t="shared" si="70"/>
        <v>10732737.209999979</v>
      </c>
      <c r="M240" s="51">
        <f t="shared" si="70"/>
        <v>12152865.680000007</v>
      </c>
    </row>
    <row r="241" spans="1:13" x14ac:dyDescent="0.25">
      <c r="A241" s="13" t="s">
        <v>206</v>
      </c>
      <c r="B241" s="90" t="s">
        <v>74</v>
      </c>
      <c r="C241" s="91"/>
      <c r="D241" s="92"/>
      <c r="E241" s="91"/>
      <c r="F241" s="91"/>
      <c r="G241" s="93"/>
      <c r="H241" s="42"/>
      <c r="I241" s="29"/>
      <c r="J241" s="29"/>
      <c r="K241" s="29"/>
      <c r="L241" s="29"/>
      <c r="M241" s="29"/>
    </row>
    <row r="242" spans="1:13" x14ac:dyDescent="0.25">
      <c r="A242" s="13" t="s">
        <v>390</v>
      </c>
      <c r="B242" s="85" t="s">
        <v>156</v>
      </c>
      <c r="C242" s="81">
        <v>36105672</v>
      </c>
      <c r="D242" s="82">
        <v>22339252</v>
      </c>
      <c r="E242" s="81">
        <v>1699340</v>
      </c>
      <c r="F242" s="81">
        <v>1703312</v>
      </c>
      <c r="G242" s="86">
        <v>1707428</v>
      </c>
      <c r="H242" s="46">
        <v>1711688</v>
      </c>
      <c r="I242" s="47">
        <v>1716092</v>
      </c>
      <c r="J242" s="47">
        <v>1720652</v>
      </c>
      <c r="K242" s="47">
        <v>1722128</v>
      </c>
      <c r="L242" s="47">
        <v>1726904</v>
      </c>
      <c r="M242" s="47">
        <v>1731836</v>
      </c>
    </row>
    <row r="243" spans="1:13" hidden="1" x14ac:dyDescent="0.25">
      <c r="A243" s="13" t="s">
        <v>43</v>
      </c>
      <c r="B243" s="101"/>
      <c r="C243" s="102"/>
      <c r="D243" s="103"/>
      <c r="E243" s="102"/>
      <c r="F243" s="102"/>
      <c r="G243" s="104"/>
      <c r="H243" s="42"/>
      <c r="I243" s="29"/>
      <c r="J243" s="29"/>
      <c r="K243" s="29"/>
      <c r="L243" s="29"/>
      <c r="M243" s="29"/>
    </row>
    <row r="244" spans="1:13" ht="15.75" thickBot="1" x14ac:dyDescent="0.3">
      <c r="A244" s="13" t="s">
        <v>43</v>
      </c>
      <c r="B244" s="72" t="s">
        <v>107</v>
      </c>
      <c r="C244" s="73">
        <f>SUM(C240:C243)</f>
        <v>39151290.930000007</v>
      </c>
      <c r="D244" s="73">
        <f t="shared" ref="D244:M244" si="71">SUM(D240:D243)</f>
        <v>26532893.919999987</v>
      </c>
      <c r="E244" s="73">
        <f t="shared" si="71"/>
        <v>5406724.3800000101</v>
      </c>
      <c r="F244" s="73">
        <f t="shared" si="71"/>
        <v>6004625.6599999964</v>
      </c>
      <c r="G244" s="74">
        <f t="shared" si="71"/>
        <v>6923245.7400000244</v>
      </c>
      <c r="H244" s="50">
        <f t="shared" si="71"/>
        <v>8021495.8200000077</v>
      </c>
      <c r="I244" s="51">
        <f t="shared" si="71"/>
        <v>9149074.4099999964</v>
      </c>
      <c r="J244" s="51">
        <f t="shared" si="71"/>
        <v>9891787.6300000101</v>
      </c>
      <c r="K244" s="51">
        <f t="shared" si="71"/>
        <v>11006080.060000002</v>
      </c>
      <c r="L244" s="51">
        <f t="shared" si="71"/>
        <v>12459641.209999979</v>
      </c>
      <c r="M244" s="51">
        <f t="shared" si="71"/>
        <v>13884701.680000007</v>
      </c>
    </row>
    <row r="245" spans="1:13" ht="16.5" thickTop="1" thickBot="1" x14ac:dyDescent="0.3">
      <c r="A245" s="13" t="s">
        <v>79</v>
      </c>
      <c r="B245" s="38"/>
      <c r="C245" s="39"/>
      <c r="D245" s="39"/>
      <c r="E245" s="39"/>
      <c r="F245" s="39"/>
      <c r="G245" s="39"/>
      <c r="H245" s="35"/>
      <c r="I245" s="35"/>
      <c r="J245" s="35"/>
      <c r="K245" s="35"/>
      <c r="L245" s="35"/>
      <c r="M245" s="35"/>
    </row>
    <row r="246" spans="1:13" ht="26.25" thickTop="1" x14ac:dyDescent="0.25">
      <c r="A246" s="13" t="s">
        <v>45</v>
      </c>
      <c r="B246" s="87" t="s">
        <v>255</v>
      </c>
      <c r="C246" s="88" t="str">
        <f>LEFT(xlvar.NXTBUD.DESCRLONG,7)&amp;" Original"</f>
        <v>2021/22 Original</v>
      </c>
      <c r="D246" s="88" t="str">
        <f>LEFT(xlvar.NXTBUD.DESCRLONG,7)</f>
        <v>2021/22</v>
      </c>
      <c r="E246" s="88" t="str">
        <f t="shared" ref="E246:M246" si="72">LEFT(D246,4)+1&amp;"/"&amp;RIGHT(D246,2)+1</f>
        <v>2022/23</v>
      </c>
      <c r="F246" s="88" t="str">
        <f t="shared" si="72"/>
        <v>2023/24</v>
      </c>
      <c r="G246" s="89" t="str">
        <f t="shared" si="72"/>
        <v>2024/25</v>
      </c>
      <c r="H246" s="48" t="str">
        <f t="shared" si="72"/>
        <v>2025/26</v>
      </c>
      <c r="I246" s="49" t="str">
        <f t="shared" si="72"/>
        <v>2026/27</v>
      </c>
      <c r="J246" s="49" t="str">
        <f t="shared" si="72"/>
        <v>2027/28</v>
      </c>
      <c r="K246" s="49" t="str">
        <f t="shared" si="72"/>
        <v>2028/29</v>
      </c>
      <c r="L246" s="49" t="str">
        <f t="shared" si="72"/>
        <v>2029/30</v>
      </c>
      <c r="M246" s="49" t="str">
        <f t="shared" si="72"/>
        <v>2030/31</v>
      </c>
    </row>
    <row r="247" spans="1:13" x14ac:dyDescent="0.25">
      <c r="A247" s="13" t="s">
        <v>206</v>
      </c>
      <c r="B247" s="90" t="s">
        <v>137</v>
      </c>
      <c r="C247" s="91"/>
      <c r="D247" s="92"/>
      <c r="E247" s="91"/>
      <c r="F247" s="91"/>
      <c r="G247" s="93"/>
      <c r="H247" s="42"/>
      <c r="I247" s="29"/>
      <c r="J247" s="29"/>
      <c r="K247" s="29"/>
      <c r="L247" s="29"/>
      <c r="M247" s="29"/>
    </row>
    <row r="248" spans="1:13" x14ac:dyDescent="0.25">
      <c r="A248" s="13" t="s">
        <v>391</v>
      </c>
      <c r="B248" s="85" t="s">
        <v>153</v>
      </c>
      <c r="C248" s="81">
        <v>14957876</v>
      </c>
      <c r="D248" s="82">
        <v>15407876</v>
      </c>
      <c r="E248" s="81">
        <v>15407876</v>
      </c>
      <c r="F248" s="81">
        <v>15407876</v>
      </c>
      <c r="G248" s="86">
        <v>15407876</v>
      </c>
      <c r="H248" s="46">
        <v>15407876</v>
      </c>
      <c r="I248" s="47">
        <v>15407876</v>
      </c>
      <c r="J248" s="47">
        <v>15407876</v>
      </c>
      <c r="K248" s="47">
        <v>15407876</v>
      </c>
      <c r="L248" s="47">
        <v>15407876</v>
      </c>
      <c r="M248" s="47">
        <v>15407876</v>
      </c>
    </row>
    <row r="249" spans="1:13" hidden="1" x14ac:dyDescent="0.25">
      <c r="A249" s="13" t="s">
        <v>79</v>
      </c>
      <c r="B249" s="63"/>
      <c r="C249" s="57"/>
      <c r="D249" s="58"/>
      <c r="E249" s="57"/>
      <c r="F249" s="57"/>
      <c r="G249" s="59"/>
      <c r="H249" s="42"/>
      <c r="I249" s="29"/>
      <c r="J249" s="29"/>
      <c r="K249" s="29"/>
      <c r="L249" s="29"/>
      <c r="M249" s="29"/>
    </row>
    <row r="250" spans="1:13" x14ac:dyDescent="0.25">
      <c r="A250" s="13" t="s">
        <v>72</v>
      </c>
      <c r="B250" s="64" t="str">
        <f>"Total "&amp;B247</f>
        <v>Total Non Cash</v>
      </c>
      <c r="C250" s="65">
        <f t="shared" ref="C250:M250" si="73">SUM(C247:C249)</f>
        <v>14957876</v>
      </c>
      <c r="D250" s="66">
        <f t="shared" si="73"/>
        <v>15407876</v>
      </c>
      <c r="E250" s="65">
        <f t="shared" si="73"/>
        <v>15407876</v>
      </c>
      <c r="F250" s="65">
        <f t="shared" si="73"/>
        <v>15407876</v>
      </c>
      <c r="G250" s="67">
        <f t="shared" si="73"/>
        <v>15407876</v>
      </c>
      <c r="H250" s="43">
        <f t="shared" si="73"/>
        <v>15407876</v>
      </c>
      <c r="I250" s="31">
        <f t="shared" si="73"/>
        <v>15407876</v>
      </c>
      <c r="J250" s="31">
        <f t="shared" si="73"/>
        <v>15407876</v>
      </c>
      <c r="K250" s="31">
        <f t="shared" si="73"/>
        <v>15407876</v>
      </c>
      <c r="L250" s="31">
        <f t="shared" si="73"/>
        <v>15407876</v>
      </c>
      <c r="M250" s="31">
        <f t="shared" si="73"/>
        <v>15407876</v>
      </c>
    </row>
    <row r="251" spans="1:13" x14ac:dyDescent="0.25">
      <c r="A251" s="13" t="s">
        <v>105</v>
      </c>
      <c r="B251" s="75" t="s">
        <v>75</v>
      </c>
      <c r="C251" s="61"/>
      <c r="D251" s="76"/>
      <c r="E251" s="61"/>
      <c r="F251" s="61"/>
      <c r="G251" s="62"/>
      <c r="H251" s="41"/>
      <c r="I251" s="30"/>
      <c r="J251" s="30"/>
      <c r="K251" s="30"/>
      <c r="L251" s="30"/>
      <c r="M251" s="30"/>
    </row>
    <row r="252" spans="1:13" x14ac:dyDescent="0.25">
      <c r="A252" s="13" t="s">
        <v>392</v>
      </c>
      <c r="B252" s="85" t="s">
        <v>140</v>
      </c>
      <c r="C252" s="81">
        <v>-99416455.629999995</v>
      </c>
      <c r="D252" s="82">
        <v>-71945637.519999996</v>
      </c>
      <c r="E252" s="81">
        <v>-34413025.869999997</v>
      </c>
      <c r="F252" s="81">
        <v>-22302998.09</v>
      </c>
      <c r="G252" s="86">
        <v>-15400113.710000001</v>
      </c>
      <c r="H252" s="46">
        <v>-16981374.100000001</v>
      </c>
      <c r="I252" s="47">
        <v>-17368777.629999999</v>
      </c>
      <c r="J252" s="47">
        <v>-19655337.699999999</v>
      </c>
      <c r="K252" s="47">
        <v>-23314813.699999999</v>
      </c>
      <c r="L252" s="47">
        <v>-18016590.050000001</v>
      </c>
      <c r="M252" s="47">
        <v>-15389522.16</v>
      </c>
    </row>
    <row r="253" spans="1:13" x14ac:dyDescent="0.25">
      <c r="A253" s="13" t="s">
        <v>393</v>
      </c>
      <c r="B253" s="85" t="s">
        <v>142</v>
      </c>
      <c r="C253" s="81">
        <v>522000</v>
      </c>
      <c r="D253" s="82">
        <v>350000</v>
      </c>
      <c r="E253" s="81">
        <v>320000</v>
      </c>
      <c r="F253" s="81">
        <v>320000</v>
      </c>
      <c r="G253" s="86">
        <v>320000</v>
      </c>
      <c r="H253" s="46">
        <v>320000</v>
      </c>
      <c r="I253" s="47">
        <v>320000</v>
      </c>
      <c r="J253" s="47">
        <v>320000</v>
      </c>
      <c r="K253" s="47">
        <v>320000</v>
      </c>
      <c r="L253" s="47">
        <v>320000</v>
      </c>
      <c r="M253" s="47">
        <v>320000</v>
      </c>
    </row>
    <row r="254" spans="1:13" hidden="1" x14ac:dyDescent="0.25">
      <c r="A254" s="13" t="s">
        <v>43</v>
      </c>
      <c r="B254" s="63"/>
      <c r="C254" s="57"/>
      <c r="D254" s="58"/>
      <c r="E254" s="57"/>
      <c r="F254" s="57"/>
      <c r="G254" s="59"/>
      <c r="H254" s="42"/>
      <c r="I254" s="29"/>
      <c r="J254" s="29"/>
      <c r="K254" s="29"/>
      <c r="L254" s="29"/>
      <c r="M254" s="29"/>
    </row>
    <row r="255" spans="1:13" x14ac:dyDescent="0.25">
      <c r="A255" s="13" t="s">
        <v>72</v>
      </c>
      <c r="B255" s="64" t="str">
        <f>"Total "&amp;B251</f>
        <v>Total Investing Fund Flows</v>
      </c>
      <c r="C255" s="65">
        <f t="shared" ref="C255:M255" si="74">SUM(C252:C254)</f>
        <v>-98894455.629999995</v>
      </c>
      <c r="D255" s="66">
        <f t="shared" si="74"/>
        <v>-71595637.519999996</v>
      </c>
      <c r="E255" s="65">
        <f t="shared" si="74"/>
        <v>-34093025.869999997</v>
      </c>
      <c r="F255" s="65">
        <f t="shared" si="74"/>
        <v>-21982998.09</v>
      </c>
      <c r="G255" s="67">
        <f t="shared" si="74"/>
        <v>-15080113.710000001</v>
      </c>
      <c r="H255" s="43">
        <f t="shared" si="74"/>
        <v>-16661374.100000001</v>
      </c>
      <c r="I255" s="31">
        <f t="shared" si="74"/>
        <v>-17048777.629999999</v>
      </c>
      <c r="J255" s="31">
        <f t="shared" si="74"/>
        <v>-19335337.699999999</v>
      </c>
      <c r="K255" s="31">
        <f t="shared" si="74"/>
        <v>-22994813.699999999</v>
      </c>
      <c r="L255" s="31">
        <f t="shared" si="74"/>
        <v>-17696590.050000001</v>
      </c>
      <c r="M255" s="31">
        <f t="shared" si="74"/>
        <v>-15069522.16</v>
      </c>
    </row>
    <row r="256" spans="1:13" x14ac:dyDescent="0.25">
      <c r="A256" s="13" t="s">
        <v>45</v>
      </c>
      <c r="B256" s="75" t="s">
        <v>77</v>
      </c>
      <c r="C256" s="61"/>
      <c r="D256" s="76"/>
      <c r="E256" s="61"/>
      <c r="F256" s="61"/>
      <c r="G256" s="62"/>
      <c r="H256" s="41"/>
      <c r="I256" s="30"/>
      <c r="J256" s="30"/>
      <c r="K256" s="30"/>
      <c r="L256" s="30"/>
      <c r="M256" s="30"/>
    </row>
    <row r="257" spans="1:13" x14ac:dyDescent="0.25">
      <c r="A257" s="13" t="s">
        <v>394</v>
      </c>
      <c r="B257" s="85" t="s">
        <v>157</v>
      </c>
      <c r="C257" s="81">
        <v>-1651712</v>
      </c>
      <c r="D257" s="82">
        <v>-2755748</v>
      </c>
      <c r="E257" s="81">
        <v>-3031880</v>
      </c>
      <c r="F257" s="81">
        <v>-2788348</v>
      </c>
      <c r="G257" s="86">
        <v>-2790079</v>
      </c>
      <c r="H257" s="46">
        <v>-2578942</v>
      </c>
      <c r="I257" s="47">
        <v>-2663986</v>
      </c>
      <c r="J257" s="47">
        <v>-2748303</v>
      </c>
      <c r="K257" s="47">
        <v>-2841100</v>
      </c>
      <c r="L257" s="47">
        <v>-2937571</v>
      </c>
      <c r="M257" s="47">
        <v>-3037769</v>
      </c>
    </row>
    <row r="258" spans="1:13" x14ac:dyDescent="0.25">
      <c r="A258" s="13" t="s">
        <v>415</v>
      </c>
      <c r="B258" s="85" t="s">
        <v>414</v>
      </c>
      <c r="C258" s="81">
        <v>2700000</v>
      </c>
      <c r="D258" s="82">
        <v>-300000</v>
      </c>
      <c r="E258" s="81">
        <v>-300000</v>
      </c>
      <c r="F258" s="81">
        <v>-300000</v>
      </c>
      <c r="G258" s="86">
        <v>-300000</v>
      </c>
      <c r="H258" s="46">
        <v>-300000</v>
      </c>
      <c r="I258" s="47">
        <v>-300000</v>
      </c>
      <c r="J258" s="47">
        <v>-300000</v>
      </c>
      <c r="K258" s="47">
        <v>-300000</v>
      </c>
      <c r="L258" s="47">
        <v>-300000</v>
      </c>
      <c r="M258" s="47">
        <v>0</v>
      </c>
    </row>
    <row r="259" spans="1:13" x14ac:dyDescent="0.25">
      <c r="A259" s="13" t="s">
        <v>395</v>
      </c>
      <c r="B259" s="85" t="s">
        <v>158</v>
      </c>
      <c r="C259" s="81">
        <v>21200000</v>
      </c>
      <c r="D259" s="82">
        <v>8780000</v>
      </c>
      <c r="E259" s="81">
        <v>0</v>
      </c>
      <c r="F259" s="81">
        <v>0</v>
      </c>
      <c r="G259" s="86">
        <v>0</v>
      </c>
      <c r="H259" s="46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</row>
    <row r="260" spans="1:13" hidden="1" x14ac:dyDescent="0.25">
      <c r="A260" s="13" t="s">
        <v>69</v>
      </c>
      <c r="B260" s="63"/>
      <c r="C260" s="57"/>
      <c r="D260" s="58"/>
      <c r="E260" s="57"/>
      <c r="F260" s="57"/>
      <c r="G260" s="59"/>
      <c r="H260" s="42"/>
      <c r="I260" s="29"/>
      <c r="J260" s="29"/>
      <c r="K260" s="29"/>
      <c r="L260" s="29"/>
      <c r="M260" s="29"/>
    </row>
    <row r="261" spans="1:13" ht="15.75" thickBot="1" x14ac:dyDescent="0.3">
      <c r="A261" s="13" t="s">
        <v>43</v>
      </c>
      <c r="B261" s="68" t="str">
        <f>"Total "&amp;B256</f>
        <v>Total Financing Fund Flows</v>
      </c>
      <c r="C261" s="69">
        <f t="shared" ref="C261:M261" si="75">SUM(C257:C260)</f>
        <v>22248288</v>
      </c>
      <c r="D261" s="70">
        <f t="shared" si="75"/>
        <v>5724252</v>
      </c>
      <c r="E261" s="69">
        <f t="shared" si="75"/>
        <v>-3331880</v>
      </c>
      <c r="F261" s="69">
        <f t="shared" si="75"/>
        <v>-3088348</v>
      </c>
      <c r="G261" s="79">
        <f t="shared" si="75"/>
        <v>-3090079</v>
      </c>
      <c r="H261" s="43">
        <f t="shared" si="75"/>
        <v>-2878942</v>
      </c>
      <c r="I261" s="31">
        <f t="shared" si="75"/>
        <v>-2963986</v>
      </c>
      <c r="J261" s="31">
        <f t="shared" si="75"/>
        <v>-3048303</v>
      </c>
      <c r="K261" s="31">
        <f t="shared" si="75"/>
        <v>-3141100</v>
      </c>
      <c r="L261" s="31">
        <f t="shared" si="75"/>
        <v>-3237571</v>
      </c>
      <c r="M261" s="31">
        <f t="shared" si="75"/>
        <v>-3037769</v>
      </c>
    </row>
    <row r="262" spans="1:13" ht="15.75" thickTop="1" x14ac:dyDescent="0.25">
      <c r="A262" s="13" t="s">
        <v>72</v>
      </c>
      <c r="B262" s="94" t="s">
        <v>108</v>
      </c>
      <c r="C262" s="95">
        <f t="shared" ref="C262:M262" si="76">C244+C250+C255+C261</f>
        <v>-22537000.699999988</v>
      </c>
      <c r="D262" s="95">
        <f t="shared" si="76"/>
        <v>-23930615.600000009</v>
      </c>
      <c r="E262" s="95">
        <f t="shared" si="76"/>
        <v>-16610305.489999987</v>
      </c>
      <c r="F262" s="95">
        <f t="shared" si="76"/>
        <v>-3658844.4300000034</v>
      </c>
      <c r="G262" s="96">
        <f t="shared" si="76"/>
        <v>4160929.0300000235</v>
      </c>
      <c r="H262" s="50">
        <f t="shared" si="76"/>
        <v>3889055.7200000063</v>
      </c>
      <c r="I262" s="51">
        <f t="shared" si="76"/>
        <v>4544186.7799999975</v>
      </c>
      <c r="J262" s="51">
        <f t="shared" si="76"/>
        <v>2916022.9300000109</v>
      </c>
      <c r="K262" s="51">
        <f t="shared" si="76"/>
        <v>278042.36000000313</v>
      </c>
      <c r="L262" s="51">
        <f t="shared" si="76"/>
        <v>6933356.1599999778</v>
      </c>
      <c r="M262" s="51">
        <f t="shared" si="76"/>
        <v>11185286.520000007</v>
      </c>
    </row>
    <row r="263" spans="1:13" x14ac:dyDescent="0.25">
      <c r="A263" s="13" t="s">
        <v>45</v>
      </c>
      <c r="B263" s="97" t="s">
        <v>78</v>
      </c>
      <c r="C263" s="98"/>
      <c r="D263" s="99"/>
      <c r="E263" s="98"/>
      <c r="F263" s="98"/>
      <c r="G263" s="100"/>
      <c r="H263" s="41"/>
      <c r="I263" s="30"/>
      <c r="J263" s="30"/>
      <c r="K263" s="30"/>
      <c r="L263" s="30"/>
      <c r="M263" s="30"/>
    </row>
    <row r="264" spans="1:13" x14ac:dyDescent="0.25">
      <c r="A264" s="13" t="s">
        <v>396</v>
      </c>
      <c r="B264" s="85" t="s">
        <v>159</v>
      </c>
      <c r="C264" s="81">
        <v>-1884825.84</v>
      </c>
      <c r="D264" s="82">
        <v>-806689.92</v>
      </c>
      <c r="E264" s="81">
        <v>-872190</v>
      </c>
      <c r="F264" s="81">
        <v>-921690</v>
      </c>
      <c r="G264" s="86">
        <v>-857190</v>
      </c>
      <c r="H264" s="46">
        <v>-976690</v>
      </c>
      <c r="I264" s="47">
        <v>-977190</v>
      </c>
      <c r="J264" s="47">
        <v>-976690</v>
      </c>
      <c r="K264" s="47">
        <v>-907190</v>
      </c>
      <c r="L264" s="47">
        <v>-1031690</v>
      </c>
      <c r="M264" s="47">
        <v>-1032190</v>
      </c>
    </row>
    <row r="265" spans="1:13" x14ac:dyDescent="0.25">
      <c r="A265" s="13" t="s">
        <v>397</v>
      </c>
      <c r="B265" s="85" t="s">
        <v>160</v>
      </c>
      <c r="C265" s="81">
        <v>-3700042.44</v>
      </c>
      <c r="D265" s="82">
        <v>-3234500.04</v>
      </c>
      <c r="E265" s="81">
        <v>-3234500</v>
      </c>
      <c r="F265" s="81">
        <v>-3234500</v>
      </c>
      <c r="G265" s="86">
        <v>-3234500</v>
      </c>
      <c r="H265" s="46">
        <v>-3234500</v>
      </c>
      <c r="I265" s="47">
        <v>-3234500</v>
      </c>
      <c r="J265" s="47">
        <v>-3234500</v>
      </c>
      <c r="K265" s="47">
        <v>-3234500</v>
      </c>
      <c r="L265" s="47">
        <v>-3234500</v>
      </c>
      <c r="M265" s="47">
        <v>-3234500</v>
      </c>
    </row>
    <row r="266" spans="1:13" x14ac:dyDescent="0.25">
      <c r="A266" s="13" t="s">
        <v>398</v>
      </c>
      <c r="B266" s="85" t="s">
        <v>161</v>
      </c>
      <c r="C266" s="81">
        <v>-2287150.0800000001</v>
      </c>
      <c r="D266" s="82">
        <v>-80000.039999999994</v>
      </c>
      <c r="E266" s="81">
        <v>-90000</v>
      </c>
      <c r="F266" s="81">
        <v>-80000</v>
      </c>
      <c r="G266" s="86">
        <v>-90000</v>
      </c>
      <c r="H266" s="46">
        <v>-80000</v>
      </c>
      <c r="I266" s="47">
        <v>-90000</v>
      </c>
      <c r="J266" s="47">
        <v>-80000</v>
      </c>
      <c r="K266" s="47">
        <v>-90000</v>
      </c>
      <c r="L266" s="47">
        <v>-80000</v>
      </c>
      <c r="M266" s="47">
        <v>-80000</v>
      </c>
    </row>
    <row r="267" spans="1:13" x14ac:dyDescent="0.25">
      <c r="A267" s="13" t="s">
        <v>399</v>
      </c>
      <c r="B267" s="85" t="s">
        <v>162</v>
      </c>
      <c r="C267" s="81">
        <v>9329817.7200000007</v>
      </c>
      <c r="D267" s="82">
        <v>9303000.9600000009</v>
      </c>
      <c r="E267" s="81">
        <v>1576113</v>
      </c>
      <c r="F267" s="81">
        <v>1220242</v>
      </c>
      <c r="G267" s="86">
        <v>1156139</v>
      </c>
      <c r="H267" s="46">
        <v>971139</v>
      </c>
      <c r="I267" s="47">
        <v>966139</v>
      </c>
      <c r="J267" s="47">
        <v>971139</v>
      </c>
      <c r="K267" s="47">
        <v>1156139</v>
      </c>
      <c r="L267" s="47">
        <v>946139</v>
      </c>
      <c r="M267" s="47">
        <v>646139</v>
      </c>
    </row>
    <row r="268" spans="1:13" x14ac:dyDescent="0.25">
      <c r="A268" s="13" t="s">
        <v>400</v>
      </c>
      <c r="B268" s="85" t="s">
        <v>163</v>
      </c>
      <c r="C268" s="81">
        <v>8155818.5999999996</v>
      </c>
      <c r="D268" s="82">
        <v>8205303.96</v>
      </c>
      <c r="E268" s="81">
        <v>1562877</v>
      </c>
      <c r="F268" s="81">
        <v>987877</v>
      </c>
      <c r="G268" s="86">
        <v>1472877</v>
      </c>
      <c r="H268" s="46">
        <v>837877</v>
      </c>
      <c r="I268" s="47">
        <v>822877</v>
      </c>
      <c r="J268" s="47">
        <v>1022877</v>
      </c>
      <c r="K268" s="47">
        <v>822877</v>
      </c>
      <c r="L268" s="47">
        <v>822877</v>
      </c>
      <c r="M268" s="47">
        <v>827877</v>
      </c>
    </row>
    <row r="269" spans="1:13" x14ac:dyDescent="0.25">
      <c r="A269" s="13" t="s">
        <v>401</v>
      </c>
      <c r="B269" s="85" t="s">
        <v>164</v>
      </c>
      <c r="C269" s="81">
        <v>11385022.199999999</v>
      </c>
      <c r="D269" s="82">
        <v>6180785.1600000001</v>
      </c>
      <c r="E269" s="81">
        <v>2618948</v>
      </c>
      <c r="F269" s="81">
        <v>340000</v>
      </c>
      <c r="G269" s="86">
        <v>80000</v>
      </c>
      <c r="H269" s="46">
        <v>90000</v>
      </c>
      <c r="I269" s="47">
        <v>80000</v>
      </c>
      <c r="J269" s="47">
        <v>90000</v>
      </c>
      <c r="K269" s="47">
        <v>80000</v>
      </c>
      <c r="L269" s="47">
        <v>90000</v>
      </c>
      <c r="M269" s="47">
        <v>90000</v>
      </c>
    </row>
    <row r="270" spans="1:13" hidden="1" x14ac:dyDescent="0.25">
      <c r="A270" s="13" t="s">
        <v>69</v>
      </c>
      <c r="B270" s="63"/>
      <c r="C270" s="57"/>
      <c r="D270" s="58"/>
      <c r="E270" s="57"/>
      <c r="F270" s="57"/>
      <c r="G270" s="59"/>
      <c r="H270" s="42"/>
      <c r="I270" s="29"/>
      <c r="J270" s="29"/>
      <c r="K270" s="29"/>
      <c r="L270" s="29"/>
      <c r="M270" s="29"/>
    </row>
    <row r="271" spans="1:13" ht="15.75" thickBot="1" x14ac:dyDescent="0.3">
      <c r="A271" s="13" t="s">
        <v>43</v>
      </c>
      <c r="B271" s="68" t="str">
        <f>"Total "&amp;B263</f>
        <v>Total Reserve Movements</v>
      </c>
      <c r="C271" s="69">
        <f t="shared" ref="C271:M271" si="77">SUM(C264:C270)</f>
        <v>20998640.16</v>
      </c>
      <c r="D271" s="70">
        <f t="shared" si="77"/>
        <v>19567900.080000002</v>
      </c>
      <c r="E271" s="69">
        <f t="shared" si="77"/>
        <v>1561248</v>
      </c>
      <c r="F271" s="69">
        <f t="shared" si="77"/>
        <v>-1688071</v>
      </c>
      <c r="G271" s="71">
        <f t="shared" si="77"/>
        <v>-1472674</v>
      </c>
      <c r="H271" s="43">
        <f t="shared" si="77"/>
        <v>-2392174</v>
      </c>
      <c r="I271" s="31">
        <f t="shared" si="77"/>
        <v>-2432674</v>
      </c>
      <c r="J271" s="31">
        <f t="shared" si="77"/>
        <v>-2207174</v>
      </c>
      <c r="K271" s="31">
        <f t="shared" si="77"/>
        <v>-2172674</v>
      </c>
      <c r="L271" s="31">
        <f t="shared" si="77"/>
        <v>-2487174</v>
      </c>
      <c r="M271" s="31">
        <f t="shared" si="77"/>
        <v>-2782674</v>
      </c>
    </row>
    <row r="272" spans="1:13" ht="15.75" thickTop="1" x14ac:dyDescent="0.25">
      <c r="B272" s="77" t="s">
        <v>109</v>
      </c>
      <c r="C272" s="78">
        <f t="shared" ref="C272:M272" si="78">C262+C271</f>
        <v>-1538360.5399999879</v>
      </c>
      <c r="D272" s="78">
        <f t="shared" si="78"/>
        <v>-4362715.520000007</v>
      </c>
      <c r="E272" s="78">
        <f t="shared" si="78"/>
        <v>-15049057.489999987</v>
      </c>
      <c r="F272" s="78">
        <f t="shared" si="78"/>
        <v>-5346915.4300000034</v>
      </c>
      <c r="G272" s="78">
        <f t="shared" si="78"/>
        <v>2688255.0300000235</v>
      </c>
      <c r="H272" s="50">
        <f t="shared" si="78"/>
        <v>1496881.7200000063</v>
      </c>
      <c r="I272" s="51">
        <f t="shared" si="78"/>
        <v>2111512.7799999975</v>
      </c>
      <c r="J272" s="51">
        <f t="shared" si="78"/>
        <v>708848.93000001088</v>
      </c>
      <c r="K272" s="51">
        <f t="shared" si="78"/>
        <v>-1894631.6399999969</v>
      </c>
      <c r="L272" s="51">
        <f t="shared" si="78"/>
        <v>4446182.1599999778</v>
      </c>
      <c r="M272" s="51">
        <f t="shared" si="78"/>
        <v>8402612.520000007</v>
      </c>
    </row>
  </sheetData>
  <hyperlinks>
    <hyperlink ref="B12" location="'290321'!B12" tooltip="Click to drilldown" display="'290321'!B12" xr:uid="{00000000-0004-0000-0900-000000000000}"/>
    <hyperlink ref="C12" location="'290321'!C12" tooltip="Click to drilldown" display="'290321'!C12" xr:uid="{00000000-0004-0000-0900-000001000000}"/>
    <hyperlink ref="D12" location="'290321'!D12" tooltip="Click to drilldown" display="'290321'!D12" xr:uid="{00000000-0004-0000-0900-000002000000}"/>
    <hyperlink ref="E12" location="'290321'!E12" tooltip="Click to drilldown" display="'290321'!E12" xr:uid="{00000000-0004-0000-0900-000003000000}"/>
    <hyperlink ref="F12" location="'290321'!F12" tooltip="Click to drilldown" display="'290321'!F12" xr:uid="{00000000-0004-0000-0900-000004000000}"/>
    <hyperlink ref="G12" location="'290321'!G12" tooltip="Click to drilldown" display="'290321'!G12" xr:uid="{00000000-0004-0000-0900-000005000000}"/>
    <hyperlink ref="H12" location="'290321'!H12" tooltip="Click to drilldown" display="'290321'!H12" xr:uid="{00000000-0004-0000-0900-000006000000}"/>
    <hyperlink ref="I12" location="'290321'!I12" tooltip="Click to drilldown" display="'290321'!I12" xr:uid="{00000000-0004-0000-0900-000007000000}"/>
    <hyperlink ref="J12" location="'290321'!J12" tooltip="Click to drilldown" display="'290321'!J12" xr:uid="{00000000-0004-0000-0900-000008000000}"/>
    <hyperlink ref="K12" location="'290321'!K12" tooltip="Click to drilldown" display="'290321'!K12" xr:uid="{00000000-0004-0000-0900-000009000000}"/>
    <hyperlink ref="L12" location="'290321'!L12" tooltip="Click to drilldown" display="'290321'!L12" xr:uid="{00000000-0004-0000-0900-00000A000000}"/>
    <hyperlink ref="M12" location="'290321'!M12" tooltip="Click to drilldown" display="'290321'!M12" xr:uid="{00000000-0004-0000-0900-00000B000000}"/>
    <hyperlink ref="B13" location="'290321'!B13" tooltip="Click to drilldown" display="'290321'!B13" xr:uid="{00000000-0004-0000-0900-00000C000000}"/>
    <hyperlink ref="C13" location="'290321'!C13" tooltip="Click to drilldown" display="'290321'!C13" xr:uid="{00000000-0004-0000-0900-00000D000000}"/>
    <hyperlink ref="D13" location="'290321'!D13" tooltip="Click to drilldown" display="'290321'!D13" xr:uid="{00000000-0004-0000-0900-00000E000000}"/>
    <hyperlink ref="E13" location="'290321'!E13" tooltip="Click to drilldown" display="'290321'!E13" xr:uid="{00000000-0004-0000-0900-00000F000000}"/>
    <hyperlink ref="F13" location="'290321'!F13" tooltip="Click to drilldown" display="'290321'!F13" xr:uid="{00000000-0004-0000-0900-000010000000}"/>
    <hyperlink ref="G13" location="'290321'!G13" tooltip="Click to drilldown" display="'290321'!G13" xr:uid="{00000000-0004-0000-0900-000011000000}"/>
    <hyperlink ref="H13" location="'290321'!H13" tooltip="Click to drilldown" display="'290321'!H13" xr:uid="{00000000-0004-0000-0900-000012000000}"/>
    <hyperlink ref="I13" location="'290321'!I13" tooltip="Click to drilldown" display="'290321'!I13" xr:uid="{00000000-0004-0000-0900-000013000000}"/>
    <hyperlink ref="J13" location="'290321'!J13" tooltip="Click to drilldown" display="'290321'!J13" xr:uid="{00000000-0004-0000-0900-000014000000}"/>
    <hyperlink ref="K13" location="'290321'!K13" tooltip="Click to drilldown" display="'290321'!K13" xr:uid="{00000000-0004-0000-0900-000015000000}"/>
    <hyperlink ref="L13" location="'290321'!L13" tooltip="Click to drilldown" display="'290321'!L13" xr:uid="{00000000-0004-0000-0900-000016000000}"/>
    <hyperlink ref="M13" location="'290321'!M13" tooltip="Click to drilldown" display="'290321'!M13" xr:uid="{00000000-0004-0000-0900-000017000000}"/>
    <hyperlink ref="B14" location="'290321'!B14" tooltip="Click to drilldown" display="'290321'!B14" xr:uid="{00000000-0004-0000-0900-000018000000}"/>
    <hyperlink ref="C14" location="'290321'!C14" tooltip="Click to drilldown" display="'290321'!C14" xr:uid="{00000000-0004-0000-0900-000019000000}"/>
    <hyperlink ref="D14" location="'290321'!D14" tooltip="Click to drilldown" display="'290321'!D14" xr:uid="{00000000-0004-0000-0900-00001A000000}"/>
    <hyperlink ref="E14" location="'290321'!E14" tooltip="Click to drilldown" display="'290321'!E14" xr:uid="{00000000-0004-0000-0900-00001B000000}"/>
    <hyperlink ref="F14" location="'290321'!F14" tooltip="Click to drilldown" display="'290321'!F14" xr:uid="{00000000-0004-0000-0900-00001C000000}"/>
    <hyperlink ref="G14" location="'290321'!G14" tooltip="Click to drilldown" display="'290321'!G14" xr:uid="{00000000-0004-0000-0900-00001D000000}"/>
    <hyperlink ref="H14" location="'290321'!H14" tooltip="Click to drilldown" display="'290321'!H14" xr:uid="{00000000-0004-0000-0900-00001E000000}"/>
    <hyperlink ref="I14" location="'290321'!I14" tooltip="Click to drilldown" display="'290321'!I14" xr:uid="{00000000-0004-0000-0900-00001F000000}"/>
    <hyperlink ref="J14" location="'290321'!J14" tooltip="Click to drilldown" display="'290321'!J14" xr:uid="{00000000-0004-0000-0900-000020000000}"/>
    <hyperlink ref="K14" location="'290321'!K14" tooltip="Click to drilldown" display="'290321'!K14" xr:uid="{00000000-0004-0000-0900-000021000000}"/>
    <hyperlink ref="L14" location="'290321'!L14" tooltip="Click to drilldown" display="'290321'!L14" xr:uid="{00000000-0004-0000-0900-000022000000}"/>
    <hyperlink ref="M14" location="'290321'!M14" tooltip="Click to drilldown" display="'290321'!M14" xr:uid="{00000000-0004-0000-0900-000023000000}"/>
    <hyperlink ref="B15" location="'290321'!B15" tooltip="Click to drilldown" display="'290321'!B15" xr:uid="{00000000-0004-0000-0900-000024000000}"/>
    <hyperlink ref="C15" location="'290321'!C15" tooltip="Click to drilldown" display="'290321'!C15" xr:uid="{00000000-0004-0000-0900-000025000000}"/>
    <hyperlink ref="D15" location="'290321'!D15" tooltip="Click to drilldown" display="'290321'!D15" xr:uid="{00000000-0004-0000-0900-000026000000}"/>
    <hyperlink ref="E15" location="'290321'!E15" tooltip="Click to drilldown" display="'290321'!E15" xr:uid="{00000000-0004-0000-0900-000027000000}"/>
    <hyperlink ref="F15" location="'290321'!F15" tooltip="Click to drilldown" display="'290321'!F15" xr:uid="{00000000-0004-0000-0900-000028000000}"/>
    <hyperlink ref="G15" location="'290321'!G15" tooltip="Click to drilldown" display="'290321'!G15" xr:uid="{00000000-0004-0000-0900-000029000000}"/>
    <hyperlink ref="H15" location="'290321'!H15" tooltip="Click to drilldown" display="'290321'!H15" xr:uid="{00000000-0004-0000-0900-00002A000000}"/>
    <hyperlink ref="I15" location="'290321'!I15" tooltip="Click to drilldown" display="'290321'!I15" xr:uid="{00000000-0004-0000-0900-00002B000000}"/>
    <hyperlink ref="J15" location="'290321'!J15" tooltip="Click to drilldown" display="'290321'!J15" xr:uid="{00000000-0004-0000-0900-00002C000000}"/>
    <hyperlink ref="K15" location="'290321'!K15" tooltip="Click to drilldown" display="'290321'!K15" xr:uid="{00000000-0004-0000-0900-00002D000000}"/>
    <hyperlink ref="L15" location="'290321'!L15" tooltip="Click to drilldown" display="'290321'!L15" xr:uid="{00000000-0004-0000-0900-00002E000000}"/>
    <hyperlink ref="M15" location="'290321'!M15" tooltip="Click to drilldown" display="'290321'!M15" xr:uid="{00000000-0004-0000-0900-00002F000000}"/>
    <hyperlink ref="B16" location="'290321'!B16" tooltip="Click to drilldown" display="'290321'!B16" xr:uid="{00000000-0004-0000-0900-000030000000}"/>
    <hyperlink ref="C16" location="'290321'!C16" tooltip="Click to drilldown" display="'290321'!C16" xr:uid="{00000000-0004-0000-0900-000031000000}"/>
    <hyperlink ref="D16" location="'290321'!D16" tooltip="Click to drilldown" display="'290321'!D16" xr:uid="{00000000-0004-0000-0900-000032000000}"/>
    <hyperlink ref="E16" location="'290321'!E16" tooltip="Click to drilldown" display="'290321'!E16" xr:uid="{00000000-0004-0000-0900-000033000000}"/>
    <hyperlink ref="F16" location="'290321'!F16" tooltip="Click to drilldown" display="'290321'!F16" xr:uid="{00000000-0004-0000-0900-000034000000}"/>
    <hyperlink ref="G16" location="'290321'!G16" tooltip="Click to drilldown" display="'290321'!G16" xr:uid="{00000000-0004-0000-0900-000035000000}"/>
    <hyperlink ref="H16" location="'290321'!H16" tooltip="Click to drilldown" display="'290321'!H16" xr:uid="{00000000-0004-0000-0900-000036000000}"/>
    <hyperlink ref="I16" location="'290321'!I16" tooltip="Click to drilldown" display="'290321'!I16" xr:uid="{00000000-0004-0000-0900-000037000000}"/>
    <hyperlink ref="J16" location="'290321'!J16" tooltip="Click to drilldown" display="'290321'!J16" xr:uid="{00000000-0004-0000-0900-000038000000}"/>
    <hyperlink ref="K16" location="'290321'!K16" tooltip="Click to drilldown" display="'290321'!K16" xr:uid="{00000000-0004-0000-0900-000039000000}"/>
    <hyperlink ref="L16" location="'290321'!L16" tooltip="Click to drilldown" display="'290321'!L16" xr:uid="{00000000-0004-0000-0900-00003A000000}"/>
    <hyperlink ref="M16" location="'290321'!M16" tooltip="Click to drilldown" display="'290321'!M16" xr:uid="{00000000-0004-0000-0900-00003B000000}"/>
    <hyperlink ref="B17" location="'290321'!B17" tooltip="Click to drilldown" display="'290321'!B17" xr:uid="{00000000-0004-0000-0900-00003C000000}"/>
    <hyperlink ref="C17" location="'290321'!C17" tooltip="Click to drilldown" display="'290321'!C17" xr:uid="{00000000-0004-0000-0900-00003D000000}"/>
    <hyperlink ref="D17" location="'290321'!D17" tooltip="Click to drilldown" display="'290321'!D17" xr:uid="{00000000-0004-0000-0900-00003E000000}"/>
    <hyperlink ref="E17" location="'290321'!E17" tooltip="Click to drilldown" display="'290321'!E17" xr:uid="{00000000-0004-0000-0900-00003F000000}"/>
    <hyperlink ref="F17" location="'290321'!F17" tooltip="Click to drilldown" display="'290321'!F17" xr:uid="{00000000-0004-0000-0900-000040000000}"/>
    <hyperlink ref="G17" location="'290321'!G17" tooltip="Click to drilldown" display="'290321'!G17" xr:uid="{00000000-0004-0000-0900-000041000000}"/>
    <hyperlink ref="H17" location="'290321'!H17" tooltip="Click to drilldown" display="'290321'!H17" xr:uid="{00000000-0004-0000-0900-000042000000}"/>
    <hyperlink ref="I17" location="'290321'!I17" tooltip="Click to drilldown" display="'290321'!I17" xr:uid="{00000000-0004-0000-0900-000043000000}"/>
    <hyperlink ref="J17" location="'290321'!J17" tooltip="Click to drilldown" display="'290321'!J17" xr:uid="{00000000-0004-0000-0900-000044000000}"/>
    <hyperlink ref="K17" location="'290321'!K17" tooltip="Click to drilldown" display="'290321'!K17" xr:uid="{00000000-0004-0000-0900-000045000000}"/>
    <hyperlink ref="L17" location="'290321'!L17" tooltip="Click to drilldown" display="'290321'!L17" xr:uid="{00000000-0004-0000-0900-000046000000}"/>
    <hyperlink ref="M17" location="'290321'!M17" tooltip="Click to drilldown" display="'290321'!M17" xr:uid="{00000000-0004-0000-0900-000047000000}"/>
    <hyperlink ref="B21" location="'290321'!B21" tooltip="Click to drilldown" display="'290321'!B21" xr:uid="{00000000-0004-0000-0900-000048000000}"/>
    <hyperlink ref="C21" location="'290321'!C21" tooltip="Click to drilldown" display="'290321'!C21" xr:uid="{00000000-0004-0000-0900-000049000000}"/>
    <hyperlink ref="D21" location="'290321'!D21" tooltip="Click to drilldown" display="'290321'!D21" xr:uid="{00000000-0004-0000-0900-00004A000000}"/>
    <hyperlink ref="E21" location="'290321'!E21" tooltip="Click to drilldown" display="'290321'!E21" xr:uid="{00000000-0004-0000-0900-00004B000000}"/>
    <hyperlink ref="F21" location="'290321'!F21" tooltip="Click to drilldown" display="'290321'!F21" xr:uid="{00000000-0004-0000-0900-00004C000000}"/>
    <hyperlink ref="G21" location="'290321'!G21" tooltip="Click to drilldown" display="'290321'!G21" xr:uid="{00000000-0004-0000-0900-00004D000000}"/>
    <hyperlink ref="H21" location="'290321'!H21" tooltip="Click to drilldown" display="'290321'!H21" xr:uid="{00000000-0004-0000-0900-00004E000000}"/>
    <hyperlink ref="I21" location="'290321'!I21" tooltip="Click to drilldown" display="'290321'!I21" xr:uid="{00000000-0004-0000-0900-00004F000000}"/>
    <hyperlink ref="J21" location="'290321'!J21" tooltip="Click to drilldown" display="'290321'!J21" xr:uid="{00000000-0004-0000-0900-000050000000}"/>
    <hyperlink ref="K21" location="'290321'!K21" tooltip="Click to drilldown" display="'290321'!K21" xr:uid="{00000000-0004-0000-0900-000051000000}"/>
    <hyperlink ref="L21" location="'290321'!L21" tooltip="Click to drilldown" display="'290321'!L21" xr:uid="{00000000-0004-0000-0900-000052000000}"/>
    <hyperlink ref="M21" location="'290321'!M21" tooltip="Click to drilldown" display="'290321'!M21" xr:uid="{00000000-0004-0000-0900-000053000000}"/>
    <hyperlink ref="B22" location="'290321'!B22" tooltip="Click to drilldown" display="'290321'!B22" xr:uid="{00000000-0004-0000-0900-000054000000}"/>
    <hyperlink ref="C22" location="'290321'!C22" tooltip="Click to drilldown" display="'290321'!C22" xr:uid="{00000000-0004-0000-0900-000055000000}"/>
    <hyperlink ref="D22" location="'290321'!D22" tooltip="Click to drilldown" display="'290321'!D22" xr:uid="{00000000-0004-0000-0900-000056000000}"/>
    <hyperlink ref="E22" location="'290321'!E22" tooltip="Click to drilldown" display="'290321'!E22" xr:uid="{00000000-0004-0000-0900-000057000000}"/>
    <hyperlink ref="F22" location="'290321'!F22" tooltip="Click to drilldown" display="'290321'!F22" xr:uid="{00000000-0004-0000-0900-000058000000}"/>
    <hyperlink ref="G22" location="'290321'!G22" tooltip="Click to drilldown" display="'290321'!G22" xr:uid="{00000000-0004-0000-0900-000059000000}"/>
    <hyperlink ref="H22" location="'290321'!H22" tooltip="Click to drilldown" display="'290321'!H22" xr:uid="{00000000-0004-0000-0900-00005A000000}"/>
    <hyperlink ref="I22" location="'290321'!I22" tooltip="Click to drilldown" display="'290321'!I22" xr:uid="{00000000-0004-0000-0900-00005B000000}"/>
    <hyperlink ref="J22" location="'290321'!J22" tooltip="Click to drilldown" display="'290321'!J22" xr:uid="{00000000-0004-0000-0900-00005C000000}"/>
    <hyperlink ref="K22" location="'290321'!K22" tooltip="Click to drilldown" display="'290321'!K22" xr:uid="{00000000-0004-0000-0900-00005D000000}"/>
    <hyperlink ref="L22" location="'290321'!L22" tooltip="Click to drilldown" display="'290321'!L22" xr:uid="{00000000-0004-0000-0900-00005E000000}"/>
    <hyperlink ref="M22" location="'290321'!M22" tooltip="Click to drilldown" display="'290321'!M22" xr:uid="{00000000-0004-0000-0900-00005F000000}"/>
    <hyperlink ref="B23" location="'290321'!B23" tooltip="Click to drilldown" display="'290321'!B23" xr:uid="{00000000-0004-0000-0900-000060000000}"/>
    <hyperlink ref="C23" location="'290321'!C23" tooltip="Click to drilldown" display="'290321'!C23" xr:uid="{00000000-0004-0000-0900-000061000000}"/>
    <hyperlink ref="D23" location="'290321'!D23" tooltip="Click to drilldown" display="'290321'!D23" xr:uid="{00000000-0004-0000-0900-000062000000}"/>
    <hyperlink ref="E23" location="'290321'!E23" tooltip="Click to drilldown" display="'290321'!E23" xr:uid="{00000000-0004-0000-0900-000063000000}"/>
    <hyperlink ref="F23" location="'290321'!F23" tooltip="Click to drilldown" display="'290321'!F23" xr:uid="{00000000-0004-0000-0900-000064000000}"/>
    <hyperlink ref="G23" location="'290321'!G23" tooltip="Click to drilldown" display="'290321'!G23" xr:uid="{00000000-0004-0000-0900-000065000000}"/>
    <hyperlink ref="H23" location="'290321'!H23" tooltip="Click to drilldown" display="'290321'!H23" xr:uid="{00000000-0004-0000-0900-000066000000}"/>
    <hyperlink ref="I23" location="'290321'!I23" tooltip="Click to drilldown" display="'290321'!I23" xr:uid="{00000000-0004-0000-0900-000067000000}"/>
    <hyperlink ref="J23" location="'290321'!J23" tooltip="Click to drilldown" display="'290321'!J23" xr:uid="{00000000-0004-0000-0900-000068000000}"/>
    <hyperlink ref="K23" location="'290321'!K23" tooltip="Click to drilldown" display="'290321'!K23" xr:uid="{00000000-0004-0000-0900-000069000000}"/>
    <hyperlink ref="L23" location="'290321'!L23" tooltip="Click to drilldown" display="'290321'!L23" xr:uid="{00000000-0004-0000-0900-00006A000000}"/>
    <hyperlink ref="M23" location="'290321'!M23" tooltip="Click to drilldown" display="'290321'!M23" xr:uid="{00000000-0004-0000-0900-00006B000000}"/>
    <hyperlink ref="B24" location="'290321'!B24" tooltip="Click to drilldown" display="'290321'!B24" xr:uid="{00000000-0004-0000-0900-00006C000000}"/>
    <hyperlink ref="C24" location="'290321'!C24" tooltip="Click to drilldown" display="'290321'!C24" xr:uid="{00000000-0004-0000-0900-00006D000000}"/>
    <hyperlink ref="D24" location="'290321'!D24" tooltip="Click to drilldown" display="'290321'!D24" xr:uid="{00000000-0004-0000-0900-00006E000000}"/>
    <hyperlink ref="E24" location="'290321'!E24" tooltip="Click to drilldown" display="'290321'!E24" xr:uid="{00000000-0004-0000-0900-00006F000000}"/>
    <hyperlink ref="F24" location="'290321'!F24" tooltip="Click to drilldown" display="'290321'!F24" xr:uid="{00000000-0004-0000-0900-000070000000}"/>
    <hyperlink ref="G24" location="'290321'!G24" tooltip="Click to drilldown" display="'290321'!G24" xr:uid="{00000000-0004-0000-0900-000071000000}"/>
    <hyperlink ref="H24" location="'290321'!H24" tooltip="Click to drilldown" display="'290321'!H24" xr:uid="{00000000-0004-0000-0900-000072000000}"/>
    <hyperlink ref="I24" location="'290321'!I24" tooltip="Click to drilldown" display="'290321'!I24" xr:uid="{00000000-0004-0000-0900-000073000000}"/>
    <hyperlink ref="J24" location="'290321'!J24" tooltip="Click to drilldown" display="'290321'!J24" xr:uid="{00000000-0004-0000-0900-000074000000}"/>
    <hyperlink ref="K24" location="'290321'!K24" tooltip="Click to drilldown" display="'290321'!K24" xr:uid="{00000000-0004-0000-0900-000075000000}"/>
    <hyperlink ref="L24" location="'290321'!L24" tooltip="Click to drilldown" display="'290321'!L24" xr:uid="{00000000-0004-0000-0900-000076000000}"/>
    <hyperlink ref="M24" location="'290321'!M24" tooltip="Click to drilldown" display="'290321'!M24" xr:uid="{00000000-0004-0000-0900-000077000000}"/>
    <hyperlink ref="B25" location="'290321'!B25" tooltip="Click to drilldown" display="'290321'!B25" xr:uid="{00000000-0004-0000-0900-000078000000}"/>
    <hyperlink ref="C25" location="'290321'!C25" tooltip="Click to drilldown" display="'290321'!C25" xr:uid="{00000000-0004-0000-0900-000079000000}"/>
    <hyperlink ref="D25" location="'290321'!D25" tooltip="Click to drilldown" display="'290321'!D25" xr:uid="{00000000-0004-0000-0900-00007A000000}"/>
    <hyperlink ref="E25" location="'290321'!E25" tooltip="Click to drilldown" display="'290321'!E25" xr:uid="{00000000-0004-0000-0900-00007B000000}"/>
    <hyperlink ref="F25" location="'290321'!F25" tooltip="Click to drilldown" display="'290321'!F25" xr:uid="{00000000-0004-0000-0900-00007C000000}"/>
    <hyperlink ref="G25" location="'290321'!G25" tooltip="Click to drilldown" display="'290321'!G25" xr:uid="{00000000-0004-0000-0900-00007D000000}"/>
    <hyperlink ref="H25" location="'290321'!H25" tooltip="Click to drilldown" display="'290321'!H25" xr:uid="{00000000-0004-0000-0900-00007E000000}"/>
    <hyperlink ref="I25" location="'290321'!I25" tooltip="Click to drilldown" display="'290321'!I25" xr:uid="{00000000-0004-0000-0900-00007F000000}"/>
    <hyperlink ref="J25" location="'290321'!J25" tooltip="Click to drilldown" display="'290321'!J25" xr:uid="{00000000-0004-0000-0900-000080000000}"/>
    <hyperlink ref="K25" location="'290321'!K25" tooltip="Click to drilldown" display="'290321'!K25" xr:uid="{00000000-0004-0000-0900-000081000000}"/>
    <hyperlink ref="L25" location="'290321'!L25" tooltip="Click to drilldown" display="'290321'!L25" xr:uid="{00000000-0004-0000-0900-000082000000}"/>
    <hyperlink ref="M25" location="'290321'!M25" tooltip="Click to drilldown" display="'290321'!M25" xr:uid="{00000000-0004-0000-0900-000083000000}"/>
    <hyperlink ref="B26" location="'290321'!B26" tooltip="Click to drilldown" display="'290321'!B26" xr:uid="{00000000-0004-0000-0900-000084000000}"/>
    <hyperlink ref="C26" location="'290321'!C26" tooltip="Click to drilldown" display="'290321'!C26" xr:uid="{00000000-0004-0000-0900-000085000000}"/>
    <hyperlink ref="D26" location="'290321'!D26" tooltip="Click to drilldown" display="'290321'!D26" xr:uid="{00000000-0004-0000-0900-000086000000}"/>
    <hyperlink ref="E26" location="'290321'!E26" tooltip="Click to drilldown" display="'290321'!E26" xr:uid="{00000000-0004-0000-0900-000087000000}"/>
    <hyperlink ref="F26" location="'290321'!F26" tooltip="Click to drilldown" display="'290321'!F26" xr:uid="{00000000-0004-0000-0900-000088000000}"/>
    <hyperlink ref="G26" location="'290321'!G26" tooltip="Click to drilldown" display="'290321'!G26" xr:uid="{00000000-0004-0000-0900-000089000000}"/>
    <hyperlink ref="H26" location="'290321'!H26" tooltip="Click to drilldown" display="'290321'!H26" xr:uid="{00000000-0004-0000-0900-00008A000000}"/>
    <hyperlink ref="I26" location="'290321'!I26" tooltip="Click to drilldown" display="'290321'!I26" xr:uid="{00000000-0004-0000-0900-00008B000000}"/>
    <hyperlink ref="J26" location="'290321'!J26" tooltip="Click to drilldown" display="'290321'!J26" xr:uid="{00000000-0004-0000-0900-00008C000000}"/>
    <hyperlink ref="K26" location="'290321'!K26" tooltip="Click to drilldown" display="'290321'!K26" xr:uid="{00000000-0004-0000-0900-00008D000000}"/>
    <hyperlink ref="L26" location="'290321'!L26" tooltip="Click to drilldown" display="'290321'!L26" xr:uid="{00000000-0004-0000-0900-00008E000000}"/>
    <hyperlink ref="M26" location="'290321'!M26" tooltip="Click to drilldown" display="'290321'!M26" xr:uid="{00000000-0004-0000-0900-00008F000000}"/>
    <hyperlink ref="B31" location="'290321'!B31" tooltip="Click to drilldown" display="'290321'!B31" xr:uid="{00000000-0004-0000-0900-000090000000}"/>
    <hyperlink ref="C31" location="'290321'!C31" tooltip="Click to drilldown" display="'290321'!C31" xr:uid="{00000000-0004-0000-0900-000091000000}"/>
    <hyperlink ref="D31" location="'290321'!D31" tooltip="Click to drilldown" display="'290321'!D31" xr:uid="{00000000-0004-0000-0900-000092000000}"/>
    <hyperlink ref="E31" location="'290321'!E31" tooltip="Click to drilldown" display="'290321'!E31" xr:uid="{00000000-0004-0000-0900-000093000000}"/>
    <hyperlink ref="F31" location="'290321'!F31" tooltip="Click to drilldown" display="'290321'!F31" xr:uid="{00000000-0004-0000-0900-000094000000}"/>
    <hyperlink ref="G31" location="'290321'!G31" tooltip="Click to drilldown" display="'290321'!G31" xr:uid="{00000000-0004-0000-0900-000095000000}"/>
    <hyperlink ref="H31" location="'290321'!H31" tooltip="Click to drilldown" display="'290321'!H31" xr:uid="{00000000-0004-0000-0900-000096000000}"/>
    <hyperlink ref="I31" location="'290321'!I31" tooltip="Click to drilldown" display="'290321'!I31" xr:uid="{00000000-0004-0000-0900-000097000000}"/>
    <hyperlink ref="J31" location="'290321'!J31" tooltip="Click to drilldown" display="'290321'!J31" xr:uid="{00000000-0004-0000-0900-000098000000}"/>
    <hyperlink ref="K31" location="'290321'!K31" tooltip="Click to drilldown" display="'290321'!K31" xr:uid="{00000000-0004-0000-0900-000099000000}"/>
    <hyperlink ref="L31" location="'290321'!L31" tooltip="Click to drilldown" display="'290321'!L31" xr:uid="{00000000-0004-0000-0900-00009A000000}"/>
    <hyperlink ref="M31" location="'290321'!M31" tooltip="Click to drilldown" display="'290321'!M31" xr:uid="{00000000-0004-0000-0900-00009B000000}"/>
    <hyperlink ref="B37" location="'290321'!B37" tooltip="Click to drilldown" display="'290321'!B37" xr:uid="{00000000-0004-0000-0900-00009C000000}"/>
    <hyperlink ref="C37" location="'290321'!C37" tooltip="Click to drilldown" display="'290321'!C37" xr:uid="{00000000-0004-0000-0900-00009D000000}"/>
    <hyperlink ref="D37" location="'290321'!D37" tooltip="Click to drilldown" display="'290321'!D37" xr:uid="{00000000-0004-0000-0900-00009E000000}"/>
    <hyperlink ref="E37" location="'290321'!E37" tooltip="Click to drilldown" display="'290321'!E37" xr:uid="{00000000-0004-0000-0900-00009F000000}"/>
    <hyperlink ref="F37" location="'290321'!F37" tooltip="Click to drilldown" display="'290321'!F37" xr:uid="{00000000-0004-0000-0900-0000A0000000}"/>
    <hyperlink ref="G37" location="'290321'!G37" tooltip="Click to drilldown" display="'290321'!G37" xr:uid="{00000000-0004-0000-0900-0000A1000000}"/>
    <hyperlink ref="H37" location="'290321'!H37" tooltip="Click to drilldown" display="'290321'!H37" xr:uid="{00000000-0004-0000-0900-0000A2000000}"/>
    <hyperlink ref="I37" location="'290321'!I37" tooltip="Click to drilldown" display="'290321'!I37" xr:uid="{00000000-0004-0000-0900-0000A3000000}"/>
    <hyperlink ref="J37" location="'290321'!J37" tooltip="Click to drilldown" display="'290321'!J37" xr:uid="{00000000-0004-0000-0900-0000A4000000}"/>
    <hyperlink ref="K37" location="'290321'!K37" tooltip="Click to drilldown" display="'290321'!K37" xr:uid="{00000000-0004-0000-0900-0000A5000000}"/>
    <hyperlink ref="L37" location="'290321'!L37" tooltip="Click to drilldown" display="'290321'!L37" xr:uid="{00000000-0004-0000-0900-0000A6000000}"/>
    <hyperlink ref="M37" location="'290321'!M37" tooltip="Click to drilldown" display="'290321'!M37" xr:uid="{00000000-0004-0000-0900-0000A7000000}"/>
    <hyperlink ref="B41" location="'290321'!B41" tooltip="Click to drilldown" display="'290321'!B41" xr:uid="{00000000-0004-0000-0900-0000A8000000}"/>
    <hyperlink ref="C41" location="'290321'!C41" tooltip="Click to drilldown" display="'290321'!C41" xr:uid="{00000000-0004-0000-0900-0000A9000000}"/>
    <hyperlink ref="D41" location="'290321'!D41" tooltip="Click to drilldown" display="'290321'!D41" xr:uid="{00000000-0004-0000-0900-0000AA000000}"/>
    <hyperlink ref="E41" location="'290321'!E41" tooltip="Click to drilldown" display="'290321'!E41" xr:uid="{00000000-0004-0000-0900-0000AB000000}"/>
    <hyperlink ref="F41" location="'290321'!F41" tooltip="Click to drilldown" display="'290321'!F41" xr:uid="{00000000-0004-0000-0900-0000AC000000}"/>
    <hyperlink ref="G41" location="'290321'!G41" tooltip="Click to drilldown" display="'290321'!G41" xr:uid="{00000000-0004-0000-0900-0000AD000000}"/>
    <hyperlink ref="H41" location="'290321'!H41" tooltip="Click to drilldown" display="'290321'!H41" xr:uid="{00000000-0004-0000-0900-0000AE000000}"/>
    <hyperlink ref="I41" location="'290321'!I41" tooltip="Click to drilldown" display="'290321'!I41" xr:uid="{00000000-0004-0000-0900-0000AF000000}"/>
    <hyperlink ref="J41" location="'290321'!J41" tooltip="Click to drilldown" display="'290321'!J41" xr:uid="{00000000-0004-0000-0900-0000B0000000}"/>
    <hyperlink ref="K41" location="'290321'!K41" tooltip="Click to drilldown" display="'290321'!K41" xr:uid="{00000000-0004-0000-0900-0000B1000000}"/>
    <hyperlink ref="L41" location="'290321'!L41" tooltip="Click to drilldown" display="'290321'!L41" xr:uid="{00000000-0004-0000-0900-0000B2000000}"/>
    <hyperlink ref="M41" location="'290321'!M41" tooltip="Click to drilldown" display="'290321'!M41" xr:uid="{00000000-0004-0000-0900-0000B3000000}"/>
    <hyperlink ref="B42" location="'290321'!B42" tooltip="Click to drilldown" display="'290321'!B42" xr:uid="{00000000-0004-0000-0900-0000B4000000}"/>
    <hyperlink ref="C42" location="'290321'!C42" tooltip="Click to drilldown" display="'290321'!C42" xr:uid="{00000000-0004-0000-0900-0000B5000000}"/>
    <hyperlink ref="D42" location="'290321'!D42" tooltip="Click to drilldown" display="'290321'!D42" xr:uid="{00000000-0004-0000-0900-0000B6000000}"/>
    <hyperlink ref="E42" location="'290321'!E42" tooltip="Click to drilldown" display="'290321'!E42" xr:uid="{00000000-0004-0000-0900-0000B7000000}"/>
    <hyperlink ref="F42" location="'290321'!F42" tooltip="Click to drilldown" display="'290321'!F42" xr:uid="{00000000-0004-0000-0900-0000B8000000}"/>
    <hyperlink ref="G42" location="'290321'!G42" tooltip="Click to drilldown" display="'290321'!G42" xr:uid="{00000000-0004-0000-0900-0000B9000000}"/>
    <hyperlink ref="H42" location="'290321'!H42" tooltip="Click to drilldown" display="'290321'!H42" xr:uid="{00000000-0004-0000-0900-0000BA000000}"/>
    <hyperlink ref="I42" location="'290321'!I42" tooltip="Click to drilldown" display="'290321'!I42" xr:uid="{00000000-0004-0000-0900-0000BB000000}"/>
    <hyperlink ref="J42" location="'290321'!J42" tooltip="Click to drilldown" display="'290321'!J42" xr:uid="{00000000-0004-0000-0900-0000BC000000}"/>
    <hyperlink ref="K42" location="'290321'!K42" tooltip="Click to drilldown" display="'290321'!K42" xr:uid="{00000000-0004-0000-0900-0000BD000000}"/>
    <hyperlink ref="L42" location="'290321'!L42" tooltip="Click to drilldown" display="'290321'!L42" xr:uid="{00000000-0004-0000-0900-0000BE000000}"/>
    <hyperlink ref="M42" location="'290321'!M42" tooltip="Click to drilldown" display="'290321'!M42" xr:uid="{00000000-0004-0000-0900-0000BF000000}"/>
    <hyperlink ref="B46" location="'290321'!B46" tooltip="Click to drilldown" display="'290321'!B46" xr:uid="{00000000-0004-0000-0900-0000C0000000}"/>
    <hyperlink ref="C46" location="'290321'!C46" tooltip="Click to drilldown" display="'290321'!C46" xr:uid="{00000000-0004-0000-0900-0000C1000000}"/>
    <hyperlink ref="D46" location="'290321'!D46" tooltip="Click to drilldown" display="'290321'!D46" xr:uid="{00000000-0004-0000-0900-0000C2000000}"/>
    <hyperlink ref="E46" location="'290321'!E46" tooltip="Click to drilldown" display="'290321'!E46" xr:uid="{00000000-0004-0000-0900-0000C3000000}"/>
    <hyperlink ref="F46" location="'290321'!F46" tooltip="Click to drilldown" display="'290321'!F46" xr:uid="{00000000-0004-0000-0900-0000C4000000}"/>
    <hyperlink ref="G46" location="'290321'!G46" tooltip="Click to drilldown" display="'290321'!G46" xr:uid="{00000000-0004-0000-0900-0000C5000000}"/>
    <hyperlink ref="H46" location="'290321'!H46" tooltip="Click to drilldown" display="'290321'!H46" xr:uid="{00000000-0004-0000-0900-0000C6000000}"/>
    <hyperlink ref="I46" location="'290321'!I46" tooltip="Click to drilldown" display="'290321'!I46" xr:uid="{00000000-0004-0000-0900-0000C7000000}"/>
    <hyperlink ref="J46" location="'290321'!J46" tooltip="Click to drilldown" display="'290321'!J46" xr:uid="{00000000-0004-0000-0900-0000C8000000}"/>
    <hyperlink ref="K46" location="'290321'!K46" tooltip="Click to drilldown" display="'290321'!K46" xr:uid="{00000000-0004-0000-0900-0000C9000000}"/>
    <hyperlink ref="L46" location="'290321'!L46" tooltip="Click to drilldown" display="'290321'!L46" xr:uid="{00000000-0004-0000-0900-0000CA000000}"/>
    <hyperlink ref="M46" location="'290321'!M46" tooltip="Click to drilldown" display="'290321'!M46" xr:uid="{00000000-0004-0000-0900-0000CB000000}"/>
    <hyperlink ref="B47" location="'290321'!B47" tooltip="Click to drilldown" display="'290321'!B47" xr:uid="{00000000-0004-0000-0900-0000CC000000}"/>
    <hyperlink ref="C47" location="'290321'!C47" tooltip="Click to drilldown" display="'290321'!C47" xr:uid="{00000000-0004-0000-0900-0000CD000000}"/>
    <hyperlink ref="D47" location="'290321'!D47" tooltip="Click to drilldown" display="'290321'!D47" xr:uid="{00000000-0004-0000-0900-0000CE000000}"/>
    <hyperlink ref="E47" location="'290321'!E47" tooltip="Click to drilldown" display="'290321'!E47" xr:uid="{00000000-0004-0000-0900-0000CF000000}"/>
    <hyperlink ref="F47" location="'290321'!F47" tooltip="Click to drilldown" display="'290321'!F47" xr:uid="{00000000-0004-0000-0900-0000D0000000}"/>
    <hyperlink ref="G47" location="'290321'!G47" tooltip="Click to drilldown" display="'290321'!G47" xr:uid="{00000000-0004-0000-0900-0000D1000000}"/>
    <hyperlink ref="H47" location="'290321'!H47" tooltip="Click to drilldown" display="'290321'!H47" xr:uid="{00000000-0004-0000-0900-0000D2000000}"/>
    <hyperlink ref="I47" location="'290321'!I47" tooltip="Click to drilldown" display="'290321'!I47" xr:uid="{00000000-0004-0000-0900-0000D3000000}"/>
    <hyperlink ref="J47" location="'290321'!J47" tooltip="Click to drilldown" display="'290321'!J47" xr:uid="{00000000-0004-0000-0900-0000D4000000}"/>
    <hyperlink ref="K47" location="'290321'!K47" tooltip="Click to drilldown" display="'290321'!K47" xr:uid="{00000000-0004-0000-0900-0000D5000000}"/>
    <hyperlink ref="L47" location="'290321'!L47" tooltip="Click to drilldown" display="'290321'!L47" xr:uid="{00000000-0004-0000-0900-0000D6000000}"/>
    <hyperlink ref="M47" location="'290321'!M47" tooltip="Click to drilldown" display="'290321'!M47" xr:uid="{00000000-0004-0000-0900-0000D7000000}"/>
    <hyperlink ref="B48" location="'290321'!B48" tooltip="Click to drilldown" display="'290321'!B48" xr:uid="{00000000-0004-0000-0900-0000D8000000}"/>
    <hyperlink ref="C48" location="'290321'!C48" tooltip="Click to drilldown" display="'290321'!C48" xr:uid="{00000000-0004-0000-0900-0000D9000000}"/>
    <hyperlink ref="D48" location="'290321'!D48" tooltip="Click to drilldown" display="'290321'!D48" xr:uid="{00000000-0004-0000-0900-0000DA000000}"/>
    <hyperlink ref="E48" location="'290321'!E48" tooltip="Click to drilldown" display="'290321'!E48" xr:uid="{00000000-0004-0000-0900-0000DB000000}"/>
    <hyperlink ref="F48" location="'290321'!F48" tooltip="Click to drilldown" display="'290321'!F48" xr:uid="{00000000-0004-0000-0900-0000DC000000}"/>
    <hyperlink ref="G48" location="'290321'!G48" tooltip="Click to drilldown" display="'290321'!G48" xr:uid="{00000000-0004-0000-0900-0000DD000000}"/>
    <hyperlink ref="H48" location="'290321'!H48" tooltip="Click to drilldown" display="'290321'!H48" xr:uid="{00000000-0004-0000-0900-0000DE000000}"/>
    <hyperlink ref="I48" location="'290321'!I48" tooltip="Click to drilldown" display="'290321'!I48" xr:uid="{00000000-0004-0000-0900-0000DF000000}"/>
    <hyperlink ref="J48" location="'290321'!J48" tooltip="Click to drilldown" display="'290321'!J48" xr:uid="{00000000-0004-0000-0900-0000E0000000}"/>
    <hyperlink ref="K48" location="'290321'!K48" tooltip="Click to drilldown" display="'290321'!K48" xr:uid="{00000000-0004-0000-0900-0000E1000000}"/>
    <hyperlink ref="L48" location="'290321'!L48" tooltip="Click to drilldown" display="'290321'!L48" xr:uid="{00000000-0004-0000-0900-0000E2000000}"/>
    <hyperlink ref="M48" location="'290321'!M48" tooltip="Click to drilldown" display="'290321'!M48" xr:uid="{00000000-0004-0000-0900-0000E3000000}"/>
    <hyperlink ref="B53" location="'290321'!B53" tooltip="Click to drilldown" display="'290321'!B53" xr:uid="{00000000-0004-0000-0900-0000E4000000}"/>
    <hyperlink ref="C53" location="'290321'!C53" tooltip="Click to drilldown" display="'290321'!C53" xr:uid="{00000000-0004-0000-0900-0000E5000000}"/>
    <hyperlink ref="D53" location="'290321'!D53" tooltip="Click to drilldown" display="'290321'!D53" xr:uid="{00000000-0004-0000-0900-0000E6000000}"/>
    <hyperlink ref="E53" location="'290321'!E53" tooltip="Click to drilldown" display="'290321'!E53" xr:uid="{00000000-0004-0000-0900-0000E7000000}"/>
    <hyperlink ref="F53" location="'290321'!F53" tooltip="Click to drilldown" display="'290321'!F53" xr:uid="{00000000-0004-0000-0900-0000E8000000}"/>
    <hyperlink ref="G53" location="'290321'!G53" tooltip="Click to drilldown" display="'290321'!G53" xr:uid="{00000000-0004-0000-0900-0000E9000000}"/>
    <hyperlink ref="H53" location="'290321'!H53" tooltip="Click to drilldown" display="'290321'!H53" xr:uid="{00000000-0004-0000-0900-0000EA000000}"/>
    <hyperlink ref="I53" location="'290321'!I53" tooltip="Click to drilldown" display="'290321'!I53" xr:uid="{00000000-0004-0000-0900-0000EB000000}"/>
    <hyperlink ref="J53" location="'290321'!J53" tooltip="Click to drilldown" display="'290321'!J53" xr:uid="{00000000-0004-0000-0900-0000EC000000}"/>
    <hyperlink ref="K53" location="'290321'!K53" tooltip="Click to drilldown" display="'290321'!K53" xr:uid="{00000000-0004-0000-0900-0000ED000000}"/>
    <hyperlink ref="L53" location="'290321'!L53" tooltip="Click to drilldown" display="'290321'!L53" xr:uid="{00000000-0004-0000-0900-0000EE000000}"/>
    <hyperlink ref="M53" location="'290321'!M53" tooltip="Click to drilldown" display="'290321'!M53" xr:uid="{00000000-0004-0000-0900-0000EF000000}"/>
    <hyperlink ref="B54" location="'290321'!B54" tooltip="Click to drilldown" display="'290321'!B54" xr:uid="{00000000-0004-0000-0900-0000F0000000}"/>
    <hyperlink ref="C54" location="'290321'!C54" tooltip="Click to drilldown" display="'290321'!C54" xr:uid="{00000000-0004-0000-0900-0000F1000000}"/>
    <hyperlink ref="D54" location="'290321'!D54" tooltip="Click to drilldown" display="'290321'!D54" xr:uid="{00000000-0004-0000-0900-0000F2000000}"/>
    <hyperlink ref="E54" location="'290321'!E54" tooltip="Click to drilldown" display="'290321'!E54" xr:uid="{00000000-0004-0000-0900-0000F3000000}"/>
    <hyperlink ref="F54" location="'290321'!F54" tooltip="Click to drilldown" display="'290321'!F54" xr:uid="{00000000-0004-0000-0900-0000F4000000}"/>
    <hyperlink ref="G54" location="'290321'!G54" tooltip="Click to drilldown" display="'290321'!G54" xr:uid="{00000000-0004-0000-0900-0000F5000000}"/>
    <hyperlink ref="H54" location="'290321'!H54" tooltip="Click to drilldown" display="'290321'!H54" xr:uid="{00000000-0004-0000-0900-0000F6000000}"/>
    <hyperlink ref="I54" location="'290321'!I54" tooltip="Click to drilldown" display="'290321'!I54" xr:uid="{00000000-0004-0000-0900-0000F7000000}"/>
    <hyperlink ref="J54" location="'290321'!J54" tooltip="Click to drilldown" display="'290321'!J54" xr:uid="{00000000-0004-0000-0900-0000F8000000}"/>
    <hyperlink ref="K54" location="'290321'!K54" tooltip="Click to drilldown" display="'290321'!K54" xr:uid="{00000000-0004-0000-0900-0000F9000000}"/>
    <hyperlink ref="L54" location="'290321'!L54" tooltip="Click to drilldown" display="'290321'!L54" xr:uid="{00000000-0004-0000-0900-0000FA000000}"/>
    <hyperlink ref="M54" location="'290321'!M54" tooltip="Click to drilldown" display="'290321'!M54" xr:uid="{00000000-0004-0000-0900-0000FB000000}"/>
    <hyperlink ref="B55" location="'290321'!B55" tooltip="Click to drilldown" display="'290321'!B55" xr:uid="{00000000-0004-0000-0900-0000FC000000}"/>
    <hyperlink ref="C55" location="'290321'!C55" tooltip="Click to drilldown" display="'290321'!C55" xr:uid="{00000000-0004-0000-0900-0000FD000000}"/>
    <hyperlink ref="D55" location="'290321'!D55" tooltip="Click to drilldown" display="'290321'!D55" xr:uid="{00000000-0004-0000-0900-0000FE000000}"/>
    <hyperlink ref="E55" location="'290321'!E55" tooltip="Click to drilldown" display="'290321'!E55" xr:uid="{00000000-0004-0000-0900-0000FF000000}"/>
    <hyperlink ref="F55" location="'290321'!F55" tooltip="Click to drilldown" display="'290321'!F55" xr:uid="{00000000-0004-0000-0900-000000010000}"/>
    <hyperlink ref="G55" location="'290321'!G55" tooltip="Click to drilldown" display="'290321'!G55" xr:uid="{00000000-0004-0000-0900-000001010000}"/>
    <hyperlink ref="H55" location="'290321'!H55" tooltip="Click to drilldown" display="'290321'!H55" xr:uid="{00000000-0004-0000-0900-000002010000}"/>
    <hyperlink ref="I55" location="'290321'!I55" tooltip="Click to drilldown" display="'290321'!I55" xr:uid="{00000000-0004-0000-0900-000003010000}"/>
    <hyperlink ref="J55" location="'290321'!J55" tooltip="Click to drilldown" display="'290321'!J55" xr:uid="{00000000-0004-0000-0900-000004010000}"/>
    <hyperlink ref="K55" location="'290321'!K55" tooltip="Click to drilldown" display="'290321'!K55" xr:uid="{00000000-0004-0000-0900-000005010000}"/>
    <hyperlink ref="L55" location="'290321'!L55" tooltip="Click to drilldown" display="'290321'!L55" xr:uid="{00000000-0004-0000-0900-000006010000}"/>
    <hyperlink ref="M55" location="'290321'!M55" tooltip="Click to drilldown" display="'290321'!M55" xr:uid="{00000000-0004-0000-0900-000007010000}"/>
    <hyperlink ref="B56" location="'290321'!B56" tooltip="Click to drilldown" display="'290321'!B56" xr:uid="{00000000-0004-0000-0900-000008010000}"/>
    <hyperlink ref="C56" location="'290321'!C56" tooltip="Click to drilldown" display="'290321'!C56" xr:uid="{00000000-0004-0000-0900-000009010000}"/>
    <hyperlink ref="D56" location="'290321'!D56" tooltip="Click to drilldown" display="'290321'!D56" xr:uid="{00000000-0004-0000-0900-00000A010000}"/>
    <hyperlink ref="E56" location="'290321'!E56" tooltip="Click to drilldown" display="'290321'!E56" xr:uid="{00000000-0004-0000-0900-00000B010000}"/>
    <hyperlink ref="F56" location="'290321'!F56" tooltip="Click to drilldown" display="'290321'!F56" xr:uid="{00000000-0004-0000-0900-00000C010000}"/>
    <hyperlink ref="G56" location="'290321'!G56" tooltip="Click to drilldown" display="'290321'!G56" xr:uid="{00000000-0004-0000-0900-00000D010000}"/>
    <hyperlink ref="H56" location="'290321'!H56" tooltip="Click to drilldown" display="'290321'!H56" xr:uid="{00000000-0004-0000-0900-00000E010000}"/>
    <hyperlink ref="I56" location="'290321'!I56" tooltip="Click to drilldown" display="'290321'!I56" xr:uid="{00000000-0004-0000-0900-00000F010000}"/>
    <hyperlink ref="J56" location="'290321'!J56" tooltip="Click to drilldown" display="'290321'!J56" xr:uid="{00000000-0004-0000-0900-000010010000}"/>
    <hyperlink ref="K56" location="'290321'!K56" tooltip="Click to drilldown" display="'290321'!K56" xr:uid="{00000000-0004-0000-0900-000011010000}"/>
    <hyperlink ref="L56" location="'290321'!L56" tooltip="Click to drilldown" display="'290321'!L56" xr:uid="{00000000-0004-0000-0900-000012010000}"/>
    <hyperlink ref="M56" location="'290321'!M56" tooltip="Click to drilldown" display="'290321'!M56" xr:uid="{00000000-0004-0000-0900-000013010000}"/>
    <hyperlink ref="B57" location="'290321'!B57" tooltip="Click to drilldown" display="'290321'!B57" xr:uid="{00000000-0004-0000-0900-000014010000}"/>
    <hyperlink ref="C57" location="'290321'!C57" tooltip="Click to drilldown" display="'290321'!C57" xr:uid="{00000000-0004-0000-0900-000015010000}"/>
    <hyperlink ref="D57" location="'290321'!D57" tooltip="Click to drilldown" display="'290321'!D57" xr:uid="{00000000-0004-0000-0900-000016010000}"/>
    <hyperlink ref="E57" location="'290321'!E57" tooltip="Click to drilldown" display="'290321'!E57" xr:uid="{00000000-0004-0000-0900-000017010000}"/>
    <hyperlink ref="F57" location="'290321'!F57" tooltip="Click to drilldown" display="'290321'!F57" xr:uid="{00000000-0004-0000-0900-000018010000}"/>
    <hyperlink ref="G57" location="'290321'!G57" tooltip="Click to drilldown" display="'290321'!G57" xr:uid="{00000000-0004-0000-0900-000019010000}"/>
    <hyperlink ref="H57" location="'290321'!H57" tooltip="Click to drilldown" display="'290321'!H57" xr:uid="{00000000-0004-0000-0900-00001A010000}"/>
    <hyperlink ref="I57" location="'290321'!I57" tooltip="Click to drilldown" display="'290321'!I57" xr:uid="{00000000-0004-0000-0900-00001B010000}"/>
    <hyperlink ref="J57" location="'290321'!J57" tooltip="Click to drilldown" display="'290321'!J57" xr:uid="{00000000-0004-0000-0900-00001C010000}"/>
    <hyperlink ref="K57" location="'290321'!K57" tooltip="Click to drilldown" display="'290321'!K57" xr:uid="{00000000-0004-0000-0900-00001D010000}"/>
    <hyperlink ref="L57" location="'290321'!L57" tooltip="Click to drilldown" display="'290321'!L57" xr:uid="{00000000-0004-0000-0900-00001E010000}"/>
    <hyperlink ref="M57" location="'290321'!M57" tooltip="Click to drilldown" display="'290321'!M57" xr:uid="{00000000-0004-0000-0900-00001F010000}"/>
    <hyperlink ref="B58" location="'290321'!B58" tooltip="Click to drilldown" display="'290321'!B58" xr:uid="{00000000-0004-0000-0900-000020010000}"/>
    <hyperlink ref="C58" location="'290321'!C58" tooltip="Click to drilldown" display="'290321'!C58" xr:uid="{00000000-0004-0000-0900-000021010000}"/>
    <hyperlink ref="D58" location="'290321'!D58" tooltip="Click to drilldown" display="'290321'!D58" xr:uid="{00000000-0004-0000-0900-000022010000}"/>
    <hyperlink ref="E58" location="'290321'!E58" tooltip="Click to drilldown" display="'290321'!E58" xr:uid="{00000000-0004-0000-0900-000023010000}"/>
    <hyperlink ref="F58" location="'290321'!F58" tooltip="Click to drilldown" display="'290321'!F58" xr:uid="{00000000-0004-0000-0900-000024010000}"/>
    <hyperlink ref="G58" location="'290321'!G58" tooltip="Click to drilldown" display="'290321'!G58" xr:uid="{00000000-0004-0000-0900-000025010000}"/>
    <hyperlink ref="H58" location="'290321'!H58" tooltip="Click to drilldown" display="'290321'!H58" xr:uid="{00000000-0004-0000-0900-000026010000}"/>
    <hyperlink ref="I58" location="'290321'!I58" tooltip="Click to drilldown" display="'290321'!I58" xr:uid="{00000000-0004-0000-0900-000027010000}"/>
    <hyperlink ref="J58" location="'290321'!J58" tooltip="Click to drilldown" display="'290321'!J58" xr:uid="{00000000-0004-0000-0900-000028010000}"/>
    <hyperlink ref="K58" location="'290321'!K58" tooltip="Click to drilldown" display="'290321'!K58" xr:uid="{00000000-0004-0000-0900-000029010000}"/>
    <hyperlink ref="L58" location="'290321'!L58" tooltip="Click to drilldown" display="'290321'!L58" xr:uid="{00000000-0004-0000-0900-00002A010000}"/>
    <hyperlink ref="M58" location="'290321'!M58" tooltip="Click to drilldown" display="'290321'!M58" xr:uid="{00000000-0004-0000-0900-00002B010000}"/>
    <hyperlink ref="B70" location="'290321'!B70" tooltip="Click to drilldown" display="'290321'!B70" xr:uid="{00000000-0004-0000-0900-00002C010000}"/>
    <hyperlink ref="C70" location="'290321'!C70" tooltip="Click to drilldown" display="'290321'!C70" xr:uid="{00000000-0004-0000-0900-00002D010000}"/>
    <hyperlink ref="D70" location="'290321'!D70" tooltip="Click to drilldown" display="'290321'!D70" xr:uid="{00000000-0004-0000-0900-00002E010000}"/>
    <hyperlink ref="E70" location="'290321'!E70" tooltip="Click to drilldown" display="'290321'!E70" xr:uid="{00000000-0004-0000-0900-00002F010000}"/>
    <hyperlink ref="F70" location="'290321'!F70" tooltip="Click to drilldown" display="'290321'!F70" xr:uid="{00000000-0004-0000-0900-000030010000}"/>
    <hyperlink ref="G70" location="'290321'!G70" tooltip="Click to drilldown" display="'290321'!G70" xr:uid="{00000000-0004-0000-0900-000031010000}"/>
    <hyperlink ref="H70" location="'290321'!H70" tooltip="Click to drilldown" display="'290321'!H70" xr:uid="{00000000-0004-0000-0900-000032010000}"/>
    <hyperlink ref="I70" location="'290321'!I70" tooltip="Click to drilldown" display="'290321'!I70" xr:uid="{00000000-0004-0000-0900-000033010000}"/>
    <hyperlink ref="J70" location="'290321'!J70" tooltip="Click to drilldown" display="'290321'!J70" xr:uid="{00000000-0004-0000-0900-000034010000}"/>
    <hyperlink ref="K70" location="'290321'!K70" tooltip="Click to drilldown" display="'290321'!K70" xr:uid="{00000000-0004-0000-0900-000035010000}"/>
    <hyperlink ref="L70" location="'290321'!L70" tooltip="Click to drilldown" display="'290321'!L70" xr:uid="{00000000-0004-0000-0900-000036010000}"/>
    <hyperlink ref="M70" location="'290321'!M70" tooltip="Click to drilldown" display="'290321'!M70" xr:uid="{00000000-0004-0000-0900-000037010000}"/>
    <hyperlink ref="B71" location="'290321'!B71" tooltip="Click to drilldown" display="'290321'!B71" xr:uid="{00000000-0004-0000-0900-000038010000}"/>
    <hyperlink ref="C71" location="'290321'!C71" tooltip="Click to drilldown" display="'290321'!C71" xr:uid="{00000000-0004-0000-0900-000039010000}"/>
    <hyperlink ref="D71" location="'290321'!D71" tooltip="Click to drilldown" display="'290321'!D71" xr:uid="{00000000-0004-0000-0900-00003A010000}"/>
    <hyperlink ref="E71" location="'290321'!E71" tooltip="Click to drilldown" display="'290321'!E71" xr:uid="{00000000-0004-0000-0900-00003B010000}"/>
    <hyperlink ref="F71" location="'290321'!F71" tooltip="Click to drilldown" display="'290321'!F71" xr:uid="{00000000-0004-0000-0900-00003C010000}"/>
    <hyperlink ref="G71" location="'290321'!G71" tooltip="Click to drilldown" display="'290321'!G71" xr:uid="{00000000-0004-0000-0900-00003D010000}"/>
    <hyperlink ref="H71" location="'290321'!H71" tooltip="Click to drilldown" display="'290321'!H71" xr:uid="{00000000-0004-0000-0900-00003E010000}"/>
    <hyperlink ref="I71" location="'290321'!I71" tooltip="Click to drilldown" display="'290321'!I71" xr:uid="{00000000-0004-0000-0900-00003F010000}"/>
    <hyperlink ref="J71" location="'290321'!J71" tooltip="Click to drilldown" display="'290321'!J71" xr:uid="{00000000-0004-0000-0900-000040010000}"/>
    <hyperlink ref="K71" location="'290321'!K71" tooltip="Click to drilldown" display="'290321'!K71" xr:uid="{00000000-0004-0000-0900-000041010000}"/>
    <hyperlink ref="L71" location="'290321'!L71" tooltip="Click to drilldown" display="'290321'!L71" xr:uid="{00000000-0004-0000-0900-000042010000}"/>
    <hyperlink ref="M71" location="'290321'!M71" tooltip="Click to drilldown" display="'290321'!M71" xr:uid="{00000000-0004-0000-0900-000043010000}"/>
    <hyperlink ref="B72" location="'290321'!B72" tooltip="Click to drilldown" display="'290321'!B72" xr:uid="{00000000-0004-0000-0900-000044010000}"/>
    <hyperlink ref="C72" location="'290321'!C72" tooltip="Click to drilldown" display="'290321'!C72" xr:uid="{00000000-0004-0000-0900-000045010000}"/>
    <hyperlink ref="D72" location="'290321'!D72" tooltip="Click to drilldown" display="'290321'!D72" xr:uid="{00000000-0004-0000-0900-000046010000}"/>
    <hyperlink ref="E72" location="'290321'!E72" tooltip="Click to drilldown" display="'290321'!E72" xr:uid="{00000000-0004-0000-0900-000047010000}"/>
    <hyperlink ref="F72" location="'290321'!F72" tooltip="Click to drilldown" display="'290321'!F72" xr:uid="{00000000-0004-0000-0900-000048010000}"/>
    <hyperlink ref="G72" location="'290321'!G72" tooltip="Click to drilldown" display="'290321'!G72" xr:uid="{00000000-0004-0000-0900-000049010000}"/>
    <hyperlink ref="H72" location="'290321'!H72" tooltip="Click to drilldown" display="'290321'!H72" xr:uid="{00000000-0004-0000-0900-00004A010000}"/>
    <hyperlink ref="I72" location="'290321'!I72" tooltip="Click to drilldown" display="'290321'!I72" xr:uid="{00000000-0004-0000-0900-00004B010000}"/>
    <hyperlink ref="J72" location="'290321'!J72" tooltip="Click to drilldown" display="'290321'!J72" xr:uid="{00000000-0004-0000-0900-00004C010000}"/>
    <hyperlink ref="K72" location="'290321'!K72" tooltip="Click to drilldown" display="'290321'!K72" xr:uid="{00000000-0004-0000-0900-00004D010000}"/>
    <hyperlink ref="L72" location="'290321'!L72" tooltip="Click to drilldown" display="'290321'!L72" xr:uid="{00000000-0004-0000-0900-00004E010000}"/>
    <hyperlink ref="M72" location="'290321'!M72" tooltip="Click to drilldown" display="'290321'!M72" xr:uid="{00000000-0004-0000-0900-00004F010000}"/>
    <hyperlink ref="B73" location="'290321'!B73" tooltip="Click to drilldown" display="'290321'!B73" xr:uid="{00000000-0004-0000-0900-000050010000}"/>
    <hyperlink ref="C73" location="'290321'!C73" tooltip="Click to drilldown" display="'290321'!C73" xr:uid="{00000000-0004-0000-0900-000051010000}"/>
    <hyperlink ref="D73" location="'290321'!D73" tooltip="Click to drilldown" display="'290321'!D73" xr:uid="{00000000-0004-0000-0900-000052010000}"/>
    <hyperlink ref="E73" location="'290321'!E73" tooltip="Click to drilldown" display="'290321'!E73" xr:uid="{00000000-0004-0000-0900-000053010000}"/>
    <hyperlink ref="F73" location="'290321'!F73" tooltip="Click to drilldown" display="'290321'!F73" xr:uid="{00000000-0004-0000-0900-000054010000}"/>
    <hyperlink ref="G73" location="'290321'!G73" tooltip="Click to drilldown" display="'290321'!G73" xr:uid="{00000000-0004-0000-0900-000055010000}"/>
    <hyperlink ref="H73" location="'290321'!H73" tooltip="Click to drilldown" display="'290321'!H73" xr:uid="{00000000-0004-0000-0900-000056010000}"/>
    <hyperlink ref="I73" location="'290321'!I73" tooltip="Click to drilldown" display="'290321'!I73" xr:uid="{00000000-0004-0000-0900-000057010000}"/>
    <hyperlink ref="J73" location="'290321'!J73" tooltip="Click to drilldown" display="'290321'!J73" xr:uid="{00000000-0004-0000-0900-000058010000}"/>
    <hyperlink ref="K73" location="'290321'!K73" tooltip="Click to drilldown" display="'290321'!K73" xr:uid="{00000000-0004-0000-0900-000059010000}"/>
    <hyperlink ref="L73" location="'290321'!L73" tooltip="Click to drilldown" display="'290321'!L73" xr:uid="{00000000-0004-0000-0900-00005A010000}"/>
    <hyperlink ref="M73" location="'290321'!M73" tooltip="Click to drilldown" display="'290321'!M73" xr:uid="{00000000-0004-0000-0900-00005B010000}"/>
    <hyperlink ref="B74" location="'290321'!B74" tooltip="Click to drilldown" display="'290321'!B74" xr:uid="{00000000-0004-0000-0900-00005C010000}"/>
    <hyperlink ref="C74" location="'290321'!C74" tooltip="Click to drilldown" display="'290321'!C74" xr:uid="{00000000-0004-0000-0900-00005D010000}"/>
    <hyperlink ref="D74" location="'290321'!D74" tooltip="Click to drilldown" display="'290321'!D74" xr:uid="{00000000-0004-0000-0900-00005E010000}"/>
    <hyperlink ref="E74" location="'290321'!E74" tooltip="Click to drilldown" display="'290321'!E74" xr:uid="{00000000-0004-0000-0900-00005F010000}"/>
    <hyperlink ref="F74" location="'290321'!F74" tooltip="Click to drilldown" display="'290321'!F74" xr:uid="{00000000-0004-0000-0900-000060010000}"/>
    <hyperlink ref="G74" location="'290321'!G74" tooltip="Click to drilldown" display="'290321'!G74" xr:uid="{00000000-0004-0000-0900-000061010000}"/>
    <hyperlink ref="H74" location="'290321'!H74" tooltip="Click to drilldown" display="'290321'!H74" xr:uid="{00000000-0004-0000-0900-000062010000}"/>
    <hyperlink ref="I74" location="'290321'!I74" tooltip="Click to drilldown" display="'290321'!I74" xr:uid="{00000000-0004-0000-0900-000063010000}"/>
    <hyperlink ref="J74" location="'290321'!J74" tooltip="Click to drilldown" display="'290321'!J74" xr:uid="{00000000-0004-0000-0900-000064010000}"/>
    <hyperlink ref="K74" location="'290321'!K74" tooltip="Click to drilldown" display="'290321'!K74" xr:uid="{00000000-0004-0000-0900-000065010000}"/>
    <hyperlink ref="L74" location="'290321'!L74" tooltip="Click to drilldown" display="'290321'!L74" xr:uid="{00000000-0004-0000-0900-000066010000}"/>
    <hyperlink ref="M74" location="'290321'!M74" tooltip="Click to drilldown" display="'290321'!M74" xr:uid="{00000000-0004-0000-0900-000067010000}"/>
    <hyperlink ref="B78" location="'290321'!B78" tooltip="Click to drilldown" display="'290321'!B78" xr:uid="{00000000-0004-0000-0900-000068010000}"/>
    <hyperlink ref="C78" location="'290321'!C78" tooltip="Click to drilldown" display="'290321'!C78" xr:uid="{00000000-0004-0000-0900-000069010000}"/>
    <hyperlink ref="D78" location="'290321'!D78" tooltip="Click to drilldown" display="'290321'!D78" xr:uid="{00000000-0004-0000-0900-00006A010000}"/>
    <hyperlink ref="E78" location="'290321'!E78" tooltip="Click to drilldown" display="'290321'!E78" xr:uid="{00000000-0004-0000-0900-00006B010000}"/>
    <hyperlink ref="F78" location="'290321'!F78" tooltip="Click to drilldown" display="'290321'!F78" xr:uid="{00000000-0004-0000-0900-00006C010000}"/>
    <hyperlink ref="G78" location="'290321'!G78" tooltip="Click to drilldown" display="'290321'!G78" xr:uid="{00000000-0004-0000-0900-00006D010000}"/>
    <hyperlink ref="H78" location="'290321'!H78" tooltip="Click to drilldown" display="'290321'!H78" xr:uid="{00000000-0004-0000-0900-00006E010000}"/>
    <hyperlink ref="I78" location="'290321'!I78" tooltip="Click to drilldown" display="'290321'!I78" xr:uid="{00000000-0004-0000-0900-00006F010000}"/>
    <hyperlink ref="J78" location="'290321'!J78" tooltip="Click to drilldown" display="'290321'!J78" xr:uid="{00000000-0004-0000-0900-000070010000}"/>
    <hyperlink ref="K78" location="'290321'!K78" tooltip="Click to drilldown" display="'290321'!K78" xr:uid="{00000000-0004-0000-0900-000071010000}"/>
    <hyperlink ref="L78" location="'290321'!L78" tooltip="Click to drilldown" display="'290321'!L78" xr:uid="{00000000-0004-0000-0900-000072010000}"/>
    <hyperlink ref="M78" location="'290321'!M78" tooltip="Click to drilldown" display="'290321'!M78" xr:uid="{00000000-0004-0000-0900-000073010000}"/>
    <hyperlink ref="B79" location="'290321'!B79" tooltip="Click to drilldown" display="'290321'!B79" xr:uid="{00000000-0004-0000-0900-000074010000}"/>
    <hyperlink ref="C79" location="'290321'!C79" tooltip="Click to drilldown" display="'290321'!C79" xr:uid="{00000000-0004-0000-0900-000075010000}"/>
    <hyperlink ref="D79" location="'290321'!D79" tooltip="Click to drilldown" display="'290321'!D79" xr:uid="{00000000-0004-0000-0900-000076010000}"/>
    <hyperlink ref="E79" location="'290321'!E79" tooltip="Click to drilldown" display="'290321'!E79" xr:uid="{00000000-0004-0000-0900-000077010000}"/>
    <hyperlink ref="F79" location="'290321'!F79" tooltip="Click to drilldown" display="'290321'!F79" xr:uid="{00000000-0004-0000-0900-000078010000}"/>
    <hyperlink ref="G79" location="'290321'!G79" tooltip="Click to drilldown" display="'290321'!G79" xr:uid="{00000000-0004-0000-0900-000079010000}"/>
    <hyperlink ref="H79" location="'290321'!H79" tooltip="Click to drilldown" display="'290321'!H79" xr:uid="{00000000-0004-0000-0900-00007A010000}"/>
    <hyperlink ref="I79" location="'290321'!I79" tooltip="Click to drilldown" display="'290321'!I79" xr:uid="{00000000-0004-0000-0900-00007B010000}"/>
    <hyperlink ref="J79" location="'290321'!J79" tooltip="Click to drilldown" display="'290321'!J79" xr:uid="{00000000-0004-0000-0900-00007C010000}"/>
    <hyperlink ref="K79" location="'290321'!K79" tooltip="Click to drilldown" display="'290321'!K79" xr:uid="{00000000-0004-0000-0900-00007D010000}"/>
    <hyperlink ref="L79" location="'290321'!L79" tooltip="Click to drilldown" display="'290321'!L79" xr:uid="{00000000-0004-0000-0900-00007E010000}"/>
    <hyperlink ref="M79" location="'290321'!M79" tooltip="Click to drilldown" display="'290321'!M79" xr:uid="{00000000-0004-0000-0900-00007F010000}"/>
    <hyperlink ref="B80" location="'290321'!B80" tooltip="Click to drilldown" display="'290321'!B80" xr:uid="{00000000-0004-0000-0900-000080010000}"/>
    <hyperlink ref="C80" location="'290321'!C80" tooltip="Click to drilldown" display="'290321'!C80" xr:uid="{00000000-0004-0000-0900-000081010000}"/>
    <hyperlink ref="D80" location="'290321'!D80" tooltip="Click to drilldown" display="'290321'!D80" xr:uid="{00000000-0004-0000-0900-000082010000}"/>
    <hyperlink ref="E80" location="'290321'!E80" tooltip="Click to drilldown" display="'290321'!E80" xr:uid="{00000000-0004-0000-0900-000083010000}"/>
    <hyperlink ref="F80" location="'290321'!F80" tooltip="Click to drilldown" display="'290321'!F80" xr:uid="{00000000-0004-0000-0900-000084010000}"/>
    <hyperlink ref="G80" location="'290321'!G80" tooltip="Click to drilldown" display="'290321'!G80" xr:uid="{00000000-0004-0000-0900-000085010000}"/>
    <hyperlink ref="H80" location="'290321'!H80" tooltip="Click to drilldown" display="'290321'!H80" xr:uid="{00000000-0004-0000-0900-000086010000}"/>
    <hyperlink ref="I80" location="'290321'!I80" tooltip="Click to drilldown" display="'290321'!I80" xr:uid="{00000000-0004-0000-0900-000087010000}"/>
    <hyperlink ref="J80" location="'290321'!J80" tooltip="Click to drilldown" display="'290321'!J80" xr:uid="{00000000-0004-0000-0900-000088010000}"/>
    <hyperlink ref="K80" location="'290321'!K80" tooltip="Click to drilldown" display="'290321'!K80" xr:uid="{00000000-0004-0000-0900-000089010000}"/>
    <hyperlink ref="L80" location="'290321'!L80" tooltip="Click to drilldown" display="'290321'!L80" xr:uid="{00000000-0004-0000-0900-00008A010000}"/>
    <hyperlink ref="M80" location="'290321'!M80" tooltip="Click to drilldown" display="'290321'!M80" xr:uid="{00000000-0004-0000-0900-00008B010000}"/>
    <hyperlink ref="B81" location="'290321'!B81" tooltip="Click to drilldown" display="'290321'!B81" xr:uid="{00000000-0004-0000-0900-00008C010000}"/>
    <hyperlink ref="C81" location="'290321'!C81" tooltip="Click to drilldown" display="'290321'!C81" xr:uid="{00000000-0004-0000-0900-00008D010000}"/>
    <hyperlink ref="D81" location="'290321'!D81" tooltip="Click to drilldown" display="'290321'!D81" xr:uid="{00000000-0004-0000-0900-00008E010000}"/>
    <hyperlink ref="E81" location="'290321'!E81" tooltip="Click to drilldown" display="'290321'!E81" xr:uid="{00000000-0004-0000-0900-00008F010000}"/>
    <hyperlink ref="F81" location="'290321'!F81" tooltip="Click to drilldown" display="'290321'!F81" xr:uid="{00000000-0004-0000-0900-000090010000}"/>
    <hyperlink ref="G81" location="'290321'!G81" tooltip="Click to drilldown" display="'290321'!G81" xr:uid="{00000000-0004-0000-0900-000091010000}"/>
    <hyperlink ref="H81" location="'290321'!H81" tooltip="Click to drilldown" display="'290321'!H81" xr:uid="{00000000-0004-0000-0900-000092010000}"/>
    <hyperlink ref="I81" location="'290321'!I81" tooltip="Click to drilldown" display="'290321'!I81" xr:uid="{00000000-0004-0000-0900-000093010000}"/>
    <hyperlink ref="J81" location="'290321'!J81" tooltip="Click to drilldown" display="'290321'!J81" xr:uid="{00000000-0004-0000-0900-000094010000}"/>
    <hyperlink ref="K81" location="'290321'!K81" tooltip="Click to drilldown" display="'290321'!K81" xr:uid="{00000000-0004-0000-0900-000095010000}"/>
    <hyperlink ref="L81" location="'290321'!L81" tooltip="Click to drilldown" display="'290321'!L81" xr:uid="{00000000-0004-0000-0900-000096010000}"/>
    <hyperlink ref="M81" location="'290321'!M81" tooltip="Click to drilldown" display="'290321'!M81" xr:uid="{00000000-0004-0000-0900-000097010000}"/>
    <hyperlink ref="B82" location="'290321'!B82" tooltip="Click to drilldown" display="'290321'!B82" xr:uid="{00000000-0004-0000-0900-000098010000}"/>
    <hyperlink ref="C82" location="'290321'!C82" tooltip="Click to drilldown" display="'290321'!C82" xr:uid="{00000000-0004-0000-0900-000099010000}"/>
    <hyperlink ref="D82" location="'290321'!D82" tooltip="Click to drilldown" display="'290321'!D82" xr:uid="{00000000-0004-0000-0900-00009A010000}"/>
    <hyperlink ref="E82" location="'290321'!E82" tooltip="Click to drilldown" display="'290321'!E82" xr:uid="{00000000-0004-0000-0900-00009B010000}"/>
    <hyperlink ref="F82" location="'290321'!F82" tooltip="Click to drilldown" display="'290321'!F82" xr:uid="{00000000-0004-0000-0900-00009C010000}"/>
    <hyperlink ref="G82" location="'290321'!G82" tooltip="Click to drilldown" display="'290321'!G82" xr:uid="{00000000-0004-0000-0900-00009D010000}"/>
    <hyperlink ref="H82" location="'290321'!H82" tooltip="Click to drilldown" display="'290321'!H82" xr:uid="{00000000-0004-0000-0900-00009E010000}"/>
    <hyperlink ref="I82" location="'290321'!I82" tooltip="Click to drilldown" display="'290321'!I82" xr:uid="{00000000-0004-0000-0900-00009F010000}"/>
    <hyperlink ref="J82" location="'290321'!J82" tooltip="Click to drilldown" display="'290321'!J82" xr:uid="{00000000-0004-0000-0900-0000A0010000}"/>
    <hyperlink ref="K82" location="'290321'!K82" tooltip="Click to drilldown" display="'290321'!K82" xr:uid="{00000000-0004-0000-0900-0000A1010000}"/>
    <hyperlink ref="L82" location="'290321'!L82" tooltip="Click to drilldown" display="'290321'!L82" xr:uid="{00000000-0004-0000-0900-0000A2010000}"/>
    <hyperlink ref="M82" location="'290321'!M82" tooltip="Click to drilldown" display="'290321'!M82" xr:uid="{00000000-0004-0000-0900-0000A3010000}"/>
    <hyperlink ref="B92" location="'290321'!B92" tooltip="Click to drilldown" display="'290321'!B92" xr:uid="{00000000-0004-0000-0900-0000A4010000}"/>
    <hyperlink ref="C92" location="'290321'!C92" tooltip="Click to drilldown" display="'290321'!C92" xr:uid="{00000000-0004-0000-0900-0000A5010000}"/>
    <hyperlink ref="D92" location="'290321'!D92" tooltip="Click to drilldown" display="'290321'!D92" xr:uid="{00000000-0004-0000-0900-0000A6010000}"/>
    <hyperlink ref="E92" location="'290321'!E92" tooltip="Click to drilldown" display="'290321'!E92" xr:uid="{00000000-0004-0000-0900-0000A7010000}"/>
    <hyperlink ref="F92" location="'290321'!F92" tooltip="Click to drilldown" display="'290321'!F92" xr:uid="{00000000-0004-0000-0900-0000A8010000}"/>
    <hyperlink ref="G92" location="'290321'!G92" tooltip="Click to drilldown" display="'290321'!G92" xr:uid="{00000000-0004-0000-0900-0000A9010000}"/>
    <hyperlink ref="H92" location="'290321'!H92" tooltip="Click to drilldown" display="'290321'!H92" xr:uid="{00000000-0004-0000-0900-0000AA010000}"/>
    <hyperlink ref="I92" location="'290321'!I92" tooltip="Click to drilldown" display="'290321'!I92" xr:uid="{00000000-0004-0000-0900-0000AB010000}"/>
    <hyperlink ref="J92" location="'290321'!J92" tooltip="Click to drilldown" display="'290321'!J92" xr:uid="{00000000-0004-0000-0900-0000AC010000}"/>
    <hyperlink ref="K92" location="'290321'!K92" tooltip="Click to drilldown" display="'290321'!K92" xr:uid="{00000000-0004-0000-0900-0000AD010000}"/>
    <hyperlink ref="L92" location="'290321'!L92" tooltip="Click to drilldown" display="'290321'!L92" xr:uid="{00000000-0004-0000-0900-0000AE010000}"/>
    <hyperlink ref="M92" location="'290321'!M92" tooltip="Click to drilldown" display="'290321'!M92" xr:uid="{00000000-0004-0000-0900-0000AF010000}"/>
    <hyperlink ref="B96" location="'290321'!B96" tooltip="Click to drilldown" display="'290321'!B96" xr:uid="{00000000-0004-0000-0900-0000B0010000}"/>
    <hyperlink ref="C96" location="'290321'!C96" tooltip="Click to drilldown" display="'290321'!C96" xr:uid="{00000000-0004-0000-0900-0000B1010000}"/>
    <hyperlink ref="D96" location="'290321'!D96" tooltip="Click to drilldown" display="'290321'!D96" xr:uid="{00000000-0004-0000-0900-0000B2010000}"/>
    <hyperlink ref="E96" location="'290321'!E96" tooltip="Click to drilldown" display="'290321'!E96" xr:uid="{00000000-0004-0000-0900-0000B3010000}"/>
    <hyperlink ref="F96" location="'290321'!F96" tooltip="Click to drilldown" display="'290321'!F96" xr:uid="{00000000-0004-0000-0900-0000B4010000}"/>
    <hyperlink ref="G96" location="'290321'!G96" tooltip="Click to drilldown" display="'290321'!G96" xr:uid="{00000000-0004-0000-0900-0000B5010000}"/>
    <hyperlink ref="H96" location="'290321'!H96" tooltip="Click to drilldown" display="'290321'!H96" xr:uid="{00000000-0004-0000-0900-0000B6010000}"/>
    <hyperlink ref="I96" location="'290321'!I96" tooltip="Click to drilldown" display="'290321'!I96" xr:uid="{00000000-0004-0000-0900-0000B7010000}"/>
    <hyperlink ref="J96" location="'290321'!J96" tooltip="Click to drilldown" display="'290321'!J96" xr:uid="{00000000-0004-0000-0900-0000B8010000}"/>
    <hyperlink ref="K96" location="'290321'!K96" tooltip="Click to drilldown" display="'290321'!K96" xr:uid="{00000000-0004-0000-0900-0000B9010000}"/>
    <hyperlink ref="L96" location="'290321'!L96" tooltip="Click to drilldown" display="'290321'!L96" xr:uid="{00000000-0004-0000-0900-0000BA010000}"/>
    <hyperlink ref="M96" location="'290321'!M96" tooltip="Click to drilldown" display="'290321'!M96" xr:uid="{00000000-0004-0000-0900-0000BB010000}"/>
    <hyperlink ref="B105" location="'290321'!B105" tooltip="Click to drilldown" display="'290321'!B105" xr:uid="{00000000-0004-0000-0900-0000BC010000}"/>
    <hyperlink ref="C105" location="'290321'!C105" tooltip="Click to drilldown" display="'290321'!C105" xr:uid="{00000000-0004-0000-0900-0000BD010000}"/>
    <hyperlink ref="D105" location="'290321'!D105" tooltip="Click to drilldown" display="'290321'!D105" xr:uid="{00000000-0004-0000-0900-0000BE010000}"/>
    <hyperlink ref="E105" location="'290321'!E105" tooltip="Click to drilldown" display="'290321'!E105" xr:uid="{00000000-0004-0000-0900-0000BF010000}"/>
    <hyperlink ref="F105" location="'290321'!F105" tooltip="Click to drilldown" display="'290321'!F105" xr:uid="{00000000-0004-0000-0900-0000C0010000}"/>
    <hyperlink ref="G105" location="'290321'!G105" tooltip="Click to drilldown" display="'290321'!G105" xr:uid="{00000000-0004-0000-0900-0000C1010000}"/>
    <hyperlink ref="H105" location="'290321'!H105" tooltip="Click to drilldown" display="'290321'!H105" xr:uid="{00000000-0004-0000-0900-0000C2010000}"/>
    <hyperlink ref="I105" location="'290321'!I105" tooltip="Click to drilldown" display="'290321'!I105" xr:uid="{00000000-0004-0000-0900-0000C3010000}"/>
    <hyperlink ref="J105" location="'290321'!J105" tooltip="Click to drilldown" display="'290321'!J105" xr:uid="{00000000-0004-0000-0900-0000C4010000}"/>
    <hyperlink ref="K105" location="'290321'!K105" tooltip="Click to drilldown" display="'290321'!K105" xr:uid="{00000000-0004-0000-0900-0000C5010000}"/>
    <hyperlink ref="L105" location="'290321'!L105" tooltip="Click to drilldown" display="'290321'!L105" xr:uid="{00000000-0004-0000-0900-0000C6010000}"/>
    <hyperlink ref="M105" location="'290321'!M105" tooltip="Click to drilldown" display="'290321'!M105" xr:uid="{00000000-0004-0000-0900-0000C7010000}"/>
    <hyperlink ref="B117" location="'290321'!B117" tooltip="Click to drilldown" display="'290321'!B117" xr:uid="{00000000-0004-0000-0900-0000C8010000}"/>
    <hyperlink ref="C117" location="'290321'!C117" tooltip="Click to drilldown" display="'290321'!C117" xr:uid="{00000000-0004-0000-0900-0000C9010000}"/>
    <hyperlink ref="D117" location="'290321'!D117" tooltip="Click to drilldown" display="'290321'!D117" xr:uid="{00000000-0004-0000-0900-0000CA010000}"/>
    <hyperlink ref="E117" location="'290321'!E117" tooltip="Click to drilldown" display="'290321'!E117" xr:uid="{00000000-0004-0000-0900-0000CB010000}"/>
    <hyperlink ref="F117" location="'290321'!F117" tooltip="Click to drilldown" display="'290321'!F117" xr:uid="{00000000-0004-0000-0900-0000CC010000}"/>
    <hyperlink ref="G117" location="'290321'!G117" tooltip="Click to drilldown" display="'290321'!G117" xr:uid="{00000000-0004-0000-0900-0000CD010000}"/>
    <hyperlink ref="H117" location="'290321'!H117" tooltip="Click to drilldown" display="'290321'!H117" xr:uid="{00000000-0004-0000-0900-0000CE010000}"/>
    <hyperlink ref="I117" location="'290321'!I117" tooltip="Click to drilldown" display="'290321'!I117" xr:uid="{00000000-0004-0000-0900-0000CF010000}"/>
    <hyperlink ref="J117" location="'290321'!J117" tooltip="Click to drilldown" display="'290321'!J117" xr:uid="{00000000-0004-0000-0900-0000D0010000}"/>
    <hyperlink ref="K117" location="'290321'!K117" tooltip="Click to drilldown" display="'290321'!K117" xr:uid="{00000000-0004-0000-0900-0000D1010000}"/>
    <hyperlink ref="L117" location="'290321'!L117" tooltip="Click to drilldown" display="'290321'!L117" xr:uid="{00000000-0004-0000-0900-0000D2010000}"/>
    <hyperlink ref="M117" location="'290321'!M117" tooltip="Click to drilldown" display="'290321'!M117" xr:uid="{00000000-0004-0000-0900-0000D3010000}"/>
    <hyperlink ref="B118" location="'290321'!B118" tooltip="Click to drilldown" display="'290321'!B118" xr:uid="{00000000-0004-0000-0900-0000D4010000}"/>
    <hyperlink ref="C118" location="'290321'!C118" tooltip="Click to drilldown" display="'290321'!C118" xr:uid="{00000000-0004-0000-0900-0000D5010000}"/>
    <hyperlink ref="D118" location="'290321'!D118" tooltip="Click to drilldown" display="'290321'!D118" xr:uid="{00000000-0004-0000-0900-0000D6010000}"/>
    <hyperlink ref="E118" location="'290321'!E118" tooltip="Click to drilldown" display="'290321'!E118" xr:uid="{00000000-0004-0000-0900-0000D7010000}"/>
    <hyperlink ref="F118" location="'290321'!F118" tooltip="Click to drilldown" display="'290321'!F118" xr:uid="{00000000-0004-0000-0900-0000D8010000}"/>
    <hyperlink ref="G118" location="'290321'!G118" tooltip="Click to drilldown" display="'290321'!G118" xr:uid="{00000000-0004-0000-0900-0000D9010000}"/>
    <hyperlink ref="H118" location="'290321'!H118" tooltip="Click to drilldown" display="'290321'!H118" xr:uid="{00000000-0004-0000-0900-0000DA010000}"/>
    <hyperlink ref="I118" location="'290321'!I118" tooltip="Click to drilldown" display="'290321'!I118" xr:uid="{00000000-0004-0000-0900-0000DB010000}"/>
    <hyperlink ref="J118" location="'290321'!J118" tooltip="Click to drilldown" display="'290321'!J118" xr:uid="{00000000-0004-0000-0900-0000DC010000}"/>
    <hyperlink ref="K118" location="'290321'!K118" tooltip="Click to drilldown" display="'290321'!K118" xr:uid="{00000000-0004-0000-0900-0000DD010000}"/>
    <hyperlink ref="L118" location="'290321'!L118" tooltip="Click to drilldown" display="'290321'!L118" xr:uid="{00000000-0004-0000-0900-0000DE010000}"/>
    <hyperlink ref="M118" location="'290321'!M118" tooltip="Click to drilldown" display="'290321'!M118" xr:uid="{00000000-0004-0000-0900-0000DF010000}"/>
    <hyperlink ref="B119" location="'290321'!B119" tooltip="Click to drilldown" display="'290321'!B119" xr:uid="{00000000-0004-0000-0900-0000E0010000}"/>
    <hyperlink ref="C119" location="'290321'!C119" tooltip="Click to drilldown" display="'290321'!C119" xr:uid="{00000000-0004-0000-0900-0000E1010000}"/>
    <hyperlink ref="D119" location="'290321'!D119" tooltip="Click to drilldown" display="'290321'!D119" xr:uid="{00000000-0004-0000-0900-0000E2010000}"/>
    <hyperlink ref="E119" location="'290321'!E119" tooltip="Click to drilldown" display="'290321'!E119" xr:uid="{00000000-0004-0000-0900-0000E3010000}"/>
    <hyperlink ref="F119" location="'290321'!F119" tooltip="Click to drilldown" display="'290321'!F119" xr:uid="{00000000-0004-0000-0900-0000E4010000}"/>
    <hyperlink ref="G119" location="'290321'!G119" tooltip="Click to drilldown" display="'290321'!G119" xr:uid="{00000000-0004-0000-0900-0000E5010000}"/>
    <hyperlink ref="H119" location="'290321'!H119" tooltip="Click to drilldown" display="'290321'!H119" xr:uid="{00000000-0004-0000-0900-0000E6010000}"/>
    <hyperlink ref="I119" location="'290321'!I119" tooltip="Click to drilldown" display="'290321'!I119" xr:uid="{00000000-0004-0000-0900-0000E7010000}"/>
    <hyperlink ref="J119" location="'290321'!J119" tooltip="Click to drilldown" display="'290321'!J119" xr:uid="{00000000-0004-0000-0900-0000E8010000}"/>
    <hyperlink ref="K119" location="'290321'!K119" tooltip="Click to drilldown" display="'290321'!K119" xr:uid="{00000000-0004-0000-0900-0000E9010000}"/>
    <hyperlink ref="L119" location="'290321'!L119" tooltip="Click to drilldown" display="'290321'!L119" xr:uid="{00000000-0004-0000-0900-0000EA010000}"/>
    <hyperlink ref="M119" location="'290321'!M119" tooltip="Click to drilldown" display="'290321'!M119" xr:uid="{00000000-0004-0000-0900-0000EB010000}"/>
    <hyperlink ref="B120" location="'290321'!B120" tooltip="Click to drilldown" display="'290321'!B120" xr:uid="{00000000-0004-0000-0900-0000EC010000}"/>
    <hyperlink ref="C120" location="'290321'!C120" tooltip="Click to drilldown" display="'290321'!C120" xr:uid="{00000000-0004-0000-0900-0000ED010000}"/>
    <hyperlink ref="D120" location="'290321'!D120" tooltip="Click to drilldown" display="'290321'!D120" xr:uid="{00000000-0004-0000-0900-0000EE010000}"/>
    <hyperlink ref="E120" location="'290321'!E120" tooltip="Click to drilldown" display="'290321'!E120" xr:uid="{00000000-0004-0000-0900-0000EF010000}"/>
    <hyperlink ref="F120" location="'290321'!F120" tooltip="Click to drilldown" display="'290321'!F120" xr:uid="{00000000-0004-0000-0900-0000F0010000}"/>
    <hyperlink ref="G120" location="'290321'!G120" tooltip="Click to drilldown" display="'290321'!G120" xr:uid="{00000000-0004-0000-0900-0000F1010000}"/>
    <hyperlink ref="H120" location="'290321'!H120" tooltip="Click to drilldown" display="'290321'!H120" xr:uid="{00000000-0004-0000-0900-0000F2010000}"/>
    <hyperlink ref="I120" location="'290321'!I120" tooltip="Click to drilldown" display="'290321'!I120" xr:uid="{00000000-0004-0000-0900-0000F3010000}"/>
    <hyperlink ref="J120" location="'290321'!J120" tooltip="Click to drilldown" display="'290321'!J120" xr:uid="{00000000-0004-0000-0900-0000F4010000}"/>
    <hyperlink ref="K120" location="'290321'!K120" tooltip="Click to drilldown" display="'290321'!K120" xr:uid="{00000000-0004-0000-0900-0000F5010000}"/>
    <hyperlink ref="L120" location="'290321'!L120" tooltip="Click to drilldown" display="'290321'!L120" xr:uid="{00000000-0004-0000-0900-0000F6010000}"/>
    <hyperlink ref="M120" location="'290321'!M120" tooltip="Click to drilldown" display="'290321'!M120" xr:uid="{00000000-0004-0000-0900-0000F7010000}"/>
    <hyperlink ref="B121" location="'290321'!B121" tooltip="Click to drilldown" display="'290321'!B121" xr:uid="{00000000-0004-0000-0900-0000F8010000}"/>
    <hyperlink ref="C121" location="'290321'!C121" tooltip="Click to drilldown" display="'290321'!C121" xr:uid="{00000000-0004-0000-0900-0000F9010000}"/>
    <hyperlink ref="D121" location="'290321'!D121" tooltip="Click to drilldown" display="'290321'!D121" xr:uid="{00000000-0004-0000-0900-0000FA010000}"/>
    <hyperlink ref="E121" location="'290321'!E121" tooltip="Click to drilldown" display="'290321'!E121" xr:uid="{00000000-0004-0000-0900-0000FB010000}"/>
    <hyperlink ref="F121" location="'290321'!F121" tooltip="Click to drilldown" display="'290321'!F121" xr:uid="{00000000-0004-0000-0900-0000FC010000}"/>
    <hyperlink ref="G121" location="'290321'!G121" tooltip="Click to drilldown" display="'290321'!G121" xr:uid="{00000000-0004-0000-0900-0000FD010000}"/>
    <hyperlink ref="H121" location="'290321'!H121" tooltip="Click to drilldown" display="'290321'!H121" xr:uid="{00000000-0004-0000-0900-0000FE010000}"/>
    <hyperlink ref="I121" location="'290321'!I121" tooltip="Click to drilldown" display="'290321'!I121" xr:uid="{00000000-0004-0000-0900-0000FF010000}"/>
    <hyperlink ref="J121" location="'290321'!J121" tooltip="Click to drilldown" display="'290321'!J121" xr:uid="{00000000-0004-0000-0900-000000020000}"/>
    <hyperlink ref="K121" location="'290321'!K121" tooltip="Click to drilldown" display="'290321'!K121" xr:uid="{00000000-0004-0000-0900-000001020000}"/>
    <hyperlink ref="L121" location="'290321'!L121" tooltip="Click to drilldown" display="'290321'!L121" xr:uid="{00000000-0004-0000-0900-000002020000}"/>
    <hyperlink ref="M121" location="'290321'!M121" tooltip="Click to drilldown" display="'290321'!M121" xr:uid="{00000000-0004-0000-0900-000003020000}"/>
    <hyperlink ref="B122" location="'290321'!B122" tooltip="Click to drilldown" display="'290321'!B122" xr:uid="{00000000-0004-0000-0900-000004020000}"/>
    <hyperlink ref="C122" location="'290321'!C122" tooltip="Click to drilldown" display="'290321'!C122" xr:uid="{00000000-0004-0000-0900-000005020000}"/>
    <hyperlink ref="D122" location="'290321'!D122" tooltip="Click to drilldown" display="'290321'!D122" xr:uid="{00000000-0004-0000-0900-000006020000}"/>
    <hyperlink ref="E122" location="'290321'!E122" tooltip="Click to drilldown" display="'290321'!E122" xr:uid="{00000000-0004-0000-0900-000007020000}"/>
    <hyperlink ref="F122" location="'290321'!F122" tooltip="Click to drilldown" display="'290321'!F122" xr:uid="{00000000-0004-0000-0900-000008020000}"/>
    <hyperlink ref="G122" location="'290321'!G122" tooltip="Click to drilldown" display="'290321'!G122" xr:uid="{00000000-0004-0000-0900-000009020000}"/>
    <hyperlink ref="H122" location="'290321'!H122" tooltip="Click to drilldown" display="'290321'!H122" xr:uid="{00000000-0004-0000-0900-00000A020000}"/>
    <hyperlink ref="I122" location="'290321'!I122" tooltip="Click to drilldown" display="'290321'!I122" xr:uid="{00000000-0004-0000-0900-00000B020000}"/>
    <hyperlink ref="J122" location="'290321'!J122" tooltip="Click to drilldown" display="'290321'!J122" xr:uid="{00000000-0004-0000-0900-00000C020000}"/>
    <hyperlink ref="K122" location="'290321'!K122" tooltip="Click to drilldown" display="'290321'!K122" xr:uid="{00000000-0004-0000-0900-00000D020000}"/>
    <hyperlink ref="L122" location="'290321'!L122" tooltip="Click to drilldown" display="'290321'!L122" xr:uid="{00000000-0004-0000-0900-00000E020000}"/>
    <hyperlink ref="M122" location="'290321'!M122" tooltip="Click to drilldown" display="'290321'!M122" xr:uid="{00000000-0004-0000-0900-00000F020000}"/>
    <hyperlink ref="B126" location="'290321'!B126" tooltip="Click to drilldown" display="'290321'!B126" xr:uid="{00000000-0004-0000-0900-000010020000}"/>
    <hyperlink ref="C126" location="'290321'!C126" tooltip="Click to drilldown" display="'290321'!C126" xr:uid="{00000000-0004-0000-0900-000011020000}"/>
    <hyperlink ref="D126" location="'290321'!D126" tooltip="Click to drilldown" display="'290321'!D126" xr:uid="{00000000-0004-0000-0900-000012020000}"/>
    <hyperlink ref="E126" location="'290321'!E126" tooltip="Click to drilldown" display="'290321'!E126" xr:uid="{00000000-0004-0000-0900-000013020000}"/>
    <hyperlink ref="F126" location="'290321'!F126" tooltip="Click to drilldown" display="'290321'!F126" xr:uid="{00000000-0004-0000-0900-000014020000}"/>
    <hyperlink ref="G126" location="'290321'!G126" tooltip="Click to drilldown" display="'290321'!G126" xr:uid="{00000000-0004-0000-0900-000015020000}"/>
    <hyperlink ref="H126" location="'290321'!H126" tooltip="Click to drilldown" display="'290321'!H126" xr:uid="{00000000-0004-0000-0900-000016020000}"/>
    <hyperlink ref="I126" location="'290321'!I126" tooltip="Click to drilldown" display="'290321'!I126" xr:uid="{00000000-0004-0000-0900-000017020000}"/>
    <hyperlink ref="J126" location="'290321'!J126" tooltip="Click to drilldown" display="'290321'!J126" xr:uid="{00000000-0004-0000-0900-000018020000}"/>
    <hyperlink ref="K126" location="'290321'!K126" tooltip="Click to drilldown" display="'290321'!K126" xr:uid="{00000000-0004-0000-0900-000019020000}"/>
    <hyperlink ref="L126" location="'290321'!L126" tooltip="Click to drilldown" display="'290321'!L126" xr:uid="{00000000-0004-0000-0900-00001A020000}"/>
    <hyperlink ref="M126" location="'290321'!M126" tooltip="Click to drilldown" display="'290321'!M126" xr:uid="{00000000-0004-0000-0900-00001B020000}"/>
    <hyperlink ref="B127" location="'290321'!B127" tooltip="Click to drilldown" display="'290321'!B127" xr:uid="{00000000-0004-0000-0900-00001C020000}"/>
    <hyperlink ref="C127" location="'290321'!C127" tooltip="Click to drilldown" display="'290321'!C127" xr:uid="{00000000-0004-0000-0900-00001D020000}"/>
    <hyperlink ref="D127" location="'290321'!D127" tooltip="Click to drilldown" display="'290321'!D127" xr:uid="{00000000-0004-0000-0900-00001E020000}"/>
    <hyperlink ref="E127" location="'290321'!E127" tooltip="Click to drilldown" display="'290321'!E127" xr:uid="{00000000-0004-0000-0900-00001F020000}"/>
    <hyperlink ref="F127" location="'290321'!F127" tooltip="Click to drilldown" display="'290321'!F127" xr:uid="{00000000-0004-0000-0900-000020020000}"/>
    <hyperlink ref="G127" location="'290321'!G127" tooltip="Click to drilldown" display="'290321'!G127" xr:uid="{00000000-0004-0000-0900-000021020000}"/>
    <hyperlink ref="H127" location="'290321'!H127" tooltip="Click to drilldown" display="'290321'!H127" xr:uid="{00000000-0004-0000-0900-000022020000}"/>
    <hyperlink ref="I127" location="'290321'!I127" tooltip="Click to drilldown" display="'290321'!I127" xr:uid="{00000000-0004-0000-0900-000023020000}"/>
    <hyperlink ref="J127" location="'290321'!J127" tooltip="Click to drilldown" display="'290321'!J127" xr:uid="{00000000-0004-0000-0900-000024020000}"/>
    <hyperlink ref="K127" location="'290321'!K127" tooltip="Click to drilldown" display="'290321'!K127" xr:uid="{00000000-0004-0000-0900-000025020000}"/>
    <hyperlink ref="L127" location="'290321'!L127" tooltip="Click to drilldown" display="'290321'!L127" xr:uid="{00000000-0004-0000-0900-000026020000}"/>
    <hyperlink ref="M127" location="'290321'!M127" tooltip="Click to drilldown" display="'290321'!M127" xr:uid="{00000000-0004-0000-0900-000027020000}"/>
    <hyperlink ref="B128" location="'290321'!B128" tooltip="Click to drilldown" display="'290321'!B128" xr:uid="{00000000-0004-0000-0900-000028020000}"/>
    <hyperlink ref="C128" location="'290321'!C128" tooltip="Click to drilldown" display="'290321'!C128" xr:uid="{00000000-0004-0000-0900-000029020000}"/>
    <hyperlink ref="D128" location="'290321'!D128" tooltip="Click to drilldown" display="'290321'!D128" xr:uid="{00000000-0004-0000-0900-00002A020000}"/>
    <hyperlink ref="E128" location="'290321'!E128" tooltip="Click to drilldown" display="'290321'!E128" xr:uid="{00000000-0004-0000-0900-00002B020000}"/>
    <hyperlink ref="F128" location="'290321'!F128" tooltip="Click to drilldown" display="'290321'!F128" xr:uid="{00000000-0004-0000-0900-00002C020000}"/>
    <hyperlink ref="G128" location="'290321'!G128" tooltip="Click to drilldown" display="'290321'!G128" xr:uid="{00000000-0004-0000-0900-00002D020000}"/>
    <hyperlink ref="H128" location="'290321'!H128" tooltip="Click to drilldown" display="'290321'!H128" xr:uid="{00000000-0004-0000-0900-00002E020000}"/>
    <hyperlink ref="I128" location="'290321'!I128" tooltip="Click to drilldown" display="'290321'!I128" xr:uid="{00000000-0004-0000-0900-00002F020000}"/>
    <hyperlink ref="J128" location="'290321'!J128" tooltip="Click to drilldown" display="'290321'!J128" xr:uid="{00000000-0004-0000-0900-000030020000}"/>
    <hyperlink ref="K128" location="'290321'!K128" tooltip="Click to drilldown" display="'290321'!K128" xr:uid="{00000000-0004-0000-0900-000031020000}"/>
    <hyperlink ref="L128" location="'290321'!L128" tooltip="Click to drilldown" display="'290321'!L128" xr:uid="{00000000-0004-0000-0900-000032020000}"/>
    <hyperlink ref="M128" location="'290321'!M128" tooltip="Click to drilldown" display="'290321'!M128" xr:uid="{00000000-0004-0000-0900-000033020000}"/>
    <hyperlink ref="B129" location="'290321'!B129" tooltip="Click to drilldown" display="'290321'!B129" xr:uid="{00000000-0004-0000-0900-000034020000}"/>
    <hyperlink ref="C129" location="'290321'!C129" tooltip="Click to drilldown" display="'290321'!C129" xr:uid="{00000000-0004-0000-0900-000035020000}"/>
    <hyperlink ref="D129" location="'290321'!D129" tooltip="Click to drilldown" display="'290321'!D129" xr:uid="{00000000-0004-0000-0900-000036020000}"/>
    <hyperlink ref="E129" location="'290321'!E129" tooltip="Click to drilldown" display="'290321'!E129" xr:uid="{00000000-0004-0000-0900-000037020000}"/>
    <hyperlink ref="F129" location="'290321'!F129" tooltip="Click to drilldown" display="'290321'!F129" xr:uid="{00000000-0004-0000-0900-000038020000}"/>
    <hyperlink ref="G129" location="'290321'!G129" tooltip="Click to drilldown" display="'290321'!G129" xr:uid="{00000000-0004-0000-0900-000039020000}"/>
    <hyperlink ref="H129" location="'290321'!H129" tooltip="Click to drilldown" display="'290321'!H129" xr:uid="{00000000-0004-0000-0900-00003A020000}"/>
    <hyperlink ref="I129" location="'290321'!I129" tooltip="Click to drilldown" display="'290321'!I129" xr:uid="{00000000-0004-0000-0900-00003B020000}"/>
    <hyperlink ref="J129" location="'290321'!J129" tooltip="Click to drilldown" display="'290321'!J129" xr:uid="{00000000-0004-0000-0900-00003C020000}"/>
    <hyperlink ref="K129" location="'290321'!K129" tooltip="Click to drilldown" display="'290321'!K129" xr:uid="{00000000-0004-0000-0900-00003D020000}"/>
    <hyperlink ref="L129" location="'290321'!L129" tooltip="Click to drilldown" display="'290321'!L129" xr:uid="{00000000-0004-0000-0900-00003E020000}"/>
    <hyperlink ref="M129" location="'290321'!M129" tooltip="Click to drilldown" display="'290321'!M129" xr:uid="{00000000-0004-0000-0900-00003F020000}"/>
    <hyperlink ref="B130" location="'290321'!B130" tooltip="Click to drilldown" display="'290321'!B130" xr:uid="{00000000-0004-0000-0900-000040020000}"/>
    <hyperlink ref="C130" location="'290321'!C130" tooltip="Click to drilldown" display="'290321'!C130" xr:uid="{00000000-0004-0000-0900-000041020000}"/>
    <hyperlink ref="D130" location="'290321'!D130" tooltip="Click to drilldown" display="'290321'!D130" xr:uid="{00000000-0004-0000-0900-000042020000}"/>
    <hyperlink ref="E130" location="'290321'!E130" tooltip="Click to drilldown" display="'290321'!E130" xr:uid="{00000000-0004-0000-0900-000043020000}"/>
    <hyperlink ref="F130" location="'290321'!F130" tooltip="Click to drilldown" display="'290321'!F130" xr:uid="{00000000-0004-0000-0900-000044020000}"/>
    <hyperlink ref="G130" location="'290321'!G130" tooltip="Click to drilldown" display="'290321'!G130" xr:uid="{00000000-0004-0000-0900-000045020000}"/>
    <hyperlink ref="H130" location="'290321'!H130" tooltip="Click to drilldown" display="'290321'!H130" xr:uid="{00000000-0004-0000-0900-000046020000}"/>
    <hyperlink ref="I130" location="'290321'!I130" tooltip="Click to drilldown" display="'290321'!I130" xr:uid="{00000000-0004-0000-0900-000047020000}"/>
    <hyperlink ref="J130" location="'290321'!J130" tooltip="Click to drilldown" display="'290321'!J130" xr:uid="{00000000-0004-0000-0900-000048020000}"/>
    <hyperlink ref="K130" location="'290321'!K130" tooltip="Click to drilldown" display="'290321'!K130" xr:uid="{00000000-0004-0000-0900-000049020000}"/>
    <hyperlink ref="L130" location="'290321'!L130" tooltip="Click to drilldown" display="'290321'!L130" xr:uid="{00000000-0004-0000-0900-00004A020000}"/>
    <hyperlink ref="M130" location="'290321'!M130" tooltip="Click to drilldown" display="'290321'!M130" xr:uid="{00000000-0004-0000-0900-00004B020000}"/>
    <hyperlink ref="B131" location="'290321'!B131" tooltip="Click to drilldown" display="'290321'!B131" xr:uid="{00000000-0004-0000-0900-00004C020000}"/>
    <hyperlink ref="C131" location="'290321'!C131" tooltip="Click to drilldown" display="'290321'!C131" xr:uid="{00000000-0004-0000-0900-00004D020000}"/>
    <hyperlink ref="D131" location="'290321'!D131" tooltip="Click to drilldown" display="'290321'!D131" xr:uid="{00000000-0004-0000-0900-00004E020000}"/>
    <hyperlink ref="E131" location="'290321'!E131" tooltip="Click to drilldown" display="'290321'!E131" xr:uid="{00000000-0004-0000-0900-00004F020000}"/>
    <hyperlink ref="F131" location="'290321'!F131" tooltip="Click to drilldown" display="'290321'!F131" xr:uid="{00000000-0004-0000-0900-000050020000}"/>
    <hyperlink ref="G131" location="'290321'!G131" tooltip="Click to drilldown" display="'290321'!G131" xr:uid="{00000000-0004-0000-0900-000051020000}"/>
    <hyperlink ref="H131" location="'290321'!H131" tooltip="Click to drilldown" display="'290321'!H131" xr:uid="{00000000-0004-0000-0900-000052020000}"/>
    <hyperlink ref="I131" location="'290321'!I131" tooltip="Click to drilldown" display="'290321'!I131" xr:uid="{00000000-0004-0000-0900-000053020000}"/>
    <hyperlink ref="J131" location="'290321'!J131" tooltip="Click to drilldown" display="'290321'!J131" xr:uid="{00000000-0004-0000-0900-000054020000}"/>
    <hyperlink ref="K131" location="'290321'!K131" tooltip="Click to drilldown" display="'290321'!K131" xr:uid="{00000000-0004-0000-0900-000055020000}"/>
    <hyperlink ref="L131" location="'290321'!L131" tooltip="Click to drilldown" display="'290321'!L131" xr:uid="{00000000-0004-0000-0900-000056020000}"/>
    <hyperlink ref="M131" location="'290321'!M131" tooltip="Click to drilldown" display="'290321'!M131" xr:uid="{00000000-0004-0000-0900-000057020000}"/>
    <hyperlink ref="B136" location="'290321'!B136" tooltip="Click to drilldown" display="'290321'!B136" xr:uid="{00000000-0004-0000-0900-000058020000}"/>
    <hyperlink ref="C136" location="'290321'!C136" tooltip="Click to drilldown" display="'290321'!C136" xr:uid="{00000000-0004-0000-0900-000059020000}"/>
    <hyperlink ref="D136" location="'290321'!D136" tooltip="Click to drilldown" display="'290321'!D136" xr:uid="{00000000-0004-0000-0900-00005A020000}"/>
    <hyperlink ref="E136" location="'290321'!E136" tooltip="Click to drilldown" display="'290321'!E136" xr:uid="{00000000-0004-0000-0900-00005B020000}"/>
    <hyperlink ref="F136" location="'290321'!F136" tooltip="Click to drilldown" display="'290321'!F136" xr:uid="{00000000-0004-0000-0900-00005C020000}"/>
    <hyperlink ref="G136" location="'290321'!G136" tooltip="Click to drilldown" display="'290321'!G136" xr:uid="{00000000-0004-0000-0900-00005D020000}"/>
    <hyperlink ref="H136" location="'290321'!H136" tooltip="Click to drilldown" display="'290321'!H136" xr:uid="{00000000-0004-0000-0900-00005E020000}"/>
    <hyperlink ref="I136" location="'290321'!I136" tooltip="Click to drilldown" display="'290321'!I136" xr:uid="{00000000-0004-0000-0900-00005F020000}"/>
    <hyperlink ref="J136" location="'290321'!J136" tooltip="Click to drilldown" display="'290321'!J136" xr:uid="{00000000-0004-0000-0900-000060020000}"/>
    <hyperlink ref="K136" location="'290321'!K136" tooltip="Click to drilldown" display="'290321'!K136" xr:uid="{00000000-0004-0000-0900-000061020000}"/>
    <hyperlink ref="L136" location="'290321'!L136" tooltip="Click to drilldown" display="'290321'!L136" xr:uid="{00000000-0004-0000-0900-000062020000}"/>
    <hyperlink ref="M136" location="'290321'!M136" tooltip="Click to drilldown" display="'290321'!M136" xr:uid="{00000000-0004-0000-0900-000063020000}"/>
    <hyperlink ref="B142" location="'290321'!B142" tooltip="Click to drilldown" display="'290321'!B142" xr:uid="{00000000-0004-0000-0900-000064020000}"/>
    <hyperlink ref="C142" location="'290321'!C142" tooltip="Click to drilldown" display="'290321'!C142" xr:uid="{00000000-0004-0000-0900-000065020000}"/>
    <hyperlink ref="D142" location="'290321'!D142" tooltip="Click to drilldown" display="'290321'!D142" xr:uid="{00000000-0004-0000-0900-000066020000}"/>
    <hyperlink ref="E142" location="'290321'!E142" tooltip="Click to drilldown" display="'290321'!E142" xr:uid="{00000000-0004-0000-0900-000067020000}"/>
    <hyperlink ref="F142" location="'290321'!F142" tooltip="Click to drilldown" display="'290321'!F142" xr:uid="{00000000-0004-0000-0900-000068020000}"/>
    <hyperlink ref="G142" location="'290321'!G142" tooltip="Click to drilldown" display="'290321'!G142" xr:uid="{00000000-0004-0000-0900-000069020000}"/>
    <hyperlink ref="H142" location="'290321'!H142" tooltip="Click to drilldown" display="'290321'!H142" xr:uid="{00000000-0004-0000-0900-00006A020000}"/>
    <hyperlink ref="I142" location="'290321'!I142" tooltip="Click to drilldown" display="'290321'!I142" xr:uid="{00000000-0004-0000-0900-00006B020000}"/>
    <hyperlink ref="J142" location="'290321'!J142" tooltip="Click to drilldown" display="'290321'!J142" xr:uid="{00000000-0004-0000-0900-00006C020000}"/>
    <hyperlink ref="K142" location="'290321'!K142" tooltip="Click to drilldown" display="'290321'!K142" xr:uid="{00000000-0004-0000-0900-00006D020000}"/>
    <hyperlink ref="L142" location="'290321'!L142" tooltip="Click to drilldown" display="'290321'!L142" xr:uid="{00000000-0004-0000-0900-00006E020000}"/>
    <hyperlink ref="M142" location="'290321'!M142" tooltip="Click to drilldown" display="'290321'!M142" xr:uid="{00000000-0004-0000-0900-00006F020000}"/>
    <hyperlink ref="B146" location="'290321'!B146" tooltip="Click to drilldown" display="'290321'!B146" xr:uid="{00000000-0004-0000-0900-000070020000}"/>
    <hyperlink ref="C146" location="'290321'!C146" tooltip="Click to drilldown" display="'290321'!C146" xr:uid="{00000000-0004-0000-0900-000071020000}"/>
    <hyperlink ref="D146" location="'290321'!D146" tooltip="Click to drilldown" display="'290321'!D146" xr:uid="{00000000-0004-0000-0900-000072020000}"/>
    <hyperlink ref="E146" location="'290321'!E146" tooltip="Click to drilldown" display="'290321'!E146" xr:uid="{00000000-0004-0000-0900-000073020000}"/>
    <hyperlink ref="F146" location="'290321'!F146" tooltip="Click to drilldown" display="'290321'!F146" xr:uid="{00000000-0004-0000-0900-000074020000}"/>
    <hyperlink ref="G146" location="'290321'!G146" tooltip="Click to drilldown" display="'290321'!G146" xr:uid="{00000000-0004-0000-0900-000075020000}"/>
    <hyperlink ref="H146" location="'290321'!H146" tooltip="Click to drilldown" display="'290321'!H146" xr:uid="{00000000-0004-0000-0900-000076020000}"/>
    <hyperlink ref="I146" location="'290321'!I146" tooltip="Click to drilldown" display="'290321'!I146" xr:uid="{00000000-0004-0000-0900-000077020000}"/>
    <hyperlink ref="J146" location="'290321'!J146" tooltip="Click to drilldown" display="'290321'!J146" xr:uid="{00000000-0004-0000-0900-000078020000}"/>
    <hyperlink ref="K146" location="'290321'!K146" tooltip="Click to drilldown" display="'290321'!K146" xr:uid="{00000000-0004-0000-0900-000079020000}"/>
    <hyperlink ref="L146" location="'290321'!L146" tooltip="Click to drilldown" display="'290321'!L146" xr:uid="{00000000-0004-0000-0900-00007A020000}"/>
    <hyperlink ref="M146" location="'290321'!M146" tooltip="Click to drilldown" display="'290321'!M146" xr:uid="{00000000-0004-0000-0900-00007B020000}"/>
    <hyperlink ref="B151" location="'290321'!B151" tooltip="Click to drilldown" display="'290321'!B151" xr:uid="{00000000-0004-0000-0900-00007C020000}"/>
    <hyperlink ref="C151" location="'290321'!C151" tooltip="Click to drilldown" display="'290321'!C151" xr:uid="{00000000-0004-0000-0900-00007D020000}"/>
    <hyperlink ref="D151" location="'290321'!D151" tooltip="Click to drilldown" display="'290321'!D151" xr:uid="{00000000-0004-0000-0900-00007E020000}"/>
    <hyperlink ref="E151" location="'290321'!E151" tooltip="Click to drilldown" display="'290321'!E151" xr:uid="{00000000-0004-0000-0900-00007F020000}"/>
    <hyperlink ref="F151" location="'290321'!F151" tooltip="Click to drilldown" display="'290321'!F151" xr:uid="{00000000-0004-0000-0900-000080020000}"/>
    <hyperlink ref="G151" location="'290321'!G151" tooltip="Click to drilldown" display="'290321'!G151" xr:uid="{00000000-0004-0000-0900-000081020000}"/>
    <hyperlink ref="H151" location="'290321'!H151" tooltip="Click to drilldown" display="'290321'!H151" xr:uid="{00000000-0004-0000-0900-000082020000}"/>
    <hyperlink ref="I151" location="'290321'!I151" tooltip="Click to drilldown" display="'290321'!I151" xr:uid="{00000000-0004-0000-0900-000083020000}"/>
    <hyperlink ref="J151" location="'290321'!J151" tooltip="Click to drilldown" display="'290321'!J151" xr:uid="{00000000-0004-0000-0900-000084020000}"/>
    <hyperlink ref="K151" location="'290321'!K151" tooltip="Click to drilldown" display="'290321'!K151" xr:uid="{00000000-0004-0000-0900-000085020000}"/>
    <hyperlink ref="L151" location="'290321'!L151" tooltip="Click to drilldown" display="'290321'!L151" xr:uid="{00000000-0004-0000-0900-000086020000}"/>
    <hyperlink ref="M151" location="'290321'!M151" tooltip="Click to drilldown" display="'290321'!M151" xr:uid="{00000000-0004-0000-0900-000087020000}"/>
    <hyperlink ref="B156" location="'290321'!B156" tooltip="Click to drilldown" display="'290321'!B156" xr:uid="{00000000-0004-0000-0900-000088020000}"/>
    <hyperlink ref="C156" location="'290321'!C156" tooltip="Click to drilldown" display="'290321'!C156" xr:uid="{00000000-0004-0000-0900-000089020000}"/>
    <hyperlink ref="D156" location="'290321'!D156" tooltip="Click to drilldown" display="'290321'!D156" xr:uid="{00000000-0004-0000-0900-00008A020000}"/>
    <hyperlink ref="E156" location="'290321'!E156" tooltip="Click to drilldown" display="'290321'!E156" xr:uid="{00000000-0004-0000-0900-00008B020000}"/>
    <hyperlink ref="F156" location="'290321'!F156" tooltip="Click to drilldown" display="'290321'!F156" xr:uid="{00000000-0004-0000-0900-00008C020000}"/>
    <hyperlink ref="G156" location="'290321'!G156" tooltip="Click to drilldown" display="'290321'!G156" xr:uid="{00000000-0004-0000-0900-00008D020000}"/>
    <hyperlink ref="H156" location="'290321'!H156" tooltip="Click to drilldown" display="'290321'!H156" xr:uid="{00000000-0004-0000-0900-00008E020000}"/>
    <hyperlink ref="I156" location="'290321'!I156" tooltip="Click to drilldown" display="'290321'!I156" xr:uid="{00000000-0004-0000-0900-00008F020000}"/>
    <hyperlink ref="J156" location="'290321'!J156" tooltip="Click to drilldown" display="'290321'!J156" xr:uid="{00000000-0004-0000-0900-000090020000}"/>
    <hyperlink ref="K156" location="'290321'!K156" tooltip="Click to drilldown" display="'290321'!K156" xr:uid="{00000000-0004-0000-0900-000091020000}"/>
    <hyperlink ref="L156" location="'290321'!L156" tooltip="Click to drilldown" display="'290321'!L156" xr:uid="{00000000-0004-0000-0900-000092020000}"/>
    <hyperlink ref="M156" location="'290321'!M156" tooltip="Click to drilldown" display="'290321'!M156" xr:uid="{00000000-0004-0000-0900-000093020000}"/>
    <hyperlink ref="B157" location="'290321'!B157" tooltip="Click to drilldown" display="'290321'!B157" xr:uid="{00000000-0004-0000-0900-000094020000}"/>
    <hyperlink ref="C157" location="'290321'!C157" tooltip="Click to drilldown" display="'290321'!C157" xr:uid="{00000000-0004-0000-0900-000095020000}"/>
    <hyperlink ref="D157" location="'290321'!D157" tooltip="Click to drilldown" display="'290321'!D157" xr:uid="{00000000-0004-0000-0900-000096020000}"/>
    <hyperlink ref="E157" location="'290321'!E157" tooltip="Click to drilldown" display="'290321'!E157" xr:uid="{00000000-0004-0000-0900-000097020000}"/>
    <hyperlink ref="F157" location="'290321'!F157" tooltip="Click to drilldown" display="'290321'!F157" xr:uid="{00000000-0004-0000-0900-000098020000}"/>
    <hyperlink ref="G157" location="'290321'!G157" tooltip="Click to drilldown" display="'290321'!G157" xr:uid="{00000000-0004-0000-0900-000099020000}"/>
    <hyperlink ref="H157" location="'290321'!H157" tooltip="Click to drilldown" display="'290321'!H157" xr:uid="{00000000-0004-0000-0900-00009A020000}"/>
    <hyperlink ref="I157" location="'290321'!I157" tooltip="Click to drilldown" display="'290321'!I157" xr:uid="{00000000-0004-0000-0900-00009B020000}"/>
    <hyperlink ref="J157" location="'290321'!J157" tooltip="Click to drilldown" display="'290321'!J157" xr:uid="{00000000-0004-0000-0900-00009C020000}"/>
    <hyperlink ref="K157" location="'290321'!K157" tooltip="Click to drilldown" display="'290321'!K157" xr:uid="{00000000-0004-0000-0900-00009D020000}"/>
    <hyperlink ref="L157" location="'290321'!L157" tooltip="Click to drilldown" display="'290321'!L157" xr:uid="{00000000-0004-0000-0900-00009E020000}"/>
    <hyperlink ref="M157" location="'290321'!M157" tooltip="Click to drilldown" display="'290321'!M157" xr:uid="{00000000-0004-0000-0900-00009F020000}"/>
    <hyperlink ref="B158" location="'290321'!B158" tooltip="Click to drilldown" display="'290321'!B158" xr:uid="{00000000-0004-0000-0900-0000A0020000}"/>
    <hyperlink ref="C158" location="'290321'!C158" tooltip="Click to drilldown" display="'290321'!C158" xr:uid="{00000000-0004-0000-0900-0000A1020000}"/>
    <hyperlink ref="D158" location="'290321'!D158" tooltip="Click to drilldown" display="'290321'!D158" xr:uid="{00000000-0004-0000-0900-0000A2020000}"/>
    <hyperlink ref="E158" location="'290321'!E158" tooltip="Click to drilldown" display="'290321'!E158" xr:uid="{00000000-0004-0000-0900-0000A3020000}"/>
    <hyperlink ref="F158" location="'290321'!F158" tooltip="Click to drilldown" display="'290321'!F158" xr:uid="{00000000-0004-0000-0900-0000A4020000}"/>
    <hyperlink ref="G158" location="'290321'!G158" tooltip="Click to drilldown" display="'290321'!G158" xr:uid="{00000000-0004-0000-0900-0000A5020000}"/>
    <hyperlink ref="H158" location="'290321'!H158" tooltip="Click to drilldown" display="'290321'!H158" xr:uid="{00000000-0004-0000-0900-0000A6020000}"/>
    <hyperlink ref="I158" location="'290321'!I158" tooltip="Click to drilldown" display="'290321'!I158" xr:uid="{00000000-0004-0000-0900-0000A7020000}"/>
    <hyperlink ref="J158" location="'290321'!J158" tooltip="Click to drilldown" display="'290321'!J158" xr:uid="{00000000-0004-0000-0900-0000A8020000}"/>
    <hyperlink ref="K158" location="'290321'!K158" tooltip="Click to drilldown" display="'290321'!K158" xr:uid="{00000000-0004-0000-0900-0000A9020000}"/>
    <hyperlink ref="L158" location="'290321'!L158" tooltip="Click to drilldown" display="'290321'!L158" xr:uid="{00000000-0004-0000-0900-0000AA020000}"/>
    <hyperlink ref="M158" location="'290321'!M158" tooltip="Click to drilldown" display="'290321'!M158" xr:uid="{00000000-0004-0000-0900-0000AB020000}"/>
    <hyperlink ref="B170" location="'290321'!B170" tooltip="Click to drilldown" display="'290321'!B170" xr:uid="{00000000-0004-0000-0900-0000AC020000}"/>
    <hyperlink ref="C170" location="'290321'!C170" tooltip="Click to drilldown" display="'290321'!C170" xr:uid="{00000000-0004-0000-0900-0000AD020000}"/>
    <hyperlink ref="D170" location="'290321'!D170" tooltip="Click to drilldown" display="'290321'!D170" xr:uid="{00000000-0004-0000-0900-0000AE020000}"/>
    <hyperlink ref="E170" location="'290321'!E170" tooltip="Click to drilldown" display="'290321'!E170" xr:uid="{00000000-0004-0000-0900-0000AF020000}"/>
    <hyperlink ref="F170" location="'290321'!F170" tooltip="Click to drilldown" display="'290321'!F170" xr:uid="{00000000-0004-0000-0900-0000B0020000}"/>
    <hyperlink ref="G170" location="'290321'!G170" tooltip="Click to drilldown" display="'290321'!G170" xr:uid="{00000000-0004-0000-0900-0000B1020000}"/>
    <hyperlink ref="H170" location="'290321'!H170" tooltip="Click to drilldown" display="'290321'!H170" xr:uid="{00000000-0004-0000-0900-0000B2020000}"/>
    <hyperlink ref="I170" location="'290321'!I170" tooltip="Click to drilldown" display="'290321'!I170" xr:uid="{00000000-0004-0000-0900-0000B3020000}"/>
    <hyperlink ref="J170" location="'290321'!J170" tooltip="Click to drilldown" display="'290321'!J170" xr:uid="{00000000-0004-0000-0900-0000B4020000}"/>
    <hyperlink ref="K170" location="'290321'!K170" tooltip="Click to drilldown" display="'290321'!K170" xr:uid="{00000000-0004-0000-0900-0000B5020000}"/>
    <hyperlink ref="L170" location="'290321'!L170" tooltip="Click to drilldown" display="'290321'!L170" xr:uid="{00000000-0004-0000-0900-0000B6020000}"/>
    <hyperlink ref="M170" location="'290321'!M170" tooltip="Click to drilldown" display="'290321'!M170" xr:uid="{00000000-0004-0000-0900-0000B7020000}"/>
    <hyperlink ref="B171" location="'290321'!B171" tooltip="Click to drilldown" display="'290321'!B171" xr:uid="{00000000-0004-0000-0900-0000B8020000}"/>
    <hyperlink ref="C171" location="'290321'!C171" tooltip="Click to drilldown" display="'290321'!C171" xr:uid="{00000000-0004-0000-0900-0000B9020000}"/>
    <hyperlink ref="D171" location="'290321'!D171" tooltip="Click to drilldown" display="'290321'!D171" xr:uid="{00000000-0004-0000-0900-0000BA020000}"/>
    <hyperlink ref="E171" location="'290321'!E171" tooltip="Click to drilldown" display="'290321'!E171" xr:uid="{00000000-0004-0000-0900-0000BB020000}"/>
    <hyperlink ref="F171" location="'290321'!F171" tooltip="Click to drilldown" display="'290321'!F171" xr:uid="{00000000-0004-0000-0900-0000BC020000}"/>
    <hyperlink ref="G171" location="'290321'!G171" tooltip="Click to drilldown" display="'290321'!G171" xr:uid="{00000000-0004-0000-0900-0000BD020000}"/>
    <hyperlink ref="H171" location="'290321'!H171" tooltip="Click to drilldown" display="'290321'!H171" xr:uid="{00000000-0004-0000-0900-0000BE020000}"/>
    <hyperlink ref="I171" location="'290321'!I171" tooltip="Click to drilldown" display="'290321'!I171" xr:uid="{00000000-0004-0000-0900-0000BF020000}"/>
    <hyperlink ref="J171" location="'290321'!J171" tooltip="Click to drilldown" display="'290321'!J171" xr:uid="{00000000-0004-0000-0900-0000C0020000}"/>
    <hyperlink ref="K171" location="'290321'!K171" tooltip="Click to drilldown" display="'290321'!K171" xr:uid="{00000000-0004-0000-0900-0000C1020000}"/>
    <hyperlink ref="L171" location="'290321'!L171" tooltip="Click to drilldown" display="'290321'!L171" xr:uid="{00000000-0004-0000-0900-0000C2020000}"/>
    <hyperlink ref="M171" location="'290321'!M171" tooltip="Click to drilldown" display="'290321'!M171" xr:uid="{00000000-0004-0000-0900-0000C3020000}"/>
    <hyperlink ref="B172" location="'290321'!B172" tooltip="Click to drilldown" display="'290321'!B172" xr:uid="{00000000-0004-0000-0900-0000C4020000}"/>
    <hyperlink ref="C172" location="'290321'!C172" tooltip="Click to drilldown" display="'290321'!C172" xr:uid="{00000000-0004-0000-0900-0000C5020000}"/>
    <hyperlink ref="D172" location="'290321'!D172" tooltip="Click to drilldown" display="'290321'!D172" xr:uid="{00000000-0004-0000-0900-0000C6020000}"/>
    <hyperlink ref="E172" location="'290321'!E172" tooltip="Click to drilldown" display="'290321'!E172" xr:uid="{00000000-0004-0000-0900-0000C7020000}"/>
    <hyperlink ref="F172" location="'290321'!F172" tooltip="Click to drilldown" display="'290321'!F172" xr:uid="{00000000-0004-0000-0900-0000C8020000}"/>
    <hyperlink ref="G172" location="'290321'!G172" tooltip="Click to drilldown" display="'290321'!G172" xr:uid="{00000000-0004-0000-0900-0000C9020000}"/>
    <hyperlink ref="H172" location="'290321'!H172" tooltip="Click to drilldown" display="'290321'!H172" xr:uid="{00000000-0004-0000-0900-0000CA020000}"/>
    <hyperlink ref="I172" location="'290321'!I172" tooltip="Click to drilldown" display="'290321'!I172" xr:uid="{00000000-0004-0000-0900-0000CB020000}"/>
    <hyperlink ref="J172" location="'290321'!J172" tooltip="Click to drilldown" display="'290321'!J172" xr:uid="{00000000-0004-0000-0900-0000CC020000}"/>
    <hyperlink ref="K172" location="'290321'!K172" tooltip="Click to drilldown" display="'290321'!K172" xr:uid="{00000000-0004-0000-0900-0000CD020000}"/>
    <hyperlink ref="L172" location="'290321'!L172" tooltip="Click to drilldown" display="'290321'!L172" xr:uid="{00000000-0004-0000-0900-0000CE020000}"/>
    <hyperlink ref="M172" location="'290321'!M172" tooltip="Click to drilldown" display="'290321'!M172" xr:uid="{00000000-0004-0000-0900-0000CF020000}"/>
    <hyperlink ref="B173" location="'290321'!B173" tooltip="Click to drilldown" display="'290321'!B173" xr:uid="{00000000-0004-0000-0900-0000D0020000}"/>
    <hyperlink ref="C173" location="'290321'!C173" tooltip="Click to drilldown" display="'290321'!C173" xr:uid="{00000000-0004-0000-0900-0000D1020000}"/>
    <hyperlink ref="D173" location="'290321'!D173" tooltip="Click to drilldown" display="'290321'!D173" xr:uid="{00000000-0004-0000-0900-0000D2020000}"/>
    <hyperlink ref="E173" location="'290321'!E173" tooltip="Click to drilldown" display="'290321'!E173" xr:uid="{00000000-0004-0000-0900-0000D3020000}"/>
    <hyperlink ref="F173" location="'290321'!F173" tooltip="Click to drilldown" display="'290321'!F173" xr:uid="{00000000-0004-0000-0900-0000D4020000}"/>
    <hyperlink ref="G173" location="'290321'!G173" tooltip="Click to drilldown" display="'290321'!G173" xr:uid="{00000000-0004-0000-0900-0000D5020000}"/>
    <hyperlink ref="H173" location="'290321'!H173" tooltip="Click to drilldown" display="'290321'!H173" xr:uid="{00000000-0004-0000-0900-0000D6020000}"/>
    <hyperlink ref="I173" location="'290321'!I173" tooltip="Click to drilldown" display="'290321'!I173" xr:uid="{00000000-0004-0000-0900-0000D7020000}"/>
    <hyperlink ref="J173" location="'290321'!J173" tooltip="Click to drilldown" display="'290321'!J173" xr:uid="{00000000-0004-0000-0900-0000D8020000}"/>
    <hyperlink ref="K173" location="'290321'!K173" tooltip="Click to drilldown" display="'290321'!K173" xr:uid="{00000000-0004-0000-0900-0000D9020000}"/>
    <hyperlink ref="L173" location="'290321'!L173" tooltip="Click to drilldown" display="'290321'!L173" xr:uid="{00000000-0004-0000-0900-0000DA020000}"/>
    <hyperlink ref="M173" location="'290321'!M173" tooltip="Click to drilldown" display="'290321'!M173" xr:uid="{00000000-0004-0000-0900-0000DB020000}"/>
    <hyperlink ref="B174" location="'290321'!B174" tooltip="Click to drilldown" display="'290321'!B174" xr:uid="{00000000-0004-0000-0900-0000DC020000}"/>
    <hyperlink ref="C174" location="'290321'!C174" tooltip="Click to drilldown" display="'290321'!C174" xr:uid="{00000000-0004-0000-0900-0000DD020000}"/>
    <hyperlink ref="D174" location="'290321'!D174" tooltip="Click to drilldown" display="'290321'!D174" xr:uid="{00000000-0004-0000-0900-0000DE020000}"/>
    <hyperlink ref="E174" location="'290321'!E174" tooltip="Click to drilldown" display="'290321'!E174" xr:uid="{00000000-0004-0000-0900-0000DF020000}"/>
    <hyperlink ref="F174" location="'290321'!F174" tooltip="Click to drilldown" display="'290321'!F174" xr:uid="{00000000-0004-0000-0900-0000E0020000}"/>
    <hyperlink ref="G174" location="'290321'!G174" tooltip="Click to drilldown" display="'290321'!G174" xr:uid="{00000000-0004-0000-0900-0000E1020000}"/>
    <hyperlink ref="H174" location="'290321'!H174" tooltip="Click to drilldown" display="'290321'!H174" xr:uid="{00000000-0004-0000-0900-0000E2020000}"/>
    <hyperlink ref="I174" location="'290321'!I174" tooltip="Click to drilldown" display="'290321'!I174" xr:uid="{00000000-0004-0000-0900-0000E3020000}"/>
    <hyperlink ref="J174" location="'290321'!J174" tooltip="Click to drilldown" display="'290321'!J174" xr:uid="{00000000-0004-0000-0900-0000E4020000}"/>
    <hyperlink ref="K174" location="'290321'!K174" tooltip="Click to drilldown" display="'290321'!K174" xr:uid="{00000000-0004-0000-0900-0000E5020000}"/>
    <hyperlink ref="L174" location="'290321'!L174" tooltip="Click to drilldown" display="'290321'!L174" xr:uid="{00000000-0004-0000-0900-0000E6020000}"/>
    <hyperlink ref="M174" location="'290321'!M174" tooltip="Click to drilldown" display="'290321'!M174" xr:uid="{00000000-0004-0000-0900-0000E7020000}"/>
    <hyperlink ref="B175" location="'290321'!B175" tooltip="Click to drilldown" display="'290321'!B175" xr:uid="{00000000-0004-0000-0900-0000E8020000}"/>
    <hyperlink ref="C175" location="'290321'!C175" tooltip="Click to drilldown" display="'290321'!C175" xr:uid="{00000000-0004-0000-0900-0000E9020000}"/>
    <hyperlink ref="D175" location="'290321'!D175" tooltip="Click to drilldown" display="'290321'!D175" xr:uid="{00000000-0004-0000-0900-0000EA020000}"/>
    <hyperlink ref="E175" location="'290321'!E175" tooltip="Click to drilldown" display="'290321'!E175" xr:uid="{00000000-0004-0000-0900-0000EB020000}"/>
    <hyperlink ref="F175" location="'290321'!F175" tooltip="Click to drilldown" display="'290321'!F175" xr:uid="{00000000-0004-0000-0900-0000EC020000}"/>
    <hyperlink ref="G175" location="'290321'!G175" tooltip="Click to drilldown" display="'290321'!G175" xr:uid="{00000000-0004-0000-0900-0000ED020000}"/>
    <hyperlink ref="H175" location="'290321'!H175" tooltip="Click to drilldown" display="'290321'!H175" xr:uid="{00000000-0004-0000-0900-0000EE020000}"/>
    <hyperlink ref="I175" location="'290321'!I175" tooltip="Click to drilldown" display="'290321'!I175" xr:uid="{00000000-0004-0000-0900-0000EF020000}"/>
    <hyperlink ref="J175" location="'290321'!J175" tooltip="Click to drilldown" display="'290321'!J175" xr:uid="{00000000-0004-0000-0900-0000F0020000}"/>
    <hyperlink ref="K175" location="'290321'!K175" tooltip="Click to drilldown" display="'290321'!K175" xr:uid="{00000000-0004-0000-0900-0000F1020000}"/>
    <hyperlink ref="L175" location="'290321'!L175" tooltip="Click to drilldown" display="'290321'!L175" xr:uid="{00000000-0004-0000-0900-0000F2020000}"/>
    <hyperlink ref="M175" location="'290321'!M175" tooltip="Click to drilldown" display="'290321'!M175" xr:uid="{00000000-0004-0000-0900-0000F3020000}"/>
    <hyperlink ref="B179" location="'290321'!B179" tooltip="Click to drilldown" display="'290321'!B179" xr:uid="{00000000-0004-0000-0900-0000F4020000}"/>
    <hyperlink ref="C179" location="'290321'!C179" tooltip="Click to drilldown" display="'290321'!C179" xr:uid="{00000000-0004-0000-0900-0000F5020000}"/>
    <hyperlink ref="D179" location="'290321'!D179" tooltip="Click to drilldown" display="'290321'!D179" xr:uid="{00000000-0004-0000-0900-0000F6020000}"/>
    <hyperlink ref="E179" location="'290321'!E179" tooltip="Click to drilldown" display="'290321'!E179" xr:uid="{00000000-0004-0000-0900-0000F7020000}"/>
    <hyperlink ref="F179" location="'290321'!F179" tooltip="Click to drilldown" display="'290321'!F179" xr:uid="{00000000-0004-0000-0900-0000F8020000}"/>
    <hyperlink ref="G179" location="'290321'!G179" tooltip="Click to drilldown" display="'290321'!G179" xr:uid="{00000000-0004-0000-0900-0000F9020000}"/>
    <hyperlink ref="H179" location="'290321'!H179" tooltip="Click to drilldown" display="'290321'!H179" xr:uid="{00000000-0004-0000-0900-0000FA020000}"/>
    <hyperlink ref="I179" location="'290321'!I179" tooltip="Click to drilldown" display="'290321'!I179" xr:uid="{00000000-0004-0000-0900-0000FB020000}"/>
    <hyperlink ref="J179" location="'290321'!J179" tooltip="Click to drilldown" display="'290321'!J179" xr:uid="{00000000-0004-0000-0900-0000FC020000}"/>
    <hyperlink ref="K179" location="'290321'!K179" tooltip="Click to drilldown" display="'290321'!K179" xr:uid="{00000000-0004-0000-0900-0000FD020000}"/>
    <hyperlink ref="L179" location="'290321'!L179" tooltip="Click to drilldown" display="'290321'!L179" xr:uid="{00000000-0004-0000-0900-0000FE020000}"/>
    <hyperlink ref="M179" location="'290321'!M179" tooltip="Click to drilldown" display="'290321'!M179" xr:uid="{00000000-0004-0000-0900-0000FF020000}"/>
    <hyperlink ref="B180" location="'290321'!B180" tooltip="Click to drilldown" display="'290321'!B180" xr:uid="{00000000-0004-0000-0900-000000030000}"/>
    <hyperlink ref="C180" location="'290321'!C180" tooltip="Click to drilldown" display="'290321'!C180" xr:uid="{00000000-0004-0000-0900-000001030000}"/>
    <hyperlink ref="D180" location="'290321'!D180" tooltip="Click to drilldown" display="'290321'!D180" xr:uid="{00000000-0004-0000-0900-000002030000}"/>
    <hyperlink ref="E180" location="'290321'!E180" tooltip="Click to drilldown" display="'290321'!E180" xr:uid="{00000000-0004-0000-0900-000003030000}"/>
    <hyperlink ref="F180" location="'290321'!F180" tooltip="Click to drilldown" display="'290321'!F180" xr:uid="{00000000-0004-0000-0900-000004030000}"/>
    <hyperlink ref="G180" location="'290321'!G180" tooltip="Click to drilldown" display="'290321'!G180" xr:uid="{00000000-0004-0000-0900-000005030000}"/>
    <hyperlink ref="H180" location="'290321'!H180" tooltip="Click to drilldown" display="'290321'!H180" xr:uid="{00000000-0004-0000-0900-000006030000}"/>
    <hyperlink ref="I180" location="'290321'!I180" tooltip="Click to drilldown" display="'290321'!I180" xr:uid="{00000000-0004-0000-0900-000007030000}"/>
    <hyperlink ref="J180" location="'290321'!J180" tooltip="Click to drilldown" display="'290321'!J180" xr:uid="{00000000-0004-0000-0900-000008030000}"/>
    <hyperlink ref="K180" location="'290321'!K180" tooltip="Click to drilldown" display="'290321'!K180" xr:uid="{00000000-0004-0000-0900-000009030000}"/>
    <hyperlink ref="L180" location="'290321'!L180" tooltip="Click to drilldown" display="'290321'!L180" xr:uid="{00000000-0004-0000-0900-00000A030000}"/>
    <hyperlink ref="M180" location="'290321'!M180" tooltip="Click to drilldown" display="'290321'!M180" xr:uid="{00000000-0004-0000-0900-00000B030000}"/>
    <hyperlink ref="B181" location="'290321'!B181" tooltip="Click to drilldown" display="'290321'!B181" xr:uid="{00000000-0004-0000-0900-00000C030000}"/>
    <hyperlink ref="C181" location="'290321'!C181" tooltip="Click to drilldown" display="'290321'!C181" xr:uid="{00000000-0004-0000-0900-00000D030000}"/>
    <hyperlink ref="D181" location="'290321'!D181" tooltip="Click to drilldown" display="'290321'!D181" xr:uid="{00000000-0004-0000-0900-00000E030000}"/>
    <hyperlink ref="E181" location="'290321'!E181" tooltip="Click to drilldown" display="'290321'!E181" xr:uid="{00000000-0004-0000-0900-00000F030000}"/>
    <hyperlink ref="F181" location="'290321'!F181" tooltip="Click to drilldown" display="'290321'!F181" xr:uid="{00000000-0004-0000-0900-000010030000}"/>
    <hyperlink ref="G181" location="'290321'!G181" tooltip="Click to drilldown" display="'290321'!G181" xr:uid="{00000000-0004-0000-0900-000011030000}"/>
    <hyperlink ref="H181" location="'290321'!H181" tooltip="Click to drilldown" display="'290321'!H181" xr:uid="{00000000-0004-0000-0900-000012030000}"/>
    <hyperlink ref="I181" location="'290321'!I181" tooltip="Click to drilldown" display="'290321'!I181" xr:uid="{00000000-0004-0000-0900-000013030000}"/>
    <hyperlink ref="J181" location="'290321'!J181" tooltip="Click to drilldown" display="'290321'!J181" xr:uid="{00000000-0004-0000-0900-000014030000}"/>
    <hyperlink ref="K181" location="'290321'!K181" tooltip="Click to drilldown" display="'290321'!K181" xr:uid="{00000000-0004-0000-0900-000015030000}"/>
    <hyperlink ref="L181" location="'290321'!L181" tooltip="Click to drilldown" display="'290321'!L181" xr:uid="{00000000-0004-0000-0900-000016030000}"/>
    <hyperlink ref="M181" location="'290321'!M181" tooltip="Click to drilldown" display="'290321'!M181" xr:uid="{00000000-0004-0000-0900-000017030000}"/>
    <hyperlink ref="B182" location="'290321'!B182" tooltip="Click to drilldown" display="'290321'!B182" xr:uid="{00000000-0004-0000-0900-000018030000}"/>
    <hyperlink ref="C182" location="'290321'!C182" tooltip="Click to drilldown" display="'290321'!C182" xr:uid="{00000000-0004-0000-0900-000019030000}"/>
    <hyperlink ref="D182" location="'290321'!D182" tooltip="Click to drilldown" display="'290321'!D182" xr:uid="{00000000-0004-0000-0900-00001A030000}"/>
    <hyperlink ref="E182" location="'290321'!E182" tooltip="Click to drilldown" display="'290321'!E182" xr:uid="{00000000-0004-0000-0900-00001B030000}"/>
    <hyperlink ref="F182" location="'290321'!F182" tooltip="Click to drilldown" display="'290321'!F182" xr:uid="{00000000-0004-0000-0900-00001C030000}"/>
    <hyperlink ref="G182" location="'290321'!G182" tooltip="Click to drilldown" display="'290321'!G182" xr:uid="{00000000-0004-0000-0900-00001D030000}"/>
    <hyperlink ref="H182" location="'290321'!H182" tooltip="Click to drilldown" display="'290321'!H182" xr:uid="{00000000-0004-0000-0900-00001E030000}"/>
    <hyperlink ref="I182" location="'290321'!I182" tooltip="Click to drilldown" display="'290321'!I182" xr:uid="{00000000-0004-0000-0900-00001F030000}"/>
    <hyperlink ref="J182" location="'290321'!J182" tooltip="Click to drilldown" display="'290321'!J182" xr:uid="{00000000-0004-0000-0900-000020030000}"/>
    <hyperlink ref="K182" location="'290321'!K182" tooltip="Click to drilldown" display="'290321'!K182" xr:uid="{00000000-0004-0000-0900-000021030000}"/>
    <hyperlink ref="L182" location="'290321'!L182" tooltip="Click to drilldown" display="'290321'!L182" xr:uid="{00000000-0004-0000-0900-000022030000}"/>
    <hyperlink ref="M182" location="'290321'!M182" tooltip="Click to drilldown" display="'290321'!M182" xr:uid="{00000000-0004-0000-0900-000023030000}"/>
    <hyperlink ref="B183" location="'290321'!B183" tooltip="Click to drilldown" display="'290321'!B183" xr:uid="{00000000-0004-0000-0900-000024030000}"/>
    <hyperlink ref="C183" location="'290321'!C183" tooltip="Click to drilldown" display="'290321'!C183" xr:uid="{00000000-0004-0000-0900-000025030000}"/>
    <hyperlink ref="D183" location="'290321'!D183" tooltip="Click to drilldown" display="'290321'!D183" xr:uid="{00000000-0004-0000-0900-000026030000}"/>
    <hyperlink ref="E183" location="'290321'!E183" tooltip="Click to drilldown" display="'290321'!E183" xr:uid="{00000000-0004-0000-0900-000027030000}"/>
    <hyperlink ref="F183" location="'290321'!F183" tooltip="Click to drilldown" display="'290321'!F183" xr:uid="{00000000-0004-0000-0900-000028030000}"/>
    <hyperlink ref="G183" location="'290321'!G183" tooltip="Click to drilldown" display="'290321'!G183" xr:uid="{00000000-0004-0000-0900-000029030000}"/>
    <hyperlink ref="H183" location="'290321'!H183" tooltip="Click to drilldown" display="'290321'!H183" xr:uid="{00000000-0004-0000-0900-00002A030000}"/>
    <hyperlink ref="I183" location="'290321'!I183" tooltip="Click to drilldown" display="'290321'!I183" xr:uid="{00000000-0004-0000-0900-00002B030000}"/>
    <hyperlink ref="J183" location="'290321'!J183" tooltip="Click to drilldown" display="'290321'!J183" xr:uid="{00000000-0004-0000-0900-00002C030000}"/>
    <hyperlink ref="K183" location="'290321'!K183" tooltip="Click to drilldown" display="'290321'!K183" xr:uid="{00000000-0004-0000-0900-00002D030000}"/>
    <hyperlink ref="L183" location="'290321'!L183" tooltip="Click to drilldown" display="'290321'!L183" xr:uid="{00000000-0004-0000-0900-00002E030000}"/>
    <hyperlink ref="M183" location="'290321'!M183" tooltip="Click to drilldown" display="'290321'!M183" xr:uid="{00000000-0004-0000-0900-00002F030000}"/>
    <hyperlink ref="B184" location="'290321'!B184" tooltip="Click to drilldown" display="'290321'!B184" xr:uid="{00000000-0004-0000-0900-000030030000}"/>
    <hyperlink ref="C184" location="'290321'!C184" tooltip="Click to drilldown" display="'290321'!C184" xr:uid="{00000000-0004-0000-0900-000031030000}"/>
    <hyperlink ref="D184" location="'290321'!D184" tooltip="Click to drilldown" display="'290321'!D184" xr:uid="{00000000-0004-0000-0900-000032030000}"/>
    <hyperlink ref="E184" location="'290321'!E184" tooltip="Click to drilldown" display="'290321'!E184" xr:uid="{00000000-0004-0000-0900-000033030000}"/>
    <hyperlink ref="F184" location="'290321'!F184" tooltip="Click to drilldown" display="'290321'!F184" xr:uid="{00000000-0004-0000-0900-000034030000}"/>
    <hyperlink ref="G184" location="'290321'!G184" tooltip="Click to drilldown" display="'290321'!G184" xr:uid="{00000000-0004-0000-0900-000035030000}"/>
    <hyperlink ref="H184" location="'290321'!H184" tooltip="Click to drilldown" display="'290321'!H184" xr:uid="{00000000-0004-0000-0900-000036030000}"/>
    <hyperlink ref="I184" location="'290321'!I184" tooltip="Click to drilldown" display="'290321'!I184" xr:uid="{00000000-0004-0000-0900-000037030000}"/>
    <hyperlink ref="J184" location="'290321'!J184" tooltip="Click to drilldown" display="'290321'!J184" xr:uid="{00000000-0004-0000-0900-000038030000}"/>
    <hyperlink ref="K184" location="'290321'!K184" tooltip="Click to drilldown" display="'290321'!K184" xr:uid="{00000000-0004-0000-0900-000039030000}"/>
    <hyperlink ref="L184" location="'290321'!L184" tooltip="Click to drilldown" display="'290321'!L184" xr:uid="{00000000-0004-0000-0900-00003A030000}"/>
    <hyperlink ref="M184" location="'290321'!M184" tooltip="Click to drilldown" display="'290321'!M184" xr:uid="{00000000-0004-0000-0900-00003B030000}"/>
    <hyperlink ref="B189" location="'290321'!B189" tooltip="Click to drilldown" display="'290321'!B189" xr:uid="{00000000-0004-0000-0900-00003C030000}"/>
    <hyperlink ref="C189" location="'290321'!C189" tooltip="Click to drilldown" display="'290321'!C189" xr:uid="{00000000-0004-0000-0900-00003D030000}"/>
    <hyperlink ref="D189" location="'290321'!D189" tooltip="Click to drilldown" display="'290321'!D189" xr:uid="{00000000-0004-0000-0900-00003E030000}"/>
    <hyperlink ref="E189" location="'290321'!E189" tooltip="Click to drilldown" display="'290321'!E189" xr:uid="{00000000-0004-0000-0900-00003F030000}"/>
    <hyperlink ref="F189" location="'290321'!F189" tooltip="Click to drilldown" display="'290321'!F189" xr:uid="{00000000-0004-0000-0900-000040030000}"/>
    <hyperlink ref="G189" location="'290321'!G189" tooltip="Click to drilldown" display="'290321'!G189" xr:uid="{00000000-0004-0000-0900-000041030000}"/>
    <hyperlink ref="H189" location="'290321'!H189" tooltip="Click to drilldown" display="'290321'!H189" xr:uid="{00000000-0004-0000-0900-000042030000}"/>
    <hyperlink ref="I189" location="'290321'!I189" tooltip="Click to drilldown" display="'290321'!I189" xr:uid="{00000000-0004-0000-0900-000043030000}"/>
    <hyperlink ref="J189" location="'290321'!J189" tooltip="Click to drilldown" display="'290321'!J189" xr:uid="{00000000-0004-0000-0900-000044030000}"/>
    <hyperlink ref="K189" location="'290321'!K189" tooltip="Click to drilldown" display="'290321'!K189" xr:uid="{00000000-0004-0000-0900-000045030000}"/>
    <hyperlink ref="L189" location="'290321'!L189" tooltip="Click to drilldown" display="'290321'!L189" xr:uid="{00000000-0004-0000-0900-000046030000}"/>
    <hyperlink ref="M189" location="'290321'!M189" tooltip="Click to drilldown" display="'290321'!M189" xr:uid="{00000000-0004-0000-0900-000047030000}"/>
    <hyperlink ref="B195" location="'290321'!B195" tooltip="Click to drilldown" display="'290321'!B195" xr:uid="{00000000-0004-0000-0900-000048030000}"/>
    <hyperlink ref="C195" location="'290321'!C195" tooltip="Click to drilldown" display="'290321'!C195" xr:uid="{00000000-0004-0000-0900-000049030000}"/>
    <hyperlink ref="D195" location="'290321'!D195" tooltip="Click to drilldown" display="'290321'!D195" xr:uid="{00000000-0004-0000-0900-00004A030000}"/>
    <hyperlink ref="E195" location="'290321'!E195" tooltip="Click to drilldown" display="'290321'!E195" xr:uid="{00000000-0004-0000-0900-00004B030000}"/>
    <hyperlink ref="F195" location="'290321'!F195" tooltip="Click to drilldown" display="'290321'!F195" xr:uid="{00000000-0004-0000-0900-00004C030000}"/>
    <hyperlink ref="G195" location="'290321'!G195" tooltip="Click to drilldown" display="'290321'!G195" xr:uid="{00000000-0004-0000-0900-00004D030000}"/>
    <hyperlink ref="H195" location="'290321'!H195" tooltip="Click to drilldown" display="'290321'!H195" xr:uid="{00000000-0004-0000-0900-00004E030000}"/>
    <hyperlink ref="I195" location="'290321'!I195" tooltip="Click to drilldown" display="'290321'!I195" xr:uid="{00000000-0004-0000-0900-00004F030000}"/>
    <hyperlink ref="J195" location="'290321'!J195" tooltip="Click to drilldown" display="'290321'!J195" xr:uid="{00000000-0004-0000-0900-000050030000}"/>
    <hyperlink ref="K195" location="'290321'!K195" tooltip="Click to drilldown" display="'290321'!K195" xr:uid="{00000000-0004-0000-0900-000051030000}"/>
    <hyperlink ref="L195" location="'290321'!L195" tooltip="Click to drilldown" display="'290321'!L195" xr:uid="{00000000-0004-0000-0900-000052030000}"/>
    <hyperlink ref="M195" location="'290321'!M195" tooltip="Click to drilldown" display="'290321'!M195" xr:uid="{00000000-0004-0000-0900-000053030000}"/>
    <hyperlink ref="B199" location="'290321'!B199" tooltip="Click to drilldown" display="'290321'!B199" xr:uid="{00000000-0004-0000-0900-000054030000}"/>
    <hyperlink ref="C199" location="'290321'!C199" tooltip="Click to drilldown" display="'290321'!C199" xr:uid="{00000000-0004-0000-0900-000055030000}"/>
    <hyperlink ref="D199" location="'290321'!D199" tooltip="Click to drilldown" display="'290321'!D199" xr:uid="{00000000-0004-0000-0900-000056030000}"/>
    <hyperlink ref="E199" location="'290321'!E199" tooltip="Click to drilldown" display="'290321'!E199" xr:uid="{00000000-0004-0000-0900-000057030000}"/>
    <hyperlink ref="F199" location="'290321'!F199" tooltip="Click to drilldown" display="'290321'!F199" xr:uid="{00000000-0004-0000-0900-000058030000}"/>
    <hyperlink ref="G199" location="'290321'!G199" tooltip="Click to drilldown" display="'290321'!G199" xr:uid="{00000000-0004-0000-0900-000059030000}"/>
    <hyperlink ref="H199" location="'290321'!H199" tooltip="Click to drilldown" display="'290321'!H199" xr:uid="{00000000-0004-0000-0900-00005A030000}"/>
    <hyperlink ref="I199" location="'290321'!I199" tooltip="Click to drilldown" display="'290321'!I199" xr:uid="{00000000-0004-0000-0900-00005B030000}"/>
    <hyperlink ref="J199" location="'290321'!J199" tooltip="Click to drilldown" display="'290321'!J199" xr:uid="{00000000-0004-0000-0900-00005C030000}"/>
    <hyperlink ref="K199" location="'290321'!K199" tooltip="Click to drilldown" display="'290321'!K199" xr:uid="{00000000-0004-0000-0900-00005D030000}"/>
    <hyperlink ref="L199" location="'290321'!L199" tooltip="Click to drilldown" display="'290321'!L199" xr:uid="{00000000-0004-0000-0900-00005E030000}"/>
    <hyperlink ref="M199" location="'290321'!M199" tooltip="Click to drilldown" display="'290321'!M199" xr:uid="{00000000-0004-0000-0900-00005F030000}"/>
    <hyperlink ref="B204" location="'290321'!B204" tooltip="Click to drilldown" display="'290321'!B204" xr:uid="{00000000-0004-0000-0900-000060030000}"/>
    <hyperlink ref="C204" location="'290321'!C204" tooltip="Click to drilldown" display="'290321'!C204" xr:uid="{00000000-0004-0000-0900-000061030000}"/>
    <hyperlink ref="D204" location="'290321'!D204" tooltip="Click to drilldown" display="'290321'!D204" xr:uid="{00000000-0004-0000-0900-000062030000}"/>
    <hyperlink ref="E204" location="'290321'!E204" tooltip="Click to drilldown" display="'290321'!E204" xr:uid="{00000000-0004-0000-0900-000063030000}"/>
    <hyperlink ref="F204" location="'290321'!F204" tooltip="Click to drilldown" display="'290321'!F204" xr:uid="{00000000-0004-0000-0900-000064030000}"/>
    <hyperlink ref="G204" location="'290321'!G204" tooltip="Click to drilldown" display="'290321'!G204" xr:uid="{00000000-0004-0000-0900-000065030000}"/>
    <hyperlink ref="H204" location="'290321'!H204" tooltip="Click to drilldown" display="'290321'!H204" xr:uid="{00000000-0004-0000-0900-000066030000}"/>
    <hyperlink ref="I204" location="'290321'!I204" tooltip="Click to drilldown" display="'290321'!I204" xr:uid="{00000000-0004-0000-0900-000067030000}"/>
    <hyperlink ref="J204" location="'290321'!J204" tooltip="Click to drilldown" display="'290321'!J204" xr:uid="{00000000-0004-0000-0900-000068030000}"/>
    <hyperlink ref="K204" location="'290321'!K204" tooltip="Click to drilldown" display="'290321'!K204" xr:uid="{00000000-0004-0000-0900-000069030000}"/>
    <hyperlink ref="L204" location="'290321'!L204" tooltip="Click to drilldown" display="'290321'!L204" xr:uid="{00000000-0004-0000-0900-00006A030000}"/>
    <hyperlink ref="M204" location="'290321'!M204" tooltip="Click to drilldown" display="'290321'!M204" xr:uid="{00000000-0004-0000-0900-00006B030000}"/>
    <hyperlink ref="B209" location="'290321'!B209" tooltip="Click to drilldown" display="'290321'!B209" xr:uid="{00000000-0004-0000-0900-00006C030000}"/>
    <hyperlink ref="C209" location="'290321'!C209" tooltip="Click to drilldown" display="'290321'!C209" xr:uid="{00000000-0004-0000-0900-00006D030000}"/>
    <hyperlink ref="D209" location="'290321'!D209" tooltip="Click to drilldown" display="'290321'!D209" xr:uid="{00000000-0004-0000-0900-00006E030000}"/>
    <hyperlink ref="E209" location="'290321'!E209" tooltip="Click to drilldown" display="'290321'!E209" xr:uid="{00000000-0004-0000-0900-00006F030000}"/>
    <hyperlink ref="F209" location="'290321'!F209" tooltip="Click to drilldown" display="'290321'!F209" xr:uid="{00000000-0004-0000-0900-000070030000}"/>
    <hyperlink ref="G209" location="'290321'!G209" tooltip="Click to drilldown" display="'290321'!G209" xr:uid="{00000000-0004-0000-0900-000071030000}"/>
    <hyperlink ref="H209" location="'290321'!H209" tooltip="Click to drilldown" display="'290321'!H209" xr:uid="{00000000-0004-0000-0900-000072030000}"/>
    <hyperlink ref="I209" location="'290321'!I209" tooltip="Click to drilldown" display="'290321'!I209" xr:uid="{00000000-0004-0000-0900-000073030000}"/>
    <hyperlink ref="J209" location="'290321'!J209" tooltip="Click to drilldown" display="'290321'!J209" xr:uid="{00000000-0004-0000-0900-000074030000}"/>
    <hyperlink ref="K209" location="'290321'!K209" tooltip="Click to drilldown" display="'290321'!K209" xr:uid="{00000000-0004-0000-0900-000075030000}"/>
    <hyperlink ref="L209" location="'290321'!L209" tooltip="Click to drilldown" display="'290321'!L209" xr:uid="{00000000-0004-0000-0900-000076030000}"/>
    <hyperlink ref="M209" location="'290321'!M209" tooltip="Click to drilldown" display="'290321'!M209" xr:uid="{00000000-0004-0000-0900-000077030000}"/>
    <hyperlink ref="B210" location="'290321'!B210" tooltip="Click to drilldown" display="'290321'!B210" xr:uid="{00000000-0004-0000-0900-000078030000}"/>
    <hyperlink ref="C210" location="'290321'!C210" tooltip="Click to drilldown" display="'290321'!C210" xr:uid="{00000000-0004-0000-0900-000079030000}"/>
    <hyperlink ref="D210" location="'290321'!D210" tooltip="Click to drilldown" display="'290321'!D210" xr:uid="{00000000-0004-0000-0900-00007A030000}"/>
    <hyperlink ref="E210" location="'290321'!E210" tooltip="Click to drilldown" display="'290321'!E210" xr:uid="{00000000-0004-0000-0900-00007B030000}"/>
    <hyperlink ref="F210" location="'290321'!F210" tooltip="Click to drilldown" display="'290321'!F210" xr:uid="{00000000-0004-0000-0900-00007C030000}"/>
    <hyperlink ref="G210" location="'290321'!G210" tooltip="Click to drilldown" display="'290321'!G210" xr:uid="{00000000-0004-0000-0900-00007D030000}"/>
    <hyperlink ref="H210" location="'290321'!H210" tooltip="Click to drilldown" display="'290321'!H210" xr:uid="{00000000-0004-0000-0900-00007E030000}"/>
    <hyperlink ref="I210" location="'290321'!I210" tooltip="Click to drilldown" display="'290321'!I210" xr:uid="{00000000-0004-0000-0900-00007F030000}"/>
    <hyperlink ref="J210" location="'290321'!J210" tooltip="Click to drilldown" display="'290321'!J210" xr:uid="{00000000-0004-0000-0900-000080030000}"/>
    <hyperlink ref="K210" location="'290321'!K210" tooltip="Click to drilldown" display="'290321'!K210" xr:uid="{00000000-0004-0000-0900-000081030000}"/>
    <hyperlink ref="L210" location="'290321'!L210" tooltip="Click to drilldown" display="'290321'!L210" xr:uid="{00000000-0004-0000-0900-000082030000}"/>
    <hyperlink ref="M210" location="'290321'!M210" tooltip="Click to drilldown" display="'290321'!M210" xr:uid="{00000000-0004-0000-0900-000083030000}"/>
    <hyperlink ref="B211" location="'290321'!B211" tooltip="Click to drilldown" display="'290321'!B211" xr:uid="{00000000-0004-0000-0900-000084030000}"/>
    <hyperlink ref="C211" location="'290321'!C211" tooltip="Click to drilldown" display="'290321'!C211" xr:uid="{00000000-0004-0000-0900-000085030000}"/>
    <hyperlink ref="D211" location="'290321'!D211" tooltip="Click to drilldown" display="'290321'!D211" xr:uid="{00000000-0004-0000-0900-000086030000}"/>
    <hyperlink ref="E211" location="'290321'!E211" tooltip="Click to drilldown" display="'290321'!E211" xr:uid="{00000000-0004-0000-0900-000087030000}"/>
    <hyperlink ref="F211" location="'290321'!F211" tooltip="Click to drilldown" display="'290321'!F211" xr:uid="{00000000-0004-0000-0900-000088030000}"/>
    <hyperlink ref="G211" location="'290321'!G211" tooltip="Click to drilldown" display="'290321'!G211" xr:uid="{00000000-0004-0000-0900-000089030000}"/>
    <hyperlink ref="H211" location="'290321'!H211" tooltip="Click to drilldown" display="'290321'!H211" xr:uid="{00000000-0004-0000-0900-00008A030000}"/>
    <hyperlink ref="I211" location="'290321'!I211" tooltip="Click to drilldown" display="'290321'!I211" xr:uid="{00000000-0004-0000-0900-00008B030000}"/>
    <hyperlink ref="J211" location="'290321'!J211" tooltip="Click to drilldown" display="'290321'!J211" xr:uid="{00000000-0004-0000-0900-00008C030000}"/>
    <hyperlink ref="K211" location="'290321'!K211" tooltip="Click to drilldown" display="'290321'!K211" xr:uid="{00000000-0004-0000-0900-00008D030000}"/>
    <hyperlink ref="L211" location="'290321'!L211" tooltip="Click to drilldown" display="'290321'!L211" xr:uid="{00000000-0004-0000-0900-00008E030000}"/>
    <hyperlink ref="M211" location="'290321'!M211" tooltip="Click to drilldown" display="'290321'!M211" xr:uid="{00000000-0004-0000-0900-00008F030000}"/>
    <hyperlink ref="B223" location="'290321'!B223" tooltip="Click to drilldown" display="'290321'!B223" xr:uid="{00000000-0004-0000-0900-000090030000}"/>
    <hyperlink ref="C223" location="'290321'!C223" tooltip="Click to drilldown" display="'290321'!C223" xr:uid="{00000000-0004-0000-0900-000091030000}"/>
    <hyperlink ref="D223" location="'290321'!D223" tooltip="Click to drilldown" display="'290321'!D223" xr:uid="{00000000-0004-0000-0900-000092030000}"/>
    <hyperlink ref="E223" location="'290321'!E223" tooltip="Click to drilldown" display="'290321'!E223" xr:uid="{00000000-0004-0000-0900-000093030000}"/>
    <hyperlink ref="F223" location="'290321'!F223" tooltip="Click to drilldown" display="'290321'!F223" xr:uid="{00000000-0004-0000-0900-000094030000}"/>
    <hyperlink ref="G223" location="'290321'!G223" tooltip="Click to drilldown" display="'290321'!G223" xr:uid="{00000000-0004-0000-0900-000095030000}"/>
    <hyperlink ref="H223" location="'290321'!H223" tooltip="Click to drilldown" display="'290321'!H223" xr:uid="{00000000-0004-0000-0900-000096030000}"/>
    <hyperlink ref="I223" location="'290321'!I223" tooltip="Click to drilldown" display="'290321'!I223" xr:uid="{00000000-0004-0000-0900-000097030000}"/>
    <hyperlink ref="J223" location="'290321'!J223" tooltip="Click to drilldown" display="'290321'!J223" xr:uid="{00000000-0004-0000-0900-000098030000}"/>
    <hyperlink ref="K223" location="'290321'!K223" tooltip="Click to drilldown" display="'290321'!K223" xr:uid="{00000000-0004-0000-0900-000099030000}"/>
    <hyperlink ref="L223" location="'290321'!L223" tooltip="Click to drilldown" display="'290321'!L223" xr:uid="{00000000-0004-0000-0900-00009A030000}"/>
    <hyperlink ref="M223" location="'290321'!M223" tooltip="Click to drilldown" display="'290321'!M223" xr:uid="{00000000-0004-0000-0900-00009B030000}"/>
    <hyperlink ref="B224" location="'290321'!B224" tooltip="Click to drilldown" display="'290321'!B224" xr:uid="{00000000-0004-0000-0900-00009C030000}"/>
    <hyperlink ref="C224" location="'290321'!C224" tooltip="Click to drilldown" display="'290321'!C224" xr:uid="{00000000-0004-0000-0900-00009D030000}"/>
    <hyperlink ref="D224" location="'290321'!D224" tooltip="Click to drilldown" display="'290321'!D224" xr:uid="{00000000-0004-0000-0900-00009E030000}"/>
    <hyperlink ref="E224" location="'290321'!E224" tooltip="Click to drilldown" display="'290321'!E224" xr:uid="{00000000-0004-0000-0900-00009F030000}"/>
    <hyperlink ref="F224" location="'290321'!F224" tooltip="Click to drilldown" display="'290321'!F224" xr:uid="{00000000-0004-0000-0900-0000A0030000}"/>
    <hyperlink ref="G224" location="'290321'!G224" tooltip="Click to drilldown" display="'290321'!G224" xr:uid="{00000000-0004-0000-0900-0000A1030000}"/>
    <hyperlink ref="H224" location="'290321'!H224" tooltip="Click to drilldown" display="'290321'!H224" xr:uid="{00000000-0004-0000-0900-0000A2030000}"/>
    <hyperlink ref="I224" location="'290321'!I224" tooltip="Click to drilldown" display="'290321'!I224" xr:uid="{00000000-0004-0000-0900-0000A3030000}"/>
    <hyperlink ref="J224" location="'290321'!J224" tooltip="Click to drilldown" display="'290321'!J224" xr:uid="{00000000-0004-0000-0900-0000A4030000}"/>
    <hyperlink ref="K224" location="'290321'!K224" tooltip="Click to drilldown" display="'290321'!K224" xr:uid="{00000000-0004-0000-0900-0000A5030000}"/>
    <hyperlink ref="L224" location="'290321'!L224" tooltip="Click to drilldown" display="'290321'!L224" xr:uid="{00000000-0004-0000-0900-0000A6030000}"/>
    <hyperlink ref="M224" location="'290321'!M224" tooltip="Click to drilldown" display="'290321'!M224" xr:uid="{00000000-0004-0000-0900-0000A7030000}"/>
    <hyperlink ref="B225" location="'290321'!B225" tooltip="Click to drilldown" display="'290321'!B225" xr:uid="{00000000-0004-0000-0900-0000A8030000}"/>
    <hyperlink ref="C225" location="'290321'!C225" tooltip="Click to drilldown" display="'290321'!C225" xr:uid="{00000000-0004-0000-0900-0000A9030000}"/>
    <hyperlink ref="D225" location="'290321'!D225" tooltip="Click to drilldown" display="'290321'!D225" xr:uid="{00000000-0004-0000-0900-0000AA030000}"/>
    <hyperlink ref="E225" location="'290321'!E225" tooltip="Click to drilldown" display="'290321'!E225" xr:uid="{00000000-0004-0000-0900-0000AB030000}"/>
    <hyperlink ref="F225" location="'290321'!F225" tooltip="Click to drilldown" display="'290321'!F225" xr:uid="{00000000-0004-0000-0900-0000AC030000}"/>
    <hyperlink ref="G225" location="'290321'!G225" tooltip="Click to drilldown" display="'290321'!G225" xr:uid="{00000000-0004-0000-0900-0000AD030000}"/>
    <hyperlink ref="H225" location="'290321'!H225" tooltip="Click to drilldown" display="'290321'!H225" xr:uid="{00000000-0004-0000-0900-0000AE030000}"/>
    <hyperlink ref="I225" location="'290321'!I225" tooltip="Click to drilldown" display="'290321'!I225" xr:uid="{00000000-0004-0000-0900-0000AF030000}"/>
    <hyperlink ref="J225" location="'290321'!J225" tooltip="Click to drilldown" display="'290321'!J225" xr:uid="{00000000-0004-0000-0900-0000B0030000}"/>
    <hyperlink ref="K225" location="'290321'!K225" tooltip="Click to drilldown" display="'290321'!K225" xr:uid="{00000000-0004-0000-0900-0000B1030000}"/>
    <hyperlink ref="L225" location="'290321'!L225" tooltip="Click to drilldown" display="'290321'!L225" xr:uid="{00000000-0004-0000-0900-0000B2030000}"/>
    <hyperlink ref="M225" location="'290321'!M225" tooltip="Click to drilldown" display="'290321'!M225" xr:uid="{00000000-0004-0000-0900-0000B3030000}"/>
    <hyperlink ref="B226" location="'290321'!B226" tooltip="Click to drilldown" display="'290321'!B226" xr:uid="{00000000-0004-0000-0900-0000B4030000}"/>
    <hyperlink ref="C226" location="'290321'!C226" tooltip="Click to drilldown" display="'290321'!C226" xr:uid="{00000000-0004-0000-0900-0000B5030000}"/>
    <hyperlink ref="D226" location="'290321'!D226" tooltip="Click to drilldown" display="'290321'!D226" xr:uid="{00000000-0004-0000-0900-0000B6030000}"/>
    <hyperlink ref="E226" location="'290321'!E226" tooltip="Click to drilldown" display="'290321'!E226" xr:uid="{00000000-0004-0000-0900-0000B7030000}"/>
    <hyperlink ref="F226" location="'290321'!F226" tooltip="Click to drilldown" display="'290321'!F226" xr:uid="{00000000-0004-0000-0900-0000B8030000}"/>
    <hyperlink ref="G226" location="'290321'!G226" tooltip="Click to drilldown" display="'290321'!G226" xr:uid="{00000000-0004-0000-0900-0000B9030000}"/>
    <hyperlink ref="H226" location="'290321'!H226" tooltip="Click to drilldown" display="'290321'!H226" xr:uid="{00000000-0004-0000-0900-0000BA030000}"/>
    <hyperlink ref="I226" location="'290321'!I226" tooltip="Click to drilldown" display="'290321'!I226" xr:uid="{00000000-0004-0000-0900-0000BB030000}"/>
    <hyperlink ref="J226" location="'290321'!J226" tooltip="Click to drilldown" display="'290321'!J226" xr:uid="{00000000-0004-0000-0900-0000BC030000}"/>
    <hyperlink ref="K226" location="'290321'!K226" tooltip="Click to drilldown" display="'290321'!K226" xr:uid="{00000000-0004-0000-0900-0000BD030000}"/>
    <hyperlink ref="L226" location="'290321'!L226" tooltip="Click to drilldown" display="'290321'!L226" xr:uid="{00000000-0004-0000-0900-0000BE030000}"/>
    <hyperlink ref="M226" location="'290321'!M226" tooltip="Click to drilldown" display="'290321'!M226" xr:uid="{00000000-0004-0000-0900-0000BF030000}"/>
    <hyperlink ref="B227" location="'290321'!B227" tooltip="Click to drilldown" display="'290321'!B227" xr:uid="{00000000-0004-0000-0900-0000C0030000}"/>
    <hyperlink ref="C227" location="'290321'!C227" tooltip="Click to drilldown" display="'290321'!C227" xr:uid="{00000000-0004-0000-0900-0000C1030000}"/>
    <hyperlink ref="D227" location="'290321'!D227" tooltip="Click to drilldown" display="'290321'!D227" xr:uid="{00000000-0004-0000-0900-0000C2030000}"/>
    <hyperlink ref="E227" location="'290321'!E227" tooltip="Click to drilldown" display="'290321'!E227" xr:uid="{00000000-0004-0000-0900-0000C3030000}"/>
    <hyperlink ref="F227" location="'290321'!F227" tooltip="Click to drilldown" display="'290321'!F227" xr:uid="{00000000-0004-0000-0900-0000C4030000}"/>
    <hyperlink ref="G227" location="'290321'!G227" tooltip="Click to drilldown" display="'290321'!G227" xr:uid="{00000000-0004-0000-0900-0000C5030000}"/>
    <hyperlink ref="H227" location="'290321'!H227" tooltip="Click to drilldown" display="'290321'!H227" xr:uid="{00000000-0004-0000-0900-0000C6030000}"/>
    <hyperlink ref="I227" location="'290321'!I227" tooltip="Click to drilldown" display="'290321'!I227" xr:uid="{00000000-0004-0000-0900-0000C7030000}"/>
    <hyperlink ref="J227" location="'290321'!J227" tooltip="Click to drilldown" display="'290321'!J227" xr:uid="{00000000-0004-0000-0900-0000C8030000}"/>
    <hyperlink ref="K227" location="'290321'!K227" tooltip="Click to drilldown" display="'290321'!K227" xr:uid="{00000000-0004-0000-0900-0000C9030000}"/>
    <hyperlink ref="L227" location="'290321'!L227" tooltip="Click to drilldown" display="'290321'!L227" xr:uid="{00000000-0004-0000-0900-0000CA030000}"/>
    <hyperlink ref="M227" location="'290321'!M227" tooltip="Click to drilldown" display="'290321'!M227" xr:uid="{00000000-0004-0000-0900-0000CB030000}"/>
    <hyperlink ref="B228" location="'290321'!B228" tooltip="Click to drilldown" display="'290321'!B228" xr:uid="{00000000-0004-0000-0900-0000CC030000}"/>
    <hyperlink ref="C228" location="'290321'!C228" tooltip="Click to drilldown" display="'290321'!C228" xr:uid="{00000000-0004-0000-0900-0000CD030000}"/>
    <hyperlink ref="D228" location="'290321'!D228" tooltip="Click to drilldown" display="'290321'!D228" xr:uid="{00000000-0004-0000-0900-0000CE030000}"/>
    <hyperlink ref="E228" location="'290321'!E228" tooltip="Click to drilldown" display="'290321'!E228" xr:uid="{00000000-0004-0000-0900-0000CF030000}"/>
    <hyperlink ref="F228" location="'290321'!F228" tooltip="Click to drilldown" display="'290321'!F228" xr:uid="{00000000-0004-0000-0900-0000D0030000}"/>
    <hyperlink ref="G228" location="'290321'!G228" tooltip="Click to drilldown" display="'290321'!G228" xr:uid="{00000000-0004-0000-0900-0000D1030000}"/>
    <hyperlink ref="H228" location="'290321'!H228" tooltip="Click to drilldown" display="'290321'!H228" xr:uid="{00000000-0004-0000-0900-0000D2030000}"/>
    <hyperlink ref="I228" location="'290321'!I228" tooltip="Click to drilldown" display="'290321'!I228" xr:uid="{00000000-0004-0000-0900-0000D3030000}"/>
    <hyperlink ref="J228" location="'290321'!J228" tooltip="Click to drilldown" display="'290321'!J228" xr:uid="{00000000-0004-0000-0900-0000D4030000}"/>
    <hyperlink ref="K228" location="'290321'!K228" tooltip="Click to drilldown" display="'290321'!K228" xr:uid="{00000000-0004-0000-0900-0000D5030000}"/>
    <hyperlink ref="L228" location="'290321'!L228" tooltip="Click to drilldown" display="'290321'!L228" xr:uid="{00000000-0004-0000-0900-0000D6030000}"/>
    <hyperlink ref="M228" location="'290321'!M228" tooltip="Click to drilldown" display="'290321'!M228" xr:uid="{00000000-0004-0000-0900-0000D7030000}"/>
    <hyperlink ref="B232" location="'290321'!B232" tooltip="Click to drilldown" display="'290321'!B232" xr:uid="{00000000-0004-0000-0900-0000D8030000}"/>
    <hyperlink ref="C232" location="'290321'!C232" tooltip="Click to drilldown" display="'290321'!C232" xr:uid="{00000000-0004-0000-0900-0000D9030000}"/>
    <hyperlink ref="D232" location="'290321'!D232" tooltip="Click to drilldown" display="'290321'!D232" xr:uid="{00000000-0004-0000-0900-0000DA030000}"/>
    <hyperlink ref="E232" location="'290321'!E232" tooltip="Click to drilldown" display="'290321'!E232" xr:uid="{00000000-0004-0000-0900-0000DB030000}"/>
    <hyperlink ref="F232" location="'290321'!F232" tooltip="Click to drilldown" display="'290321'!F232" xr:uid="{00000000-0004-0000-0900-0000DC030000}"/>
    <hyperlink ref="G232" location="'290321'!G232" tooltip="Click to drilldown" display="'290321'!G232" xr:uid="{00000000-0004-0000-0900-0000DD030000}"/>
    <hyperlink ref="H232" location="'290321'!H232" tooltip="Click to drilldown" display="'290321'!H232" xr:uid="{00000000-0004-0000-0900-0000DE030000}"/>
    <hyperlink ref="I232" location="'290321'!I232" tooltip="Click to drilldown" display="'290321'!I232" xr:uid="{00000000-0004-0000-0900-0000DF030000}"/>
    <hyperlink ref="J232" location="'290321'!J232" tooltip="Click to drilldown" display="'290321'!J232" xr:uid="{00000000-0004-0000-0900-0000E0030000}"/>
    <hyperlink ref="K232" location="'290321'!K232" tooltip="Click to drilldown" display="'290321'!K232" xr:uid="{00000000-0004-0000-0900-0000E1030000}"/>
    <hyperlink ref="L232" location="'290321'!L232" tooltip="Click to drilldown" display="'290321'!L232" xr:uid="{00000000-0004-0000-0900-0000E2030000}"/>
    <hyperlink ref="M232" location="'290321'!M232" tooltip="Click to drilldown" display="'290321'!M232" xr:uid="{00000000-0004-0000-0900-0000E3030000}"/>
    <hyperlink ref="B233" location="'290321'!B233" tooltip="Click to drilldown" display="'290321'!B233" xr:uid="{00000000-0004-0000-0900-0000E4030000}"/>
    <hyperlink ref="C233" location="'290321'!C233" tooltip="Click to drilldown" display="'290321'!C233" xr:uid="{00000000-0004-0000-0900-0000E5030000}"/>
    <hyperlink ref="D233" location="'290321'!D233" tooltip="Click to drilldown" display="'290321'!D233" xr:uid="{00000000-0004-0000-0900-0000E6030000}"/>
    <hyperlink ref="E233" location="'290321'!E233" tooltip="Click to drilldown" display="'290321'!E233" xr:uid="{00000000-0004-0000-0900-0000E7030000}"/>
    <hyperlink ref="F233" location="'290321'!F233" tooltip="Click to drilldown" display="'290321'!F233" xr:uid="{00000000-0004-0000-0900-0000E8030000}"/>
    <hyperlink ref="G233" location="'290321'!G233" tooltip="Click to drilldown" display="'290321'!G233" xr:uid="{00000000-0004-0000-0900-0000E9030000}"/>
    <hyperlink ref="H233" location="'290321'!H233" tooltip="Click to drilldown" display="'290321'!H233" xr:uid="{00000000-0004-0000-0900-0000EA030000}"/>
    <hyperlink ref="I233" location="'290321'!I233" tooltip="Click to drilldown" display="'290321'!I233" xr:uid="{00000000-0004-0000-0900-0000EB030000}"/>
    <hyperlink ref="J233" location="'290321'!J233" tooltip="Click to drilldown" display="'290321'!J233" xr:uid="{00000000-0004-0000-0900-0000EC030000}"/>
    <hyperlink ref="K233" location="'290321'!K233" tooltip="Click to drilldown" display="'290321'!K233" xr:uid="{00000000-0004-0000-0900-0000ED030000}"/>
    <hyperlink ref="L233" location="'290321'!L233" tooltip="Click to drilldown" display="'290321'!L233" xr:uid="{00000000-0004-0000-0900-0000EE030000}"/>
    <hyperlink ref="M233" location="'290321'!M233" tooltip="Click to drilldown" display="'290321'!M233" xr:uid="{00000000-0004-0000-0900-0000EF030000}"/>
    <hyperlink ref="B234" location="'290321'!B234" tooltip="Click to drilldown" display="'290321'!B234" xr:uid="{00000000-0004-0000-0900-0000F0030000}"/>
    <hyperlink ref="C234" location="'290321'!C234" tooltip="Click to drilldown" display="'290321'!C234" xr:uid="{00000000-0004-0000-0900-0000F1030000}"/>
    <hyperlink ref="D234" location="'290321'!D234" tooltip="Click to drilldown" display="'290321'!D234" xr:uid="{00000000-0004-0000-0900-0000F2030000}"/>
    <hyperlink ref="E234" location="'290321'!E234" tooltip="Click to drilldown" display="'290321'!E234" xr:uid="{00000000-0004-0000-0900-0000F3030000}"/>
    <hyperlink ref="F234" location="'290321'!F234" tooltip="Click to drilldown" display="'290321'!F234" xr:uid="{00000000-0004-0000-0900-0000F4030000}"/>
    <hyperlink ref="G234" location="'290321'!G234" tooltip="Click to drilldown" display="'290321'!G234" xr:uid="{00000000-0004-0000-0900-0000F5030000}"/>
    <hyperlink ref="H234" location="'290321'!H234" tooltip="Click to drilldown" display="'290321'!H234" xr:uid="{00000000-0004-0000-0900-0000F6030000}"/>
    <hyperlink ref="I234" location="'290321'!I234" tooltip="Click to drilldown" display="'290321'!I234" xr:uid="{00000000-0004-0000-0900-0000F7030000}"/>
    <hyperlink ref="J234" location="'290321'!J234" tooltip="Click to drilldown" display="'290321'!J234" xr:uid="{00000000-0004-0000-0900-0000F8030000}"/>
    <hyperlink ref="K234" location="'290321'!K234" tooltip="Click to drilldown" display="'290321'!K234" xr:uid="{00000000-0004-0000-0900-0000F9030000}"/>
    <hyperlink ref="L234" location="'290321'!L234" tooltip="Click to drilldown" display="'290321'!L234" xr:uid="{00000000-0004-0000-0900-0000FA030000}"/>
    <hyperlink ref="M234" location="'290321'!M234" tooltip="Click to drilldown" display="'290321'!M234" xr:uid="{00000000-0004-0000-0900-0000FB030000}"/>
    <hyperlink ref="B235" location="'290321'!B235" tooltip="Click to drilldown" display="'290321'!B235" xr:uid="{00000000-0004-0000-0900-0000FC030000}"/>
    <hyperlink ref="C235" location="'290321'!C235" tooltip="Click to drilldown" display="'290321'!C235" xr:uid="{00000000-0004-0000-0900-0000FD030000}"/>
    <hyperlink ref="D235" location="'290321'!D235" tooltip="Click to drilldown" display="'290321'!D235" xr:uid="{00000000-0004-0000-0900-0000FE030000}"/>
    <hyperlink ref="E235" location="'290321'!E235" tooltip="Click to drilldown" display="'290321'!E235" xr:uid="{00000000-0004-0000-0900-0000FF030000}"/>
    <hyperlink ref="F235" location="'290321'!F235" tooltip="Click to drilldown" display="'290321'!F235" xr:uid="{00000000-0004-0000-0900-000000040000}"/>
    <hyperlink ref="G235" location="'290321'!G235" tooltip="Click to drilldown" display="'290321'!G235" xr:uid="{00000000-0004-0000-0900-000001040000}"/>
    <hyperlink ref="H235" location="'290321'!H235" tooltip="Click to drilldown" display="'290321'!H235" xr:uid="{00000000-0004-0000-0900-000002040000}"/>
    <hyperlink ref="I235" location="'290321'!I235" tooltip="Click to drilldown" display="'290321'!I235" xr:uid="{00000000-0004-0000-0900-000003040000}"/>
    <hyperlink ref="J235" location="'290321'!J235" tooltip="Click to drilldown" display="'290321'!J235" xr:uid="{00000000-0004-0000-0900-000004040000}"/>
    <hyperlink ref="K235" location="'290321'!K235" tooltip="Click to drilldown" display="'290321'!K235" xr:uid="{00000000-0004-0000-0900-000005040000}"/>
    <hyperlink ref="L235" location="'290321'!L235" tooltip="Click to drilldown" display="'290321'!L235" xr:uid="{00000000-0004-0000-0900-000006040000}"/>
    <hyperlink ref="M235" location="'290321'!M235" tooltip="Click to drilldown" display="'290321'!M235" xr:uid="{00000000-0004-0000-0900-000007040000}"/>
    <hyperlink ref="B236" location="'290321'!B236" tooltip="Click to drilldown" display="'290321'!B236" xr:uid="{00000000-0004-0000-0900-000008040000}"/>
    <hyperlink ref="C236" location="'290321'!C236" tooltip="Click to drilldown" display="'290321'!C236" xr:uid="{00000000-0004-0000-0900-000009040000}"/>
    <hyperlink ref="D236" location="'290321'!D236" tooltip="Click to drilldown" display="'290321'!D236" xr:uid="{00000000-0004-0000-0900-00000A040000}"/>
    <hyperlink ref="E236" location="'290321'!E236" tooltip="Click to drilldown" display="'290321'!E236" xr:uid="{00000000-0004-0000-0900-00000B040000}"/>
    <hyperlink ref="F236" location="'290321'!F236" tooltip="Click to drilldown" display="'290321'!F236" xr:uid="{00000000-0004-0000-0900-00000C040000}"/>
    <hyperlink ref="G236" location="'290321'!G236" tooltip="Click to drilldown" display="'290321'!G236" xr:uid="{00000000-0004-0000-0900-00000D040000}"/>
    <hyperlink ref="H236" location="'290321'!H236" tooltip="Click to drilldown" display="'290321'!H236" xr:uid="{00000000-0004-0000-0900-00000E040000}"/>
    <hyperlink ref="I236" location="'290321'!I236" tooltip="Click to drilldown" display="'290321'!I236" xr:uid="{00000000-0004-0000-0900-00000F040000}"/>
    <hyperlink ref="J236" location="'290321'!J236" tooltip="Click to drilldown" display="'290321'!J236" xr:uid="{00000000-0004-0000-0900-000010040000}"/>
    <hyperlink ref="K236" location="'290321'!K236" tooltip="Click to drilldown" display="'290321'!K236" xr:uid="{00000000-0004-0000-0900-000011040000}"/>
    <hyperlink ref="L236" location="'290321'!L236" tooltip="Click to drilldown" display="'290321'!L236" xr:uid="{00000000-0004-0000-0900-000012040000}"/>
    <hyperlink ref="M236" location="'290321'!M236" tooltip="Click to drilldown" display="'290321'!M236" xr:uid="{00000000-0004-0000-0900-000013040000}"/>
    <hyperlink ref="B237" location="'290321'!B237" tooltip="Click to drilldown" display="'290321'!B237" xr:uid="{00000000-0004-0000-0900-000014040000}"/>
    <hyperlink ref="C237" location="'290321'!C237" tooltip="Click to drilldown" display="'290321'!C237" xr:uid="{00000000-0004-0000-0900-000015040000}"/>
    <hyperlink ref="D237" location="'290321'!D237" tooltip="Click to drilldown" display="'290321'!D237" xr:uid="{00000000-0004-0000-0900-000016040000}"/>
    <hyperlink ref="E237" location="'290321'!E237" tooltip="Click to drilldown" display="'290321'!E237" xr:uid="{00000000-0004-0000-0900-000017040000}"/>
    <hyperlink ref="F237" location="'290321'!F237" tooltip="Click to drilldown" display="'290321'!F237" xr:uid="{00000000-0004-0000-0900-000018040000}"/>
    <hyperlink ref="G237" location="'290321'!G237" tooltip="Click to drilldown" display="'290321'!G237" xr:uid="{00000000-0004-0000-0900-000019040000}"/>
    <hyperlink ref="H237" location="'290321'!H237" tooltip="Click to drilldown" display="'290321'!H237" xr:uid="{00000000-0004-0000-0900-00001A040000}"/>
    <hyperlink ref="I237" location="'290321'!I237" tooltip="Click to drilldown" display="'290321'!I237" xr:uid="{00000000-0004-0000-0900-00001B040000}"/>
    <hyperlink ref="J237" location="'290321'!J237" tooltip="Click to drilldown" display="'290321'!J237" xr:uid="{00000000-0004-0000-0900-00001C040000}"/>
    <hyperlink ref="K237" location="'290321'!K237" tooltip="Click to drilldown" display="'290321'!K237" xr:uid="{00000000-0004-0000-0900-00001D040000}"/>
    <hyperlink ref="L237" location="'290321'!L237" tooltip="Click to drilldown" display="'290321'!L237" xr:uid="{00000000-0004-0000-0900-00001E040000}"/>
    <hyperlink ref="M237" location="'290321'!M237" tooltip="Click to drilldown" display="'290321'!M237" xr:uid="{00000000-0004-0000-0900-00001F040000}"/>
    <hyperlink ref="B242" location="'290321'!B242" tooltip="Click to drilldown" display="'290321'!B242" xr:uid="{00000000-0004-0000-0900-000020040000}"/>
    <hyperlink ref="C242" location="'290321'!C242" tooltip="Click to drilldown" display="'290321'!C242" xr:uid="{00000000-0004-0000-0900-000021040000}"/>
    <hyperlink ref="D242" location="'290321'!D242" tooltip="Click to drilldown" display="'290321'!D242" xr:uid="{00000000-0004-0000-0900-000022040000}"/>
    <hyperlink ref="E242" location="'290321'!E242" tooltip="Click to drilldown" display="'290321'!E242" xr:uid="{00000000-0004-0000-0900-000023040000}"/>
    <hyperlink ref="F242" location="'290321'!F242" tooltip="Click to drilldown" display="'290321'!F242" xr:uid="{00000000-0004-0000-0900-000024040000}"/>
    <hyperlink ref="G242" location="'290321'!G242" tooltip="Click to drilldown" display="'290321'!G242" xr:uid="{00000000-0004-0000-0900-000025040000}"/>
    <hyperlink ref="H242" location="'290321'!H242" tooltip="Click to drilldown" display="'290321'!H242" xr:uid="{00000000-0004-0000-0900-000026040000}"/>
    <hyperlink ref="I242" location="'290321'!I242" tooltip="Click to drilldown" display="'290321'!I242" xr:uid="{00000000-0004-0000-0900-000027040000}"/>
    <hyperlink ref="J242" location="'290321'!J242" tooltip="Click to drilldown" display="'290321'!J242" xr:uid="{00000000-0004-0000-0900-000028040000}"/>
    <hyperlink ref="K242" location="'290321'!K242" tooltip="Click to drilldown" display="'290321'!K242" xr:uid="{00000000-0004-0000-0900-000029040000}"/>
    <hyperlink ref="L242" location="'290321'!L242" tooltip="Click to drilldown" display="'290321'!L242" xr:uid="{00000000-0004-0000-0900-00002A040000}"/>
    <hyperlink ref="M242" location="'290321'!M242" tooltip="Click to drilldown" display="'290321'!M242" xr:uid="{00000000-0004-0000-0900-00002B040000}"/>
    <hyperlink ref="B248" location="'290321'!B248" tooltip="Click to drilldown" display="'290321'!B248" xr:uid="{00000000-0004-0000-0900-00002C040000}"/>
    <hyperlink ref="C248" location="'290321'!C248" tooltip="Click to drilldown" display="'290321'!C248" xr:uid="{00000000-0004-0000-0900-00002D040000}"/>
    <hyperlink ref="D248" location="'290321'!D248" tooltip="Click to drilldown" display="'290321'!D248" xr:uid="{00000000-0004-0000-0900-00002E040000}"/>
    <hyperlink ref="E248" location="'290321'!E248" tooltip="Click to drilldown" display="'290321'!E248" xr:uid="{00000000-0004-0000-0900-00002F040000}"/>
    <hyperlink ref="F248" location="'290321'!F248" tooltip="Click to drilldown" display="'290321'!F248" xr:uid="{00000000-0004-0000-0900-000030040000}"/>
    <hyperlink ref="G248" location="'290321'!G248" tooltip="Click to drilldown" display="'290321'!G248" xr:uid="{00000000-0004-0000-0900-000031040000}"/>
    <hyperlink ref="H248" location="'290321'!H248" tooltip="Click to drilldown" display="'290321'!H248" xr:uid="{00000000-0004-0000-0900-000032040000}"/>
    <hyperlink ref="I248" location="'290321'!I248" tooltip="Click to drilldown" display="'290321'!I248" xr:uid="{00000000-0004-0000-0900-000033040000}"/>
    <hyperlink ref="J248" location="'290321'!J248" tooltip="Click to drilldown" display="'290321'!J248" xr:uid="{00000000-0004-0000-0900-000034040000}"/>
    <hyperlink ref="K248" location="'290321'!K248" tooltip="Click to drilldown" display="'290321'!K248" xr:uid="{00000000-0004-0000-0900-000035040000}"/>
    <hyperlink ref="L248" location="'290321'!L248" tooltip="Click to drilldown" display="'290321'!L248" xr:uid="{00000000-0004-0000-0900-000036040000}"/>
    <hyperlink ref="M248" location="'290321'!M248" tooltip="Click to drilldown" display="'290321'!M248" xr:uid="{00000000-0004-0000-0900-000037040000}"/>
    <hyperlink ref="B252" location="'290321'!B252" tooltip="Click to drilldown" display="'290321'!B252" xr:uid="{00000000-0004-0000-0900-000038040000}"/>
    <hyperlink ref="C252" location="'290321'!C252" tooltip="Click to drilldown" display="'290321'!C252" xr:uid="{00000000-0004-0000-0900-000039040000}"/>
    <hyperlink ref="D252" location="'290321'!D252" tooltip="Click to drilldown" display="'290321'!D252" xr:uid="{00000000-0004-0000-0900-00003A040000}"/>
    <hyperlink ref="E252" location="'290321'!E252" tooltip="Click to drilldown" display="'290321'!E252" xr:uid="{00000000-0004-0000-0900-00003B040000}"/>
    <hyperlink ref="F252" location="'290321'!F252" tooltip="Click to drilldown" display="'290321'!F252" xr:uid="{00000000-0004-0000-0900-00003C040000}"/>
    <hyperlink ref="G252" location="'290321'!G252" tooltip="Click to drilldown" display="'290321'!G252" xr:uid="{00000000-0004-0000-0900-00003D040000}"/>
    <hyperlink ref="H252" location="'290321'!H252" tooltip="Click to drilldown" display="'290321'!H252" xr:uid="{00000000-0004-0000-0900-00003E040000}"/>
    <hyperlink ref="I252" location="'290321'!I252" tooltip="Click to drilldown" display="'290321'!I252" xr:uid="{00000000-0004-0000-0900-00003F040000}"/>
    <hyperlink ref="J252" location="'290321'!J252" tooltip="Click to drilldown" display="'290321'!J252" xr:uid="{00000000-0004-0000-0900-000040040000}"/>
    <hyperlink ref="K252" location="'290321'!K252" tooltip="Click to drilldown" display="'290321'!K252" xr:uid="{00000000-0004-0000-0900-000041040000}"/>
    <hyperlink ref="L252" location="'290321'!L252" tooltip="Click to drilldown" display="'290321'!L252" xr:uid="{00000000-0004-0000-0900-000042040000}"/>
    <hyperlink ref="M252" location="'290321'!M252" tooltip="Click to drilldown" display="'290321'!M252" xr:uid="{00000000-0004-0000-0900-000043040000}"/>
    <hyperlink ref="B253" location="'290321'!B253" tooltip="Click to drilldown" display="'290321'!B253" xr:uid="{00000000-0004-0000-0900-000044040000}"/>
    <hyperlink ref="C253" location="'290321'!C253" tooltip="Click to drilldown" display="'290321'!C253" xr:uid="{00000000-0004-0000-0900-000045040000}"/>
    <hyperlink ref="D253" location="'290321'!D253" tooltip="Click to drilldown" display="'290321'!D253" xr:uid="{00000000-0004-0000-0900-000046040000}"/>
    <hyperlink ref="E253" location="'290321'!E253" tooltip="Click to drilldown" display="'290321'!E253" xr:uid="{00000000-0004-0000-0900-000047040000}"/>
    <hyperlink ref="F253" location="'290321'!F253" tooltip="Click to drilldown" display="'290321'!F253" xr:uid="{00000000-0004-0000-0900-000048040000}"/>
    <hyperlink ref="G253" location="'290321'!G253" tooltip="Click to drilldown" display="'290321'!G253" xr:uid="{00000000-0004-0000-0900-000049040000}"/>
    <hyperlink ref="H253" location="'290321'!H253" tooltip="Click to drilldown" display="'290321'!H253" xr:uid="{00000000-0004-0000-0900-00004A040000}"/>
    <hyperlink ref="I253" location="'290321'!I253" tooltip="Click to drilldown" display="'290321'!I253" xr:uid="{00000000-0004-0000-0900-00004B040000}"/>
    <hyperlink ref="J253" location="'290321'!J253" tooltip="Click to drilldown" display="'290321'!J253" xr:uid="{00000000-0004-0000-0900-00004C040000}"/>
    <hyperlink ref="K253" location="'290321'!K253" tooltip="Click to drilldown" display="'290321'!K253" xr:uid="{00000000-0004-0000-0900-00004D040000}"/>
    <hyperlink ref="L253" location="'290321'!L253" tooltip="Click to drilldown" display="'290321'!L253" xr:uid="{00000000-0004-0000-0900-00004E040000}"/>
    <hyperlink ref="M253" location="'290321'!M253" tooltip="Click to drilldown" display="'290321'!M253" xr:uid="{00000000-0004-0000-0900-00004F040000}"/>
    <hyperlink ref="B257" location="'290321'!B257" tooltip="Click to drilldown" display="'290321'!B257" xr:uid="{00000000-0004-0000-0900-000050040000}"/>
    <hyperlink ref="C257" location="'290321'!C257" tooltip="Click to drilldown" display="'290321'!C257" xr:uid="{00000000-0004-0000-0900-000051040000}"/>
    <hyperlink ref="D257" location="'290321'!D257" tooltip="Click to drilldown" display="'290321'!D257" xr:uid="{00000000-0004-0000-0900-000052040000}"/>
    <hyperlink ref="E257" location="'290321'!E257" tooltip="Click to drilldown" display="'290321'!E257" xr:uid="{00000000-0004-0000-0900-000053040000}"/>
    <hyperlink ref="F257" location="'290321'!F257" tooltip="Click to drilldown" display="'290321'!F257" xr:uid="{00000000-0004-0000-0900-000054040000}"/>
    <hyperlink ref="G257" location="'290321'!G257" tooltip="Click to drilldown" display="'290321'!G257" xr:uid="{00000000-0004-0000-0900-000055040000}"/>
    <hyperlink ref="H257" location="'290321'!H257" tooltip="Click to drilldown" display="'290321'!H257" xr:uid="{00000000-0004-0000-0900-000056040000}"/>
    <hyperlink ref="I257" location="'290321'!I257" tooltip="Click to drilldown" display="'290321'!I257" xr:uid="{00000000-0004-0000-0900-000057040000}"/>
    <hyperlink ref="J257" location="'290321'!J257" tooltip="Click to drilldown" display="'290321'!J257" xr:uid="{00000000-0004-0000-0900-000058040000}"/>
    <hyperlink ref="K257" location="'290321'!K257" tooltip="Click to drilldown" display="'290321'!K257" xr:uid="{00000000-0004-0000-0900-000059040000}"/>
    <hyperlink ref="L257" location="'290321'!L257" tooltip="Click to drilldown" display="'290321'!L257" xr:uid="{00000000-0004-0000-0900-00005A040000}"/>
    <hyperlink ref="M257" location="'290321'!M257" tooltip="Click to drilldown" display="'290321'!M257" xr:uid="{00000000-0004-0000-0900-00005B040000}"/>
    <hyperlink ref="B258" location="'290321'!B258" tooltip="Click to drilldown" display="'290321'!B258" xr:uid="{00000000-0004-0000-0900-00005C040000}"/>
    <hyperlink ref="C258" location="'290321'!C258" tooltip="Click to drilldown" display="'290321'!C258" xr:uid="{00000000-0004-0000-0900-00005D040000}"/>
    <hyperlink ref="D258" location="'290321'!D258" tooltip="Click to drilldown" display="'290321'!D258" xr:uid="{00000000-0004-0000-0900-00005E040000}"/>
    <hyperlink ref="E258" location="'290321'!E258" tooltip="Click to drilldown" display="'290321'!E258" xr:uid="{00000000-0004-0000-0900-00005F040000}"/>
    <hyperlink ref="F258" location="'290321'!F258" tooltip="Click to drilldown" display="'290321'!F258" xr:uid="{00000000-0004-0000-0900-000060040000}"/>
    <hyperlink ref="G258" location="'290321'!G258" tooltip="Click to drilldown" display="'290321'!G258" xr:uid="{00000000-0004-0000-0900-000061040000}"/>
    <hyperlink ref="H258" location="'290321'!H258" tooltip="Click to drilldown" display="'290321'!H258" xr:uid="{00000000-0004-0000-0900-000062040000}"/>
    <hyperlink ref="I258" location="'290321'!I258" tooltip="Click to drilldown" display="'290321'!I258" xr:uid="{00000000-0004-0000-0900-000063040000}"/>
    <hyperlink ref="J258" location="'290321'!J258" tooltip="Click to drilldown" display="'290321'!J258" xr:uid="{00000000-0004-0000-0900-000064040000}"/>
    <hyperlink ref="K258" location="'290321'!K258" tooltip="Click to drilldown" display="'290321'!K258" xr:uid="{00000000-0004-0000-0900-000065040000}"/>
    <hyperlink ref="L258" location="'290321'!L258" tooltip="Click to drilldown" display="'290321'!L258" xr:uid="{00000000-0004-0000-0900-000066040000}"/>
    <hyperlink ref="M258" location="'290321'!M258" tooltip="Click to drilldown" display="'290321'!M258" xr:uid="{00000000-0004-0000-0900-000067040000}"/>
    <hyperlink ref="B259" location="'290321'!B259" tooltip="Click to drilldown" display="'290321'!B259" xr:uid="{00000000-0004-0000-0900-000068040000}"/>
    <hyperlink ref="C259" location="'290321'!C259" tooltip="Click to drilldown" display="'290321'!C259" xr:uid="{00000000-0004-0000-0900-000069040000}"/>
    <hyperlink ref="D259" location="'290321'!D259" tooltip="Click to drilldown" display="'290321'!D259" xr:uid="{00000000-0004-0000-0900-00006A040000}"/>
    <hyperlink ref="E259" location="'290321'!E259" tooltip="Click to drilldown" display="'290321'!E259" xr:uid="{00000000-0004-0000-0900-00006B040000}"/>
    <hyperlink ref="F259" location="'290321'!F259" tooltip="Click to drilldown" display="'290321'!F259" xr:uid="{00000000-0004-0000-0900-00006C040000}"/>
    <hyperlink ref="G259" location="'290321'!G259" tooltip="Click to drilldown" display="'290321'!G259" xr:uid="{00000000-0004-0000-0900-00006D040000}"/>
    <hyperlink ref="H259" location="'290321'!H259" tooltip="Click to drilldown" display="'290321'!H259" xr:uid="{00000000-0004-0000-0900-00006E040000}"/>
    <hyperlink ref="I259" location="'290321'!I259" tooltip="Click to drilldown" display="'290321'!I259" xr:uid="{00000000-0004-0000-0900-00006F040000}"/>
    <hyperlink ref="J259" location="'290321'!J259" tooltip="Click to drilldown" display="'290321'!J259" xr:uid="{00000000-0004-0000-0900-000070040000}"/>
    <hyperlink ref="K259" location="'290321'!K259" tooltip="Click to drilldown" display="'290321'!K259" xr:uid="{00000000-0004-0000-0900-000071040000}"/>
    <hyperlink ref="L259" location="'290321'!L259" tooltip="Click to drilldown" display="'290321'!L259" xr:uid="{00000000-0004-0000-0900-000072040000}"/>
    <hyperlink ref="M259" location="'290321'!M259" tooltip="Click to drilldown" display="'290321'!M259" xr:uid="{00000000-0004-0000-0900-000073040000}"/>
    <hyperlink ref="B264" location="'290321'!B264" tooltip="Click to drilldown" display="'290321'!B264" xr:uid="{00000000-0004-0000-0900-000074040000}"/>
    <hyperlink ref="C264" location="'290321'!C264" tooltip="Click to drilldown" display="'290321'!C264" xr:uid="{00000000-0004-0000-0900-000075040000}"/>
    <hyperlink ref="D264" location="'290321'!D264" tooltip="Click to drilldown" display="'290321'!D264" xr:uid="{00000000-0004-0000-0900-000076040000}"/>
    <hyperlink ref="E264" location="'290321'!E264" tooltip="Click to drilldown" display="'290321'!E264" xr:uid="{00000000-0004-0000-0900-000077040000}"/>
    <hyperlink ref="F264" location="'290321'!F264" tooltip="Click to drilldown" display="'290321'!F264" xr:uid="{00000000-0004-0000-0900-000078040000}"/>
    <hyperlink ref="G264" location="'290321'!G264" tooltip="Click to drilldown" display="'290321'!G264" xr:uid="{00000000-0004-0000-0900-000079040000}"/>
    <hyperlink ref="H264" location="'290321'!H264" tooltip="Click to drilldown" display="'290321'!H264" xr:uid="{00000000-0004-0000-0900-00007A040000}"/>
    <hyperlink ref="I264" location="'290321'!I264" tooltip="Click to drilldown" display="'290321'!I264" xr:uid="{00000000-0004-0000-0900-00007B040000}"/>
    <hyperlink ref="J264" location="'290321'!J264" tooltip="Click to drilldown" display="'290321'!J264" xr:uid="{00000000-0004-0000-0900-00007C040000}"/>
    <hyperlink ref="K264" location="'290321'!K264" tooltip="Click to drilldown" display="'290321'!K264" xr:uid="{00000000-0004-0000-0900-00007D040000}"/>
    <hyperlink ref="L264" location="'290321'!L264" tooltip="Click to drilldown" display="'290321'!L264" xr:uid="{00000000-0004-0000-0900-00007E040000}"/>
    <hyperlink ref="M264" location="'290321'!M264" tooltip="Click to drilldown" display="'290321'!M264" xr:uid="{00000000-0004-0000-0900-00007F040000}"/>
    <hyperlink ref="B265" location="'290321'!B265" tooltip="Click to drilldown" display="'290321'!B265" xr:uid="{00000000-0004-0000-0900-000080040000}"/>
    <hyperlink ref="C265" location="'290321'!C265" tooltip="Click to drilldown" display="'290321'!C265" xr:uid="{00000000-0004-0000-0900-000081040000}"/>
    <hyperlink ref="D265" location="'290321'!D265" tooltip="Click to drilldown" display="'290321'!D265" xr:uid="{00000000-0004-0000-0900-000082040000}"/>
    <hyperlink ref="E265" location="'290321'!E265" tooltip="Click to drilldown" display="'290321'!E265" xr:uid="{00000000-0004-0000-0900-000083040000}"/>
    <hyperlink ref="F265" location="'290321'!F265" tooltip="Click to drilldown" display="'290321'!F265" xr:uid="{00000000-0004-0000-0900-000084040000}"/>
    <hyperlink ref="G265" location="'290321'!G265" tooltip="Click to drilldown" display="'290321'!G265" xr:uid="{00000000-0004-0000-0900-000085040000}"/>
    <hyperlink ref="H265" location="'290321'!H265" tooltip="Click to drilldown" display="'290321'!H265" xr:uid="{00000000-0004-0000-0900-000086040000}"/>
    <hyperlink ref="I265" location="'290321'!I265" tooltip="Click to drilldown" display="'290321'!I265" xr:uid="{00000000-0004-0000-0900-000087040000}"/>
    <hyperlink ref="J265" location="'290321'!J265" tooltip="Click to drilldown" display="'290321'!J265" xr:uid="{00000000-0004-0000-0900-000088040000}"/>
    <hyperlink ref="K265" location="'290321'!K265" tooltip="Click to drilldown" display="'290321'!K265" xr:uid="{00000000-0004-0000-0900-000089040000}"/>
    <hyperlink ref="L265" location="'290321'!L265" tooltip="Click to drilldown" display="'290321'!L265" xr:uid="{00000000-0004-0000-0900-00008A040000}"/>
    <hyperlink ref="M265" location="'290321'!M265" tooltip="Click to drilldown" display="'290321'!M265" xr:uid="{00000000-0004-0000-0900-00008B040000}"/>
    <hyperlink ref="B266" location="'290321'!B266" tooltip="Click to drilldown" display="'290321'!B266" xr:uid="{00000000-0004-0000-0900-00008C040000}"/>
    <hyperlink ref="C266" location="'290321'!C266" tooltip="Click to drilldown" display="'290321'!C266" xr:uid="{00000000-0004-0000-0900-00008D040000}"/>
    <hyperlink ref="D266" location="'290321'!D266" tooltip="Click to drilldown" display="'290321'!D266" xr:uid="{00000000-0004-0000-0900-00008E040000}"/>
    <hyperlink ref="E266" location="'290321'!E266" tooltip="Click to drilldown" display="'290321'!E266" xr:uid="{00000000-0004-0000-0900-00008F040000}"/>
    <hyperlink ref="F266" location="'290321'!F266" tooltip="Click to drilldown" display="'290321'!F266" xr:uid="{00000000-0004-0000-0900-000090040000}"/>
    <hyperlink ref="G266" location="'290321'!G266" tooltip="Click to drilldown" display="'290321'!G266" xr:uid="{00000000-0004-0000-0900-000091040000}"/>
    <hyperlink ref="H266" location="'290321'!H266" tooltip="Click to drilldown" display="'290321'!H266" xr:uid="{00000000-0004-0000-0900-000092040000}"/>
    <hyperlink ref="I266" location="'290321'!I266" tooltip="Click to drilldown" display="'290321'!I266" xr:uid="{00000000-0004-0000-0900-000093040000}"/>
    <hyperlink ref="J266" location="'290321'!J266" tooltip="Click to drilldown" display="'290321'!J266" xr:uid="{00000000-0004-0000-0900-000094040000}"/>
    <hyperlink ref="K266" location="'290321'!K266" tooltip="Click to drilldown" display="'290321'!K266" xr:uid="{00000000-0004-0000-0900-000095040000}"/>
    <hyperlink ref="L266" location="'290321'!L266" tooltip="Click to drilldown" display="'290321'!L266" xr:uid="{00000000-0004-0000-0900-000096040000}"/>
    <hyperlink ref="M266" location="'290321'!M266" tooltip="Click to drilldown" display="'290321'!M266" xr:uid="{00000000-0004-0000-0900-000097040000}"/>
    <hyperlink ref="B267" location="'290321'!B267" tooltip="Click to drilldown" display="'290321'!B267" xr:uid="{00000000-0004-0000-0900-000098040000}"/>
    <hyperlink ref="C267" location="'290321'!C267" tooltip="Click to drilldown" display="'290321'!C267" xr:uid="{00000000-0004-0000-0900-000099040000}"/>
    <hyperlink ref="D267" location="'290321'!D267" tooltip="Click to drilldown" display="'290321'!D267" xr:uid="{00000000-0004-0000-0900-00009A040000}"/>
    <hyperlink ref="E267" location="'290321'!E267" tooltip="Click to drilldown" display="'290321'!E267" xr:uid="{00000000-0004-0000-0900-00009B040000}"/>
    <hyperlink ref="F267" location="'290321'!F267" tooltip="Click to drilldown" display="'290321'!F267" xr:uid="{00000000-0004-0000-0900-00009C040000}"/>
    <hyperlink ref="G267" location="'290321'!G267" tooltip="Click to drilldown" display="'290321'!G267" xr:uid="{00000000-0004-0000-0900-00009D040000}"/>
    <hyperlink ref="H267" location="'290321'!H267" tooltip="Click to drilldown" display="'290321'!H267" xr:uid="{00000000-0004-0000-0900-00009E040000}"/>
    <hyperlink ref="I267" location="'290321'!I267" tooltip="Click to drilldown" display="'290321'!I267" xr:uid="{00000000-0004-0000-0900-00009F040000}"/>
    <hyperlink ref="J267" location="'290321'!J267" tooltip="Click to drilldown" display="'290321'!J267" xr:uid="{00000000-0004-0000-0900-0000A0040000}"/>
    <hyperlink ref="K267" location="'290321'!K267" tooltip="Click to drilldown" display="'290321'!K267" xr:uid="{00000000-0004-0000-0900-0000A1040000}"/>
    <hyperlink ref="L267" location="'290321'!L267" tooltip="Click to drilldown" display="'290321'!L267" xr:uid="{00000000-0004-0000-0900-0000A2040000}"/>
    <hyperlink ref="M267" location="'290321'!M267" tooltip="Click to drilldown" display="'290321'!M267" xr:uid="{00000000-0004-0000-0900-0000A3040000}"/>
    <hyperlink ref="B268" location="'290321'!B268" tooltip="Click to drilldown" display="'290321'!B268" xr:uid="{00000000-0004-0000-0900-0000A4040000}"/>
    <hyperlink ref="C268" location="'290321'!C268" tooltip="Click to drilldown" display="'290321'!C268" xr:uid="{00000000-0004-0000-0900-0000A5040000}"/>
    <hyperlink ref="D268" location="'290321'!D268" tooltip="Click to drilldown" display="'290321'!D268" xr:uid="{00000000-0004-0000-0900-0000A6040000}"/>
    <hyperlink ref="E268" location="'290321'!E268" tooltip="Click to drilldown" display="'290321'!E268" xr:uid="{00000000-0004-0000-0900-0000A7040000}"/>
    <hyperlink ref="F268" location="'290321'!F268" tooltip="Click to drilldown" display="'290321'!F268" xr:uid="{00000000-0004-0000-0900-0000A8040000}"/>
    <hyperlink ref="G268" location="'290321'!G268" tooltip="Click to drilldown" display="'290321'!G268" xr:uid="{00000000-0004-0000-0900-0000A9040000}"/>
    <hyperlink ref="H268" location="'290321'!H268" tooltip="Click to drilldown" display="'290321'!H268" xr:uid="{00000000-0004-0000-0900-0000AA040000}"/>
    <hyperlink ref="I268" location="'290321'!I268" tooltip="Click to drilldown" display="'290321'!I268" xr:uid="{00000000-0004-0000-0900-0000AB040000}"/>
    <hyperlink ref="J268" location="'290321'!J268" tooltip="Click to drilldown" display="'290321'!J268" xr:uid="{00000000-0004-0000-0900-0000AC040000}"/>
    <hyperlink ref="K268" location="'290321'!K268" tooltip="Click to drilldown" display="'290321'!K268" xr:uid="{00000000-0004-0000-0900-0000AD040000}"/>
    <hyperlink ref="L268" location="'290321'!L268" tooltip="Click to drilldown" display="'290321'!L268" xr:uid="{00000000-0004-0000-0900-0000AE040000}"/>
    <hyperlink ref="M268" location="'290321'!M268" tooltip="Click to drilldown" display="'290321'!M268" xr:uid="{00000000-0004-0000-0900-0000AF040000}"/>
    <hyperlink ref="B269" location="'290321'!B269" tooltip="Click to drilldown" display="'290321'!B269" xr:uid="{00000000-0004-0000-0900-0000B0040000}"/>
    <hyperlink ref="C269" location="'290321'!C269" tooltip="Click to drilldown" display="'290321'!C269" xr:uid="{00000000-0004-0000-0900-0000B1040000}"/>
    <hyperlink ref="D269" location="'290321'!D269" tooltip="Click to drilldown" display="'290321'!D269" xr:uid="{00000000-0004-0000-0900-0000B2040000}"/>
    <hyperlink ref="E269" location="'290321'!E269" tooltip="Click to drilldown" display="'290321'!E269" xr:uid="{00000000-0004-0000-0900-0000B3040000}"/>
    <hyperlink ref="F269" location="'290321'!F269" tooltip="Click to drilldown" display="'290321'!F269" xr:uid="{00000000-0004-0000-0900-0000B4040000}"/>
    <hyperlink ref="G269" location="'290321'!G269" tooltip="Click to drilldown" display="'290321'!G269" xr:uid="{00000000-0004-0000-0900-0000B5040000}"/>
    <hyperlink ref="H269" location="'290321'!H269" tooltip="Click to drilldown" display="'290321'!H269" xr:uid="{00000000-0004-0000-0900-0000B6040000}"/>
    <hyperlink ref="I269" location="'290321'!I269" tooltip="Click to drilldown" display="'290321'!I269" xr:uid="{00000000-0004-0000-0900-0000B7040000}"/>
    <hyperlink ref="J269" location="'290321'!J269" tooltip="Click to drilldown" display="'290321'!J269" xr:uid="{00000000-0004-0000-0900-0000B8040000}"/>
    <hyperlink ref="K269" location="'290321'!K269" tooltip="Click to drilldown" display="'290321'!K269" xr:uid="{00000000-0004-0000-0900-0000B9040000}"/>
    <hyperlink ref="L269" location="'290321'!L269" tooltip="Click to drilldown" display="'290321'!L269" xr:uid="{00000000-0004-0000-0900-0000BA040000}"/>
    <hyperlink ref="M269" location="'290321'!M269" tooltip="Click to drilldown" display="'290321'!M269" xr:uid="{00000000-0004-0000-0900-0000BB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7" min="1" max="6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72"/>
  <sheetViews>
    <sheetView showGridLines="0" topLeftCell="B28" workbookViewId="0">
      <selection activeCell="C11" sqref="C11:G61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  <col min="16" max="16" width="13.28515625" customWidth="1"/>
  </cols>
  <sheetData>
    <row r="1" spans="1:16" s="3" customFormat="1" ht="24" hidden="1" customHeight="1" x14ac:dyDescent="0.25">
      <c r="A1" s="19" t="s">
        <v>0</v>
      </c>
      <c r="B1" s="3" t="s">
        <v>173</v>
      </c>
    </row>
    <row r="2" spans="1:16" ht="26.25" hidden="1" x14ac:dyDescent="0.4">
      <c r="A2" s="13" t="s">
        <v>251</v>
      </c>
      <c r="B2" s="18"/>
    </row>
    <row r="3" spans="1:16" x14ac:dyDescent="0.25">
      <c r="A3" s="13" t="s">
        <v>64</v>
      </c>
      <c r="L3" s="22"/>
      <c r="M3" s="23"/>
    </row>
    <row r="4" spans="1:16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6" x14ac:dyDescent="0.25">
      <c r="A5" s="13" t="s">
        <v>43</v>
      </c>
      <c r="D5" s="25" t="str">
        <f>"for the Proposed "&amp;xlvar.NXTBUD.DESCRLONG</f>
        <v>for the Proposed 2021/22 Draft PJ Budget</v>
      </c>
      <c r="N5" s="33"/>
    </row>
    <row r="6" spans="1:16" x14ac:dyDescent="0.25">
      <c r="A6" s="13" t="s">
        <v>79</v>
      </c>
      <c r="C6" s="26"/>
      <c r="D6" s="26"/>
    </row>
    <row r="7" spans="1:16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6" ht="15.75" thickBot="1" x14ac:dyDescent="0.3">
      <c r="A8" s="13" t="s">
        <v>43</v>
      </c>
      <c r="B8" s="1"/>
    </row>
    <row r="9" spans="1:16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411</v>
      </c>
    </row>
    <row r="10" spans="1:16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3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6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  <c r="O11" s="91"/>
    </row>
    <row r="12" spans="1:16" x14ac:dyDescent="0.25">
      <c r="A12" s="13" t="s">
        <v>214</v>
      </c>
      <c r="B12" s="80" t="s">
        <v>144</v>
      </c>
      <c r="C12" s="81">
        <v>21664486</v>
      </c>
      <c r="D12" s="82">
        <v>22190000</v>
      </c>
      <c r="E12" s="83">
        <v>23074975</v>
      </c>
      <c r="F12" s="83">
        <v>23995257.129999999</v>
      </c>
      <c r="G12" s="84">
        <v>24952255.449999999</v>
      </c>
      <c r="H12" s="44">
        <v>25944524.91</v>
      </c>
      <c r="I12" s="45">
        <v>26976310.52</v>
      </c>
      <c r="J12" s="45">
        <v>28049187.690000001</v>
      </c>
      <c r="K12" s="45">
        <v>29164794.68</v>
      </c>
      <c r="L12" s="45">
        <v>30324835.140000001</v>
      </c>
      <c r="M12" s="45">
        <v>31531080.670000002</v>
      </c>
      <c r="O12" s="81">
        <v>21664486</v>
      </c>
      <c r="P12" s="105">
        <f>+C12-O12</f>
        <v>0</v>
      </c>
    </row>
    <row r="13" spans="1:16" x14ac:dyDescent="0.25">
      <c r="A13" s="13" t="s">
        <v>215</v>
      </c>
      <c r="B13" s="80" t="s">
        <v>145</v>
      </c>
      <c r="C13" s="81">
        <v>6868005.29</v>
      </c>
      <c r="D13" s="82">
        <v>7595181.5999999996</v>
      </c>
      <c r="E13" s="83">
        <v>7941182.6200000001</v>
      </c>
      <c r="F13" s="83">
        <v>8211779.0099999998</v>
      </c>
      <c r="G13" s="84">
        <v>8595060.3399999999</v>
      </c>
      <c r="H13" s="44">
        <v>8881530.2599999998</v>
      </c>
      <c r="I13" s="45">
        <v>9281312.3100000005</v>
      </c>
      <c r="J13" s="45">
        <v>9594934.9299999997</v>
      </c>
      <c r="K13" s="45">
        <v>10022947.640000001</v>
      </c>
      <c r="L13" s="45">
        <v>10365921.800000001</v>
      </c>
      <c r="M13" s="45">
        <v>10824451.43</v>
      </c>
      <c r="O13" s="81">
        <v>7144380.29</v>
      </c>
      <c r="P13" s="105">
        <f t="shared" ref="P13:P60" si="1">+C13-O13</f>
        <v>-276375</v>
      </c>
    </row>
    <row r="14" spans="1:16" x14ac:dyDescent="0.25">
      <c r="A14" s="13" t="s">
        <v>216</v>
      </c>
      <c r="B14" s="80" t="s">
        <v>146</v>
      </c>
      <c r="C14" s="81">
        <v>240000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  <c r="O14" s="81">
        <v>240000</v>
      </c>
      <c r="P14" s="105">
        <f t="shared" si="1"/>
        <v>0</v>
      </c>
    </row>
    <row r="15" spans="1:16" x14ac:dyDescent="0.25">
      <c r="A15" s="13" t="s">
        <v>217</v>
      </c>
      <c r="B15" s="80" t="s">
        <v>147</v>
      </c>
      <c r="C15" s="81">
        <v>1260396.3500000001</v>
      </c>
      <c r="D15" s="82">
        <v>1448353.36</v>
      </c>
      <c r="E15" s="83">
        <v>1526136.21</v>
      </c>
      <c r="F15" s="83">
        <v>1576203.39</v>
      </c>
      <c r="G15" s="84">
        <v>1638392.5</v>
      </c>
      <c r="H15" s="44">
        <v>1692783.95</v>
      </c>
      <c r="I15" s="45">
        <v>1759464.2</v>
      </c>
      <c r="J15" s="45">
        <v>1818522.97</v>
      </c>
      <c r="K15" s="45">
        <v>1890051.31</v>
      </c>
      <c r="L15" s="45">
        <v>1954145.41</v>
      </c>
      <c r="M15" s="45">
        <v>2030908.42</v>
      </c>
      <c r="O15" s="81">
        <v>1282316.3500000001</v>
      </c>
      <c r="P15" s="105">
        <f t="shared" si="1"/>
        <v>-21920</v>
      </c>
    </row>
    <row r="16" spans="1:16" x14ac:dyDescent="0.25">
      <c r="A16" s="13" t="s">
        <v>218</v>
      </c>
      <c r="B16" s="80" t="s">
        <v>148</v>
      </c>
      <c r="C16" s="81">
        <v>15774603.52</v>
      </c>
      <c r="D16" s="82">
        <v>12596836.779999999</v>
      </c>
      <c r="E16" s="83">
        <v>10746920.310000001</v>
      </c>
      <c r="F16" s="83">
        <v>10879675.09</v>
      </c>
      <c r="G16" s="84">
        <v>11052876.75</v>
      </c>
      <c r="H16" s="44">
        <v>11174070.98</v>
      </c>
      <c r="I16" s="45">
        <v>11327605.59</v>
      </c>
      <c r="J16" s="45">
        <v>11487088.26</v>
      </c>
      <c r="K16" s="45">
        <v>11648623.07</v>
      </c>
      <c r="L16" s="45">
        <v>11864316.960000001</v>
      </c>
      <c r="M16" s="45">
        <v>12033279.699999999</v>
      </c>
      <c r="O16" s="81">
        <v>15774603.52</v>
      </c>
      <c r="P16" s="105">
        <f t="shared" si="1"/>
        <v>0</v>
      </c>
    </row>
    <row r="17" spans="1:16" x14ac:dyDescent="0.25">
      <c r="A17" s="13" t="s">
        <v>219</v>
      </c>
      <c r="B17" s="80" t="s">
        <v>149</v>
      </c>
      <c r="C17" s="81">
        <v>18795246.399999999</v>
      </c>
      <c r="D17" s="82">
        <v>19218564.960000001</v>
      </c>
      <c r="E17" s="83">
        <v>19299403.399999999</v>
      </c>
      <c r="F17" s="83">
        <v>19926517.010000002</v>
      </c>
      <c r="G17" s="84">
        <v>20596021.73</v>
      </c>
      <c r="H17" s="44">
        <v>21276700.359999999</v>
      </c>
      <c r="I17" s="45">
        <v>22005363.120000001</v>
      </c>
      <c r="J17" s="45">
        <v>22734849</v>
      </c>
      <c r="K17" s="45">
        <v>23514026.390000001</v>
      </c>
      <c r="L17" s="45">
        <v>24295794.5</v>
      </c>
      <c r="M17" s="45">
        <v>25129084.370000001</v>
      </c>
      <c r="O17" s="81">
        <v>18885246.399999999</v>
      </c>
      <c r="P17" s="105">
        <f t="shared" si="1"/>
        <v>-90000</v>
      </c>
    </row>
    <row r="18" spans="1:16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  <c r="O18" s="57"/>
      <c r="P18" s="105">
        <f t="shared" si="1"/>
        <v>0</v>
      </c>
    </row>
    <row r="19" spans="1:16" x14ac:dyDescent="0.25">
      <c r="A19" s="13" t="s">
        <v>79</v>
      </c>
      <c r="B19" s="64" t="s">
        <v>115</v>
      </c>
      <c r="C19" s="65">
        <f>SUM(C11:C18)</f>
        <v>64602737.559999995</v>
      </c>
      <c r="D19" s="66">
        <f t="shared" ref="D19:M19" si="2">SUM(D11:D18)</f>
        <v>63328936.700000003</v>
      </c>
      <c r="E19" s="65">
        <f t="shared" si="2"/>
        <v>62868617.539999999</v>
      </c>
      <c r="F19" s="65">
        <f t="shared" si="2"/>
        <v>64869431.63000001</v>
      </c>
      <c r="G19" s="67">
        <f t="shared" si="2"/>
        <v>67114606.769999996</v>
      </c>
      <c r="H19" s="43">
        <f t="shared" si="2"/>
        <v>69249610.460000008</v>
      </c>
      <c r="I19" s="31">
        <f t="shared" si="2"/>
        <v>71630055.74000001</v>
      </c>
      <c r="J19" s="31">
        <f t="shared" si="2"/>
        <v>73964582.849999994</v>
      </c>
      <c r="K19" s="31">
        <f t="shared" si="2"/>
        <v>76520443.090000004</v>
      </c>
      <c r="L19" s="31">
        <f t="shared" si="2"/>
        <v>79085013.810000002</v>
      </c>
      <c r="M19" s="31">
        <f t="shared" si="2"/>
        <v>81828804.590000004</v>
      </c>
      <c r="O19" s="65">
        <f>SUM(O11:O18)</f>
        <v>64991032.559999995</v>
      </c>
      <c r="P19" s="105"/>
    </row>
    <row r="20" spans="1:16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  <c r="O20" s="57"/>
      <c r="P20" s="105">
        <f t="shared" si="1"/>
        <v>0</v>
      </c>
    </row>
    <row r="21" spans="1:16" x14ac:dyDescent="0.25">
      <c r="A21" s="13" t="s">
        <v>220</v>
      </c>
      <c r="B21" s="85" t="s">
        <v>150</v>
      </c>
      <c r="C21" s="81">
        <v>22118651.899999999</v>
      </c>
      <c r="D21" s="82">
        <v>23174035.52</v>
      </c>
      <c r="E21" s="81">
        <v>24094660.699999999</v>
      </c>
      <c r="F21" s="81">
        <v>24875638.43</v>
      </c>
      <c r="G21" s="86">
        <v>25696968.100000001</v>
      </c>
      <c r="H21" s="46">
        <v>26512604.91</v>
      </c>
      <c r="I21" s="47">
        <v>27352580.77</v>
      </c>
      <c r="J21" s="47">
        <v>28217628.420000002</v>
      </c>
      <c r="K21" s="47">
        <v>29108491.18</v>
      </c>
      <c r="L21" s="47">
        <v>30025936.100000001</v>
      </c>
      <c r="M21" s="47">
        <v>30970754.07</v>
      </c>
      <c r="O21" s="81">
        <v>21926825.879999999</v>
      </c>
      <c r="P21" s="105">
        <f t="shared" si="1"/>
        <v>191826.01999999955</v>
      </c>
    </row>
    <row r="22" spans="1:16" x14ac:dyDescent="0.25">
      <c r="A22" s="13" t="s">
        <v>221</v>
      </c>
      <c r="B22" s="85" t="s">
        <v>151</v>
      </c>
      <c r="C22" s="81">
        <v>14905728.52</v>
      </c>
      <c r="D22" s="82">
        <v>10003517.970000001</v>
      </c>
      <c r="E22" s="81">
        <v>9274403.1099999994</v>
      </c>
      <c r="F22" s="81">
        <v>9586524.9700000007</v>
      </c>
      <c r="G22" s="86">
        <v>9982144.4800000004</v>
      </c>
      <c r="H22" s="46">
        <v>9881591.8200000003</v>
      </c>
      <c r="I22" s="47">
        <v>10175093.550000001</v>
      </c>
      <c r="J22" s="47">
        <v>10633666.960000001</v>
      </c>
      <c r="K22" s="47">
        <v>11071303.779999999</v>
      </c>
      <c r="L22" s="47">
        <v>10910768.140000001</v>
      </c>
      <c r="M22" s="47">
        <v>11203023.66</v>
      </c>
      <c r="O22" s="81">
        <v>14901918.52</v>
      </c>
      <c r="P22" s="105">
        <f t="shared" si="1"/>
        <v>3810</v>
      </c>
    </row>
    <row r="23" spans="1:16" x14ac:dyDescent="0.25">
      <c r="A23" s="13" t="s">
        <v>222</v>
      </c>
      <c r="B23" s="85" t="s">
        <v>152</v>
      </c>
      <c r="C23" s="81">
        <v>160116</v>
      </c>
      <c r="D23" s="82">
        <v>462170</v>
      </c>
      <c r="E23" s="81">
        <v>581428</v>
      </c>
      <c r="F23" s="81">
        <v>536900</v>
      </c>
      <c r="G23" s="86">
        <v>500594</v>
      </c>
      <c r="H23" s="46">
        <v>463633</v>
      </c>
      <c r="I23" s="47">
        <v>425838</v>
      </c>
      <c r="J23" s="47">
        <v>387311</v>
      </c>
      <c r="K23" s="47">
        <v>347644</v>
      </c>
      <c r="L23" s="47">
        <v>307180</v>
      </c>
      <c r="M23" s="47">
        <v>265769</v>
      </c>
      <c r="O23" s="81">
        <v>160116</v>
      </c>
      <c r="P23" s="105">
        <f t="shared" si="1"/>
        <v>0</v>
      </c>
    </row>
    <row r="24" spans="1:16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  <c r="O24" s="81">
        <v>9823356</v>
      </c>
      <c r="P24" s="105">
        <f t="shared" si="1"/>
        <v>0</v>
      </c>
    </row>
    <row r="25" spans="1:16" x14ac:dyDescent="0.25">
      <c r="A25" s="13" t="s">
        <v>224</v>
      </c>
      <c r="B25" s="85" t="s">
        <v>154</v>
      </c>
      <c r="C25" s="81">
        <v>4876726.03</v>
      </c>
      <c r="D25" s="82">
        <v>5310471.84</v>
      </c>
      <c r="E25" s="81">
        <v>5487289.9900000002</v>
      </c>
      <c r="F25" s="81">
        <v>5670298.5800000001</v>
      </c>
      <c r="G25" s="86">
        <v>5782067.0199999996</v>
      </c>
      <c r="H25" s="46">
        <v>5992304.29</v>
      </c>
      <c r="I25" s="47">
        <v>6109190.9900000002</v>
      </c>
      <c r="J25" s="47">
        <v>6333361.3099999996</v>
      </c>
      <c r="K25" s="47">
        <v>6455453.4699999997</v>
      </c>
      <c r="L25" s="47">
        <v>6695009.8099999996</v>
      </c>
      <c r="M25" s="47">
        <v>6821976.4900000002</v>
      </c>
      <c r="O25" s="81">
        <v>4926176.03</v>
      </c>
      <c r="P25" s="105">
        <f t="shared" si="1"/>
        <v>-49450</v>
      </c>
    </row>
    <row r="26" spans="1:16" x14ac:dyDescent="0.25">
      <c r="A26" s="13" t="s">
        <v>225</v>
      </c>
      <c r="B26" s="85" t="s">
        <v>155</v>
      </c>
      <c r="C26" s="81">
        <v>11862083.09</v>
      </c>
      <c r="D26" s="82">
        <v>12726244.17</v>
      </c>
      <c r="E26" s="81">
        <v>13140442.699999999</v>
      </c>
      <c r="F26" s="81">
        <v>13568300.439999999</v>
      </c>
      <c r="G26" s="86">
        <v>14010272.33</v>
      </c>
      <c r="H26" s="46">
        <v>14466828.75</v>
      </c>
      <c r="I26" s="47">
        <v>14938455.85</v>
      </c>
      <c r="J26" s="47">
        <v>15425656.300000001</v>
      </c>
      <c r="K26" s="47">
        <v>15928949.17</v>
      </c>
      <c r="L26" s="47">
        <v>16448871.5</v>
      </c>
      <c r="M26" s="47">
        <v>16985978.289999999</v>
      </c>
      <c r="O26" s="81">
        <v>11861983.09</v>
      </c>
      <c r="P26" s="105">
        <f t="shared" si="1"/>
        <v>100</v>
      </c>
    </row>
    <row r="27" spans="1:16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  <c r="O27" s="57"/>
      <c r="P27" s="105">
        <f t="shared" si="1"/>
        <v>0</v>
      </c>
    </row>
    <row r="28" spans="1:16" ht="15.75" thickBot="1" x14ac:dyDescent="0.3">
      <c r="A28" s="13" t="s">
        <v>43</v>
      </c>
      <c r="B28" s="68" t="s">
        <v>116</v>
      </c>
      <c r="C28" s="69">
        <f>SUM(C20:C27)</f>
        <v>63746661.540000007</v>
      </c>
      <c r="D28" s="70">
        <f t="shared" ref="D28:M28" si="3">SUM(D20:D27)</f>
        <v>61799795.5</v>
      </c>
      <c r="E28" s="69">
        <f t="shared" si="3"/>
        <v>62701580.5</v>
      </c>
      <c r="F28" s="69">
        <f t="shared" si="3"/>
        <v>64361018.419999994</v>
      </c>
      <c r="G28" s="71">
        <f t="shared" si="3"/>
        <v>66095401.929999992</v>
      </c>
      <c r="H28" s="43">
        <f t="shared" si="3"/>
        <v>67440318.770000011</v>
      </c>
      <c r="I28" s="31">
        <f t="shared" si="3"/>
        <v>69124515.159999996</v>
      </c>
      <c r="J28" s="31">
        <f t="shared" si="3"/>
        <v>71120979.99000001</v>
      </c>
      <c r="K28" s="31">
        <f t="shared" si="3"/>
        <v>73035197.599999994</v>
      </c>
      <c r="L28" s="31">
        <f t="shared" si="3"/>
        <v>74511121.550000012</v>
      </c>
      <c r="M28" s="31">
        <f t="shared" si="3"/>
        <v>76370857.510000005</v>
      </c>
      <c r="O28" s="69">
        <f>SUM(O20:O27)</f>
        <v>63600375.519999996</v>
      </c>
      <c r="P28" s="105"/>
    </row>
    <row r="29" spans="1:16" ht="15.75" thickTop="1" x14ac:dyDescent="0.25">
      <c r="A29" s="13" t="s">
        <v>79</v>
      </c>
      <c r="B29" s="94" t="s">
        <v>106</v>
      </c>
      <c r="C29" s="95">
        <f t="shared" ref="C29:M29" si="4">C19-C28</f>
        <v>856076.01999998838</v>
      </c>
      <c r="D29" s="95">
        <f t="shared" si="4"/>
        <v>1529141.200000003</v>
      </c>
      <c r="E29" s="95">
        <f t="shared" si="4"/>
        <v>167037.03999999911</v>
      </c>
      <c r="F29" s="95">
        <f t="shared" si="4"/>
        <v>508413.2100000158</v>
      </c>
      <c r="G29" s="96">
        <f t="shared" si="4"/>
        <v>1019204.8400000036</v>
      </c>
      <c r="H29" s="50">
        <f t="shared" si="4"/>
        <v>1809291.6899999976</v>
      </c>
      <c r="I29" s="51">
        <f t="shared" si="4"/>
        <v>2505540.5800000131</v>
      </c>
      <c r="J29" s="51">
        <f t="shared" si="4"/>
        <v>2843602.8599999845</v>
      </c>
      <c r="K29" s="51">
        <f t="shared" si="4"/>
        <v>3485245.4900000095</v>
      </c>
      <c r="L29" s="51">
        <f t="shared" si="4"/>
        <v>4573892.2599999905</v>
      </c>
      <c r="M29" s="51">
        <f t="shared" si="4"/>
        <v>5457947.0799999982</v>
      </c>
      <c r="O29" s="95">
        <f t="shared" ref="O29" si="5">O19-O28</f>
        <v>1390657.0399999991</v>
      </c>
      <c r="P29" s="105"/>
    </row>
    <row r="30" spans="1:16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  <c r="O30" s="91"/>
      <c r="P30" s="105">
        <f t="shared" si="1"/>
        <v>0</v>
      </c>
    </row>
    <row r="31" spans="1:16" x14ac:dyDescent="0.25">
      <c r="A31" s="13" t="s">
        <v>226</v>
      </c>
      <c r="B31" s="85" t="s">
        <v>156</v>
      </c>
      <c r="C31" s="81">
        <v>32055993</v>
      </c>
      <c r="D31" s="82">
        <v>19268757</v>
      </c>
      <c r="E31" s="81">
        <v>481500</v>
      </c>
      <c r="F31" s="81">
        <v>481500</v>
      </c>
      <c r="G31" s="86">
        <v>481500</v>
      </c>
      <c r="H31" s="46">
        <v>481500</v>
      </c>
      <c r="I31" s="47">
        <v>481500</v>
      </c>
      <c r="J31" s="47">
        <v>481500</v>
      </c>
      <c r="K31" s="47">
        <v>481500</v>
      </c>
      <c r="L31" s="47">
        <v>481500</v>
      </c>
      <c r="M31" s="47">
        <v>481500</v>
      </c>
      <c r="O31" s="81">
        <v>32055993</v>
      </c>
      <c r="P31" s="105">
        <f t="shared" si="1"/>
        <v>0</v>
      </c>
    </row>
    <row r="32" spans="1:16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  <c r="O32" s="57"/>
      <c r="P32" s="105">
        <f t="shared" si="1"/>
        <v>0</v>
      </c>
    </row>
    <row r="33" spans="1:16" ht="15.75" thickBot="1" x14ac:dyDescent="0.3">
      <c r="A33" s="13" t="s">
        <v>61</v>
      </c>
      <c r="B33" s="72" t="s">
        <v>107</v>
      </c>
      <c r="C33" s="73">
        <f>SUM(C29:C32)</f>
        <v>32912069.019999988</v>
      </c>
      <c r="D33" s="73">
        <f t="shared" ref="D33:M33" si="6">SUM(D29:D32)</f>
        <v>20797898.200000003</v>
      </c>
      <c r="E33" s="73">
        <f t="shared" si="6"/>
        <v>648537.03999999911</v>
      </c>
      <c r="F33" s="73">
        <f t="shared" si="6"/>
        <v>989913.2100000158</v>
      </c>
      <c r="G33" s="74">
        <f t="shared" si="6"/>
        <v>1500704.8400000036</v>
      </c>
      <c r="H33" s="50">
        <f t="shared" si="6"/>
        <v>2290791.6899999976</v>
      </c>
      <c r="I33" s="51">
        <f t="shared" si="6"/>
        <v>2987040.5800000131</v>
      </c>
      <c r="J33" s="51">
        <f t="shared" si="6"/>
        <v>3325102.8599999845</v>
      </c>
      <c r="K33" s="51">
        <f t="shared" si="6"/>
        <v>3966745.4900000095</v>
      </c>
      <c r="L33" s="51">
        <f t="shared" si="6"/>
        <v>5055392.2599999905</v>
      </c>
      <c r="M33" s="51">
        <f t="shared" si="6"/>
        <v>5939447.0799999982</v>
      </c>
      <c r="O33" s="73">
        <f>SUM(O29:O32)</f>
        <v>33446650.039999999</v>
      </c>
      <c r="P33" s="105"/>
    </row>
    <row r="34" spans="1:16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  <c r="O34" s="39"/>
      <c r="P34" s="105">
        <f t="shared" si="1"/>
        <v>0</v>
      </c>
    </row>
    <row r="35" spans="1:16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7">LEFT(D35,4)+1&amp;"/"&amp;RIGHT(D35,2)+1</f>
        <v>2022/23</v>
      </c>
      <c r="F35" s="88" t="str">
        <f t="shared" si="7"/>
        <v>2023/24</v>
      </c>
      <c r="G35" s="89" t="str">
        <f t="shared" si="7"/>
        <v>2024/25</v>
      </c>
      <c r="H35" s="48" t="str">
        <f t="shared" si="7"/>
        <v>2025/26</v>
      </c>
      <c r="I35" s="49" t="str">
        <f t="shared" si="7"/>
        <v>2026/27</v>
      </c>
      <c r="J35" s="49" t="str">
        <f t="shared" si="7"/>
        <v>2027/28</v>
      </c>
      <c r="K35" s="49" t="str">
        <f t="shared" si="7"/>
        <v>2028/29</v>
      </c>
      <c r="L35" s="49" t="str">
        <f t="shared" si="7"/>
        <v>2029/30</v>
      </c>
      <c r="M35" s="49" t="str">
        <f t="shared" si="7"/>
        <v>2030/31</v>
      </c>
      <c r="O35" s="88" t="str">
        <f>LEFT(xlvar.NXTBUD.DESCRLONG,7)&amp;" Original"</f>
        <v>2021/22 Original</v>
      </c>
      <c r="P35" s="105"/>
    </row>
    <row r="36" spans="1:16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  <c r="O36" s="91"/>
      <c r="P36" s="105">
        <f t="shared" si="1"/>
        <v>0</v>
      </c>
    </row>
    <row r="37" spans="1:16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  <c r="O37" s="81">
        <v>9823356</v>
      </c>
      <c r="P37" s="105">
        <f t="shared" si="1"/>
        <v>0</v>
      </c>
    </row>
    <row r="38" spans="1:16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  <c r="O38" s="57"/>
      <c r="P38" s="105">
        <f t="shared" si="1"/>
        <v>0</v>
      </c>
    </row>
    <row r="39" spans="1:16" x14ac:dyDescent="0.25">
      <c r="A39" s="13" t="s">
        <v>43</v>
      </c>
      <c r="B39" s="64" t="str">
        <f>"Total "&amp;B36</f>
        <v>Total Non Cash</v>
      </c>
      <c r="C39" s="65">
        <f t="shared" ref="C39:M39" si="8">SUM(C36:C38)</f>
        <v>9823356</v>
      </c>
      <c r="D39" s="66">
        <f t="shared" si="8"/>
        <v>10123356</v>
      </c>
      <c r="E39" s="65">
        <f t="shared" si="8"/>
        <v>10123356</v>
      </c>
      <c r="F39" s="65">
        <f t="shared" si="8"/>
        <v>10123356</v>
      </c>
      <c r="G39" s="67">
        <f t="shared" si="8"/>
        <v>10123356</v>
      </c>
      <c r="H39" s="43">
        <f t="shared" si="8"/>
        <v>10123356</v>
      </c>
      <c r="I39" s="31">
        <f t="shared" si="8"/>
        <v>10123356</v>
      </c>
      <c r="J39" s="31">
        <f t="shared" si="8"/>
        <v>10123356</v>
      </c>
      <c r="K39" s="31">
        <f t="shared" si="8"/>
        <v>10123356</v>
      </c>
      <c r="L39" s="31">
        <f t="shared" si="8"/>
        <v>10123356</v>
      </c>
      <c r="M39" s="31">
        <f t="shared" si="8"/>
        <v>10123356</v>
      </c>
      <c r="O39" s="65">
        <f t="shared" ref="O39" si="9">SUM(O36:O38)</f>
        <v>9823356</v>
      </c>
      <c r="P39" s="105">
        <f t="shared" si="1"/>
        <v>0</v>
      </c>
    </row>
    <row r="40" spans="1:16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  <c r="O40" s="61"/>
      <c r="P40" s="105">
        <f t="shared" si="1"/>
        <v>0</v>
      </c>
    </row>
    <row r="41" spans="1:16" x14ac:dyDescent="0.25">
      <c r="A41" s="13" t="s">
        <v>228</v>
      </c>
      <c r="B41" s="85" t="s">
        <v>140</v>
      </c>
      <c r="C41" s="81">
        <v>-75032421.629999995</v>
      </c>
      <c r="D41" s="82">
        <v>-50411051.520000003</v>
      </c>
      <c r="E41" s="81">
        <v>-8836199.8699999992</v>
      </c>
      <c r="F41" s="81">
        <v>-8992200.0899999999</v>
      </c>
      <c r="G41" s="86">
        <v>-8265199.71</v>
      </c>
      <c r="H41" s="46">
        <v>-8142200.0999999996</v>
      </c>
      <c r="I41" s="47">
        <v>-8460199.6300000008</v>
      </c>
      <c r="J41" s="47">
        <v>-8057199.7000000002</v>
      </c>
      <c r="K41" s="47">
        <v>-8315199.7000000002</v>
      </c>
      <c r="L41" s="47">
        <v>-8212200.0499999998</v>
      </c>
      <c r="M41" s="47">
        <v>-8370200.1600000001</v>
      </c>
      <c r="O41" s="81">
        <v>-75032421.629999995</v>
      </c>
      <c r="P41" s="105">
        <f t="shared" si="1"/>
        <v>0</v>
      </c>
    </row>
    <row r="42" spans="1:16" x14ac:dyDescent="0.25">
      <c r="A42" s="13" t="s">
        <v>229</v>
      </c>
      <c r="B42" s="85" t="s">
        <v>142</v>
      </c>
      <c r="C42" s="81">
        <v>522000</v>
      </c>
      <c r="D42" s="82">
        <v>350000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  <c r="O42" s="81">
        <v>522000</v>
      </c>
      <c r="P42" s="105">
        <f t="shared" si="1"/>
        <v>0</v>
      </c>
    </row>
    <row r="43" spans="1:16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  <c r="O43" s="57"/>
      <c r="P43" s="105">
        <f t="shared" si="1"/>
        <v>0</v>
      </c>
    </row>
    <row r="44" spans="1:16" x14ac:dyDescent="0.25">
      <c r="A44" s="13" t="s">
        <v>43</v>
      </c>
      <c r="B44" s="64" t="str">
        <f>"Total "&amp;B40</f>
        <v>Total Investing Fund Flows</v>
      </c>
      <c r="C44" s="65">
        <f t="shared" ref="C44:M44" si="10">SUM(C41:C43)</f>
        <v>-74510421.629999995</v>
      </c>
      <c r="D44" s="66">
        <f t="shared" si="10"/>
        <v>-50061051.520000003</v>
      </c>
      <c r="E44" s="65">
        <f t="shared" si="10"/>
        <v>-8516199.8699999992</v>
      </c>
      <c r="F44" s="65">
        <f t="shared" si="10"/>
        <v>-8672200.0899999999</v>
      </c>
      <c r="G44" s="67">
        <f t="shared" si="10"/>
        <v>-7945199.71</v>
      </c>
      <c r="H44" s="43">
        <f t="shared" si="10"/>
        <v>-7822200.0999999996</v>
      </c>
      <c r="I44" s="31">
        <f t="shared" si="10"/>
        <v>-8140199.6300000008</v>
      </c>
      <c r="J44" s="31">
        <f t="shared" si="10"/>
        <v>-7737199.7000000002</v>
      </c>
      <c r="K44" s="31">
        <f t="shared" si="10"/>
        <v>-7995199.7000000002</v>
      </c>
      <c r="L44" s="31">
        <f t="shared" si="10"/>
        <v>-7892200.0499999998</v>
      </c>
      <c r="M44" s="31">
        <f t="shared" si="10"/>
        <v>-8050200.1600000001</v>
      </c>
      <c r="O44" s="65">
        <f t="shared" ref="O44" si="11">SUM(O41:O43)</f>
        <v>-74510421.629999995</v>
      </c>
      <c r="P44" s="105">
        <f t="shared" si="1"/>
        <v>0</v>
      </c>
    </row>
    <row r="45" spans="1:16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  <c r="O45" s="61"/>
      <c r="P45" s="105">
        <f t="shared" si="1"/>
        <v>0</v>
      </c>
    </row>
    <row r="46" spans="1:16" x14ac:dyDescent="0.25">
      <c r="A46" s="13" t="s">
        <v>230</v>
      </c>
      <c r="B46" s="85" t="s">
        <v>157</v>
      </c>
      <c r="C46" s="81">
        <v>-651346</v>
      </c>
      <c r="D46" s="82">
        <v>-1905575</v>
      </c>
      <c r="E46" s="81">
        <v>-2229232</v>
      </c>
      <c r="F46" s="81">
        <v>-1929816</v>
      </c>
      <c r="G46" s="86">
        <v>-1966185</v>
      </c>
      <c r="H46" s="46">
        <v>-2003083</v>
      </c>
      <c r="I46" s="47">
        <v>-2040878</v>
      </c>
      <c r="J46" s="47">
        <v>-2079405</v>
      </c>
      <c r="K46" s="47">
        <v>-2119074</v>
      </c>
      <c r="L46" s="47">
        <v>-2159537</v>
      </c>
      <c r="M46" s="47">
        <v>-2200945</v>
      </c>
      <c r="O46" s="81">
        <v>-651346</v>
      </c>
      <c r="P46" s="105">
        <f t="shared" si="1"/>
        <v>0</v>
      </c>
    </row>
    <row r="47" spans="1:16" x14ac:dyDescent="0.25">
      <c r="A47" s="13" t="s">
        <v>413</v>
      </c>
      <c r="B47" s="85" t="s">
        <v>414</v>
      </c>
      <c r="C47" s="81">
        <v>2700000</v>
      </c>
      <c r="D47" s="82">
        <v>-300000</v>
      </c>
      <c r="E47" s="81">
        <v>-300000</v>
      </c>
      <c r="F47" s="81">
        <v>-300000</v>
      </c>
      <c r="G47" s="86">
        <v>-300000</v>
      </c>
      <c r="H47" s="46">
        <v>-300000</v>
      </c>
      <c r="I47" s="47">
        <v>-300000</v>
      </c>
      <c r="J47" s="47">
        <v>-300000</v>
      </c>
      <c r="K47" s="47">
        <v>-300000</v>
      </c>
      <c r="L47" s="47">
        <v>-300000</v>
      </c>
      <c r="M47" s="47">
        <v>0</v>
      </c>
      <c r="O47" s="81">
        <v>2700000</v>
      </c>
      <c r="P47" s="105">
        <f t="shared" si="1"/>
        <v>0</v>
      </c>
    </row>
    <row r="48" spans="1:16" x14ac:dyDescent="0.25">
      <c r="A48" s="13" t="s">
        <v>231</v>
      </c>
      <c r="B48" s="85" t="s">
        <v>158</v>
      </c>
      <c r="C48" s="81">
        <v>21200000</v>
      </c>
      <c r="D48" s="82">
        <v>8780000</v>
      </c>
      <c r="E48" s="81">
        <v>0</v>
      </c>
      <c r="F48" s="81">
        <v>0</v>
      </c>
      <c r="G48" s="86">
        <v>0</v>
      </c>
      <c r="H48" s="46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O48" s="81">
        <v>21200000</v>
      </c>
      <c r="P48" s="105">
        <f t="shared" si="1"/>
        <v>0</v>
      </c>
    </row>
    <row r="49" spans="1:16" hidden="1" x14ac:dyDescent="0.25">
      <c r="A49" s="13" t="s">
        <v>206</v>
      </c>
      <c r="B49" s="63"/>
      <c r="C49" s="57"/>
      <c r="D49" s="58"/>
      <c r="E49" s="57"/>
      <c r="F49" s="57"/>
      <c r="G49" s="59"/>
      <c r="H49" s="42"/>
      <c r="I49" s="29"/>
      <c r="J49" s="29"/>
      <c r="K49" s="29"/>
      <c r="L49" s="29"/>
      <c r="M49" s="29"/>
      <c r="O49" s="57"/>
      <c r="P49" s="105">
        <f t="shared" si="1"/>
        <v>0</v>
      </c>
    </row>
    <row r="50" spans="1:16" ht="15.75" thickBot="1" x14ac:dyDescent="0.3">
      <c r="A50" s="13" t="s">
        <v>43</v>
      </c>
      <c r="B50" s="68" t="str">
        <f>"Total "&amp;B45</f>
        <v>Total Financing Fund Flows</v>
      </c>
      <c r="C50" s="69">
        <f t="shared" ref="C50:M50" si="12">SUM(C46:C49)</f>
        <v>23248654</v>
      </c>
      <c r="D50" s="70">
        <f t="shared" si="12"/>
        <v>6574425</v>
      </c>
      <c r="E50" s="69">
        <f t="shared" si="12"/>
        <v>-2529232</v>
      </c>
      <c r="F50" s="69">
        <f t="shared" si="12"/>
        <v>-2229816</v>
      </c>
      <c r="G50" s="71">
        <f t="shared" si="12"/>
        <v>-2266185</v>
      </c>
      <c r="H50" s="43">
        <f t="shared" si="12"/>
        <v>-2303083</v>
      </c>
      <c r="I50" s="31">
        <f t="shared" si="12"/>
        <v>-2340878</v>
      </c>
      <c r="J50" s="31">
        <f t="shared" si="12"/>
        <v>-2379405</v>
      </c>
      <c r="K50" s="31">
        <f t="shared" si="12"/>
        <v>-2419074</v>
      </c>
      <c r="L50" s="31">
        <f t="shared" si="12"/>
        <v>-2459537</v>
      </c>
      <c r="M50" s="31">
        <f t="shared" si="12"/>
        <v>-2200945</v>
      </c>
      <c r="O50" s="69">
        <f t="shared" ref="O50" si="13">SUM(O46:O49)</f>
        <v>23248654</v>
      </c>
      <c r="P50" s="105">
        <f t="shared" si="1"/>
        <v>0</v>
      </c>
    </row>
    <row r="51" spans="1:16" ht="15.75" thickTop="1" x14ac:dyDescent="0.25">
      <c r="A51" s="13" t="s">
        <v>43</v>
      </c>
      <c r="B51" s="94" t="s">
        <v>108</v>
      </c>
      <c r="C51" s="95">
        <f t="shared" ref="C51:M51" si="14">C33+C39+C44+C50</f>
        <v>-8526342.6100000069</v>
      </c>
      <c r="D51" s="95">
        <f t="shared" si="14"/>
        <v>-12565372.32</v>
      </c>
      <c r="E51" s="95">
        <f t="shared" si="14"/>
        <v>-273538.83000000007</v>
      </c>
      <c r="F51" s="95">
        <f t="shared" si="14"/>
        <v>211253.12000001594</v>
      </c>
      <c r="G51" s="96">
        <f t="shared" si="14"/>
        <v>1412676.1300000036</v>
      </c>
      <c r="H51" s="50">
        <f t="shared" si="14"/>
        <v>2288864.589999998</v>
      </c>
      <c r="I51" s="51">
        <f t="shared" si="14"/>
        <v>2629318.9500000123</v>
      </c>
      <c r="J51" s="51">
        <f t="shared" si="14"/>
        <v>3331854.1599999843</v>
      </c>
      <c r="K51" s="51">
        <f t="shared" si="14"/>
        <v>3675827.7900000094</v>
      </c>
      <c r="L51" s="51">
        <f t="shared" si="14"/>
        <v>4827011.2099999906</v>
      </c>
      <c r="M51" s="51">
        <f t="shared" si="14"/>
        <v>5811657.9199999981</v>
      </c>
      <c r="O51" s="95">
        <f t="shared" ref="O51" si="15">O33+O39+O44+O50</f>
        <v>-7991761.5899999961</v>
      </c>
      <c r="P51" s="105"/>
    </row>
    <row r="52" spans="1:16" x14ac:dyDescent="0.25">
      <c r="A52" s="13" t="s">
        <v>43</v>
      </c>
      <c r="B52" s="97" t="s">
        <v>78</v>
      </c>
      <c r="C52" s="98"/>
      <c r="D52" s="99"/>
      <c r="E52" s="98"/>
      <c r="F52" s="98"/>
      <c r="G52" s="100"/>
      <c r="H52" s="41"/>
      <c r="I52" s="30"/>
      <c r="J52" s="30"/>
      <c r="K52" s="30"/>
      <c r="L52" s="30"/>
      <c r="M52" s="30"/>
      <c r="O52" s="98"/>
      <c r="P52" s="105">
        <f t="shared" si="1"/>
        <v>0</v>
      </c>
    </row>
    <row r="53" spans="1:16" x14ac:dyDescent="0.25">
      <c r="A53" s="13" t="s">
        <v>232</v>
      </c>
      <c r="B53" s="85" t="s">
        <v>159</v>
      </c>
      <c r="C53" s="81">
        <v>-1884825.84</v>
      </c>
      <c r="D53" s="82">
        <v>-806689.92</v>
      </c>
      <c r="E53" s="81">
        <v>-872190</v>
      </c>
      <c r="F53" s="81">
        <v>-921690</v>
      </c>
      <c r="G53" s="86">
        <v>-857190</v>
      </c>
      <c r="H53" s="46">
        <v>-976690</v>
      </c>
      <c r="I53" s="47">
        <v>-977190</v>
      </c>
      <c r="J53" s="47">
        <v>-976690</v>
      </c>
      <c r="K53" s="47">
        <v>-907190</v>
      </c>
      <c r="L53" s="47">
        <v>-1031690</v>
      </c>
      <c r="M53" s="47">
        <v>-1032190</v>
      </c>
      <c r="O53" s="81">
        <v>-1884825.84</v>
      </c>
      <c r="P53" s="105">
        <f t="shared" si="1"/>
        <v>0</v>
      </c>
    </row>
    <row r="54" spans="1:16" x14ac:dyDescent="0.25">
      <c r="A54" s="13" t="s">
        <v>233</v>
      </c>
      <c r="B54" s="85" t="s">
        <v>160</v>
      </c>
      <c r="C54" s="81">
        <v>-2700042.36</v>
      </c>
      <c r="D54" s="82">
        <v>-2234499.96</v>
      </c>
      <c r="E54" s="81">
        <v>-2234500</v>
      </c>
      <c r="F54" s="81">
        <v>-2234500</v>
      </c>
      <c r="G54" s="86">
        <v>-2234500</v>
      </c>
      <c r="H54" s="46">
        <v>-2234500</v>
      </c>
      <c r="I54" s="47">
        <v>-2234500</v>
      </c>
      <c r="J54" s="47">
        <v>-2234500</v>
      </c>
      <c r="K54" s="47">
        <v>-2234500</v>
      </c>
      <c r="L54" s="47">
        <v>-2234500</v>
      </c>
      <c r="M54" s="47">
        <v>-2234500</v>
      </c>
      <c r="O54" s="81">
        <v>-2700042.36</v>
      </c>
      <c r="P54" s="105">
        <f t="shared" si="1"/>
        <v>0</v>
      </c>
    </row>
    <row r="55" spans="1:16" x14ac:dyDescent="0.25">
      <c r="A55" s="13" t="s">
        <v>234</v>
      </c>
      <c r="B55" s="85" t="s">
        <v>161</v>
      </c>
      <c r="C55" s="81">
        <v>-2287150.0800000001</v>
      </c>
      <c r="D55" s="82">
        <v>-80000.039999999994</v>
      </c>
      <c r="E55" s="81">
        <v>-90000</v>
      </c>
      <c r="F55" s="81">
        <v>-80000</v>
      </c>
      <c r="G55" s="86">
        <v>-90000</v>
      </c>
      <c r="H55" s="46">
        <v>-80000</v>
      </c>
      <c r="I55" s="47">
        <v>-90000</v>
      </c>
      <c r="J55" s="47">
        <v>-80000</v>
      </c>
      <c r="K55" s="47">
        <v>-90000</v>
      </c>
      <c r="L55" s="47">
        <v>-80000</v>
      </c>
      <c r="M55" s="47">
        <v>-80000</v>
      </c>
      <c r="O55" s="81">
        <v>-2287150.0800000001</v>
      </c>
      <c r="P55" s="105">
        <f t="shared" si="1"/>
        <v>0</v>
      </c>
    </row>
    <row r="56" spans="1:16" x14ac:dyDescent="0.25">
      <c r="A56" s="13" t="s">
        <v>235</v>
      </c>
      <c r="B56" s="85" t="s">
        <v>162</v>
      </c>
      <c r="C56" s="81">
        <v>9329817.7200000007</v>
      </c>
      <c r="D56" s="82">
        <v>9303000.9600000009</v>
      </c>
      <c r="E56" s="81">
        <v>1576113</v>
      </c>
      <c r="F56" s="81">
        <v>1220242</v>
      </c>
      <c r="G56" s="86">
        <v>1156139</v>
      </c>
      <c r="H56" s="46">
        <v>971139</v>
      </c>
      <c r="I56" s="47">
        <v>966139</v>
      </c>
      <c r="J56" s="47">
        <v>971139</v>
      </c>
      <c r="K56" s="47">
        <v>1156139</v>
      </c>
      <c r="L56" s="47">
        <v>946139</v>
      </c>
      <c r="M56" s="47">
        <v>646139</v>
      </c>
      <c r="O56" s="81">
        <v>9329817.7200000007</v>
      </c>
      <c r="P56" s="105">
        <f t="shared" si="1"/>
        <v>0</v>
      </c>
    </row>
    <row r="57" spans="1:16" x14ac:dyDescent="0.25">
      <c r="A57" s="13" t="s">
        <v>236</v>
      </c>
      <c r="B57" s="85" t="s">
        <v>163</v>
      </c>
      <c r="C57" s="81">
        <v>3934964.64</v>
      </c>
      <c r="D57" s="82">
        <v>3762322.08</v>
      </c>
      <c r="E57" s="81">
        <v>905000</v>
      </c>
      <c r="F57" s="81">
        <v>665000</v>
      </c>
      <c r="G57" s="86">
        <v>500000</v>
      </c>
      <c r="H57" s="46">
        <v>515000</v>
      </c>
      <c r="I57" s="47">
        <v>500000</v>
      </c>
      <c r="J57" s="47">
        <v>500000</v>
      </c>
      <c r="K57" s="47">
        <v>500000</v>
      </c>
      <c r="L57" s="47">
        <v>500000</v>
      </c>
      <c r="M57" s="47">
        <v>505000</v>
      </c>
      <c r="O57" s="81">
        <v>3934964.64</v>
      </c>
      <c r="P57" s="105">
        <f t="shared" si="1"/>
        <v>0</v>
      </c>
    </row>
    <row r="58" spans="1:16" x14ac:dyDescent="0.25">
      <c r="A58" s="13" t="s">
        <v>237</v>
      </c>
      <c r="B58" s="85" t="s">
        <v>164</v>
      </c>
      <c r="C58" s="81">
        <v>2405746.2000000002</v>
      </c>
      <c r="D58" s="82">
        <v>2633306.16</v>
      </c>
      <c r="E58" s="81">
        <v>80000</v>
      </c>
      <c r="F58" s="81">
        <v>90000</v>
      </c>
      <c r="G58" s="86">
        <v>80000</v>
      </c>
      <c r="H58" s="46">
        <v>90000</v>
      </c>
      <c r="I58" s="47">
        <v>80000</v>
      </c>
      <c r="J58" s="47">
        <v>90000</v>
      </c>
      <c r="K58" s="47">
        <v>80000</v>
      </c>
      <c r="L58" s="47">
        <v>90000</v>
      </c>
      <c r="M58" s="47">
        <v>90000</v>
      </c>
      <c r="O58" s="81">
        <v>2405746.2000000002</v>
      </c>
      <c r="P58" s="105">
        <f t="shared" si="1"/>
        <v>0</v>
      </c>
    </row>
    <row r="59" spans="1:16" hidden="1" x14ac:dyDescent="0.25">
      <c r="A59" s="13" t="s">
        <v>206</v>
      </c>
      <c r="B59" s="63"/>
      <c r="C59" s="57"/>
      <c r="D59" s="58"/>
      <c r="E59" s="57"/>
      <c r="F59" s="57"/>
      <c r="G59" s="59"/>
      <c r="H59" s="42"/>
      <c r="I59" s="29"/>
      <c r="J59" s="29"/>
      <c r="K59" s="29"/>
      <c r="L59" s="29"/>
      <c r="M59" s="29"/>
      <c r="O59" s="57"/>
      <c r="P59" s="105">
        <f t="shared" si="1"/>
        <v>0</v>
      </c>
    </row>
    <row r="60" spans="1:16" ht="15.75" thickBot="1" x14ac:dyDescent="0.3">
      <c r="A60" s="13" t="s">
        <v>43</v>
      </c>
      <c r="B60" s="68" t="str">
        <f>"Total "&amp;B52</f>
        <v>Total Reserve Movements</v>
      </c>
      <c r="C60" s="69">
        <f t="shared" ref="C60:M60" si="16">SUM(C53:C59)</f>
        <v>8798510.2800000012</v>
      </c>
      <c r="D60" s="70">
        <f t="shared" si="16"/>
        <v>12577439.280000001</v>
      </c>
      <c r="E60" s="69">
        <f t="shared" si="16"/>
        <v>-635577</v>
      </c>
      <c r="F60" s="69">
        <f t="shared" si="16"/>
        <v>-1260948</v>
      </c>
      <c r="G60" s="71">
        <f t="shared" si="16"/>
        <v>-1445551</v>
      </c>
      <c r="H60" s="43">
        <f t="shared" si="16"/>
        <v>-1715051</v>
      </c>
      <c r="I60" s="31">
        <f t="shared" si="16"/>
        <v>-1755551</v>
      </c>
      <c r="J60" s="31">
        <f t="shared" si="16"/>
        <v>-1730051</v>
      </c>
      <c r="K60" s="31">
        <f t="shared" si="16"/>
        <v>-1495551</v>
      </c>
      <c r="L60" s="31">
        <f t="shared" si="16"/>
        <v>-1810051</v>
      </c>
      <c r="M60" s="31">
        <f t="shared" si="16"/>
        <v>-2105551</v>
      </c>
      <c r="O60" s="69">
        <f t="shared" ref="O60" si="17">SUM(O53:O59)</f>
        <v>8798510.2800000012</v>
      </c>
      <c r="P60" s="105">
        <f t="shared" si="1"/>
        <v>0</v>
      </c>
    </row>
    <row r="61" spans="1:16" ht="16.5" thickTop="1" thickBot="1" x14ac:dyDescent="0.3">
      <c r="A61" s="13" t="s">
        <v>43</v>
      </c>
      <c r="B61" s="72" t="s">
        <v>109</v>
      </c>
      <c r="C61" s="73">
        <f t="shared" ref="C61:M61" si="18">C51+C60</f>
        <v>272167.66999999434</v>
      </c>
      <c r="D61" s="73">
        <f t="shared" si="18"/>
        <v>12066.960000000894</v>
      </c>
      <c r="E61" s="73">
        <f t="shared" si="18"/>
        <v>-909115.83000000007</v>
      </c>
      <c r="F61" s="73">
        <f t="shared" si="18"/>
        <v>-1049694.8799999841</v>
      </c>
      <c r="G61" s="74">
        <f t="shared" si="18"/>
        <v>-32874.869999996386</v>
      </c>
      <c r="H61" s="50">
        <f t="shared" si="18"/>
        <v>573813.58999999799</v>
      </c>
      <c r="I61" s="51">
        <f t="shared" si="18"/>
        <v>873767.95000001229</v>
      </c>
      <c r="J61" s="51">
        <f t="shared" si="18"/>
        <v>1601803.1599999843</v>
      </c>
      <c r="K61" s="51">
        <f t="shared" si="18"/>
        <v>2180276.7900000094</v>
      </c>
      <c r="L61" s="51">
        <f t="shared" si="18"/>
        <v>3016960.2099999906</v>
      </c>
      <c r="M61" s="51">
        <f t="shared" si="18"/>
        <v>3706106.9199999981</v>
      </c>
    </row>
    <row r="62" spans="1:16" ht="15.75" thickTop="1" x14ac:dyDescent="0.25">
      <c r="A62" s="13" t="s">
        <v>43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6" x14ac:dyDescent="0.25">
      <c r="A63" s="13" t="s">
        <v>43</v>
      </c>
      <c r="B63" s="77" t="s">
        <v>250</v>
      </c>
      <c r="C63" s="78">
        <f>+C61+'Gen Unrestricted'!B6</f>
        <v>4678167.6699999943</v>
      </c>
      <c r="D63" s="78">
        <f>+C63+D61</f>
        <v>4690234.6299999952</v>
      </c>
      <c r="E63" s="78">
        <f t="shared" ref="E63:G63" si="19">+D63+E61</f>
        <v>3781118.7999999952</v>
      </c>
      <c r="F63" s="78">
        <f t="shared" si="19"/>
        <v>2731423.9200000111</v>
      </c>
      <c r="G63" s="78">
        <f t="shared" si="19"/>
        <v>2698549.0500000147</v>
      </c>
      <c r="H63" s="52"/>
      <c r="I63" s="52"/>
      <c r="J63" s="52"/>
      <c r="K63" s="52"/>
      <c r="L63" s="52"/>
      <c r="M63" s="52"/>
    </row>
    <row r="64" spans="1:16" x14ac:dyDescent="0.25">
      <c r="A64" s="13" t="s">
        <v>133</v>
      </c>
    </row>
    <row r="65" spans="1:13" hidden="1" x14ac:dyDescent="0.25">
      <c r="A65" s="13" t="s">
        <v>257</v>
      </c>
      <c r="B65" s="1" t="str">
        <f>IF(xlvar.SELECT="Entity",B67,IF(xlvar.SELECT="Directorate",C67,IF(xlvar.SELECT="Business Unit",D67,IF(xlvar.SELECT="Key Outcome Area",H67,IF(xlvar.SELECT="IPR Outcomes",I67,IF(xlvar.SELECT="IPR Strategies",J67,IF(xlvar.SELECT="IPR Activities",K67,IF(xlvar.SELECT="Project",L67,F67))))))))</f>
        <v>20 - Domestic Waste Management</v>
      </c>
    </row>
    <row r="66" spans="1:13" ht="15.75" thickBot="1" x14ac:dyDescent="0.3">
      <c r="A66" s="13" t="s">
        <v>165</v>
      </c>
      <c r="B66" s="1"/>
    </row>
    <row r="67" spans="1:13" ht="15.75" hidden="1" thickBot="1" x14ac:dyDescent="0.3">
      <c r="A67" s="13" t="s">
        <v>207</v>
      </c>
      <c r="B67" s="34" t="s">
        <v>210</v>
      </c>
      <c r="C67" s="34" t="s">
        <v>192</v>
      </c>
      <c r="D67" s="34" t="s">
        <v>196</v>
      </c>
      <c r="E67" s="34" t="s">
        <v>44</v>
      </c>
      <c r="F67" s="34" t="s">
        <v>337</v>
      </c>
      <c r="G67" s="34"/>
      <c r="H67" s="34" t="s">
        <v>211</v>
      </c>
      <c r="I67" s="34" t="s">
        <v>193</v>
      </c>
      <c r="J67" s="34" t="s">
        <v>194</v>
      </c>
      <c r="K67" s="34" t="s">
        <v>195</v>
      </c>
      <c r="L67" s="34" t="s">
        <v>338</v>
      </c>
    </row>
    <row r="68" spans="1:13" ht="28.5" customHeight="1" thickTop="1" x14ac:dyDescent="0.25">
      <c r="A68" s="13" t="s">
        <v>165</v>
      </c>
      <c r="B68" s="87" t="s">
        <v>260</v>
      </c>
      <c r="C68" s="88" t="str">
        <f>xlvar.PYORIG.DESCRLONG</f>
        <v>2020/21 Quarter 3 PJ Budget</v>
      </c>
      <c r="D68" s="88" t="str">
        <f>LEFT(xlvar.NXTBUD.DESCRLONG,7)</f>
        <v>2021/22</v>
      </c>
      <c r="E68" s="88" t="str">
        <f t="shared" ref="E68:M68" si="20">LEFT(D68,4)+1&amp;"/"&amp;RIGHT(D68,2)+1</f>
        <v>2022/23</v>
      </c>
      <c r="F68" s="88" t="str">
        <f t="shared" si="20"/>
        <v>2023/24</v>
      </c>
      <c r="G68" s="89" t="str">
        <f t="shared" si="20"/>
        <v>2024/25</v>
      </c>
      <c r="H68" s="48" t="str">
        <f t="shared" si="20"/>
        <v>2025/26</v>
      </c>
      <c r="I68" s="49" t="str">
        <f t="shared" si="20"/>
        <v>2026/27</v>
      </c>
      <c r="J68" s="49" t="str">
        <f t="shared" si="20"/>
        <v>2027/28</v>
      </c>
      <c r="K68" s="49" t="str">
        <f t="shared" si="20"/>
        <v>2028/29</v>
      </c>
      <c r="L68" s="49" t="str">
        <f t="shared" si="20"/>
        <v>2029/30</v>
      </c>
      <c r="M68" s="49" t="str">
        <f t="shared" si="20"/>
        <v>2030/31</v>
      </c>
    </row>
    <row r="69" spans="1:13" x14ac:dyDescent="0.25">
      <c r="A69" s="13" t="s">
        <v>166</v>
      </c>
      <c r="B69" s="90" t="s">
        <v>134</v>
      </c>
      <c r="C69" s="91"/>
      <c r="D69" s="92"/>
      <c r="E69" s="91"/>
      <c r="F69" s="91"/>
      <c r="G69" s="93"/>
      <c r="H69" s="40"/>
      <c r="I69" s="28"/>
      <c r="J69" s="28"/>
      <c r="K69" s="28"/>
      <c r="L69" s="28"/>
      <c r="M69" s="28"/>
    </row>
    <row r="70" spans="1:13" x14ac:dyDescent="0.25">
      <c r="A70" s="13" t="s">
        <v>238</v>
      </c>
      <c r="B70" s="80" t="s">
        <v>144</v>
      </c>
      <c r="C70" s="81">
        <v>4170000</v>
      </c>
      <c r="D70" s="82">
        <v>4417000</v>
      </c>
      <c r="E70" s="83">
        <v>4570930</v>
      </c>
      <c r="F70" s="83">
        <v>4730220.95</v>
      </c>
      <c r="G70" s="84">
        <v>4895059.42</v>
      </c>
      <c r="H70" s="44">
        <v>5040415.13</v>
      </c>
      <c r="I70" s="45">
        <v>5190071.67</v>
      </c>
      <c r="J70" s="45">
        <v>5344155.68</v>
      </c>
      <c r="K70" s="45">
        <v>5502797.4699999997</v>
      </c>
      <c r="L70" s="45">
        <v>5666131.2000000002</v>
      </c>
      <c r="M70" s="45">
        <v>5834294.9400000004</v>
      </c>
    </row>
    <row r="71" spans="1:13" x14ac:dyDescent="0.25">
      <c r="A71" s="13" t="s">
        <v>239</v>
      </c>
      <c r="B71" s="80" t="s">
        <v>146</v>
      </c>
      <c r="C71" s="81">
        <v>23250</v>
      </c>
      <c r="D71" s="82">
        <v>20500</v>
      </c>
      <c r="E71" s="83">
        <v>20500</v>
      </c>
      <c r="F71" s="83">
        <v>20500</v>
      </c>
      <c r="G71" s="84">
        <v>20500</v>
      </c>
      <c r="H71" s="44">
        <v>20500</v>
      </c>
      <c r="I71" s="45">
        <v>20500</v>
      </c>
      <c r="J71" s="45">
        <v>20500</v>
      </c>
      <c r="K71" s="45">
        <v>20500</v>
      </c>
      <c r="L71" s="45">
        <v>20500</v>
      </c>
      <c r="M71" s="45">
        <v>20500</v>
      </c>
    </row>
    <row r="72" spans="1:13" x14ac:dyDescent="0.25">
      <c r="A72" s="13" t="s">
        <v>240</v>
      </c>
      <c r="B72" s="80" t="s">
        <v>147</v>
      </c>
      <c r="C72" s="81">
        <v>22800</v>
      </c>
      <c r="D72" s="82">
        <v>26828</v>
      </c>
      <c r="E72" s="83">
        <v>27901.119999999999</v>
      </c>
      <c r="F72" s="83">
        <v>29017.16</v>
      </c>
      <c r="G72" s="84">
        <v>30177.85</v>
      </c>
      <c r="H72" s="44">
        <v>31384.959999999999</v>
      </c>
      <c r="I72" s="45">
        <v>32640.35</v>
      </c>
      <c r="J72" s="45">
        <v>33945.97</v>
      </c>
      <c r="K72" s="45">
        <v>35303.81</v>
      </c>
      <c r="L72" s="45">
        <v>36715.96</v>
      </c>
      <c r="M72" s="45">
        <v>38184.6</v>
      </c>
    </row>
    <row r="73" spans="1:13" x14ac:dyDescent="0.25">
      <c r="A73" s="13" t="s">
        <v>241</v>
      </c>
      <c r="B73" s="80" t="s">
        <v>148</v>
      </c>
      <c r="C73" s="81">
        <v>71500</v>
      </c>
      <c r="D73" s="82">
        <v>71500</v>
      </c>
      <c r="E73" s="83">
        <v>71500</v>
      </c>
      <c r="F73" s="83">
        <v>71500</v>
      </c>
      <c r="G73" s="84">
        <v>71500</v>
      </c>
      <c r="H73" s="44">
        <v>71500</v>
      </c>
      <c r="I73" s="45">
        <v>71500</v>
      </c>
      <c r="J73" s="45">
        <v>71500</v>
      </c>
      <c r="K73" s="45">
        <v>71500</v>
      </c>
      <c r="L73" s="45">
        <v>71500</v>
      </c>
      <c r="M73" s="45">
        <v>71500</v>
      </c>
    </row>
    <row r="74" spans="1:13" x14ac:dyDescent="0.25">
      <c r="A74" s="13" t="s">
        <v>272</v>
      </c>
      <c r="B74" s="80" t="s">
        <v>149</v>
      </c>
      <c r="C74" s="81">
        <v>6970</v>
      </c>
      <c r="D74" s="82">
        <v>7179</v>
      </c>
      <c r="E74" s="83">
        <v>7376.42</v>
      </c>
      <c r="F74" s="83">
        <v>7579.27</v>
      </c>
      <c r="G74" s="84">
        <v>7787.7</v>
      </c>
      <c r="H74" s="44">
        <v>8001.86</v>
      </c>
      <c r="I74" s="45">
        <v>8221.91</v>
      </c>
      <c r="J74" s="45">
        <v>8448.01</v>
      </c>
      <c r="K74" s="45">
        <v>8680.33</v>
      </c>
      <c r="L74" s="45">
        <v>8919.0400000000009</v>
      </c>
      <c r="M74" s="45">
        <v>9164.31</v>
      </c>
    </row>
    <row r="75" spans="1:13" hidden="1" x14ac:dyDescent="0.25">
      <c r="A75" s="13" t="s">
        <v>207</v>
      </c>
      <c r="B75" s="63"/>
      <c r="C75" s="57"/>
      <c r="D75" s="58"/>
      <c r="E75" s="57"/>
      <c r="F75" s="57"/>
      <c r="G75" s="59"/>
      <c r="H75" s="42"/>
      <c r="I75" s="29"/>
      <c r="J75" s="29"/>
      <c r="K75" s="29"/>
      <c r="L75" s="29"/>
      <c r="M75" s="29"/>
    </row>
    <row r="76" spans="1:13" x14ac:dyDescent="0.25">
      <c r="A76" s="13" t="s">
        <v>168</v>
      </c>
      <c r="B76" s="64" t="s">
        <v>115</v>
      </c>
      <c r="C76" s="65">
        <f t="shared" ref="C76" si="21">SUM(C69:C75)</f>
        <v>4294520</v>
      </c>
      <c r="D76" s="66">
        <f t="shared" ref="D76:M76" si="22">SUM(D69:D75)</f>
        <v>4543007</v>
      </c>
      <c r="E76" s="65">
        <f t="shared" si="22"/>
        <v>4698207.54</v>
      </c>
      <c r="F76" s="65">
        <f t="shared" si="22"/>
        <v>4858817.38</v>
      </c>
      <c r="G76" s="67">
        <f t="shared" si="22"/>
        <v>5025024.97</v>
      </c>
      <c r="H76" s="43">
        <f t="shared" si="22"/>
        <v>5171801.95</v>
      </c>
      <c r="I76" s="31">
        <f t="shared" si="22"/>
        <v>5322933.93</v>
      </c>
      <c r="J76" s="31">
        <f t="shared" si="22"/>
        <v>5478549.6599999992</v>
      </c>
      <c r="K76" s="31">
        <f t="shared" si="22"/>
        <v>5638781.6099999994</v>
      </c>
      <c r="L76" s="31">
        <f t="shared" si="22"/>
        <v>5803766.2000000002</v>
      </c>
      <c r="M76" s="31">
        <f t="shared" si="22"/>
        <v>5973643.8499999996</v>
      </c>
    </row>
    <row r="77" spans="1:13" x14ac:dyDescent="0.25">
      <c r="A77" s="13" t="s">
        <v>166</v>
      </c>
      <c r="B77" s="56" t="s">
        <v>135</v>
      </c>
      <c r="C77" s="57"/>
      <c r="D77" s="58"/>
      <c r="E77" s="57"/>
      <c r="F77" s="57"/>
      <c r="G77" s="59"/>
      <c r="H77" s="42"/>
      <c r="I77" s="29"/>
      <c r="J77" s="29"/>
      <c r="K77" s="29"/>
      <c r="L77" s="29"/>
      <c r="M77" s="29"/>
    </row>
    <row r="78" spans="1:13" x14ac:dyDescent="0.25">
      <c r="A78" s="13" t="s">
        <v>242</v>
      </c>
      <c r="B78" s="85" t="s">
        <v>150</v>
      </c>
      <c r="C78" s="81">
        <v>867229.52</v>
      </c>
      <c r="D78" s="82">
        <v>935737.6</v>
      </c>
      <c r="E78" s="81">
        <v>967067.73</v>
      </c>
      <c r="F78" s="81">
        <v>999458.12</v>
      </c>
      <c r="G78" s="86">
        <v>1032928.45</v>
      </c>
      <c r="H78" s="46">
        <v>1067522.6599999999</v>
      </c>
      <c r="I78" s="47">
        <v>1103284.8999999999</v>
      </c>
      <c r="J78" s="47">
        <v>1140247.57</v>
      </c>
      <c r="K78" s="47">
        <v>1178455.32</v>
      </c>
      <c r="L78" s="47">
        <v>1217953.05</v>
      </c>
      <c r="M78" s="47">
        <v>1258785.96</v>
      </c>
    </row>
    <row r="79" spans="1:13" x14ac:dyDescent="0.25">
      <c r="A79" s="13" t="s">
        <v>243</v>
      </c>
      <c r="B79" s="85" t="s">
        <v>151</v>
      </c>
      <c r="C79" s="81">
        <v>898930.61</v>
      </c>
      <c r="D79" s="82">
        <v>931836.53</v>
      </c>
      <c r="E79" s="81">
        <v>880399.53</v>
      </c>
      <c r="F79" s="81">
        <v>904610.5</v>
      </c>
      <c r="G79" s="86">
        <v>929487.31</v>
      </c>
      <c r="H79" s="46">
        <v>1032548.2</v>
      </c>
      <c r="I79" s="47">
        <v>981312.02</v>
      </c>
      <c r="J79" s="47">
        <v>1008298.11</v>
      </c>
      <c r="K79" s="47">
        <v>1036026.3</v>
      </c>
      <c r="L79" s="47">
        <v>1144517.01</v>
      </c>
      <c r="M79" s="47">
        <v>1093791.25</v>
      </c>
    </row>
    <row r="80" spans="1:13" x14ac:dyDescent="0.25">
      <c r="A80" s="13" t="s">
        <v>244</v>
      </c>
      <c r="B80" s="85" t="s">
        <v>153</v>
      </c>
      <c r="C80" s="81">
        <v>700</v>
      </c>
      <c r="D80" s="82">
        <v>700</v>
      </c>
      <c r="E80" s="81">
        <v>700</v>
      </c>
      <c r="F80" s="81">
        <v>700</v>
      </c>
      <c r="G80" s="86">
        <v>700</v>
      </c>
      <c r="H80" s="46">
        <v>700</v>
      </c>
      <c r="I80" s="47">
        <v>700</v>
      </c>
      <c r="J80" s="47">
        <v>700</v>
      </c>
      <c r="K80" s="47">
        <v>700</v>
      </c>
      <c r="L80" s="47">
        <v>700</v>
      </c>
      <c r="M80" s="47">
        <v>700</v>
      </c>
    </row>
    <row r="81" spans="1:13" x14ac:dyDescent="0.25">
      <c r="A81" s="13" t="s">
        <v>245</v>
      </c>
      <c r="B81" s="85" t="s">
        <v>154</v>
      </c>
      <c r="C81" s="81">
        <v>11000</v>
      </c>
      <c r="D81" s="82">
        <v>6000</v>
      </c>
      <c r="E81" s="81">
        <v>6165</v>
      </c>
      <c r="F81" s="81">
        <v>6334.53</v>
      </c>
      <c r="G81" s="86">
        <v>6508.73</v>
      </c>
      <c r="H81" s="46">
        <v>6687.72</v>
      </c>
      <c r="I81" s="47">
        <v>6871.63</v>
      </c>
      <c r="J81" s="47">
        <v>7060.6</v>
      </c>
      <c r="K81" s="47">
        <v>7254.76</v>
      </c>
      <c r="L81" s="47">
        <v>7454.26</v>
      </c>
      <c r="M81" s="47">
        <v>7659.25</v>
      </c>
    </row>
    <row r="82" spans="1:13" x14ac:dyDescent="0.25">
      <c r="A82" s="13" t="s">
        <v>246</v>
      </c>
      <c r="B82" s="85" t="s">
        <v>155</v>
      </c>
      <c r="C82" s="81">
        <v>2967492.94</v>
      </c>
      <c r="D82" s="82">
        <v>2676451.6800000002</v>
      </c>
      <c r="E82" s="81">
        <v>2509794.46</v>
      </c>
      <c r="F82" s="81">
        <v>2582968.39</v>
      </c>
      <c r="G82" s="86">
        <v>2658300.0099999998</v>
      </c>
      <c r="H82" s="46">
        <v>2735853.75</v>
      </c>
      <c r="I82" s="47">
        <v>2815695.99</v>
      </c>
      <c r="J82" s="47">
        <v>2897895.12</v>
      </c>
      <c r="K82" s="47">
        <v>2982521.6</v>
      </c>
      <c r="L82" s="47">
        <v>3069647.98</v>
      </c>
      <c r="M82" s="47">
        <v>3159349.1</v>
      </c>
    </row>
    <row r="83" spans="1:13" hidden="1" x14ac:dyDescent="0.25">
      <c r="A83" s="13" t="s">
        <v>207</v>
      </c>
      <c r="B83" s="63"/>
      <c r="C83" s="57"/>
      <c r="D83" s="58"/>
      <c r="E83" s="57"/>
      <c r="F83" s="57"/>
      <c r="G83" s="59"/>
      <c r="H83" s="42"/>
      <c r="I83" s="29"/>
      <c r="J83" s="29"/>
      <c r="K83" s="29"/>
      <c r="L83" s="29"/>
      <c r="M83" s="29"/>
    </row>
    <row r="84" spans="1:13" ht="15.75" thickBot="1" x14ac:dyDescent="0.3">
      <c r="A84" s="13" t="s">
        <v>165</v>
      </c>
      <c r="B84" s="68" t="s">
        <v>116</v>
      </c>
      <c r="C84" s="69">
        <f t="shared" ref="C84:M84" si="23">SUM(C77:C83)</f>
        <v>4745353.07</v>
      </c>
      <c r="D84" s="70">
        <f t="shared" si="23"/>
        <v>4550725.8100000005</v>
      </c>
      <c r="E84" s="69">
        <f t="shared" si="23"/>
        <v>4364126.72</v>
      </c>
      <c r="F84" s="69">
        <f t="shared" si="23"/>
        <v>4494071.54</v>
      </c>
      <c r="G84" s="71">
        <f t="shared" si="23"/>
        <v>4627924.5</v>
      </c>
      <c r="H84" s="43">
        <f t="shared" si="23"/>
        <v>4843312.33</v>
      </c>
      <c r="I84" s="31">
        <f t="shared" si="23"/>
        <v>4907864.54</v>
      </c>
      <c r="J84" s="31">
        <f t="shared" si="23"/>
        <v>5054201.4000000004</v>
      </c>
      <c r="K84" s="31">
        <f t="shared" si="23"/>
        <v>5204957.9800000004</v>
      </c>
      <c r="L84" s="31">
        <f t="shared" si="23"/>
        <v>5440272.2999999998</v>
      </c>
      <c r="M84" s="31">
        <f t="shared" si="23"/>
        <v>5520285.5600000005</v>
      </c>
    </row>
    <row r="85" spans="1:13" ht="15.75" thickTop="1" x14ac:dyDescent="0.25">
      <c r="A85" s="13" t="s">
        <v>168</v>
      </c>
      <c r="B85" s="94" t="s">
        <v>106</v>
      </c>
      <c r="C85" s="95">
        <f t="shared" ref="C85:M85" si="24">C76-C84</f>
        <v>-450833.0700000003</v>
      </c>
      <c r="D85" s="95">
        <f t="shared" si="24"/>
        <v>-7718.8100000005215</v>
      </c>
      <c r="E85" s="95">
        <f t="shared" si="24"/>
        <v>334080.8200000003</v>
      </c>
      <c r="F85" s="95">
        <f t="shared" si="24"/>
        <v>364745.83999999985</v>
      </c>
      <c r="G85" s="96">
        <f t="shared" si="24"/>
        <v>397100.46999999974</v>
      </c>
      <c r="H85" s="50">
        <f t="shared" si="24"/>
        <v>328489.62000000011</v>
      </c>
      <c r="I85" s="51">
        <f t="shared" si="24"/>
        <v>415069.38999999966</v>
      </c>
      <c r="J85" s="51">
        <f t="shared" si="24"/>
        <v>424348.25999999885</v>
      </c>
      <c r="K85" s="51">
        <f t="shared" si="24"/>
        <v>433823.62999999896</v>
      </c>
      <c r="L85" s="51">
        <f t="shared" si="24"/>
        <v>363493.90000000037</v>
      </c>
      <c r="M85" s="51">
        <f t="shared" si="24"/>
        <v>453358.28999999911</v>
      </c>
    </row>
    <row r="86" spans="1:13" x14ac:dyDescent="0.25">
      <c r="A86" s="13" t="s">
        <v>166</v>
      </c>
      <c r="B86" s="90" t="s">
        <v>74</v>
      </c>
      <c r="C86" s="91"/>
      <c r="D86" s="92"/>
      <c r="E86" s="91"/>
      <c r="F86" s="91"/>
      <c r="G86" s="93"/>
      <c r="H86" s="42"/>
      <c r="I86" s="29"/>
      <c r="J86" s="29"/>
      <c r="K86" s="29"/>
      <c r="L86" s="29"/>
      <c r="M86" s="29"/>
    </row>
    <row r="87" spans="1:13" hidden="1" x14ac:dyDescent="0.25">
      <c r="A87" s="13" t="s">
        <v>166</v>
      </c>
      <c r="B87" s="63"/>
      <c r="C87" s="57"/>
      <c r="D87" s="58"/>
      <c r="E87" s="57"/>
      <c r="F87" s="57"/>
      <c r="G87" s="59"/>
      <c r="H87" s="42"/>
      <c r="I87" s="29"/>
      <c r="J87" s="29"/>
      <c r="K87" s="29"/>
      <c r="L87" s="29"/>
      <c r="M87" s="29"/>
    </row>
    <row r="88" spans="1:13" ht="15.75" thickBot="1" x14ac:dyDescent="0.3">
      <c r="A88" s="13" t="s">
        <v>165</v>
      </c>
      <c r="B88" s="72" t="s">
        <v>107</v>
      </c>
      <c r="C88" s="73">
        <f t="shared" ref="C88:M88" si="25">SUM(C85:C87)</f>
        <v>-450833.0700000003</v>
      </c>
      <c r="D88" s="73">
        <f t="shared" si="25"/>
        <v>-7718.8100000005215</v>
      </c>
      <c r="E88" s="73">
        <f t="shared" si="25"/>
        <v>334080.8200000003</v>
      </c>
      <c r="F88" s="73">
        <f t="shared" si="25"/>
        <v>364745.83999999985</v>
      </c>
      <c r="G88" s="74">
        <f t="shared" si="25"/>
        <v>397100.46999999974</v>
      </c>
      <c r="H88" s="50">
        <f t="shared" si="25"/>
        <v>328489.62000000011</v>
      </c>
      <c r="I88" s="51">
        <f t="shared" si="25"/>
        <v>415069.38999999966</v>
      </c>
      <c r="J88" s="51">
        <f t="shared" si="25"/>
        <v>424348.25999999885</v>
      </c>
      <c r="K88" s="51">
        <f t="shared" si="25"/>
        <v>433823.62999999896</v>
      </c>
      <c r="L88" s="51">
        <f t="shared" si="25"/>
        <v>363493.90000000037</v>
      </c>
      <c r="M88" s="51">
        <f t="shared" si="25"/>
        <v>453358.28999999911</v>
      </c>
    </row>
    <row r="89" spans="1:13" ht="16.5" thickTop="1" thickBot="1" x14ac:dyDescent="0.3">
      <c r="A89" s="13" t="s">
        <v>165</v>
      </c>
      <c r="B89" s="38"/>
      <c r="C89" s="39"/>
      <c r="D89" s="39"/>
      <c r="E89" s="39"/>
      <c r="F89" s="39"/>
      <c r="G89" s="39"/>
      <c r="H89" s="35"/>
      <c r="I89" s="35"/>
      <c r="J89" s="35"/>
      <c r="K89" s="35"/>
      <c r="L89" s="35"/>
      <c r="M89" s="35"/>
    </row>
    <row r="90" spans="1:13" ht="26.25" thickTop="1" x14ac:dyDescent="0.25">
      <c r="A90" s="13" t="s">
        <v>168</v>
      </c>
      <c r="B90" s="87" t="s">
        <v>261</v>
      </c>
      <c r="C90" s="88" t="str">
        <f>LEFT(xlvar.NXTBUD.DESCRLONG,7)&amp;" Original"</f>
        <v>2021/22 Original</v>
      </c>
      <c r="D90" s="88" t="str">
        <f>LEFT(xlvar.NXTBUD.DESCRLONG,7)</f>
        <v>2021/22</v>
      </c>
      <c r="E90" s="88" t="str">
        <f t="shared" ref="E90:M90" si="26">LEFT(D90,4)+1&amp;"/"&amp;RIGHT(D90,2)+1</f>
        <v>2022/23</v>
      </c>
      <c r="F90" s="88" t="str">
        <f t="shared" si="26"/>
        <v>2023/24</v>
      </c>
      <c r="G90" s="89" t="str">
        <f t="shared" si="26"/>
        <v>2024/25</v>
      </c>
      <c r="H90" s="48" t="str">
        <f t="shared" si="26"/>
        <v>2025/26</v>
      </c>
      <c r="I90" s="49" t="str">
        <f t="shared" si="26"/>
        <v>2026/27</v>
      </c>
      <c r="J90" s="49" t="str">
        <f t="shared" si="26"/>
        <v>2027/28</v>
      </c>
      <c r="K90" s="49" t="str">
        <f t="shared" si="26"/>
        <v>2028/29</v>
      </c>
      <c r="L90" s="49" t="str">
        <f t="shared" si="26"/>
        <v>2029/30</v>
      </c>
      <c r="M90" s="49" t="str">
        <f t="shared" si="26"/>
        <v>2030/31</v>
      </c>
    </row>
    <row r="91" spans="1:13" x14ac:dyDescent="0.25">
      <c r="A91" s="13" t="s">
        <v>167</v>
      </c>
      <c r="B91" s="90" t="s">
        <v>137</v>
      </c>
      <c r="C91" s="91"/>
      <c r="D91" s="92"/>
      <c r="E91" s="91"/>
      <c r="F91" s="91"/>
      <c r="G91" s="93"/>
      <c r="H91" s="42"/>
      <c r="I91" s="29"/>
      <c r="J91" s="29"/>
      <c r="K91" s="29"/>
      <c r="L91" s="29"/>
      <c r="M91" s="29"/>
    </row>
    <row r="92" spans="1:13" x14ac:dyDescent="0.25">
      <c r="A92" s="13" t="s">
        <v>247</v>
      </c>
      <c r="B92" s="85" t="s">
        <v>153</v>
      </c>
      <c r="C92" s="81">
        <v>700</v>
      </c>
      <c r="D92" s="82">
        <v>700</v>
      </c>
      <c r="E92" s="81">
        <v>700</v>
      </c>
      <c r="F92" s="81">
        <v>700</v>
      </c>
      <c r="G92" s="86">
        <v>700</v>
      </c>
      <c r="H92" s="46">
        <v>700</v>
      </c>
      <c r="I92" s="47">
        <v>700</v>
      </c>
      <c r="J92" s="47">
        <v>700</v>
      </c>
      <c r="K92" s="47">
        <v>700</v>
      </c>
      <c r="L92" s="47">
        <v>700</v>
      </c>
      <c r="M92" s="47">
        <v>700</v>
      </c>
    </row>
    <row r="93" spans="1:13" hidden="1" x14ac:dyDescent="0.25">
      <c r="A93" s="13" t="s">
        <v>165</v>
      </c>
      <c r="B93" s="63"/>
      <c r="C93" s="57"/>
      <c r="D93" s="58"/>
      <c r="E93" s="57"/>
      <c r="F93" s="57"/>
      <c r="G93" s="59"/>
      <c r="H93" s="42"/>
      <c r="I93" s="29"/>
      <c r="J93" s="29"/>
      <c r="K93" s="29"/>
      <c r="L93" s="29"/>
      <c r="M93" s="29"/>
    </row>
    <row r="94" spans="1:13" x14ac:dyDescent="0.25">
      <c r="A94" s="13" t="s">
        <v>168</v>
      </c>
      <c r="B94" s="64" t="str">
        <f t="shared" ref="B94" si="27">"Total "&amp;B91</f>
        <v>Total Non Cash</v>
      </c>
      <c r="C94" s="65">
        <f t="shared" ref="C94:M94" si="28">SUM(C91:C93)</f>
        <v>700</v>
      </c>
      <c r="D94" s="66">
        <f t="shared" si="28"/>
        <v>700</v>
      </c>
      <c r="E94" s="65">
        <f t="shared" si="28"/>
        <v>700</v>
      </c>
      <c r="F94" s="65">
        <f t="shared" si="28"/>
        <v>700</v>
      </c>
      <c r="G94" s="67">
        <f t="shared" si="28"/>
        <v>700</v>
      </c>
      <c r="H94" s="43">
        <f t="shared" si="28"/>
        <v>700</v>
      </c>
      <c r="I94" s="31">
        <f t="shared" si="28"/>
        <v>700</v>
      </c>
      <c r="J94" s="31">
        <f t="shared" si="28"/>
        <v>700</v>
      </c>
      <c r="K94" s="31">
        <f t="shared" si="28"/>
        <v>700</v>
      </c>
      <c r="L94" s="31">
        <f t="shared" si="28"/>
        <v>700</v>
      </c>
      <c r="M94" s="31">
        <f t="shared" si="28"/>
        <v>700</v>
      </c>
    </row>
    <row r="95" spans="1:13" x14ac:dyDescent="0.25">
      <c r="A95" s="13" t="s">
        <v>170</v>
      </c>
      <c r="B95" s="75" t="s">
        <v>75</v>
      </c>
      <c r="C95" s="61"/>
      <c r="D95" s="76"/>
      <c r="E95" s="61"/>
      <c r="F95" s="61"/>
      <c r="G95" s="62"/>
      <c r="H95" s="41"/>
      <c r="I95" s="30"/>
      <c r="J95" s="30"/>
      <c r="K95" s="30"/>
      <c r="L95" s="30"/>
      <c r="M95" s="30"/>
    </row>
    <row r="96" spans="1:13" x14ac:dyDescent="0.25">
      <c r="A96" s="13" t="s">
        <v>339</v>
      </c>
      <c r="B96" s="85" t="s">
        <v>140</v>
      </c>
      <c r="C96" s="81">
        <v>-29000</v>
      </c>
      <c r="D96" s="82">
        <v>-20000</v>
      </c>
      <c r="E96" s="81">
        <v>0</v>
      </c>
      <c r="F96" s="81">
        <v>0</v>
      </c>
      <c r="G96" s="8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</row>
    <row r="97" spans="1:13" x14ac:dyDescent="0.25">
      <c r="A97" s="13" t="s">
        <v>207</v>
      </c>
      <c r="B97" s="63" t="s">
        <v>142</v>
      </c>
      <c r="C97" s="57">
        <v>0</v>
      </c>
      <c r="D97" s="58">
        <v>0</v>
      </c>
      <c r="E97" s="57">
        <v>0</v>
      </c>
      <c r="F97" s="57">
        <v>0</v>
      </c>
      <c r="G97" s="59">
        <v>0</v>
      </c>
      <c r="H97" s="42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</row>
    <row r="98" spans="1:13" hidden="1" x14ac:dyDescent="0.25">
      <c r="A98" s="13" t="s">
        <v>165</v>
      </c>
      <c r="B98" s="63"/>
      <c r="C98" s="57"/>
      <c r="D98" s="58"/>
      <c r="E98" s="57"/>
      <c r="F98" s="57"/>
      <c r="G98" s="59"/>
      <c r="H98" s="42"/>
      <c r="I98" s="29"/>
      <c r="J98" s="29"/>
      <c r="K98" s="29"/>
      <c r="L98" s="29"/>
      <c r="M98" s="29"/>
    </row>
    <row r="99" spans="1:13" x14ac:dyDescent="0.25">
      <c r="A99" s="13" t="s">
        <v>165</v>
      </c>
      <c r="B99" s="64" t="str">
        <f>"Total "&amp;B95</f>
        <v>Total Investing Fund Flows</v>
      </c>
      <c r="C99" s="65">
        <f t="shared" ref="C99:M99" si="29">SUM(C96:C98)</f>
        <v>-29000</v>
      </c>
      <c r="D99" s="66">
        <f t="shared" si="29"/>
        <v>-20000</v>
      </c>
      <c r="E99" s="65">
        <f t="shared" si="29"/>
        <v>0</v>
      </c>
      <c r="F99" s="65">
        <f t="shared" si="29"/>
        <v>0</v>
      </c>
      <c r="G99" s="67">
        <f t="shared" si="29"/>
        <v>0</v>
      </c>
      <c r="H99" s="43">
        <f t="shared" si="29"/>
        <v>0</v>
      </c>
      <c r="I99" s="31">
        <f t="shared" si="29"/>
        <v>0</v>
      </c>
      <c r="J99" s="31">
        <f t="shared" si="29"/>
        <v>0</v>
      </c>
      <c r="K99" s="31">
        <f t="shared" si="29"/>
        <v>0</v>
      </c>
      <c r="L99" s="31">
        <f t="shared" si="29"/>
        <v>0</v>
      </c>
      <c r="M99" s="31">
        <f t="shared" si="29"/>
        <v>0</v>
      </c>
    </row>
    <row r="100" spans="1:13" x14ac:dyDescent="0.25">
      <c r="A100" s="13" t="s">
        <v>170</v>
      </c>
      <c r="B100" s="75" t="s">
        <v>77</v>
      </c>
      <c r="C100" s="61"/>
      <c r="D100" s="76"/>
      <c r="E100" s="61"/>
      <c r="F100" s="61"/>
      <c r="G100" s="62"/>
      <c r="H100" s="41"/>
      <c r="I100" s="30"/>
      <c r="J100" s="30"/>
      <c r="K100" s="30"/>
      <c r="L100" s="30"/>
      <c r="M100" s="30"/>
    </row>
    <row r="101" spans="1:13" hidden="1" x14ac:dyDescent="0.25">
      <c r="A101" s="13" t="s">
        <v>169</v>
      </c>
      <c r="B101" s="63"/>
      <c r="C101" s="57"/>
      <c r="D101" s="58"/>
      <c r="E101" s="57"/>
      <c r="F101" s="57"/>
      <c r="G101" s="59"/>
      <c r="H101" s="42"/>
      <c r="I101" s="29"/>
      <c r="J101" s="29"/>
      <c r="K101" s="29"/>
      <c r="L101" s="29"/>
      <c r="M101" s="29"/>
    </row>
    <row r="102" spans="1:13" ht="15.75" thickBot="1" x14ac:dyDescent="0.3">
      <c r="A102" s="13" t="s">
        <v>165</v>
      </c>
      <c r="B102" s="68" t="str">
        <f>"Total "&amp;B100</f>
        <v>Total Financing Fund Flows</v>
      </c>
      <c r="C102" s="69">
        <f t="shared" ref="C102:M102" si="30">SUM(C101:C101)</f>
        <v>0</v>
      </c>
      <c r="D102" s="70">
        <f t="shared" si="30"/>
        <v>0</v>
      </c>
      <c r="E102" s="69">
        <f t="shared" si="30"/>
        <v>0</v>
      </c>
      <c r="F102" s="69">
        <f t="shared" si="30"/>
        <v>0</v>
      </c>
      <c r="G102" s="71">
        <f t="shared" si="30"/>
        <v>0</v>
      </c>
      <c r="H102" s="43">
        <f t="shared" si="30"/>
        <v>0</v>
      </c>
      <c r="I102" s="31">
        <f t="shared" si="30"/>
        <v>0</v>
      </c>
      <c r="J102" s="31">
        <f t="shared" si="30"/>
        <v>0</v>
      </c>
      <c r="K102" s="31">
        <f t="shared" si="30"/>
        <v>0</v>
      </c>
      <c r="L102" s="31">
        <f t="shared" si="30"/>
        <v>0</v>
      </c>
      <c r="M102" s="31">
        <f t="shared" si="30"/>
        <v>0</v>
      </c>
    </row>
    <row r="103" spans="1:13" ht="15.75" thickTop="1" x14ac:dyDescent="0.25">
      <c r="A103" s="13" t="s">
        <v>170</v>
      </c>
      <c r="B103" s="94" t="s">
        <v>108</v>
      </c>
      <c r="C103" s="95">
        <f t="shared" ref="C103:M103" si="31">C88+C94+C99+C102</f>
        <v>-479133.0700000003</v>
      </c>
      <c r="D103" s="95">
        <f t="shared" si="31"/>
        <v>-27018.810000000522</v>
      </c>
      <c r="E103" s="95">
        <f t="shared" si="31"/>
        <v>334780.8200000003</v>
      </c>
      <c r="F103" s="95">
        <f t="shared" si="31"/>
        <v>365445.83999999985</v>
      </c>
      <c r="G103" s="96">
        <f t="shared" si="31"/>
        <v>397800.46999999974</v>
      </c>
      <c r="H103" s="50">
        <f t="shared" si="31"/>
        <v>329189.62000000011</v>
      </c>
      <c r="I103" s="51">
        <f t="shared" si="31"/>
        <v>415769.38999999966</v>
      </c>
      <c r="J103" s="51">
        <f t="shared" si="31"/>
        <v>425048.25999999885</v>
      </c>
      <c r="K103" s="51">
        <f t="shared" si="31"/>
        <v>434523.62999999896</v>
      </c>
      <c r="L103" s="51">
        <f t="shared" si="31"/>
        <v>364193.90000000037</v>
      </c>
      <c r="M103" s="51">
        <f t="shared" si="31"/>
        <v>454058.28999999911</v>
      </c>
    </row>
    <row r="104" spans="1:13" x14ac:dyDescent="0.25">
      <c r="A104" s="13" t="s">
        <v>167</v>
      </c>
      <c r="B104" s="97" t="s">
        <v>78</v>
      </c>
      <c r="C104" s="98"/>
      <c r="D104" s="99"/>
      <c r="E104" s="98"/>
      <c r="F104" s="98"/>
      <c r="G104" s="100"/>
      <c r="H104" s="41"/>
      <c r="I104" s="30"/>
      <c r="J104" s="30"/>
      <c r="K104" s="30"/>
      <c r="L104" s="30"/>
      <c r="M104" s="30"/>
    </row>
    <row r="105" spans="1:13" x14ac:dyDescent="0.25">
      <c r="A105" s="13" t="s">
        <v>340</v>
      </c>
      <c r="B105" s="85" t="s">
        <v>164</v>
      </c>
      <c r="C105" s="81">
        <v>80000.039999999994</v>
      </c>
      <c r="D105" s="82">
        <v>20000.04</v>
      </c>
      <c r="E105" s="81">
        <v>0</v>
      </c>
      <c r="F105" s="81">
        <v>0</v>
      </c>
      <c r="G105" s="86">
        <v>0</v>
      </c>
      <c r="H105" s="46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</row>
    <row r="106" spans="1:13" hidden="1" x14ac:dyDescent="0.25">
      <c r="A106" s="13" t="s">
        <v>169</v>
      </c>
      <c r="B106" s="63"/>
      <c r="C106" s="57"/>
      <c r="D106" s="58"/>
      <c r="E106" s="57"/>
      <c r="F106" s="57"/>
      <c r="G106" s="59"/>
      <c r="H106" s="42"/>
      <c r="I106" s="29"/>
      <c r="J106" s="29"/>
      <c r="K106" s="29"/>
      <c r="L106" s="29"/>
      <c r="M106" s="29"/>
    </row>
    <row r="107" spans="1:13" ht="15.75" thickBot="1" x14ac:dyDescent="0.3">
      <c r="A107" s="13" t="s">
        <v>165</v>
      </c>
      <c r="B107" s="68" t="str">
        <f>"Total "&amp;B104</f>
        <v>Total Reserve Movements</v>
      </c>
      <c r="C107" s="69">
        <f t="shared" ref="C107:M107" si="32">SUM(C105:C106)</f>
        <v>80000.039999999994</v>
      </c>
      <c r="D107" s="70">
        <f t="shared" si="32"/>
        <v>20000.04</v>
      </c>
      <c r="E107" s="69">
        <f t="shared" si="32"/>
        <v>0</v>
      </c>
      <c r="F107" s="69">
        <f t="shared" si="32"/>
        <v>0</v>
      </c>
      <c r="G107" s="71">
        <f t="shared" si="32"/>
        <v>0</v>
      </c>
      <c r="H107" s="43">
        <f t="shared" si="32"/>
        <v>0</v>
      </c>
      <c r="I107" s="31">
        <f t="shared" si="32"/>
        <v>0</v>
      </c>
      <c r="J107" s="31">
        <f t="shared" si="32"/>
        <v>0</v>
      </c>
      <c r="K107" s="31">
        <f t="shared" si="32"/>
        <v>0</v>
      </c>
      <c r="L107" s="31">
        <f t="shared" si="32"/>
        <v>0</v>
      </c>
      <c r="M107" s="31">
        <f t="shared" si="32"/>
        <v>0</v>
      </c>
    </row>
    <row r="108" spans="1:13" ht="16.5" thickTop="1" thickBot="1" x14ac:dyDescent="0.3">
      <c r="A108" s="13" t="s">
        <v>165</v>
      </c>
      <c r="B108" s="72" t="s">
        <v>109</v>
      </c>
      <c r="C108" s="73">
        <f t="shared" ref="C108:M108" si="33">C103+C107</f>
        <v>-399133.03000000032</v>
      </c>
      <c r="D108" s="73">
        <f t="shared" si="33"/>
        <v>-7018.7700000005207</v>
      </c>
      <c r="E108" s="73">
        <f t="shared" si="33"/>
        <v>334780.8200000003</v>
      </c>
      <c r="F108" s="73">
        <f t="shared" si="33"/>
        <v>365445.83999999985</v>
      </c>
      <c r="G108" s="74">
        <f t="shared" si="33"/>
        <v>397800.46999999974</v>
      </c>
      <c r="H108" s="50">
        <f t="shared" si="33"/>
        <v>329189.62000000011</v>
      </c>
      <c r="I108" s="51">
        <f t="shared" si="33"/>
        <v>415769.38999999966</v>
      </c>
      <c r="J108" s="51">
        <f t="shared" si="33"/>
        <v>425048.25999999885</v>
      </c>
      <c r="K108" s="51">
        <f t="shared" si="33"/>
        <v>434523.62999999896</v>
      </c>
      <c r="L108" s="51">
        <f t="shared" si="33"/>
        <v>364193.90000000037</v>
      </c>
      <c r="M108" s="51">
        <f t="shared" si="33"/>
        <v>454058.28999999911</v>
      </c>
    </row>
    <row r="109" spans="1:13" ht="15.75" thickTop="1" x14ac:dyDescent="0.25">
      <c r="A109" s="13" t="s">
        <v>172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x14ac:dyDescent="0.25">
      <c r="A110" s="13" t="s">
        <v>257</v>
      </c>
      <c r="B110" s="77" t="s">
        <v>250</v>
      </c>
      <c r="C110" s="78"/>
      <c r="D110" s="78">
        <f t="shared" ref="D110" si="34">+C110+D108</f>
        <v>-7018.7700000005207</v>
      </c>
      <c r="E110" s="78">
        <f t="shared" ref="E110" si="35">+D110+E108</f>
        <v>327762.04999999976</v>
      </c>
      <c r="F110" s="78">
        <f t="shared" ref="F110" si="36">+E110+F108</f>
        <v>693207.88999999966</v>
      </c>
      <c r="G110" s="78">
        <f t="shared" ref="G110" si="37">+F110+G108</f>
        <v>1091008.3599999994</v>
      </c>
      <c r="H110" s="52"/>
      <c r="I110" s="52"/>
      <c r="J110" s="52"/>
      <c r="K110" s="52"/>
      <c r="L110" s="52"/>
      <c r="M110" s="52"/>
    </row>
    <row r="111" spans="1:13" x14ac:dyDescent="0.25">
      <c r="A111" s="13" t="s">
        <v>165</v>
      </c>
    </row>
    <row r="112" spans="1:13" hidden="1" x14ac:dyDescent="0.25">
      <c r="A112" s="13" t="s">
        <v>207</v>
      </c>
      <c r="B112" s="1" t="str">
        <f>IF(xlvar.SELECT="Entity",B114,IF(xlvar.SELECT="Directorate",C114,IF(xlvar.SELECT="Business Unit",D114,IF(xlvar.SELECT="Key Outcome Area",H114,IF(xlvar.SELECT="IPR Outcomes",I114,IF(xlvar.SELECT="IPR Strategies",J114,IF(xlvar.SELECT="IPR Activities",K114,IF(xlvar.SELECT="Project",L114,F114))))))))</f>
        <v>30 - Water Fund</v>
      </c>
    </row>
    <row r="113" spans="1:13" ht="15.75" thickBot="1" x14ac:dyDescent="0.3">
      <c r="A113" s="13" t="s">
        <v>165</v>
      </c>
      <c r="B113" s="1"/>
    </row>
    <row r="114" spans="1:13" ht="15.75" hidden="1" thickBot="1" x14ac:dyDescent="0.3">
      <c r="A114" s="13" t="s">
        <v>166</v>
      </c>
      <c r="B114" s="34" t="s">
        <v>197</v>
      </c>
      <c r="C114" s="34" t="s">
        <v>192</v>
      </c>
      <c r="D114" s="34" t="s">
        <v>198</v>
      </c>
      <c r="E114" s="34" t="s">
        <v>44</v>
      </c>
      <c r="F114" s="34" t="s">
        <v>199</v>
      </c>
      <c r="G114" s="34"/>
      <c r="H114" s="34" t="s">
        <v>200</v>
      </c>
      <c r="I114" s="34" t="s">
        <v>193</v>
      </c>
      <c r="J114" s="34" t="s">
        <v>194</v>
      </c>
      <c r="K114" s="34" t="s">
        <v>195</v>
      </c>
      <c r="L114" s="34" t="s">
        <v>341</v>
      </c>
    </row>
    <row r="115" spans="1:13" ht="28.5" customHeight="1" thickTop="1" x14ac:dyDescent="0.25">
      <c r="A115" s="13" t="s">
        <v>167</v>
      </c>
      <c r="B115" s="87" t="s">
        <v>262</v>
      </c>
      <c r="C115" s="88" t="str">
        <f>xlvar.PYORIG.DESCRLONG</f>
        <v>2020/21 Quarter 3 PJ Budget</v>
      </c>
      <c r="D115" s="88" t="str">
        <f>LEFT(xlvar.NXTBUD.DESCRLONG,7)</f>
        <v>2021/22</v>
      </c>
      <c r="E115" s="88" t="str">
        <f t="shared" ref="E115:M115" si="38">LEFT(D115,4)+1&amp;"/"&amp;RIGHT(D115,2)+1</f>
        <v>2022/23</v>
      </c>
      <c r="F115" s="88" t="str">
        <f t="shared" si="38"/>
        <v>2023/24</v>
      </c>
      <c r="G115" s="89" t="str">
        <f t="shared" si="38"/>
        <v>2024/25</v>
      </c>
      <c r="H115" s="48" t="str">
        <f t="shared" si="38"/>
        <v>2025/26</v>
      </c>
      <c r="I115" s="49" t="str">
        <f t="shared" si="38"/>
        <v>2026/27</v>
      </c>
      <c r="J115" s="49" t="str">
        <f t="shared" si="38"/>
        <v>2027/28</v>
      </c>
      <c r="K115" s="49" t="str">
        <f t="shared" si="38"/>
        <v>2028/29</v>
      </c>
      <c r="L115" s="49" t="str">
        <f t="shared" si="38"/>
        <v>2029/30</v>
      </c>
      <c r="M115" s="49" t="str">
        <f t="shared" si="38"/>
        <v>2030/31</v>
      </c>
    </row>
    <row r="116" spans="1:13" x14ac:dyDescent="0.25">
      <c r="A116" s="13" t="s">
        <v>207</v>
      </c>
      <c r="B116" s="90" t="s">
        <v>134</v>
      </c>
      <c r="C116" s="91"/>
      <c r="D116" s="92"/>
      <c r="E116" s="91"/>
      <c r="F116" s="91"/>
      <c r="G116" s="93"/>
      <c r="H116" s="40"/>
      <c r="I116" s="28"/>
      <c r="J116" s="28"/>
      <c r="K116" s="28"/>
      <c r="L116" s="28"/>
      <c r="M116" s="28"/>
    </row>
    <row r="117" spans="1:13" x14ac:dyDescent="0.25">
      <c r="A117" s="13" t="s">
        <v>342</v>
      </c>
      <c r="B117" s="80" t="s">
        <v>144</v>
      </c>
      <c r="C117" s="81">
        <v>2256135</v>
      </c>
      <c r="D117" s="82">
        <v>2342309.39</v>
      </c>
      <c r="E117" s="83">
        <v>2417084.4500000002</v>
      </c>
      <c r="F117" s="83">
        <v>2494235.69</v>
      </c>
      <c r="G117" s="84">
        <v>2573838.19</v>
      </c>
      <c r="H117" s="44">
        <v>2655969.37</v>
      </c>
      <c r="I117" s="45">
        <v>2740709.07</v>
      </c>
      <c r="J117" s="45">
        <v>2828139.63</v>
      </c>
      <c r="K117" s="45">
        <v>2918345.99</v>
      </c>
      <c r="L117" s="45">
        <v>3011415.72</v>
      </c>
      <c r="M117" s="45">
        <v>3107439.16</v>
      </c>
    </row>
    <row r="118" spans="1:13" x14ac:dyDescent="0.25">
      <c r="A118" s="13" t="s">
        <v>343</v>
      </c>
      <c r="B118" s="80" t="s">
        <v>145</v>
      </c>
      <c r="C118" s="81">
        <v>7020765.46</v>
      </c>
      <c r="D118" s="82">
        <v>7254362.4000000004</v>
      </c>
      <c r="E118" s="83">
        <v>7490982.2800000003</v>
      </c>
      <c r="F118" s="83">
        <v>7735326.4400000004</v>
      </c>
      <c r="G118" s="84">
        <v>7987647.2599999998</v>
      </c>
      <c r="H118" s="44">
        <v>8248205.4100000001</v>
      </c>
      <c r="I118" s="45">
        <v>8517270.0999999996</v>
      </c>
      <c r="J118" s="45">
        <v>8795119.3100000005</v>
      </c>
      <c r="K118" s="45">
        <v>9082040.1300000008</v>
      </c>
      <c r="L118" s="45">
        <v>9378329.0600000005</v>
      </c>
      <c r="M118" s="45">
        <v>9684292.2899999991</v>
      </c>
    </row>
    <row r="119" spans="1:13" x14ac:dyDescent="0.25">
      <c r="A119" s="13" t="s">
        <v>344</v>
      </c>
      <c r="B119" s="80" t="s">
        <v>146</v>
      </c>
      <c r="C119" s="81">
        <v>282500</v>
      </c>
      <c r="D119" s="82">
        <v>270000</v>
      </c>
      <c r="E119" s="83">
        <v>270000</v>
      </c>
      <c r="F119" s="83">
        <v>270000</v>
      </c>
      <c r="G119" s="84">
        <v>270000</v>
      </c>
      <c r="H119" s="44">
        <v>270000</v>
      </c>
      <c r="I119" s="45">
        <v>270000</v>
      </c>
      <c r="J119" s="45">
        <v>270000</v>
      </c>
      <c r="K119" s="45">
        <v>270000</v>
      </c>
      <c r="L119" s="45">
        <v>270000</v>
      </c>
      <c r="M119" s="45">
        <v>270000</v>
      </c>
    </row>
    <row r="120" spans="1:13" x14ac:dyDescent="0.25">
      <c r="A120" s="13" t="s">
        <v>345</v>
      </c>
      <c r="B120" s="80" t="s">
        <v>147</v>
      </c>
      <c r="C120" s="81">
        <v>99639.360000000001</v>
      </c>
      <c r="D120" s="82">
        <v>102692.21</v>
      </c>
      <c r="E120" s="83">
        <v>106799.9</v>
      </c>
      <c r="F120" s="83">
        <v>111071.9</v>
      </c>
      <c r="G120" s="84">
        <v>115514.77</v>
      </c>
      <c r="H120" s="44">
        <v>120135.37</v>
      </c>
      <c r="I120" s="45">
        <v>124940.79</v>
      </c>
      <c r="J120" s="45">
        <v>129938.42</v>
      </c>
      <c r="K120" s="45">
        <v>135135.96</v>
      </c>
      <c r="L120" s="45">
        <v>140541.4</v>
      </c>
      <c r="M120" s="45">
        <v>146163.04999999999</v>
      </c>
    </row>
    <row r="121" spans="1:13" x14ac:dyDescent="0.25">
      <c r="A121" s="13" t="s">
        <v>346</v>
      </c>
      <c r="B121" s="80" t="s">
        <v>148</v>
      </c>
      <c r="C121" s="81">
        <v>99000</v>
      </c>
      <c r="D121" s="82">
        <v>138500</v>
      </c>
      <c r="E121" s="83">
        <v>140240</v>
      </c>
      <c r="F121" s="83">
        <v>142049.60000000001</v>
      </c>
      <c r="G121" s="84">
        <v>143931.57999999999</v>
      </c>
      <c r="H121" s="44">
        <v>145888.84</v>
      </c>
      <c r="I121" s="45">
        <v>147924.39000000001</v>
      </c>
      <c r="J121" s="45">
        <v>150041.37</v>
      </c>
      <c r="K121" s="45">
        <v>152243.01999999999</v>
      </c>
      <c r="L121" s="45">
        <v>154532.74</v>
      </c>
      <c r="M121" s="45">
        <v>156914.04999999999</v>
      </c>
    </row>
    <row r="122" spans="1:13" x14ac:dyDescent="0.25">
      <c r="A122" s="13" t="s">
        <v>347</v>
      </c>
      <c r="B122" s="80" t="s">
        <v>149</v>
      </c>
      <c r="C122" s="81">
        <v>473897</v>
      </c>
      <c r="D122" s="82">
        <v>577571</v>
      </c>
      <c r="E122" s="83">
        <v>593486.03</v>
      </c>
      <c r="F122" s="83">
        <v>609839.76</v>
      </c>
      <c r="G122" s="84">
        <v>626644.28</v>
      </c>
      <c r="H122" s="44">
        <v>643912.03</v>
      </c>
      <c r="I122" s="45">
        <v>661655.77</v>
      </c>
      <c r="J122" s="45">
        <v>679888.64</v>
      </c>
      <c r="K122" s="45">
        <v>698624.13</v>
      </c>
      <c r="L122" s="45">
        <v>717876.11</v>
      </c>
      <c r="M122" s="45">
        <v>737658.81</v>
      </c>
    </row>
    <row r="123" spans="1:13" hidden="1" x14ac:dyDescent="0.25">
      <c r="A123" s="13" t="s">
        <v>166</v>
      </c>
      <c r="B123" s="63"/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167</v>
      </c>
      <c r="B124" s="64" t="s">
        <v>115</v>
      </c>
      <c r="C124" s="65">
        <f t="shared" ref="C124" si="39">SUM(C116:C123)</f>
        <v>10231936.82</v>
      </c>
      <c r="D124" s="66">
        <f t="shared" ref="D124:M124" si="40">SUM(D116:D123)</f>
        <v>10685435.000000002</v>
      </c>
      <c r="E124" s="65">
        <f t="shared" si="40"/>
        <v>11018592.66</v>
      </c>
      <c r="F124" s="65">
        <f t="shared" si="40"/>
        <v>11362523.390000001</v>
      </c>
      <c r="G124" s="67">
        <f t="shared" si="40"/>
        <v>11717576.079999998</v>
      </c>
      <c r="H124" s="43">
        <f t="shared" si="40"/>
        <v>12084111.02</v>
      </c>
      <c r="I124" s="31">
        <f t="shared" si="40"/>
        <v>12462500.119999999</v>
      </c>
      <c r="J124" s="31">
        <f t="shared" si="40"/>
        <v>12853127.370000001</v>
      </c>
      <c r="K124" s="31">
        <f t="shared" si="40"/>
        <v>13256389.230000002</v>
      </c>
      <c r="L124" s="31">
        <f t="shared" si="40"/>
        <v>13672695.030000001</v>
      </c>
      <c r="M124" s="31">
        <f t="shared" si="40"/>
        <v>14102467.360000001</v>
      </c>
    </row>
    <row r="125" spans="1:13" x14ac:dyDescent="0.25">
      <c r="A125" s="13" t="s">
        <v>207</v>
      </c>
      <c r="B125" s="56" t="s">
        <v>135</v>
      </c>
      <c r="C125" s="57"/>
      <c r="D125" s="58"/>
      <c r="E125" s="57"/>
      <c r="F125" s="57"/>
      <c r="G125" s="59"/>
      <c r="H125" s="42"/>
      <c r="I125" s="29"/>
      <c r="J125" s="29"/>
      <c r="K125" s="29"/>
      <c r="L125" s="29"/>
      <c r="M125" s="29"/>
    </row>
    <row r="126" spans="1:13" x14ac:dyDescent="0.25">
      <c r="A126" s="13" t="s">
        <v>348</v>
      </c>
      <c r="B126" s="85" t="s">
        <v>150</v>
      </c>
      <c r="C126" s="81">
        <v>2150154.7599999998</v>
      </c>
      <c r="D126" s="82">
        <v>2079656.8</v>
      </c>
      <c r="E126" s="81">
        <v>2135312.38</v>
      </c>
      <c r="F126" s="81">
        <v>2192386.9</v>
      </c>
      <c r="G126" s="86">
        <v>2250955.16</v>
      </c>
      <c r="H126" s="46">
        <v>2311016.71</v>
      </c>
      <c r="I126" s="47">
        <v>2372609.9700000002</v>
      </c>
      <c r="J126" s="47">
        <v>2435788.35</v>
      </c>
      <c r="K126" s="47">
        <v>2503812.2799999998</v>
      </c>
      <c r="L126" s="47">
        <v>2570351.34</v>
      </c>
      <c r="M126" s="47">
        <v>2638618.29</v>
      </c>
    </row>
    <row r="127" spans="1:13" x14ac:dyDescent="0.25">
      <c r="A127" s="13" t="s">
        <v>349</v>
      </c>
      <c r="B127" s="85" t="s">
        <v>151</v>
      </c>
      <c r="C127" s="81">
        <v>2381912</v>
      </c>
      <c r="D127" s="82">
        <v>2267900</v>
      </c>
      <c r="E127" s="81">
        <v>2287104.75</v>
      </c>
      <c r="F127" s="81">
        <v>2347937.6</v>
      </c>
      <c r="G127" s="86">
        <v>2410443.39</v>
      </c>
      <c r="H127" s="46">
        <v>2474668.11</v>
      </c>
      <c r="I127" s="47">
        <v>2585658.9700000002</v>
      </c>
      <c r="J127" s="47">
        <v>2608464.62</v>
      </c>
      <c r="K127" s="47">
        <v>2678134.88</v>
      </c>
      <c r="L127" s="47">
        <v>2749721.13</v>
      </c>
      <c r="M127" s="47">
        <v>2823275.94</v>
      </c>
    </row>
    <row r="128" spans="1:13" x14ac:dyDescent="0.25">
      <c r="A128" s="13" t="s">
        <v>350</v>
      </c>
      <c r="B128" s="85" t="s">
        <v>152</v>
      </c>
      <c r="C128" s="81">
        <v>911553</v>
      </c>
      <c r="D128" s="82">
        <v>875809</v>
      </c>
      <c r="E128" s="81">
        <v>837523</v>
      </c>
      <c r="F128" s="81">
        <v>797184</v>
      </c>
      <c r="G128" s="86">
        <v>751371</v>
      </c>
      <c r="H128" s="46">
        <v>715415</v>
      </c>
      <c r="I128" s="47">
        <v>673558</v>
      </c>
      <c r="J128" s="47">
        <v>633322</v>
      </c>
      <c r="K128" s="47">
        <v>586641</v>
      </c>
      <c r="L128" s="47">
        <v>537315</v>
      </c>
      <c r="M128" s="47">
        <v>485694</v>
      </c>
    </row>
    <row r="129" spans="1:13" x14ac:dyDescent="0.25">
      <c r="A129" s="13" t="s">
        <v>267</v>
      </c>
      <c r="B129" s="85" t="s">
        <v>153</v>
      </c>
      <c r="C129" s="81">
        <v>3332513</v>
      </c>
      <c r="D129" s="82">
        <v>3432513</v>
      </c>
      <c r="E129" s="81">
        <v>3432513</v>
      </c>
      <c r="F129" s="81">
        <v>3432513</v>
      </c>
      <c r="G129" s="86">
        <v>3432513</v>
      </c>
      <c r="H129" s="46">
        <v>3432513</v>
      </c>
      <c r="I129" s="47">
        <v>3432513</v>
      </c>
      <c r="J129" s="47">
        <v>3432513</v>
      </c>
      <c r="K129" s="47">
        <v>3432513</v>
      </c>
      <c r="L129" s="47">
        <v>3432513</v>
      </c>
      <c r="M129" s="47">
        <v>3432513</v>
      </c>
    </row>
    <row r="130" spans="1:13" x14ac:dyDescent="0.25">
      <c r="A130" s="13" t="s">
        <v>351</v>
      </c>
      <c r="B130" s="85" t="s">
        <v>154</v>
      </c>
      <c r="C130" s="81">
        <v>427800</v>
      </c>
      <c r="D130" s="82">
        <v>521650</v>
      </c>
      <c r="E130" s="81">
        <v>537277.86</v>
      </c>
      <c r="F130" s="81">
        <v>553373.98</v>
      </c>
      <c r="G130" s="86">
        <v>569952.36</v>
      </c>
      <c r="H130" s="46">
        <v>587027.47</v>
      </c>
      <c r="I130" s="47">
        <v>604614.19999999995</v>
      </c>
      <c r="J130" s="47">
        <v>622727.86</v>
      </c>
      <c r="K130" s="47">
        <v>641384.24</v>
      </c>
      <c r="L130" s="47">
        <v>660599.62</v>
      </c>
      <c r="M130" s="47">
        <v>680390.74</v>
      </c>
    </row>
    <row r="131" spans="1:13" x14ac:dyDescent="0.25">
      <c r="A131" s="13" t="s">
        <v>352</v>
      </c>
      <c r="B131" s="85" t="s">
        <v>155</v>
      </c>
      <c r="C131" s="81">
        <v>2000313.02</v>
      </c>
      <c r="D131" s="82">
        <v>2081247.43</v>
      </c>
      <c r="E131" s="81">
        <v>2151353.56</v>
      </c>
      <c r="F131" s="81">
        <v>2223838.14</v>
      </c>
      <c r="G131" s="86">
        <v>2298782.3199999998</v>
      </c>
      <c r="H131" s="46">
        <v>2376270.06</v>
      </c>
      <c r="I131" s="47">
        <v>2456388.19</v>
      </c>
      <c r="J131" s="47">
        <v>2539226.56</v>
      </c>
      <c r="K131" s="47">
        <v>2624878.0499999998</v>
      </c>
      <c r="L131" s="47">
        <v>2713438.76</v>
      </c>
      <c r="M131" s="47">
        <v>2805008.04</v>
      </c>
    </row>
    <row r="132" spans="1:13" hidden="1" x14ac:dyDescent="0.25">
      <c r="A132" s="13" t="s">
        <v>169</v>
      </c>
      <c r="B132" s="63"/>
      <c r="C132" s="57"/>
      <c r="D132" s="58"/>
      <c r="E132" s="57"/>
      <c r="F132" s="57"/>
      <c r="G132" s="59"/>
      <c r="H132" s="42"/>
      <c r="I132" s="29"/>
      <c r="J132" s="29"/>
      <c r="K132" s="29"/>
      <c r="L132" s="29"/>
      <c r="M132" s="29"/>
    </row>
    <row r="133" spans="1:13" ht="15.75" thickBot="1" x14ac:dyDescent="0.3">
      <c r="A133" s="13" t="s">
        <v>168</v>
      </c>
      <c r="B133" s="68" t="s">
        <v>116</v>
      </c>
      <c r="C133" s="69">
        <f t="shared" ref="C133:M133" si="41">SUM(C125:C132)</f>
        <v>11204245.779999999</v>
      </c>
      <c r="D133" s="70">
        <f t="shared" si="41"/>
        <v>11258776.23</v>
      </c>
      <c r="E133" s="69">
        <f t="shared" si="41"/>
        <v>11381084.549999999</v>
      </c>
      <c r="F133" s="69">
        <f t="shared" si="41"/>
        <v>11547233.620000001</v>
      </c>
      <c r="G133" s="71">
        <f t="shared" si="41"/>
        <v>11714017.23</v>
      </c>
      <c r="H133" s="43">
        <f t="shared" si="41"/>
        <v>11896910.350000001</v>
      </c>
      <c r="I133" s="31">
        <f t="shared" si="41"/>
        <v>12125342.33</v>
      </c>
      <c r="J133" s="31">
        <f t="shared" si="41"/>
        <v>12272042.390000001</v>
      </c>
      <c r="K133" s="31">
        <f t="shared" si="41"/>
        <v>12467363.449999999</v>
      </c>
      <c r="L133" s="31">
        <f t="shared" si="41"/>
        <v>12663938.849999998</v>
      </c>
      <c r="M133" s="31">
        <f t="shared" si="41"/>
        <v>12865500.010000002</v>
      </c>
    </row>
    <row r="134" spans="1:13" ht="15.75" thickTop="1" x14ac:dyDescent="0.25">
      <c r="A134" s="13" t="s">
        <v>167</v>
      </c>
      <c r="B134" s="94" t="s">
        <v>106</v>
      </c>
      <c r="C134" s="95">
        <f t="shared" ref="C134:M134" si="42">C124-C133</f>
        <v>-972308.95999999903</v>
      </c>
      <c r="D134" s="95">
        <f t="shared" si="42"/>
        <v>-573341.22999999858</v>
      </c>
      <c r="E134" s="95">
        <f t="shared" si="42"/>
        <v>-362491.88999999873</v>
      </c>
      <c r="F134" s="95">
        <f t="shared" si="42"/>
        <v>-184710.23000000045</v>
      </c>
      <c r="G134" s="96">
        <f t="shared" si="42"/>
        <v>3558.8499999977648</v>
      </c>
      <c r="H134" s="50">
        <f t="shared" si="42"/>
        <v>187200.66999999806</v>
      </c>
      <c r="I134" s="51">
        <f t="shared" si="42"/>
        <v>337157.78999999911</v>
      </c>
      <c r="J134" s="51">
        <f t="shared" si="42"/>
        <v>581084.98000000045</v>
      </c>
      <c r="K134" s="51">
        <f t="shared" si="42"/>
        <v>789025.78000000305</v>
      </c>
      <c r="L134" s="51">
        <f t="shared" si="42"/>
        <v>1008756.1800000034</v>
      </c>
      <c r="M134" s="51">
        <f t="shared" si="42"/>
        <v>1236967.3499999996</v>
      </c>
    </row>
    <row r="135" spans="1:13" x14ac:dyDescent="0.25">
      <c r="A135" s="13" t="s">
        <v>207</v>
      </c>
      <c r="B135" s="90" t="s">
        <v>74</v>
      </c>
      <c r="C135" s="91"/>
      <c r="D135" s="92"/>
      <c r="E135" s="91"/>
      <c r="F135" s="91"/>
      <c r="G135" s="93"/>
      <c r="H135" s="42"/>
      <c r="I135" s="29"/>
      <c r="J135" s="29"/>
      <c r="K135" s="29"/>
      <c r="L135" s="29"/>
      <c r="M135" s="29"/>
    </row>
    <row r="136" spans="1:13" x14ac:dyDescent="0.25">
      <c r="A136" s="13" t="s">
        <v>353</v>
      </c>
      <c r="B136" s="85" t="s">
        <v>156</v>
      </c>
      <c r="C136" s="81">
        <v>849679</v>
      </c>
      <c r="D136" s="82">
        <v>793874</v>
      </c>
      <c r="E136" s="81">
        <v>617840</v>
      </c>
      <c r="F136" s="81">
        <v>621812</v>
      </c>
      <c r="G136" s="86">
        <v>625928</v>
      </c>
      <c r="H136" s="46">
        <v>630188</v>
      </c>
      <c r="I136" s="47">
        <v>634592</v>
      </c>
      <c r="J136" s="47">
        <v>639152</v>
      </c>
      <c r="K136" s="47">
        <v>640628</v>
      </c>
      <c r="L136" s="47">
        <v>645404</v>
      </c>
      <c r="M136" s="47">
        <v>650336</v>
      </c>
    </row>
    <row r="137" spans="1:13" hidden="1" x14ac:dyDescent="0.25">
      <c r="A137" s="13" t="s">
        <v>165</v>
      </c>
      <c r="B137" s="63"/>
      <c r="C137" s="57"/>
      <c r="D137" s="58"/>
      <c r="E137" s="57"/>
      <c r="F137" s="57"/>
      <c r="G137" s="59"/>
      <c r="H137" s="42"/>
      <c r="I137" s="29"/>
      <c r="J137" s="29"/>
      <c r="K137" s="29"/>
      <c r="L137" s="29"/>
      <c r="M137" s="29"/>
    </row>
    <row r="138" spans="1:13" ht="15.75" thickBot="1" x14ac:dyDescent="0.3">
      <c r="A138" s="13" t="s">
        <v>165</v>
      </c>
      <c r="B138" s="72" t="s">
        <v>107</v>
      </c>
      <c r="C138" s="73">
        <f t="shared" ref="C138:M138" si="43">SUM(C134:C137)</f>
        <v>-122629.95999999903</v>
      </c>
      <c r="D138" s="73">
        <f t="shared" si="43"/>
        <v>220532.77000000142</v>
      </c>
      <c r="E138" s="73">
        <f t="shared" si="43"/>
        <v>255348.11000000127</v>
      </c>
      <c r="F138" s="73">
        <f t="shared" si="43"/>
        <v>437101.76999999955</v>
      </c>
      <c r="G138" s="74">
        <f t="shared" si="43"/>
        <v>629486.84999999776</v>
      </c>
      <c r="H138" s="50">
        <f t="shared" si="43"/>
        <v>817388.66999999806</v>
      </c>
      <c r="I138" s="51">
        <f t="shared" si="43"/>
        <v>971749.78999999911</v>
      </c>
      <c r="J138" s="51">
        <f t="shared" si="43"/>
        <v>1220236.9800000004</v>
      </c>
      <c r="K138" s="51">
        <f t="shared" si="43"/>
        <v>1429653.7800000031</v>
      </c>
      <c r="L138" s="51">
        <f t="shared" si="43"/>
        <v>1654160.1800000034</v>
      </c>
      <c r="M138" s="51">
        <f t="shared" si="43"/>
        <v>1887303.3499999996</v>
      </c>
    </row>
    <row r="139" spans="1:13" ht="16.5" thickTop="1" thickBot="1" x14ac:dyDescent="0.3">
      <c r="A139" s="13" t="s">
        <v>168</v>
      </c>
      <c r="B139" s="38"/>
      <c r="C139" s="39"/>
      <c r="D139" s="39"/>
      <c r="E139" s="39"/>
      <c r="F139" s="39"/>
      <c r="G139" s="39"/>
      <c r="H139" s="35"/>
      <c r="I139" s="35"/>
      <c r="J139" s="35"/>
      <c r="K139" s="35"/>
      <c r="L139" s="35"/>
      <c r="M139" s="35"/>
    </row>
    <row r="140" spans="1:13" ht="26.25" thickTop="1" x14ac:dyDescent="0.25">
      <c r="A140" s="13" t="s">
        <v>167</v>
      </c>
      <c r="B140" s="87" t="s">
        <v>263</v>
      </c>
      <c r="C140" s="88" t="str">
        <f>LEFT(xlvar.NXTBUD.DESCRLONG,7)&amp;" Original"</f>
        <v>2021/22 Original</v>
      </c>
      <c r="D140" s="88" t="str">
        <f>LEFT(xlvar.NXTBUD.DESCRLONG,7)</f>
        <v>2021/22</v>
      </c>
      <c r="E140" s="88" t="str">
        <f t="shared" ref="E140:M140" si="44">LEFT(D140,4)+1&amp;"/"&amp;RIGHT(D140,2)+1</f>
        <v>2022/23</v>
      </c>
      <c r="F140" s="88" t="str">
        <f t="shared" si="44"/>
        <v>2023/24</v>
      </c>
      <c r="G140" s="89" t="str">
        <f t="shared" si="44"/>
        <v>2024/25</v>
      </c>
      <c r="H140" s="48" t="str">
        <f t="shared" si="44"/>
        <v>2025/26</v>
      </c>
      <c r="I140" s="49" t="str">
        <f t="shared" si="44"/>
        <v>2026/27</v>
      </c>
      <c r="J140" s="49" t="str">
        <f t="shared" si="44"/>
        <v>2027/28</v>
      </c>
      <c r="K140" s="49" t="str">
        <f t="shared" si="44"/>
        <v>2028/29</v>
      </c>
      <c r="L140" s="49" t="str">
        <f t="shared" si="44"/>
        <v>2029/30</v>
      </c>
      <c r="M140" s="49" t="str">
        <f t="shared" si="44"/>
        <v>2030/31</v>
      </c>
    </row>
    <row r="141" spans="1:13" x14ac:dyDescent="0.25">
      <c r="A141" s="13" t="s">
        <v>207</v>
      </c>
      <c r="B141" s="90" t="s">
        <v>137</v>
      </c>
      <c r="C141" s="91"/>
      <c r="D141" s="92"/>
      <c r="E141" s="91"/>
      <c r="F141" s="91"/>
      <c r="G141" s="93"/>
      <c r="H141" s="42"/>
      <c r="I141" s="29"/>
      <c r="J141" s="29"/>
      <c r="K141" s="29"/>
      <c r="L141" s="29"/>
      <c r="M141" s="29"/>
    </row>
    <row r="142" spans="1:13" x14ac:dyDescent="0.25">
      <c r="A142" s="13" t="s">
        <v>354</v>
      </c>
      <c r="B142" s="85" t="s">
        <v>153</v>
      </c>
      <c r="C142" s="81">
        <v>3332513</v>
      </c>
      <c r="D142" s="82">
        <v>3432513</v>
      </c>
      <c r="E142" s="81">
        <v>3432513</v>
      </c>
      <c r="F142" s="81">
        <v>3432513</v>
      </c>
      <c r="G142" s="86">
        <v>3432513</v>
      </c>
      <c r="H142" s="46">
        <v>3432513</v>
      </c>
      <c r="I142" s="47">
        <v>3432513</v>
      </c>
      <c r="J142" s="47">
        <v>3432513</v>
      </c>
      <c r="K142" s="47">
        <v>3432513</v>
      </c>
      <c r="L142" s="47">
        <v>3432513</v>
      </c>
      <c r="M142" s="47">
        <v>3432513</v>
      </c>
    </row>
    <row r="143" spans="1:13" hidden="1" x14ac:dyDescent="0.25">
      <c r="A143" s="13" t="s">
        <v>168</v>
      </c>
      <c r="B143" s="63"/>
      <c r="C143" s="57"/>
      <c r="D143" s="58"/>
      <c r="E143" s="57"/>
      <c r="F143" s="57"/>
      <c r="G143" s="59"/>
      <c r="H143" s="42"/>
      <c r="I143" s="29"/>
      <c r="J143" s="29"/>
      <c r="K143" s="29"/>
      <c r="L143" s="29"/>
      <c r="M143" s="29"/>
    </row>
    <row r="144" spans="1:13" x14ac:dyDescent="0.25">
      <c r="A144" s="13" t="s">
        <v>170</v>
      </c>
      <c r="B144" s="64" t="str">
        <f t="shared" ref="B144" si="45">"Total "&amp;B141</f>
        <v>Total Non Cash</v>
      </c>
      <c r="C144" s="65">
        <f t="shared" ref="C144:M144" si="46">SUM(C141:C143)</f>
        <v>3332513</v>
      </c>
      <c r="D144" s="66">
        <f t="shared" si="46"/>
        <v>3432513</v>
      </c>
      <c r="E144" s="65">
        <f t="shared" si="46"/>
        <v>3432513</v>
      </c>
      <c r="F144" s="65">
        <f t="shared" si="46"/>
        <v>3432513</v>
      </c>
      <c r="G144" s="67">
        <f t="shared" si="46"/>
        <v>3432513</v>
      </c>
      <c r="H144" s="43">
        <f t="shared" si="46"/>
        <v>3432513</v>
      </c>
      <c r="I144" s="31">
        <f t="shared" si="46"/>
        <v>3432513</v>
      </c>
      <c r="J144" s="31">
        <f t="shared" si="46"/>
        <v>3432513</v>
      </c>
      <c r="K144" s="31">
        <f t="shared" si="46"/>
        <v>3432513</v>
      </c>
      <c r="L144" s="31">
        <f t="shared" si="46"/>
        <v>3432513</v>
      </c>
      <c r="M144" s="31">
        <f t="shared" si="46"/>
        <v>3432513</v>
      </c>
    </row>
    <row r="145" spans="1:13" x14ac:dyDescent="0.25">
      <c r="A145" s="13" t="s">
        <v>171</v>
      </c>
      <c r="B145" s="75" t="s">
        <v>75</v>
      </c>
      <c r="C145" s="61"/>
      <c r="D145" s="76"/>
      <c r="E145" s="61"/>
      <c r="F145" s="61"/>
      <c r="G145" s="62"/>
      <c r="H145" s="41"/>
      <c r="I145" s="30"/>
      <c r="J145" s="30"/>
      <c r="K145" s="30"/>
      <c r="L145" s="30"/>
      <c r="M145" s="30"/>
    </row>
    <row r="146" spans="1:13" x14ac:dyDescent="0.25">
      <c r="A146" s="13" t="s">
        <v>355</v>
      </c>
      <c r="B146" s="85" t="s">
        <v>140</v>
      </c>
      <c r="C146" s="81">
        <v>-7144970</v>
      </c>
      <c r="D146" s="82">
        <v>-6792920</v>
      </c>
      <c r="E146" s="81">
        <v>-12021826</v>
      </c>
      <c r="F146" s="81">
        <v>-4255798</v>
      </c>
      <c r="G146" s="86">
        <v>-4179914</v>
      </c>
      <c r="H146" s="46">
        <v>-5034174</v>
      </c>
      <c r="I146" s="47">
        <v>-4103578</v>
      </c>
      <c r="J146" s="47">
        <v>-6393138</v>
      </c>
      <c r="K146" s="47">
        <v>-3344614</v>
      </c>
      <c r="L146" s="47">
        <v>-4399390</v>
      </c>
      <c r="M146" s="47">
        <v>-3214322</v>
      </c>
    </row>
    <row r="147" spans="1:13" x14ac:dyDescent="0.25">
      <c r="A147" s="13" t="s">
        <v>165</v>
      </c>
      <c r="B147" s="63" t="s">
        <v>142</v>
      </c>
      <c r="C147" s="57">
        <v>0</v>
      </c>
      <c r="D147" s="58">
        <v>0</v>
      </c>
      <c r="E147" s="57">
        <v>0</v>
      </c>
      <c r="F147" s="57">
        <v>0</v>
      </c>
      <c r="G147" s="59">
        <v>0</v>
      </c>
      <c r="H147" s="42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</row>
    <row r="148" spans="1:13" hidden="1" x14ac:dyDescent="0.25">
      <c r="A148" s="13" t="s">
        <v>165</v>
      </c>
      <c r="B148" s="63"/>
      <c r="C148" s="57"/>
      <c r="D148" s="58"/>
      <c r="E148" s="57"/>
      <c r="F148" s="57"/>
      <c r="G148" s="59"/>
      <c r="H148" s="42"/>
      <c r="I148" s="29"/>
      <c r="J148" s="29"/>
      <c r="K148" s="29"/>
      <c r="L148" s="29"/>
      <c r="M148" s="29"/>
    </row>
    <row r="149" spans="1:13" x14ac:dyDescent="0.25">
      <c r="A149" s="13" t="s">
        <v>170</v>
      </c>
      <c r="B149" s="64" t="str">
        <f>"Total "&amp;B145</f>
        <v>Total Investing Fund Flows</v>
      </c>
      <c r="C149" s="65">
        <f t="shared" ref="C149:M149" si="47">SUM(C146:C148)</f>
        <v>-7144970</v>
      </c>
      <c r="D149" s="66">
        <f t="shared" si="47"/>
        <v>-6792920</v>
      </c>
      <c r="E149" s="65">
        <f t="shared" si="47"/>
        <v>-12021826</v>
      </c>
      <c r="F149" s="65">
        <f t="shared" si="47"/>
        <v>-4255798</v>
      </c>
      <c r="G149" s="67">
        <f t="shared" si="47"/>
        <v>-4179914</v>
      </c>
      <c r="H149" s="43">
        <f t="shared" si="47"/>
        <v>-5034174</v>
      </c>
      <c r="I149" s="31">
        <f t="shared" si="47"/>
        <v>-4103578</v>
      </c>
      <c r="J149" s="31">
        <f t="shared" si="47"/>
        <v>-6393138</v>
      </c>
      <c r="K149" s="31">
        <f t="shared" si="47"/>
        <v>-3344614</v>
      </c>
      <c r="L149" s="31">
        <f t="shared" si="47"/>
        <v>-4399390</v>
      </c>
      <c r="M149" s="31">
        <f t="shared" si="47"/>
        <v>-3214322</v>
      </c>
    </row>
    <row r="150" spans="1:13" x14ac:dyDescent="0.25">
      <c r="A150" s="13" t="s">
        <v>167</v>
      </c>
      <c r="B150" s="75" t="s">
        <v>77</v>
      </c>
      <c r="C150" s="61"/>
      <c r="D150" s="76"/>
      <c r="E150" s="61"/>
      <c r="F150" s="61"/>
      <c r="G150" s="62"/>
      <c r="H150" s="41"/>
      <c r="I150" s="30"/>
      <c r="J150" s="30"/>
      <c r="K150" s="30"/>
      <c r="L150" s="30"/>
      <c r="M150" s="30"/>
    </row>
    <row r="151" spans="1:13" x14ac:dyDescent="0.25">
      <c r="A151" s="13" t="s">
        <v>356</v>
      </c>
      <c r="B151" s="85" t="s">
        <v>157</v>
      </c>
      <c r="C151" s="81">
        <v>-514207</v>
      </c>
      <c r="D151" s="82">
        <v>-549951</v>
      </c>
      <c r="E151" s="81">
        <v>-588236</v>
      </c>
      <c r="F151" s="81">
        <v>-628575</v>
      </c>
      <c r="G151" s="86">
        <v>-630850</v>
      </c>
      <c r="H151" s="46">
        <v>-536192</v>
      </c>
      <c r="I151" s="47">
        <v>-578049</v>
      </c>
      <c r="J151" s="47">
        <v>-618285</v>
      </c>
      <c r="K151" s="47">
        <v>-664965</v>
      </c>
      <c r="L151" s="47">
        <v>-714292</v>
      </c>
      <c r="M151" s="47">
        <v>-765913</v>
      </c>
    </row>
    <row r="152" spans="1:13" hidden="1" x14ac:dyDescent="0.25">
      <c r="A152" s="13" t="s">
        <v>169</v>
      </c>
      <c r="B152" s="63"/>
      <c r="C152" s="57"/>
      <c r="D152" s="58"/>
      <c r="E152" s="57"/>
      <c r="F152" s="57"/>
      <c r="G152" s="59"/>
      <c r="H152" s="42"/>
      <c r="I152" s="29"/>
      <c r="J152" s="29"/>
      <c r="K152" s="29"/>
      <c r="L152" s="29"/>
      <c r="M152" s="29"/>
    </row>
    <row r="153" spans="1:13" ht="15.75" thickBot="1" x14ac:dyDescent="0.3">
      <c r="A153" s="13" t="s">
        <v>165</v>
      </c>
      <c r="B153" s="68" t="str">
        <f>"Total "&amp;B150</f>
        <v>Total Financing Fund Flows</v>
      </c>
      <c r="C153" s="69">
        <f t="shared" ref="C153:M153" si="48">SUM(C151:C152)</f>
        <v>-514207</v>
      </c>
      <c r="D153" s="70">
        <f t="shared" si="48"/>
        <v>-549951</v>
      </c>
      <c r="E153" s="69">
        <f t="shared" si="48"/>
        <v>-588236</v>
      </c>
      <c r="F153" s="69">
        <f t="shared" si="48"/>
        <v>-628575</v>
      </c>
      <c r="G153" s="71">
        <f t="shared" si="48"/>
        <v>-630850</v>
      </c>
      <c r="H153" s="43">
        <f t="shared" si="48"/>
        <v>-536192</v>
      </c>
      <c r="I153" s="31">
        <f t="shared" si="48"/>
        <v>-578049</v>
      </c>
      <c r="J153" s="31">
        <f t="shared" si="48"/>
        <v>-618285</v>
      </c>
      <c r="K153" s="31">
        <f t="shared" si="48"/>
        <v>-664965</v>
      </c>
      <c r="L153" s="31">
        <f t="shared" si="48"/>
        <v>-714292</v>
      </c>
      <c r="M153" s="31">
        <f t="shared" si="48"/>
        <v>-765913</v>
      </c>
    </row>
    <row r="154" spans="1:13" ht="15.75" thickTop="1" x14ac:dyDescent="0.25">
      <c r="A154" s="13" t="s">
        <v>170</v>
      </c>
      <c r="B154" s="94" t="s">
        <v>108</v>
      </c>
      <c r="C154" s="95">
        <f t="shared" ref="C154:M154" si="49">C138+C144+C149+C153</f>
        <v>-4449293.959999999</v>
      </c>
      <c r="D154" s="95">
        <f t="shared" si="49"/>
        <v>-3689825.2299999986</v>
      </c>
      <c r="E154" s="95">
        <f t="shared" si="49"/>
        <v>-8922200.8899999987</v>
      </c>
      <c r="F154" s="95">
        <f t="shared" si="49"/>
        <v>-1014758.2300000004</v>
      </c>
      <c r="G154" s="96">
        <f t="shared" si="49"/>
        <v>-748764.15000000224</v>
      </c>
      <c r="H154" s="50">
        <f t="shared" si="49"/>
        <v>-1320464.3300000019</v>
      </c>
      <c r="I154" s="51">
        <f t="shared" si="49"/>
        <v>-277364.21000000089</v>
      </c>
      <c r="J154" s="51">
        <f t="shared" si="49"/>
        <v>-2358673.0199999996</v>
      </c>
      <c r="K154" s="51">
        <f t="shared" si="49"/>
        <v>852587.78000000305</v>
      </c>
      <c r="L154" s="51">
        <f t="shared" si="49"/>
        <v>-27008.819999996573</v>
      </c>
      <c r="M154" s="51">
        <f t="shared" si="49"/>
        <v>1339581.3499999996</v>
      </c>
    </row>
    <row r="155" spans="1:13" x14ac:dyDescent="0.25">
      <c r="A155" s="13" t="s">
        <v>167</v>
      </c>
      <c r="B155" s="97" t="s">
        <v>78</v>
      </c>
      <c r="C155" s="98"/>
      <c r="D155" s="99"/>
      <c r="E155" s="98"/>
      <c r="F155" s="98"/>
      <c r="G155" s="100"/>
      <c r="H155" s="41"/>
      <c r="I155" s="30"/>
      <c r="J155" s="30"/>
      <c r="K155" s="30"/>
      <c r="L155" s="30"/>
      <c r="M155" s="30"/>
    </row>
    <row r="156" spans="1:13" x14ac:dyDescent="0.25">
      <c r="A156" s="13" t="s">
        <v>357</v>
      </c>
      <c r="B156" s="85" t="s">
        <v>160</v>
      </c>
      <c r="C156" s="81">
        <v>-500000.04</v>
      </c>
      <c r="D156" s="82">
        <v>-500000.04</v>
      </c>
      <c r="E156" s="81">
        <v>-500000</v>
      </c>
      <c r="F156" s="81">
        <v>-500000</v>
      </c>
      <c r="G156" s="86">
        <v>-500000</v>
      </c>
      <c r="H156" s="46">
        <v>-500000</v>
      </c>
      <c r="I156" s="47">
        <v>-500000</v>
      </c>
      <c r="J156" s="47">
        <v>-500000</v>
      </c>
      <c r="K156" s="47">
        <v>-500000</v>
      </c>
      <c r="L156" s="47">
        <v>-500000</v>
      </c>
      <c r="M156" s="47">
        <v>-500000</v>
      </c>
    </row>
    <row r="157" spans="1:13" x14ac:dyDescent="0.25">
      <c r="A157" s="13" t="s">
        <v>358</v>
      </c>
      <c r="B157" s="85" t="s">
        <v>163</v>
      </c>
      <c r="C157" s="81">
        <v>2442212.04</v>
      </c>
      <c r="D157" s="82">
        <v>2264295</v>
      </c>
      <c r="E157" s="81">
        <v>274235</v>
      </c>
      <c r="F157" s="81">
        <v>174235</v>
      </c>
      <c r="G157" s="86">
        <v>824235</v>
      </c>
      <c r="H157" s="46">
        <v>174235</v>
      </c>
      <c r="I157" s="47">
        <v>174235</v>
      </c>
      <c r="J157" s="47">
        <v>174235</v>
      </c>
      <c r="K157" s="47">
        <v>174235</v>
      </c>
      <c r="L157" s="47">
        <v>174235</v>
      </c>
      <c r="M157" s="47">
        <v>174235</v>
      </c>
    </row>
    <row r="158" spans="1:13" x14ac:dyDescent="0.25">
      <c r="A158" s="13" t="s">
        <v>359</v>
      </c>
      <c r="B158" s="85" t="s">
        <v>164</v>
      </c>
      <c r="C158" s="81">
        <v>1714212.12</v>
      </c>
      <c r="D158" s="82">
        <v>999999.96</v>
      </c>
      <c r="E158" s="81">
        <v>423948</v>
      </c>
      <c r="F158" s="81">
        <v>0</v>
      </c>
      <c r="G158" s="86">
        <v>0</v>
      </c>
      <c r="H158" s="46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</row>
    <row r="159" spans="1:13" hidden="1" x14ac:dyDescent="0.25">
      <c r="A159" s="13" t="s">
        <v>169</v>
      </c>
      <c r="B159" s="63"/>
      <c r="C159" s="57"/>
      <c r="D159" s="58"/>
      <c r="E159" s="57"/>
      <c r="F159" s="57"/>
      <c r="G159" s="59"/>
      <c r="H159" s="42"/>
      <c r="I159" s="29"/>
      <c r="J159" s="29"/>
      <c r="K159" s="29"/>
      <c r="L159" s="29"/>
      <c r="M159" s="29"/>
    </row>
    <row r="160" spans="1:13" ht="15.75" thickBot="1" x14ac:dyDescent="0.3">
      <c r="A160" s="13" t="s">
        <v>165</v>
      </c>
      <c r="B160" s="68" t="str">
        <f>"Total "&amp;B155</f>
        <v>Total Reserve Movements</v>
      </c>
      <c r="C160" s="69">
        <f t="shared" ref="C160:M160" si="50">SUM(C156:C159)</f>
        <v>3656424.12</v>
      </c>
      <c r="D160" s="70">
        <f t="shared" si="50"/>
        <v>2764294.92</v>
      </c>
      <c r="E160" s="69">
        <f t="shared" si="50"/>
        <v>198183</v>
      </c>
      <c r="F160" s="69">
        <f t="shared" si="50"/>
        <v>-325765</v>
      </c>
      <c r="G160" s="71">
        <f t="shared" si="50"/>
        <v>324235</v>
      </c>
      <c r="H160" s="43">
        <f t="shared" si="50"/>
        <v>-325765</v>
      </c>
      <c r="I160" s="31">
        <f t="shared" si="50"/>
        <v>-325765</v>
      </c>
      <c r="J160" s="31">
        <f t="shared" si="50"/>
        <v>-325765</v>
      </c>
      <c r="K160" s="31">
        <f t="shared" si="50"/>
        <v>-325765</v>
      </c>
      <c r="L160" s="31">
        <f t="shared" si="50"/>
        <v>-325765</v>
      </c>
      <c r="M160" s="31">
        <f t="shared" si="50"/>
        <v>-325765</v>
      </c>
    </row>
    <row r="161" spans="1:13" ht="16.5" thickTop="1" thickBot="1" x14ac:dyDescent="0.3">
      <c r="A161" s="13" t="s">
        <v>165</v>
      </c>
      <c r="B161" s="72" t="s">
        <v>109</v>
      </c>
      <c r="C161" s="73">
        <f t="shared" ref="C161:M161" si="51">C154+C160</f>
        <v>-792869.83999999892</v>
      </c>
      <c r="D161" s="73">
        <f t="shared" si="51"/>
        <v>-925530.30999999866</v>
      </c>
      <c r="E161" s="73">
        <f t="shared" si="51"/>
        <v>-8724017.8899999987</v>
      </c>
      <c r="F161" s="73">
        <f t="shared" si="51"/>
        <v>-1340523.2300000004</v>
      </c>
      <c r="G161" s="74">
        <f t="shared" si="51"/>
        <v>-424529.15000000224</v>
      </c>
      <c r="H161" s="50">
        <f t="shared" si="51"/>
        <v>-1646229.3300000019</v>
      </c>
      <c r="I161" s="51">
        <f t="shared" si="51"/>
        <v>-603129.21000000089</v>
      </c>
      <c r="J161" s="51">
        <f t="shared" si="51"/>
        <v>-2684438.0199999996</v>
      </c>
      <c r="K161" s="51">
        <f t="shared" si="51"/>
        <v>526822.78000000305</v>
      </c>
      <c r="L161" s="51">
        <f t="shared" si="51"/>
        <v>-352773.81999999657</v>
      </c>
      <c r="M161" s="51">
        <f t="shared" si="51"/>
        <v>1013816.3499999996</v>
      </c>
    </row>
    <row r="162" spans="1:13" ht="15.75" thickTop="1" x14ac:dyDescent="0.25">
      <c r="A162" s="13" t="s">
        <v>172</v>
      </c>
      <c r="B162" s="3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x14ac:dyDescent="0.25">
      <c r="A163" s="13" t="s">
        <v>257</v>
      </c>
      <c r="B163" s="77" t="s">
        <v>250</v>
      </c>
      <c r="C163" s="78"/>
      <c r="D163" s="78">
        <f t="shared" ref="D163" si="52">+C163+D161</f>
        <v>-925530.30999999866</v>
      </c>
      <c r="E163" s="78">
        <f t="shared" ref="E163" si="53">+D163+E161</f>
        <v>-9649548.1999999974</v>
      </c>
      <c r="F163" s="78">
        <f t="shared" ref="F163" si="54">+E163+F161</f>
        <v>-10990071.429999998</v>
      </c>
      <c r="G163" s="78">
        <f t="shared" ref="G163" si="55">+F163+G161</f>
        <v>-11414600.58</v>
      </c>
      <c r="H163" s="52"/>
      <c r="I163" s="52"/>
      <c r="J163" s="52"/>
      <c r="K163" s="52"/>
      <c r="L163" s="52"/>
      <c r="M163" s="52"/>
    </row>
    <row r="164" spans="1:13" x14ac:dyDescent="0.25">
      <c r="A164" s="13" t="s">
        <v>165</v>
      </c>
    </row>
    <row r="165" spans="1:13" hidden="1" x14ac:dyDescent="0.25">
      <c r="A165" s="13" t="s">
        <v>207</v>
      </c>
      <c r="B165" s="1" t="str">
        <f>IF(xlvar.SELECT="Entity",B167,IF(xlvar.SELECT="Directorate",C167,IF(xlvar.SELECT="Business Unit",D167,IF(xlvar.SELECT="Key Outcome Area",H167,IF(xlvar.SELECT="IPR Outcomes",I167,IF(xlvar.SELECT="IPR Strategies",J167,IF(xlvar.SELECT="IPR Activities",K167,IF(xlvar.SELECT="Project",L167,F167))))))))</f>
        <v>40 - Sewer Fund</v>
      </c>
    </row>
    <row r="166" spans="1:13" ht="15.75" thickBot="1" x14ac:dyDescent="0.3">
      <c r="A166" s="13" t="s">
        <v>165</v>
      </c>
      <c r="B166" s="1"/>
    </row>
    <row r="167" spans="1:13" ht="15.75" hidden="1" thickBot="1" x14ac:dyDescent="0.3">
      <c r="A167" s="13" t="s">
        <v>166</v>
      </c>
      <c r="B167" s="34" t="s">
        <v>201</v>
      </c>
      <c r="C167" s="34" t="s">
        <v>192</v>
      </c>
      <c r="D167" s="34" t="s">
        <v>202</v>
      </c>
      <c r="E167" s="34" t="s">
        <v>44</v>
      </c>
      <c r="F167" s="34" t="s">
        <v>203</v>
      </c>
      <c r="G167" s="34"/>
      <c r="H167" s="34" t="s">
        <v>204</v>
      </c>
      <c r="I167" s="34" t="s">
        <v>193</v>
      </c>
      <c r="J167" s="34" t="s">
        <v>194</v>
      </c>
      <c r="K167" s="34" t="s">
        <v>195</v>
      </c>
      <c r="L167" s="34" t="s">
        <v>405</v>
      </c>
    </row>
    <row r="168" spans="1:13" ht="28.5" customHeight="1" thickTop="1" x14ac:dyDescent="0.25">
      <c r="A168" s="13" t="s">
        <v>167</v>
      </c>
      <c r="B168" s="87" t="s">
        <v>264</v>
      </c>
      <c r="C168" s="88" t="str">
        <f>xlvar.PYORIG.DESCRLONG</f>
        <v>2020/21 Quarter 3 PJ Budget</v>
      </c>
      <c r="D168" s="88" t="str">
        <f>LEFT(xlvar.NXTBUD.DESCRLONG,7)</f>
        <v>2021/22</v>
      </c>
      <c r="E168" s="88" t="str">
        <f t="shared" ref="E168:M168" si="56">LEFT(D168,4)+1&amp;"/"&amp;RIGHT(D168,2)+1</f>
        <v>2022/23</v>
      </c>
      <c r="F168" s="88" t="str">
        <f t="shared" si="56"/>
        <v>2023/24</v>
      </c>
      <c r="G168" s="89" t="str">
        <f t="shared" si="56"/>
        <v>2024/25</v>
      </c>
      <c r="H168" s="48" t="str">
        <f t="shared" si="56"/>
        <v>2025/26</v>
      </c>
      <c r="I168" s="49" t="str">
        <f t="shared" si="56"/>
        <v>2026/27</v>
      </c>
      <c r="J168" s="49" t="str">
        <f t="shared" si="56"/>
        <v>2027/28</v>
      </c>
      <c r="K168" s="49" t="str">
        <f t="shared" si="56"/>
        <v>2028/29</v>
      </c>
      <c r="L168" s="49" t="str">
        <f t="shared" si="56"/>
        <v>2029/30</v>
      </c>
      <c r="M168" s="49" t="str">
        <f t="shared" si="56"/>
        <v>2030/31</v>
      </c>
    </row>
    <row r="169" spans="1:13" x14ac:dyDescent="0.25">
      <c r="A169" s="13" t="s">
        <v>207</v>
      </c>
      <c r="B169" s="90" t="s">
        <v>134</v>
      </c>
      <c r="C169" s="91"/>
      <c r="D169" s="92"/>
      <c r="E169" s="91"/>
      <c r="F169" s="91"/>
      <c r="G169" s="93"/>
      <c r="H169" s="40"/>
      <c r="I169" s="28"/>
      <c r="J169" s="28"/>
      <c r="K169" s="28"/>
      <c r="L169" s="28"/>
      <c r="M169" s="28"/>
    </row>
    <row r="170" spans="1:13" x14ac:dyDescent="0.25">
      <c r="A170" s="13" t="s">
        <v>361</v>
      </c>
      <c r="B170" s="80" t="s">
        <v>144</v>
      </c>
      <c r="C170" s="81">
        <v>9088752.5299999993</v>
      </c>
      <c r="D170" s="82">
        <v>9391044.4900000002</v>
      </c>
      <c r="E170" s="83">
        <v>9694978.4399999995</v>
      </c>
      <c r="F170" s="83">
        <v>10008739.24</v>
      </c>
      <c r="G170" s="84">
        <v>10332644.220000001</v>
      </c>
      <c r="H170" s="44">
        <v>10667020.949999999</v>
      </c>
      <c r="I170" s="45">
        <v>11012207.550000001</v>
      </c>
      <c r="J170" s="45">
        <v>11368553.060000001</v>
      </c>
      <c r="K170" s="45">
        <v>11736417.75</v>
      </c>
      <c r="L170" s="45">
        <v>12116173.51</v>
      </c>
      <c r="M170" s="45">
        <v>12508204.220000001</v>
      </c>
    </row>
    <row r="171" spans="1:13" x14ac:dyDescent="0.25">
      <c r="A171" s="13" t="s">
        <v>362</v>
      </c>
      <c r="B171" s="80" t="s">
        <v>145</v>
      </c>
      <c r="C171" s="81">
        <v>1907407.95</v>
      </c>
      <c r="D171" s="82">
        <v>1969486.2</v>
      </c>
      <c r="E171" s="83">
        <v>2033525.7</v>
      </c>
      <c r="F171" s="83">
        <v>2099647.7400000002</v>
      </c>
      <c r="G171" s="84">
        <v>2167920.04</v>
      </c>
      <c r="H171" s="44">
        <v>2238412.54</v>
      </c>
      <c r="I171" s="45">
        <v>2311197.4300000002</v>
      </c>
      <c r="J171" s="45">
        <v>2386349.31</v>
      </c>
      <c r="K171" s="45">
        <v>2463945.15</v>
      </c>
      <c r="L171" s="45">
        <v>2544064.42</v>
      </c>
      <c r="M171" s="45">
        <v>2626789.2200000002</v>
      </c>
    </row>
    <row r="172" spans="1:13" x14ac:dyDescent="0.25">
      <c r="A172" s="13" t="s">
        <v>363</v>
      </c>
      <c r="B172" s="80" t="s">
        <v>146</v>
      </c>
      <c r="C172" s="81">
        <v>418405</v>
      </c>
      <c r="D172" s="82">
        <v>387217</v>
      </c>
      <c r="E172" s="83">
        <v>386006</v>
      </c>
      <c r="F172" s="83">
        <v>384770</v>
      </c>
      <c r="G172" s="84">
        <v>383509</v>
      </c>
      <c r="H172" s="44">
        <v>382223</v>
      </c>
      <c r="I172" s="45">
        <v>380911</v>
      </c>
      <c r="J172" s="45">
        <v>379753</v>
      </c>
      <c r="K172" s="45">
        <v>378207</v>
      </c>
      <c r="L172" s="45">
        <v>376815</v>
      </c>
      <c r="M172" s="45">
        <v>375394</v>
      </c>
    </row>
    <row r="173" spans="1:13" x14ac:dyDescent="0.25">
      <c r="A173" s="13" t="s">
        <v>364</v>
      </c>
      <c r="B173" s="80" t="s">
        <v>147</v>
      </c>
      <c r="C173" s="81">
        <v>13368</v>
      </c>
      <c r="D173" s="82">
        <v>13630</v>
      </c>
      <c r="E173" s="83">
        <v>14175.2</v>
      </c>
      <c r="F173" s="83">
        <v>14742.21</v>
      </c>
      <c r="G173" s="84">
        <v>15331.9</v>
      </c>
      <c r="H173" s="44">
        <v>15945.18</v>
      </c>
      <c r="I173" s="45">
        <v>16582.990000000002</v>
      </c>
      <c r="J173" s="45">
        <v>17246.310000000001</v>
      </c>
      <c r="K173" s="45">
        <v>17936.16</v>
      </c>
      <c r="L173" s="45">
        <v>18653.61</v>
      </c>
      <c r="M173" s="45">
        <v>19399.75</v>
      </c>
    </row>
    <row r="174" spans="1:13" x14ac:dyDescent="0.25">
      <c r="A174" s="13" t="s">
        <v>365</v>
      </c>
      <c r="B174" s="80" t="s">
        <v>148</v>
      </c>
      <c r="C174" s="81">
        <v>93500</v>
      </c>
      <c r="D174" s="82">
        <v>93500</v>
      </c>
      <c r="E174" s="83">
        <v>93500</v>
      </c>
      <c r="F174" s="83">
        <v>93500</v>
      </c>
      <c r="G174" s="84">
        <v>93500</v>
      </c>
      <c r="H174" s="44">
        <v>93500</v>
      </c>
      <c r="I174" s="45">
        <v>93500</v>
      </c>
      <c r="J174" s="45">
        <v>93500</v>
      </c>
      <c r="K174" s="45">
        <v>93500</v>
      </c>
      <c r="L174" s="45">
        <v>93500</v>
      </c>
      <c r="M174" s="45">
        <v>93500</v>
      </c>
    </row>
    <row r="175" spans="1:13" x14ac:dyDescent="0.25">
      <c r="A175" s="13" t="s">
        <v>366</v>
      </c>
      <c r="B175" s="80" t="s">
        <v>149</v>
      </c>
      <c r="C175" s="81">
        <v>200959</v>
      </c>
      <c r="D175" s="82">
        <v>299153</v>
      </c>
      <c r="E175" s="83">
        <v>307379.71000000002</v>
      </c>
      <c r="F175" s="83">
        <v>315832.65000000002</v>
      </c>
      <c r="G175" s="84">
        <v>324518.05</v>
      </c>
      <c r="H175" s="44">
        <v>333442.31</v>
      </c>
      <c r="I175" s="45">
        <v>342611.97</v>
      </c>
      <c r="J175" s="45">
        <v>352033.8</v>
      </c>
      <c r="K175" s="45">
        <v>361714.72</v>
      </c>
      <c r="L175" s="45">
        <v>371661.87</v>
      </c>
      <c r="M175" s="45">
        <v>381882.57</v>
      </c>
    </row>
    <row r="176" spans="1:13" hidden="1" x14ac:dyDescent="0.25">
      <c r="A176" s="13" t="s">
        <v>166</v>
      </c>
      <c r="B176" s="63"/>
      <c r="C176" s="57"/>
      <c r="D176" s="58"/>
      <c r="E176" s="57"/>
      <c r="F176" s="57"/>
      <c r="G176" s="59"/>
      <c r="H176" s="42"/>
      <c r="I176" s="29"/>
      <c r="J176" s="29"/>
      <c r="K176" s="29"/>
      <c r="L176" s="29"/>
      <c r="M176" s="29"/>
    </row>
    <row r="177" spans="1:13" x14ac:dyDescent="0.25">
      <c r="A177" s="13" t="s">
        <v>167</v>
      </c>
      <c r="B177" s="64" t="s">
        <v>115</v>
      </c>
      <c r="C177" s="65">
        <f t="shared" ref="C177" si="57">SUM(C169:C176)</f>
        <v>11722392.479999999</v>
      </c>
      <c r="D177" s="66">
        <f t="shared" ref="D177:M177" si="58">SUM(D169:D176)</f>
        <v>12154030.689999999</v>
      </c>
      <c r="E177" s="65">
        <f t="shared" si="58"/>
        <v>12529565.049999999</v>
      </c>
      <c r="F177" s="65">
        <f t="shared" si="58"/>
        <v>12917231.840000002</v>
      </c>
      <c r="G177" s="67">
        <f t="shared" si="58"/>
        <v>13317423.210000003</v>
      </c>
      <c r="H177" s="43">
        <f t="shared" si="58"/>
        <v>13730543.979999999</v>
      </c>
      <c r="I177" s="31">
        <f t="shared" si="58"/>
        <v>14157010.940000001</v>
      </c>
      <c r="J177" s="31">
        <f t="shared" si="58"/>
        <v>14597435.480000002</v>
      </c>
      <c r="K177" s="31">
        <f t="shared" si="58"/>
        <v>15051720.780000001</v>
      </c>
      <c r="L177" s="31">
        <f t="shared" si="58"/>
        <v>15520868.409999998</v>
      </c>
      <c r="M177" s="31">
        <f t="shared" si="58"/>
        <v>16005169.760000002</v>
      </c>
    </row>
    <row r="178" spans="1:13" x14ac:dyDescent="0.25">
      <c r="A178" s="13" t="s">
        <v>207</v>
      </c>
      <c r="B178" s="56" t="s">
        <v>135</v>
      </c>
      <c r="C178" s="57"/>
      <c r="D178" s="58"/>
      <c r="E178" s="57"/>
      <c r="F178" s="57"/>
      <c r="G178" s="59"/>
      <c r="H178" s="42"/>
      <c r="I178" s="29"/>
      <c r="J178" s="29"/>
      <c r="K178" s="29"/>
      <c r="L178" s="29"/>
      <c r="M178" s="29"/>
    </row>
    <row r="179" spans="1:13" x14ac:dyDescent="0.25">
      <c r="A179" s="13" t="s">
        <v>367</v>
      </c>
      <c r="B179" s="85" t="s">
        <v>150</v>
      </c>
      <c r="C179" s="81">
        <v>1931938.47</v>
      </c>
      <c r="D179" s="82">
        <v>2011758.08</v>
      </c>
      <c r="E179" s="81">
        <v>2078154.92</v>
      </c>
      <c r="F179" s="81">
        <v>2146772.9300000002</v>
      </c>
      <c r="G179" s="86">
        <v>2217639.56</v>
      </c>
      <c r="H179" s="46">
        <v>2290860.89</v>
      </c>
      <c r="I179" s="47">
        <v>2366531.7200000002</v>
      </c>
      <c r="J179" s="47">
        <v>2444711.48</v>
      </c>
      <c r="K179" s="47">
        <v>2525496.2999999998</v>
      </c>
      <c r="L179" s="47">
        <v>2608956.0699999998</v>
      </c>
      <c r="M179" s="47">
        <v>2695185.38</v>
      </c>
    </row>
    <row r="180" spans="1:13" x14ac:dyDescent="0.25">
      <c r="A180" s="13" t="s">
        <v>368</v>
      </c>
      <c r="B180" s="85" t="s">
        <v>151</v>
      </c>
      <c r="C180" s="81">
        <v>1641250</v>
      </c>
      <c r="D180" s="82">
        <v>2247300</v>
      </c>
      <c r="E180" s="81">
        <v>2309100.7599999998</v>
      </c>
      <c r="F180" s="81">
        <v>2422601.04</v>
      </c>
      <c r="G180" s="86">
        <v>2437847.61</v>
      </c>
      <c r="H180" s="46">
        <v>2504888.4</v>
      </c>
      <c r="I180" s="47">
        <v>2573772.79</v>
      </c>
      <c r="J180" s="47">
        <v>2694551.54</v>
      </c>
      <c r="K180" s="47">
        <v>2717276.72</v>
      </c>
      <c r="L180" s="47">
        <v>2792001.84</v>
      </c>
      <c r="M180" s="47">
        <v>2868781.9</v>
      </c>
    </row>
    <row r="181" spans="1:13" x14ac:dyDescent="0.25">
      <c r="A181" s="13" t="s">
        <v>369</v>
      </c>
      <c r="B181" s="85" t="s">
        <v>152</v>
      </c>
      <c r="C181" s="81">
        <v>205415</v>
      </c>
      <c r="D181" s="82">
        <v>171424</v>
      </c>
      <c r="E181" s="81">
        <v>150666</v>
      </c>
      <c r="F181" s="81">
        <v>133885</v>
      </c>
      <c r="G181" s="86">
        <v>115142</v>
      </c>
      <c r="H181" s="46">
        <v>104046</v>
      </c>
      <c r="I181" s="47">
        <v>97343</v>
      </c>
      <c r="J181" s="47">
        <v>90450</v>
      </c>
      <c r="K181" s="47">
        <v>82637</v>
      </c>
      <c r="L181" s="47">
        <v>74563</v>
      </c>
      <c r="M181" s="47">
        <v>65974</v>
      </c>
    </row>
    <row r="182" spans="1:13" x14ac:dyDescent="0.25">
      <c r="A182" s="13" t="s">
        <v>268</v>
      </c>
      <c r="B182" s="85" t="s">
        <v>153</v>
      </c>
      <c r="C182" s="81">
        <v>1801307</v>
      </c>
      <c r="D182" s="82">
        <v>1851307</v>
      </c>
      <c r="E182" s="81">
        <v>1851307</v>
      </c>
      <c r="F182" s="81">
        <v>1851307</v>
      </c>
      <c r="G182" s="86">
        <v>1851307</v>
      </c>
      <c r="H182" s="46">
        <v>1851307</v>
      </c>
      <c r="I182" s="47">
        <v>1851307</v>
      </c>
      <c r="J182" s="47">
        <v>1851307</v>
      </c>
      <c r="K182" s="47">
        <v>1851307</v>
      </c>
      <c r="L182" s="47">
        <v>1851307</v>
      </c>
      <c r="M182" s="47">
        <v>1851307</v>
      </c>
    </row>
    <row r="183" spans="1:13" x14ac:dyDescent="0.25">
      <c r="A183" s="13" t="s">
        <v>370</v>
      </c>
      <c r="B183" s="85" t="s">
        <v>154</v>
      </c>
      <c r="C183" s="81">
        <v>752600</v>
      </c>
      <c r="D183" s="82">
        <v>535710</v>
      </c>
      <c r="E183" s="81">
        <v>551759.52</v>
      </c>
      <c r="F183" s="81">
        <v>568289.93000000005</v>
      </c>
      <c r="G183" s="86">
        <v>585315.64</v>
      </c>
      <c r="H183" s="46">
        <v>602851.49</v>
      </c>
      <c r="I183" s="47">
        <v>620912.77</v>
      </c>
      <c r="J183" s="47">
        <v>639515.21</v>
      </c>
      <c r="K183" s="47">
        <v>658675.04</v>
      </c>
      <c r="L183" s="47">
        <v>678408.98</v>
      </c>
      <c r="M183" s="47">
        <v>698734.2</v>
      </c>
    </row>
    <row r="184" spans="1:13" x14ac:dyDescent="0.25">
      <c r="A184" s="13" t="s">
        <v>371</v>
      </c>
      <c r="B184" s="85" t="s">
        <v>155</v>
      </c>
      <c r="C184" s="81">
        <v>2108197.0699999998</v>
      </c>
      <c r="D184" s="82">
        <v>2086970.85</v>
      </c>
      <c r="E184" s="81">
        <v>2157053.56</v>
      </c>
      <c r="F184" s="81">
        <v>2229507.7200000002</v>
      </c>
      <c r="G184" s="86">
        <v>2304414.09</v>
      </c>
      <c r="H184" s="46">
        <v>2381856.17</v>
      </c>
      <c r="I184" s="47">
        <v>2461920.36</v>
      </c>
      <c r="J184" s="47">
        <v>2544695.9900000002</v>
      </c>
      <c r="K184" s="47">
        <v>2630275.48</v>
      </c>
      <c r="L184" s="47">
        <v>2718754.41</v>
      </c>
      <c r="M184" s="47">
        <v>2810231.6</v>
      </c>
    </row>
    <row r="185" spans="1:13" hidden="1" x14ac:dyDescent="0.25">
      <c r="A185" s="13" t="s">
        <v>169</v>
      </c>
      <c r="B185" s="63"/>
      <c r="C185" s="57"/>
      <c r="D185" s="58"/>
      <c r="E185" s="57"/>
      <c r="F185" s="57"/>
      <c r="G185" s="59"/>
      <c r="H185" s="42"/>
      <c r="I185" s="29"/>
      <c r="J185" s="29"/>
      <c r="K185" s="29"/>
      <c r="L185" s="29"/>
      <c r="M185" s="29"/>
    </row>
    <row r="186" spans="1:13" ht="15.75" thickBot="1" x14ac:dyDescent="0.3">
      <c r="A186" s="13" t="s">
        <v>168</v>
      </c>
      <c r="B186" s="68" t="s">
        <v>116</v>
      </c>
      <c r="C186" s="69">
        <f t="shared" ref="C186:M186" si="59">SUM(C178:C185)</f>
        <v>8440707.5399999991</v>
      </c>
      <c r="D186" s="70">
        <f t="shared" si="59"/>
        <v>8904469.9299999997</v>
      </c>
      <c r="E186" s="69">
        <f t="shared" si="59"/>
        <v>9098041.7599999998</v>
      </c>
      <c r="F186" s="69">
        <f t="shared" si="59"/>
        <v>9352363.620000001</v>
      </c>
      <c r="G186" s="71">
        <f t="shared" si="59"/>
        <v>9511665.8999999985</v>
      </c>
      <c r="H186" s="43">
        <f t="shared" si="59"/>
        <v>9735809.9499999993</v>
      </c>
      <c r="I186" s="31">
        <f t="shared" si="59"/>
        <v>9971787.6399999987</v>
      </c>
      <c r="J186" s="31">
        <f t="shared" si="59"/>
        <v>10265231.219999999</v>
      </c>
      <c r="K186" s="31">
        <f t="shared" si="59"/>
        <v>10465667.539999999</v>
      </c>
      <c r="L186" s="31">
        <f t="shared" si="59"/>
        <v>10723991.300000001</v>
      </c>
      <c r="M186" s="31">
        <f t="shared" si="59"/>
        <v>10990214.08</v>
      </c>
    </row>
    <row r="187" spans="1:13" ht="15.75" thickTop="1" x14ac:dyDescent="0.25">
      <c r="A187" s="13" t="s">
        <v>167</v>
      </c>
      <c r="B187" s="94" t="s">
        <v>106</v>
      </c>
      <c r="C187" s="95">
        <f t="shared" ref="C187:M187" si="60">C177-C186</f>
        <v>3281684.9399999995</v>
      </c>
      <c r="D187" s="95">
        <f t="shared" si="60"/>
        <v>3249560.76</v>
      </c>
      <c r="E187" s="95">
        <f t="shared" si="60"/>
        <v>3431523.2899999991</v>
      </c>
      <c r="F187" s="95">
        <f t="shared" si="60"/>
        <v>3564868.2200000007</v>
      </c>
      <c r="G187" s="96">
        <f t="shared" si="60"/>
        <v>3805757.3100000042</v>
      </c>
      <c r="H187" s="50">
        <f t="shared" si="60"/>
        <v>3994734.0299999993</v>
      </c>
      <c r="I187" s="51">
        <f t="shared" si="60"/>
        <v>4185223.3000000026</v>
      </c>
      <c r="J187" s="51">
        <f t="shared" si="60"/>
        <v>4332204.2600000035</v>
      </c>
      <c r="K187" s="51">
        <f t="shared" si="60"/>
        <v>4586053.2400000021</v>
      </c>
      <c r="L187" s="51">
        <f t="shared" si="60"/>
        <v>4796877.1099999975</v>
      </c>
      <c r="M187" s="51">
        <f t="shared" si="60"/>
        <v>5014955.6800000016</v>
      </c>
    </row>
    <row r="188" spans="1:13" x14ac:dyDescent="0.25">
      <c r="A188" s="13" t="s">
        <v>207</v>
      </c>
      <c r="B188" s="90" t="s">
        <v>74</v>
      </c>
      <c r="C188" s="91"/>
      <c r="D188" s="92"/>
      <c r="E188" s="91"/>
      <c r="F188" s="91"/>
      <c r="G188" s="93"/>
      <c r="H188" s="42"/>
      <c r="I188" s="29"/>
      <c r="J188" s="29"/>
      <c r="K188" s="29"/>
      <c r="L188" s="29"/>
      <c r="M188" s="29"/>
    </row>
    <row r="189" spans="1:13" x14ac:dyDescent="0.25">
      <c r="A189" s="13" t="s">
        <v>372</v>
      </c>
      <c r="B189" s="85" t="s">
        <v>156</v>
      </c>
      <c r="C189" s="81">
        <v>3100000</v>
      </c>
      <c r="D189" s="82">
        <v>1459009</v>
      </c>
      <c r="E189" s="81">
        <v>600000</v>
      </c>
      <c r="F189" s="81">
        <v>600000</v>
      </c>
      <c r="G189" s="86">
        <v>600000</v>
      </c>
      <c r="H189" s="46">
        <v>600000</v>
      </c>
      <c r="I189" s="47">
        <v>600000</v>
      </c>
      <c r="J189" s="47">
        <v>600000</v>
      </c>
      <c r="K189" s="47">
        <v>600000</v>
      </c>
      <c r="L189" s="47">
        <v>600000</v>
      </c>
      <c r="M189" s="47">
        <v>600000</v>
      </c>
    </row>
    <row r="190" spans="1:13" hidden="1" x14ac:dyDescent="0.25">
      <c r="A190" s="13" t="s">
        <v>165</v>
      </c>
      <c r="B190" s="63"/>
      <c r="C190" s="57"/>
      <c r="D190" s="58"/>
      <c r="E190" s="57"/>
      <c r="F190" s="57"/>
      <c r="G190" s="59"/>
      <c r="H190" s="42"/>
      <c r="I190" s="29"/>
      <c r="J190" s="29"/>
      <c r="K190" s="29"/>
      <c r="L190" s="29"/>
      <c r="M190" s="29"/>
    </row>
    <row r="191" spans="1:13" ht="15.75" thickBot="1" x14ac:dyDescent="0.3">
      <c r="A191" s="13" t="s">
        <v>165</v>
      </c>
      <c r="B191" s="72" t="s">
        <v>107</v>
      </c>
      <c r="C191" s="73">
        <f t="shared" ref="C191:M191" si="61">SUM(C187:C190)</f>
        <v>6381684.9399999995</v>
      </c>
      <c r="D191" s="73">
        <f t="shared" si="61"/>
        <v>4708569.76</v>
      </c>
      <c r="E191" s="73">
        <f t="shared" si="61"/>
        <v>4031523.2899999991</v>
      </c>
      <c r="F191" s="73">
        <f t="shared" si="61"/>
        <v>4164868.2200000007</v>
      </c>
      <c r="G191" s="74">
        <f t="shared" si="61"/>
        <v>4405757.3100000042</v>
      </c>
      <c r="H191" s="50">
        <f t="shared" si="61"/>
        <v>4594734.0299999993</v>
      </c>
      <c r="I191" s="51">
        <f t="shared" si="61"/>
        <v>4785223.3000000026</v>
      </c>
      <c r="J191" s="51">
        <f t="shared" si="61"/>
        <v>4932204.2600000035</v>
      </c>
      <c r="K191" s="51">
        <f t="shared" si="61"/>
        <v>5186053.2400000021</v>
      </c>
      <c r="L191" s="51">
        <f t="shared" si="61"/>
        <v>5396877.1099999975</v>
      </c>
      <c r="M191" s="51">
        <f t="shared" si="61"/>
        <v>5614955.6800000016</v>
      </c>
    </row>
    <row r="192" spans="1:13" ht="16.5" thickTop="1" thickBot="1" x14ac:dyDescent="0.3">
      <c r="A192" s="13" t="s">
        <v>168</v>
      </c>
      <c r="B192" s="38"/>
      <c r="C192" s="39"/>
      <c r="D192" s="39"/>
      <c r="E192" s="39"/>
      <c r="F192" s="39"/>
      <c r="G192" s="39"/>
      <c r="H192" s="35"/>
      <c r="I192" s="35"/>
      <c r="J192" s="35"/>
      <c r="K192" s="35"/>
      <c r="L192" s="35"/>
      <c r="M192" s="35"/>
    </row>
    <row r="193" spans="1:13" ht="26.25" thickTop="1" x14ac:dyDescent="0.25">
      <c r="A193" s="13" t="s">
        <v>167</v>
      </c>
      <c r="B193" s="87" t="s">
        <v>265</v>
      </c>
      <c r="C193" s="88" t="str">
        <f>LEFT(xlvar.NXTBUD.DESCRLONG,7)&amp;" Original"</f>
        <v>2021/22 Original</v>
      </c>
      <c r="D193" s="88" t="str">
        <f>LEFT(xlvar.NXTBUD.DESCRLONG,7)</f>
        <v>2021/22</v>
      </c>
      <c r="E193" s="88" t="str">
        <f t="shared" ref="E193:M193" si="62">LEFT(D193,4)+1&amp;"/"&amp;RIGHT(D193,2)+1</f>
        <v>2022/23</v>
      </c>
      <c r="F193" s="88" t="str">
        <f t="shared" si="62"/>
        <v>2023/24</v>
      </c>
      <c r="G193" s="89" t="str">
        <f t="shared" si="62"/>
        <v>2024/25</v>
      </c>
      <c r="H193" s="48" t="str">
        <f t="shared" si="62"/>
        <v>2025/26</v>
      </c>
      <c r="I193" s="49" t="str">
        <f t="shared" si="62"/>
        <v>2026/27</v>
      </c>
      <c r="J193" s="49" t="str">
        <f t="shared" si="62"/>
        <v>2027/28</v>
      </c>
      <c r="K193" s="49" t="str">
        <f t="shared" si="62"/>
        <v>2028/29</v>
      </c>
      <c r="L193" s="49" t="str">
        <f t="shared" si="62"/>
        <v>2029/30</v>
      </c>
      <c r="M193" s="49" t="str">
        <f t="shared" si="62"/>
        <v>2030/31</v>
      </c>
    </row>
    <row r="194" spans="1:13" x14ac:dyDescent="0.25">
      <c r="A194" s="13" t="s">
        <v>207</v>
      </c>
      <c r="B194" s="90" t="s">
        <v>137</v>
      </c>
      <c r="C194" s="91"/>
      <c r="D194" s="92"/>
      <c r="E194" s="91"/>
      <c r="F194" s="91"/>
      <c r="G194" s="93"/>
      <c r="H194" s="42"/>
      <c r="I194" s="29"/>
      <c r="J194" s="29"/>
      <c r="K194" s="29"/>
      <c r="L194" s="29"/>
      <c r="M194" s="29"/>
    </row>
    <row r="195" spans="1:13" x14ac:dyDescent="0.25">
      <c r="A195" s="13" t="s">
        <v>373</v>
      </c>
      <c r="B195" s="85" t="s">
        <v>153</v>
      </c>
      <c r="C195" s="81">
        <v>1801307</v>
      </c>
      <c r="D195" s="82">
        <v>1851307</v>
      </c>
      <c r="E195" s="81">
        <v>1851307</v>
      </c>
      <c r="F195" s="81">
        <v>1851307</v>
      </c>
      <c r="G195" s="86">
        <v>1851307</v>
      </c>
      <c r="H195" s="46">
        <v>1851307</v>
      </c>
      <c r="I195" s="47">
        <v>1851307</v>
      </c>
      <c r="J195" s="47">
        <v>1851307</v>
      </c>
      <c r="K195" s="47">
        <v>1851307</v>
      </c>
      <c r="L195" s="47">
        <v>1851307</v>
      </c>
      <c r="M195" s="47">
        <v>1851307</v>
      </c>
    </row>
    <row r="196" spans="1:13" hidden="1" x14ac:dyDescent="0.25">
      <c r="A196" s="13" t="s">
        <v>168</v>
      </c>
      <c r="B196" s="63"/>
      <c r="C196" s="57"/>
      <c r="D196" s="58"/>
      <c r="E196" s="57"/>
      <c r="F196" s="57"/>
      <c r="G196" s="59"/>
      <c r="H196" s="42"/>
      <c r="I196" s="29"/>
      <c r="J196" s="29"/>
      <c r="K196" s="29"/>
      <c r="L196" s="29"/>
      <c r="M196" s="29"/>
    </row>
    <row r="197" spans="1:13" x14ac:dyDescent="0.25">
      <c r="A197" s="13" t="s">
        <v>170</v>
      </c>
      <c r="B197" s="64" t="str">
        <f t="shared" ref="B197" si="63">"Total "&amp;B194</f>
        <v>Total Non Cash</v>
      </c>
      <c r="C197" s="65">
        <f t="shared" ref="C197:M197" si="64">SUM(C194:C196)</f>
        <v>1801307</v>
      </c>
      <c r="D197" s="66">
        <f t="shared" si="64"/>
        <v>1851307</v>
      </c>
      <c r="E197" s="65">
        <f t="shared" si="64"/>
        <v>1851307</v>
      </c>
      <c r="F197" s="65">
        <f t="shared" si="64"/>
        <v>1851307</v>
      </c>
      <c r="G197" s="67">
        <f t="shared" si="64"/>
        <v>1851307</v>
      </c>
      <c r="H197" s="43">
        <f t="shared" si="64"/>
        <v>1851307</v>
      </c>
      <c r="I197" s="31">
        <f t="shared" si="64"/>
        <v>1851307</v>
      </c>
      <c r="J197" s="31">
        <f t="shared" si="64"/>
        <v>1851307</v>
      </c>
      <c r="K197" s="31">
        <f t="shared" si="64"/>
        <v>1851307</v>
      </c>
      <c r="L197" s="31">
        <f t="shared" si="64"/>
        <v>1851307</v>
      </c>
      <c r="M197" s="31">
        <f t="shared" si="64"/>
        <v>1851307</v>
      </c>
    </row>
    <row r="198" spans="1:13" x14ac:dyDescent="0.25">
      <c r="A198" s="13" t="s">
        <v>171</v>
      </c>
      <c r="B198" s="75" t="s">
        <v>75</v>
      </c>
      <c r="C198" s="61"/>
      <c r="D198" s="76"/>
      <c r="E198" s="61"/>
      <c r="F198" s="61"/>
      <c r="G198" s="62"/>
      <c r="H198" s="41"/>
      <c r="I198" s="30"/>
      <c r="J198" s="30"/>
      <c r="K198" s="30"/>
      <c r="L198" s="30"/>
      <c r="M198" s="30"/>
    </row>
    <row r="199" spans="1:13" x14ac:dyDescent="0.25">
      <c r="A199" s="13" t="s">
        <v>374</v>
      </c>
      <c r="B199" s="85" t="s">
        <v>140</v>
      </c>
      <c r="C199" s="81">
        <v>-17080064</v>
      </c>
      <c r="D199" s="82">
        <v>-13904054</v>
      </c>
      <c r="E199" s="81">
        <v>-13555000</v>
      </c>
      <c r="F199" s="81">
        <v>-9055000</v>
      </c>
      <c r="G199" s="86">
        <v>-2955000</v>
      </c>
      <c r="H199" s="46">
        <v>-3805000</v>
      </c>
      <c r="I199" s="47">
        <v>-4805000</v>
      </c>
      <c r="J199" s="47">
        <v>-5205000</v>
      </c>
      <c r="K199" s="47">
        <v>-11655000</v>
      </c>
      <c r="L199" s="47">
        <v>-5405000</v>
      </c>
      <c r="M199" s="47">
        <v>-3805000</v>
      </c>
    </row>
    <row r="200" spans="1:13" x14ac:dyDescent="0.25">
      <c r="A200" s="13" t="s">
        <v>165</v>
      </c>
      <c r="B200" s="63" t="s">
        <v>142</v>
      </c>
      <c r="C200" s="57">
        <v>0</v>
      </c>
      <c r="D200" s="58">
        <v>0</v>
      </c>
      <c r="E200" s="57">
        <v>0</v>
      </c>
      <c r="F200" s="57">
        <v>0</v>
      </c>
      <c r="G200" s="59">
        <v>0</v>
      </c>
      <c r="H200" s="42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</row>
    <row r="201" spans="1:13" hidden="1" x14ac:dyDescent="0.25">
      <c r="A201" s="13" t="s">
        <v>165</v>
      </c>
      <c r="B201" s="63"/>
      <c r="C201" s="57"/>
      <c r="D201" s="58"/>
      <c r="E201" s="57"/>
      <c r="F201" s="57"/>
      <c r="G201" s="59"/>
      <c r="H201" s="42"/>
      <c r="I201" s="29"/>
      <c r="J201" s="29"/>
      <c r="K201" s="29"/>
      <c r="L201" s="29"/>
      <c r="M201" s="29"/>
    </row>
    <row r="202" spans="1:13" x14ac:dyDescent="0.25">
      <c r="A202" s="13" t="s">
        <v>170</v>
      </c>
      <c r="B202" s="64" t="str">
        <f>"Total "&amp;B198</f>
        <v>Total Investing Fund Flows</v>
      </c>
      <c r="C202" s="65">
        <f t="shared" ref="C202:M202" si="65">SUM(C199:C201)</f>
        <v>-17080064</v>
      </c>
      <c r="D202" s="66">
        <f t="shared" si="65"/>
        <v>-13904054</v>
      </c>
      <c r="E202" s="65">
        <f t="shared" si="65"/>
        <v>-13555000</v>
      </c>
      <c r="F202" s="65">
        <f t="shared" si="65"/>
        <v>-9055000</v>
      </c>
      <c r="G202" s="67">
        <f t="shared" si="65"/>
        <v>-2955000</v>
      </c>
      <c r="H202" s="43">
        <f t="shared" si="65"/>
        <v>-3805000</v>
      </c>
      <c r="I202" s="31">
        <f t="shared" si="65"/>
        <v>-4805000</v>
      </c>
      <c r="J202" s="31">
        <f t="shared" si="65"/>
        <v>-5205000</v>
      </c>
      <c r="K202" s="31">
        <f t="shared" si="65"/>
        <v>-11655000</v>
      </c>
      <c r="L202" s="31">
        <f t="shared" si="65"/>
        <v>-5405000</v>
      </c>
      <c r="M202" s="31">
        <f t="shared" si="65"/>
        <v>-3805000</v>
      </c>
    </row>
    <row r="203" spans="1:13" x14ac:dyDescent="0.25">
      <c r="A203" s="13" t="s">
        <v>167</v>
      </c>
      <c r="B203" s="75" t="s">
        <v>77</v>
      </c>
      <c r="C203" s="61"/>
      <c r="D203" s="76"/>
      <c r="E203" s="61"/>
      <c r="F203" s="61"/>
      <c r="G203" s="62"/>
      <c r="H203" s="41"/>
      <c r="I203" s="30"/>
      <c r="J203" s="30"/>
      <c r="K203" s="30"/>
      <c r="L203" s="30"/>
      <c r="M203" s="30"/>
    </row>
    <row r="204" spans="1:13" x14ac:dyDescent="0.25">
      <c r="A204" s="13" t="s">
        <v>375</v>
      </c>
      <c r="B204" s="85" t="s">
        <v>157</v>
      </c>
      <c r="C204" s="81">
        <v>-486159</v>
      </c>
      <c r="D204" s="82">
        <v>-300222</v>
      </c>
      <c r="E204" s="81">
        <v>-214412</v>
      </c>
      <c r="F204" s="81">
        <v>-229957</v>
      </c>
      <c r="G204" s="86">
        <v>-193044</v>
      </c>
      <c r="H204" s="46">
        <v>-39667</v>
      </c>
      <c r="I204" s="47">
        <v>-45059</v>
      </c>
      <c r="J204" s="47">
        <v>-50613</v>
      </c>
      <c r="K204" s="47">
        <v>-57061</v>
      </c>
      <c r="L204" s="47">
        <v>-63742</v>
      </c>
      <c r="M204" s="47">
        <v>-70911</v>
      </c>
    </row>
    <row r="205" spans="1:13" hidden="1" x14ac:dyDescent="0.25">
      <c r="A205" s="13" t="s">
        <v>169</v>
      </c>
      <c r="B205" s="63"/>
      <c r="C205" s="57"/>
      <c r="D205" s="58"/>
      <c r="E205" s="57"/>
      <c r="F205" s="57"/>
      <c r="G205" s="59"/>
      <c r="H205" s="42"/>
      <c r="I205" s="29"/>
      <c r="J205" s="29"/>
      <c r="K205" s="29"/>
      <c r="L205" s="29"/>
      <c r="M205" s="29"/>
    </row>
    <row r="206" spans="1:13" ht="15.75" thickBot="1" x14ac:dyDescent="0.3">
      <c r="A206" s="13" t="s">
        <v>165</v>
      </c>
      <c r="B206" s="68" t="str">
        <f>"Total "&amp;B203</f>
        <v>Total Financing Fund Flows</v>
      </c>
      <c r="C206" s="69">
        <f t="shared" ref="C206:M206" si="66">SUM(C204:C205)</f>
        <v>-486159</v>
      </c>
      <c r="D206" s="70">
        <f t="shared" si="66"/>
        <v>-300222</v>
      </c>
      <c r="E206" s="69">
        <f t="shared" si="66"/>
        <v>-214412</v>
      </c>
      <c r="F206" s="69">
        <f t="shared" si="66"/>
        <v>-229957</v>
      </c>
      <c r="G206" s="71">
        <f t="shared" si="66"/>
        <v>-193044</v>
      </c>
      <c r="H206" s="43">
        <f t="shared" si="66"/>
        <v>-39667</v>
      </c>
      <c r="I206" s="31">
        <f t="shared" si="66"/>
        <v>-45059</v>
      </c>
      <c r="J206" s="31">
        <f t="shared" si="66"/>
        <v>-50613</v>
      </c>
      <c r="K206" s="31">
        <f t="shared" si="66"/>
        <v>-57061</v>
      </c>
      <c r="L206" s="31">
        <f t="shared" si="66"/>
        <v>-63742</v>
      </c>
      <c r="M206" s="31">
        <f t="shared" si="66"/>
        <v>-70911</v>
      </c>
    </row>
    <row r="207" spans="1:13" ht="15.75" thickTop="1" x14ac:dyDescent="0.25">
      <c r="A207" s="13" t="s">
        <v>170</v>
      </c>
      <c r="B207" s="94" t="s">
        <v>108</v>
      </c>
      <c r="C207" s="95">
        <f t="shared" ref="C207:M207" si="67">C191+C197+C202+C206</f>
        <v>-9383231.0600000005</v>
      </c>
      <c r="D207" s="95">
        <f t="shared" si="67"/>
        <v>-7644399.2400000002</v>
      </c>
      <c r="E207" s="95">
        <f t="shared" si="67"/>
        <v>-7886581.7100000009</v>
      </c>
      <c r="F207" s="95">
        <f t="shared" si="67"/>
        <v>-3268781.7799999993</v>
      </c>
      <c r="G207" s="96">
        <f t="shared" si="67"/>
        <v>3109020.3100000042</v>
      </c>
      <c r="H207" s="50">
        <f t="shared" si="67"/>
        <v>2601374.0299999993</v>
      </c>
      <c r="I207" s="51">
        <f t="shared" si="67"/>
        <v>1786471.3000000026</v>
      </c>
      <c r="J207" s="51">
        <f t="shared" si="67"/>
        <v>1527898.2600000035</v>
      </c>
      <c r="K207" s="51">
        <f t="shared" si="67"/>
        <v>-4674700.7599999979</v>
      </c>
      <c r="L207" s="51">
        <f t="shared" si="67"/>
        <v>1779442.1099999975</v>
      </c>
      <c r="M207" s="51">
        <f t="shared" si="67"/>
        <v>3590351.6800000016</v>
      </c>
    </row>
    <row r="208" spans="1:13" x14ac:dyDescent="0.25">
      <c r="A208" s="13" t="s">
        <v>167</v>
      </c>
      <c r="B208" s="97" t="s">
        <v>78</v>
      </c>
      <c r="C208" s="98"/>
      <c r="D208" s="99"/>
      <c r="E208" s="98"/>
      <c r="F208" s="98"/>
      <c r="G208" s="100"/>
      <c r="H208" s="41"/>
      <c r="I208" s="30"/>
      <c r="J208" s="30"/>
      <c r="K208" s="30"/>
      <c r="L208" s="30"/>
      <c r="M208" s="30"/>
    </row>
    <row r="209" spans="1:13" x14ac:dyDescent="0.25">
      <c r="A209" s="13" t="s">
        <v>376</v>
      </c>
      <c r="B209" s="85" t="s">
        <v>160</v>
      </c>
      <c r="C209" s="81">
        <v>-500000.04</v>
      </c>
      <c r="D209" s="82">
        <v>-500000.04</v>
      </c>
      <c r="E209" s="81">
        <v>-500000</v>
      </c>
      <c r="F209" s="81">
        <v>-500000</v>
      </c>
      <c r="G209" s="86">
        <v>-500000</v>
      </c>
      <c r="H209" s="46">
        <v>-500000</v>
      </c>
      <c r="I209" s="47">
        <v>-500000</v>
      </c>
      <c r="J209" s="47">
        <v>-500000</v>
      </c>
      <c r="K209" s="47">
        <v>-500000</v>
      </c>
      <c r="L209" s="47">
        <v>-500000</v>
      </c>
      <c r="M209" s="47">
        <v>-500000</v>
      </c>
    </row>
    <row r="210" spans="1:13" x14ac:dyDescent="0.25">
      <c r="A210" s="13" t="s">
        <v>377</v>
      </c>
      <c r="B210" s="85" t="s">
        <v>163</v>
      </c>
      <c r="C210" s="81">
        <v>1748641.92</v>
      </c>
      <c r="D210" s="82">
        <v>2178686.88</v>
      </c>
      <c r="E210" s="81">
        <v>383642</v>
      </c>
      <c r="F210" s="81">
        <v>148642</v>
      </c>
      <c r="G210" s="86">
        <v>148642</v>
      </c>
      <c r="H210" s="46">
        <v>148642</v>
      </c>
      <c r="I210" s="47">
        <v>148642</v>
      </c>
      <c r="J210" s="47">
        <v>348642</v>
      </c>
      <c r="K210" s="47">
        <v>148642</v>
      </c>
      <c r="L210" s="47">
        <v>148642</v>
      </c>
      <c r="M210" s="47">
        <v>148642</v>
      </c>
    </row>
    <row r="211" spans="1:13" x14ac:dyDescent="0.25">
      <c r="A211" s="13" t="s">
        <v>378</v>
      </c>
      <c r="B211" s="85" t="s">
        <v>164</v>
      </c>
      <c r="C211" s="81">
        <v>7185063.8399999999</v>
      </c>
      <c r="D211" s="82">
        <v>2527479</v>
      </c>
      <c r="E211" s="81">
        <v>2115000</v>
      </c>
      <c r="F211" s="81">
        <v>250000</v>
      </c>
      <c r="G211" s="86">
        <v>0</v>
      </c>
      <c r="H211" s="46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</row>
    <row r="212" spans="1:13" hidden="1" x14ac:dyDescent="0.25">
      <c r="A212" s="13" t="s">
        <v>169</v>
      </c>
      <c r="B212" s="63"/>
      <c r="C212" s="57"/>
      <c r="D212" s="58"/>
      <c r="E212" s="57"/>
      <c r="F212" s="57"/>
      <c r="G212" s="59"/>
      <c r="H212" s="42"/>
      <c r="I212" s="29"/>
      <c r="J212" s="29"/>
      <c r="K212" s="29"/>
      <c r="L212" s="29"/>
      <c r="M212" s="29"/>
    </row>
    <row r="213" spans="1:13" ht="15.75" thickBot="1" x14ac:dyDescent="0.3">
      <c r="A213" s="13" t="s">
        <v>165</v>
      </c>
      <c r="B213" s="68" t="str">
        <f>"Total "&amp;B208</f>
        <v>Total Reserve Movements</v>
      </c>
      <c r="C213" s="69">
        <f t="shared" ref="C213:M213" si="68">SUM(C209:C212)</f>
        <v>8433705.7199999988</v>
      </c>
      <c r="D213" s="70">
        <f t="shared" si="68"/>
        <v>4206165.84</v>
      </c>
      <c r="E213" s="69">
        <f t="shared" si="68"/>
        <v>1998642</v>
      </c>
      <c r="F213" s="69">
        <f t="shared" si="68"/>
        <v>-101358</v>
      </c>
      <c r="G213" s="71">
        <f t="shared" si="68"/>
        <v>-351358</v>
      </c>
      <c r="H213" s="43">
        <f t="shared" si="68"/>
        <v>-351358</v>
      </c>
      <c r="I213" s="31">
        <f t="shared" si="68"/>
        <v>-351358</v>
      </c>
      <c r="J213" s="31">
        <f t="shared" si="68"/>
        <v>-151358</v>
      </c>
      <c r="K213" s="31">
        <f t="shared" si="68"/>
        <v>-351358</v>
      </c>
      <c r="L213" s="31">
        <f t="shared" si="68"/>
        <v>-351358</v>
      </c>
      <c r="M213" s="31">
        <f t="shared" si="68"/>
        <v>-351358</v>
      </c>
    </row>
    <row r="214" spans="1:13" ht="16.5" thickTop="1" thickBot="1" x14ac:dyDescent="0.3">
      <c r="A214" s="13" t="s">
        <v>165</v>
      </c>
      <c r="B214" s="72" t="s">
        <v>109</v>
      </c>
      <c r="C214" s="73">
        <f t="shared" ref="C214:M214" si="69">C207+C213</f>
        <v>-949525.34000000171</v>
      </c>
      <c r="D214" s="73">
        <f t="shared" si="69"/>
        <v>-3438233.4000000004</v>
      </c>
      <c r="E214" s="73">
        <f t="shared" si="69"/>
        <v>-5887939.7100000009</v>
      </c>
      <c r="F214" s="73">
        <f t="shared" si="69"/>
        <v>-3370139.7799999993</v>
      </c>
      <c r="G214" s="74">
        <f t="shared" si="69"/>
        <v>2757662.3100000042</v>
      </c>
      <c r="H214" s="50">
        <f t="shared" si="69"/>
        <v>2250016.0299999993</v>
      </c>
      <c r="I214" s="51">
        <f t="shared" si="69"/>
        <v>1435113.3000000026</v>
      </c>
      <c r="J214" s="51">
        <f t="shared" si="69"/>
        <v>1376540.2600000035</v>
      </c>
      <c r="K214" s="51">
        <f t="shared" si="69"/>
        <v>-5026058.7599999979</v>
      </c>
      <c r="L214" s="51">
        <f t="shared" si="69"/>
        <v>1428084.1099999975</v>
      </c>
      <c r="M214" s="51">
        <f t="shared" si="69"/>
        <v>3238993.6800000016</v>
      </c>
    </row>
    <row r="215" spans="1:13" ht="15.75" thickTop="1" x14ac:dyDescent="0.25">
      <c r="A215" s="13" t="s">
        <v>172</v>
      </c>
      <c r="B215" s="38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</row>
    <row r="216" spans="1:13" x14ac:dyDescent="0.25">
      <c r="A216" s="13" t="s">
        <v>80</v>
      </c>
      <c r="B216" s="77" t="s">
        <v>250</v>
      </c>
      <c r="C216" s="78"/>
      <c r="D216" s="78">
        <f t="shared" ref="D216" si="70">+C216+D214</f>
        <v>-3438233.4000000004</v>
      </c>
      <c r="E216" s="78">
        <f t="shared" ref="E216" si="71">+D216+E214</f>
        <v>-9326173.1100000013</v>
      </c>
      <c r="F216" s="78">
        <f t="shared" ref="F216" si="72">+E216+F214</f>
        <v>-12696312.890000001</v>
      </c>
      <c r="G216" s="78">
        <f t="shared" ref="G216" si="73">+F216+G214</f>
        <v>-9938650.5799999963</v>
      </c>
      <c r="H216" s="52"/>
      <c r="I216" s="52"/>
      <c r="J216" s="52"/>
      <c r="K216" s="52"/>
      <c r="L216" s="52"/>
      <c r="M216" s="52"/>
    </row>
    <row r="217" spans="1:13" x14ac:dyDescent="0.25">
      <c r="A217" s="13" t="s">
        <v>79</v>
      </c>
    </row>
    <row r="218" spans="1:13" x14ac:dyDescent="0.25">
      <c r="A218" s="13" t="s">
        <v>61</v>
      </c>
    </row>
    <row r="219" spans="1:13" x14ac:dyDescent="0.25">
      <c r="A219" s="13" t="s">
        <v>43</v>
      </c>
      <c r="C219" s="26"/>
      <c r="D219" s="26"/>
    </row>
    <row r="220" spans="1:13" ht="15.75" thickBot="1" x14ac:dyDescent="0.3">
      <c r="A220" s="13" t="s">
        <v>61</v>
      </c>
      <c r="B220" s="1" t="s">
        <v>110</v>
      </c>
    </row>
    <row r="221" spans="1:13" ht="26.25" thickTop="1" x14ac:dyDescent="0.25">
      <c r="A221" s="13" t="s">
        <v>45</v>
      </c>
      <c r="B221" s="53" t="s">
        <v>254</v>
      </c>
      <c r="C221" s="54" t="str">
        <f>LEFT(xlvar.NXTBUD.DESCRLONG,7)&amp;" Original"</f>
        <v>2021/22 Original</v>
      </c>
      <c r="D221" s="54" t="str">
        <f>LEFT(xlvar.NXTBUD.DESCRLONG,7)</f>
        <v>2021/22</v>
      </c>
      <c r="E221" s="54" t="str">
        <f t="shared" ref="E221:M221" si="74">LEFT(D221,4)+1&amp;"/"&amp;RIGHT(D221,2)+1</f>
        <v>2022/23</v>
      </c>
      <c r="F221" s="54" t="str">
        <f t="shared" si="74"/>
        <v>2023/24</v>
      </c>
      <c r="G221" s="55" t="str">
        <f t="shared" si="74"/>
        <v>2024/25</v>
      </c>
      <c r="H221" s="48" t="str">
        <f t="shared" si="74"/>
        <v>2025/26</v>
      </c>
      <c r="I221" s="49" t="str">
        <f t="shared" si="74"/>
        <v>2026/27</v>
      </c>
      <c r="J221" s="49" t="str">
        <f t="shared" si="74"/>
        <v>2027/28</v>
      </c>
      <c r="K221" s="49" t="str">
        <f t="shared" si="74"/>
        <v>2028/29</v>
      </c>
      <c r="L221" s="49" t="str">
        <f t="shared" si="74"/>
        <v>2029/30</v>
      </c>
      <c r="M221" s="49" t="str">
        <f t="shared" si="74"/>
        <v>2030/31</v>
      </c>
    </row>
    <row r="222" spans="1:13" x14ac:dyDescent="0.25">
      <c r="A222" s="13" t="s">
        <v>206</v>
      </c>
      <c r="B222" s="56" t="s">
        <v>134</v>
      </c>
      <c r="C222" s="57"/>
      <c r="D222" s="58"/>
      <c r="E222" s="57"/>
      <c r="F222" s="57"/>
      <c r="G222" s="59"/>
      <c r="H222" s="40"/>
      <c r="I222" s="28"/>
      <c r="J222" s="28"/>
      <c r="K222" s="28"/>
      <c r="L222" s="28"/>
      <c r="M222" s="28"/>
    </row>
    <row r="223" spans="1:13" x14ac:dyDescent="0.25">
      <c r="A223" s="13" t="s">
        <v>379</v>
      </c>
      <c r="B223" s="80" t="s">
        <v>144</v>
      </c>
      <c r="C223" s="81">
        <v>37179373.530000001</v>
      </c>
      <c r="D223" s="82">
        <v>38340353.880000003</v>
      </c>
      <c r="E223" s="83">
        <v>39757967.890000001</v>
      </c>
      <c r="F223" s="83">
        <v>41228453.009999998</v>
      </c>
      <c r="G223" s="84">
        <v>42753797.280000001</v>
      </c>
      <c r="H223" s="44">
        <v>44307930.359999999</v>
      </c>
      <c r="I223" s="45">
        <v>45919298.810000002</v>
      </c>
      <c r="J223" s="45">
        <v>47590036.060000002</v>
      </c>
      <c r="K223" s="45">
        <v>49322355.890000001</v>
      </c>
      <c r="L223" s="45">
        <v>51118555.57</v>
      </c>
      <c r="M223" s="45">
        <v>52981018.990000002</v>
      </c>
    </row>
    <row r="224" spans="1:13" x14ac:dyDescent="0.25">
      <c r="A224" s="13" t="s">
        <v>380</v>
      </c>
      <c r="B224" s="80" t="s">
        <v>145</v>
      </c>
      <c r="C224" s="81">
        <v>15796178.699999999</v>
      </c>
      <c r="D224" s="82">
        <v>16819030.199999999</v>
      </c>
      <c r="E224" s="83">
        <v>17465690.600000001</v>
      </c>
      <c r="F224" s="83">
        <v>18046753.190000001</v>
      </c>
      <c r="G224" s="84">
        <v>18750627.640000001</v>
      </c>
      <c r="H224" s="44">
        <v>19368148.210000001</v>
      </c>
      <c r="I224" s="45">
        <v>20109779.84</v>
      </c>
      <c r="J224" s="45">
        <v>20776403.550000001</v>
      </c>
      <c r="K224" s="45">
        <v>21568932.920000002</v>
      </c>
      <c r="L224" s="45">
        <v>22288315.280000001</v>
      </c>
      <c r="M224" s="45">
        <v>23135532.940000001</v>
      </c>
    </row>
    <row r="225" spans="1:13" x14ac:dyDescent="0.25">
      <c r="A225" s="13" t="s">
        <v>381</v>
      </c>
      <c r="B225" s="80" t="s">
        <v>146</v>
      </c>
      <c r="C225" s="81">
        <v>964155</v>
      </c>
      <c r="D225" s="82">
        <v>957717</v>
      </c>
      <c r="E225" s="83">
        <v>956506</v>
      </c>
      <c r="F225" s="83">
        <v>955270</v>
      </c>
      <c r="G225" s="84">
        <v>954009</v>
      </c>
      <c r="H225" s="44">
        <v>952723</v>
      </c>
      <c r="I225" s="45">
        <v>951411</v>
      </c>
      <c r="J225" s="45">
        <v>950253</v>
      </c>
      <c r="K225" s="45">
        <v>948707</v>
      </c>
      <c r="L225" s="45">
        <v>947315</v>
      </c>
      <c r="M225" s="45">
        <v>945894</v>
      </c>
    </row>
    <row r="226" spans="1:13" x14ac:dyDescent="0.25">
      <c r="A226" s="13" t="s">
        <v>382</v>
      </c>
      <c r="B226" s="80" t="s">
        <v>147</v>
      </c>
      <c r="C226" s="81">
        <v>1396203.71</v>
      </c>
      <c r="D226" s="82">
        <v>1591503.57</v>
      </c>
      <c r="E226" s="83">
        <v>1675012.43</v>
      </c>
      <c r="F226" s="83">
        <v>1731034.66</v>
      </c>
      <c r="G226" s="84">
        <v>1799417.02</v>
      </c>
      <c r="H226" s="44">
        <v>1860249.46</v>
      </c>
      <c r="I226" s="45">
        <v>1933628.33</v>
      </c>
      <c r="J226" s="45">
        <v>1999653.67</v>
      </c>
      <c r="K226" s="45">
        <v>2078427.24</v>
      </c>
      <c r="L226" s="45">
        <v>2150056.38</v>
      </c>
      <c r="M226" s="45">
        <v>2234655.8199999998</v>
      </c>
    </row>
    <row r="227" spans="1:13" x14ac:dyDescent="0.25">
      <c r="A227" s="13" t="s">
        <v>383</v>
      </c>
      <c r="B227" s="80" t="s">
        <v>148</v>
      </c>
      <c r="C227" s="81">
        <v>16038603.52</v>
      </c>
      <c r="D227" s="82">
        <v>12900336.779999999</v>
      </c>
      <c r="E227" s="83">
        <v>11052160.310000001</v>
      </c>
      <c r="F227" s="83">
        <v>11186724.689999999</v>
      </c>
      <c r="G227" s="84">
        <v>11361808.33</v>
      </c>
      <c r="H227" s="44">
        <v>11484959.82</v>
      </c>
      <c r="I227" s="45">
        <v>11640529.98</v>
      </c>
      <c r="J227" s="45">
        <v>11802129.630000001</v>
      </c>
      <c r="K227" s="45">
        <v>11965866.09</v>
      </c>
      <c r="L227" s="45">
        <v>12183849.699999999</v>
      </c>
      <c r="M227" s="45">
        <v>12355193.75</v>
      </c>
    </row>
    <row r="228" spans="1:13" x14ac:dyDescent="0.25">
      <c r="A228" s="13" t="s">
        <v>384</v>
      </c>
      <c r="B228" s="80" t="s">
        <v>149</v>
      </c>
      <c r="C228" s="81">
        <v>19477072.399999999</v>
      </c>
      <c r="D228" s="82">
        <v>20102467.960000001</v>
      </c>
      <c r="E228" s="83">
        <v>20207645.559999999</v>
      </c>
      <c r="F228" s="83">
        <v>20859768.690000001</v>
      </c>
      <c r="G228" s="84">
        <v>21554971.760000002</v>
      </c>
      <c r="H228" s="44">
        <v>22262056.559999999</v>
      </c>
      <c r="I228" s="45">
        <v>23017852.77</v>
      </c>
      <c r="J228" s="45">
        <v>23775219.449999999</v>
      </c>
      <c r="K228" s="45">
        <v>24583045.57</v>
      </c>
      <c r="L228" s="45">
        <v>25394251.52</v>
      </c>
      <c r="M228" s="45">
        <v>26257790.059999999</v>
      </c>
    </row>
    <row r="229" spans="1:13" hidden="1" x14ac:dyDescent="0.25">
      <c r="A229" s="13" t="s">
        <v>61</v>
      </c>
      <c r="B229" s="63"/>
      <c r="C229" s="57"/>
      <c r="D229" s="58"/>
      <c r="E229" s="57"/>
      <c r="F229" s="57"/>
      <c r="G229" s="59"/>
      <c r="H229" s="42"/>
      <c r="I229" s="29"/>
      <c r="J229" s="29"/>
      <c r="K229" s="29"/>
      <c r="L229" s="29"/>
      <c r="M229" s="29"/>
    </row>
    <row r="230" spans="1:13" x14ac:dyDescent="0.25">
      <c r="A230" s="13" t="s">
        <v>45</v>
      </c>
      <c r="B230" s="64" t="s">
        <v>115</v>
      </c>
      <c r="C230" s="65">
        <f>SUM(C222:C229)</f>
        <v>90851586.860000014</v>
      </c>
      <c r="D230" s="66">
        <f t="shared" ref="D230:M230" si="75">SUM(D222:D229)</f>
        <v>90711409.389999986</v>
      </c>
      <c r="E230" s="65">
        <f t="shared" si="75"/>
        <v>91114982.790000007</v>
      </c>
      <c r="F230" s="65">
        <f t="shared" si="75"/>
        <v>94008004.239999995</v>
      </c>
      <c r="G230" s="67">
        <f t="shared" si="75"/>
        <v>97174631.030000016</v>
      </c>
      <c r="H230" s="43">
        <f t="shared" si="75"/>
        <v>100236067.41</v>
      </c>
      <c r="I230" s="31">
        <f t="shared" si="75"/>
        <v>103572500.73</v>
      </c>
      <c r="J230" s="31">
        <f t="shared" si="75"/>
        <v>106893695.36</v>
      </c>
      <c r="K230" s="31">
        <f t="shared" si="75"/>
        <v>110467334.71000001</v>
      </c>
      <c r="L230" s="31">
        <f t="shared" si="75"/>
        <v>114082343.44999999</v>
      </c>
      <c r="M230" s="31">
        <f t="shared" si="75"/>
        <v>117910085.56</v>
      </c>
    </row>
    <row r="231" spans="1:13" x14ac:dyDescent="0.25">
      <c r="A231" s="13" t="s">
        <v>206</v>
      </c>
      <c r="B231" s="56" t="s">
        <v>135</v>
      </c>
      <c r="C231" s="57"/>
      <c r="D231" s="58"/>
      <c r="E231" s="57"/>
      <c r="F231" s="57"/>
      <c r="G231" s="59"/>
      <c r="H231" s="42"/>
      <c r="I231" s="29"/>
      <c r="J231" s="29"/>
      <c r="K231" s="29"/>
      <c r="L231" s="29"/>
      <c r="M231" s="29"/>
    </row>
    <row r="232" spans="1:13" x14ac:dyDescent="0.25">
      <c r="A232" s="13" t="s">
        <v>385</v>
      </c>
      <c r="B232" s="85" t="s">
        <v>150</v>
      </c>
      <c r="C232" s="81">
        <v>27067974.649999999</v>
      </c>
      <c r="D232" s="82">
        <v>28201188</v>
      </c>
      <c r="E232" s="81">
        <v>29275195.73</v>
      </c>
      <c r="F232" s="81">
        <v>30214256.379999999</v>
      </c>
      <c r="G232" s="86">
        <v>31198491.27</v>
      </c>
      <c r="H232" s="46">
        <v>32182005.170000002</v>
      </c>
      <c r="I232" s="47">
        <v>33195007.359999999</v>
      </c>
      <c r="J232" s="47">
        <v>34238375.82</v>
      </c>
      <c r="K232" s="47">
        <v>35316255.079999998</v>
      </c>
      <c r="L232" s="47">
        <v>36423196.560000002</v>
      </c>
      <c r="M232" s="47">
        <v>37563343.700000003</v>
      </c>
    </row>
    <row r="233" spans="1:13" x14ac:dyDescent="0.25">
      <c r="A233" s="13" t="s">
        <v>386</v>
      </c>
      <c r="B233" s="85" t="s">
        <v>151</v>
      </c>
      <c r="C233" s="81">
        <v>19827821.129999999</v>
      </c>
      <c r="D233" s="82">
        <v>15450554.5</v>
      </c>
      <c r="E233" s="81">
        <v>14751008.15</v>
      </c>
      <c r="F233" s="81">
        <v>15261674.109999999</v>
      </c>
      <c r="G233" s="86">
        <v>15759922.789999999</v>
      </c>
      <c r="H233" s="46">
        <v>15893696.529999999</v>
      </c>
      <c r="I233" s="47">
        <v>16315837.33</v>
      </c>
      <c r="J233" s="47">
        <v>16944981.23</v>
      </c>
      <c r="K233" s="47">
        <v>17502741.68</v>
      </c>
      <c r="L233" s="47">
        <v>17597008.120000001</v>
      </c>
      <c r="M233" s="47">
        <v>17988872.75</v>
      </c>
    </row>
    <row r="234" spans="1:13" x14ac:dyDescent="0.25">
      <c r="A234" s="13" t="s">
        <v>387</v>
      </c>
      <c r="B234" s="85" t="s">
        <v>152</v>
      </c>
      <c r="C234" s="81">
        <v>1277084</v>
      </c>
      <c r="D234" s="82">
        <v>1509403</v>
      </c>
      <c r="E234" s="81">
        <v>1569617</v>
      </c>
      <c r="F234" s="81">
        <v>1467969</v>
      </c>
      <c r="G234" s="86">
        <v>1367107</v>
      </c>
      <c r="H234" s="46">
        <v>1283094</v>
      </c>
      <c r="I234" s="47">
        <v>1196739</v>
      </c>
      <c r="J234" s="47">
        <v>1111083</v>
      </c>
      <c r="K234" s="47">
        <v>1016922</v>
      </c>
      <c r="L234" s="47">
        <v>919058</v>
      </c>
      <c r="M234" s="47">
        <v>817437</v>
      </c>
    </row>
    <row r="235" spans="1:13" x14ac:dyDescent="0.25">
      <c r="A235" s="13" t="s">
        <v>269</v>
      </c>
      <c r="B235" s="85" t="s">
        <v>153</v>
      </c>
      <c r="C235" s="81">
        <v>14957876</v>
      </c>
      <c r="D235" s="82">
        <v>15407876</v>
      </c>
      <c r="E235" s="81">
        <v>15407876</v>
      </c>
      <c r="F235" s="81">
        <v>15407876</v>
      </c>
      <c r="G235" s="86">
        <v>15407876</v>
      </c>
      <c r="H235" s="46">
        <v>15407876</v>
      </c>
      <c r="I235" s="47">
        <v>15407876</v>
      </c>
      <c r="J235" s="47">
        <v>15407876</v>
      </c>
      <c r="K235" s="47">
        <v>15407876</v>
      </c>
      <c r="L235" s="47">
        <v>15407876</v>
      </c>
      <c r="M235" s="47">
        <v>15407876</v>
      </c>
    </row>
    <row r="236" spans="1:13" x14ac:dyDescent="0.25">
      <c r="A236" s="13" t="s">
        <v>388</v>
      </c>
      <c r="B236" s="85" t="s">
        <v>154</v>
      </c>
      <c r="C236" s="81">
        <v>6068126.0300000003</v>
      </c>
      <c r="D236" s="82">
        <v>6373831.8399999999</v>
      </c>
      <c r="E236" s="81">
        <v>6582492.3700000001</v>
      </c>
      <c r="F236" s="81">
        <v>6798297.0199999996</v>
      </c>
      <c r="G236" s="86">
        <v>6943843.75</v>
      </c>
      <c r="H236" s="46">
        <v>7188870.9699999997</v>
      </c>
      <c r="I236" s="47">
        <v>7341589.5899999999</v>
      </c>
      <c r="J236" s="47">
        <v>7602664.9800000004</v>
      </c>
      <c r="K236" s="47">
        <v>7762767.5099999998</v>
      </c>
      <c r="L236" s="47">
        <v>8041472.6699999999</v>
      </c>
      <c r="M236" s="47">
        <v>8208760.6799999997</v>
      </c>
    </row>
    <row r="237" spans="1:13" x14ac:dyDescent="0.25">
      <c r="A237" s="13" t="s">
        <v>389</v>
      </c>
      <c r="B237" s="85" t="s">
        <v>155</v>
      </c>
      <c r="C237" s="81">
        <v>18938086.120000001</v>
      </c>
      <c r="D237" s="82">
        <v>19570914.129999999</v>
      </c>
      <c r="E237" s="81">
        <v>19958644.280000001</v>
      </c>
      <c r="F237" s="81">
        <v>20604614.690000001</v>
      </c>
      <c r="G237" s="86">
        <v>21271768.75</v>
      </c>
      <c r="H237" s="46">
        <v>21960808.73</v>
      </c>
      <c r="I237" s="47">
        <v>22672460.390000001</v>
      </c>
      <c r="J237" s="47">
        <v>23407473.969999999</v>
      </c>
      <c r="K237" s="47">
        <v>24166624.300000001</v>
      </c>
      <c r="L237" s="47">
        <v>24950712.649999999</v>
      </c>
      <c r="M237" s="47">
        <v>25760567.030000001</v>
      </c>
    </row>
    <row r="238" spans="1:13" hidden="1" x14ac:dyDescent="0.25">
      <c r="A238" s="13" t="s">
        <v>69</v>
      </c>
      <c r="B238" s="63"/>
      <c r="C238" s="57"/>
      <c r="D238" s="58"/>
      <c r="E238" s="57"/>
      <c r="F238" s="57"/>
      <c r="G238" s="59"/>
      <c r="H238" s="42"/>
      <c r="I238" s="29"/>
      <c r="J238" s="29"/>
      <c r="K238" s="29"/>
      <c r="L238" s="29"/>
      <c r="M238" s="29"/>
    </row>
    <row r="239" spans="1:13" ht="15.75" thickBot="1" x14ac:dyDescent="0.3">
      <c r="A239" s="13" t="s">
        <v>79</v>
      </c>
      <c r="B239" s="68" t="s">
        <v>116</v>
      </c>
      <c r="C239" s="69">
        <f>SUM(C231:C238)</f>
        <v>88136967.930000007</v>
      </c>
      <c r="D239" s="70">
        <f t="shared" ref="D239:M239" si="76">SUM(D231:D238)</f>
        <v>86513767.469999999</v>
      </c>
      <c r="E239" s="69">
        <f t="shared" si="76"/>
        <v>87544833.530000001</v>
      </c>
      <c r="F239" s="69">
        <f t="shared" si="76"/>
        <v>89754687.199999988</v>
      </c>
      <c r="G239" s="71">
        <f t="shared" si="76"/>
        <v>91949009.560000002</v>
      </c>
      <c r="H239" s="43">
        <f t="shared" si="76"/>
        <v>93916351.400000006</v>
      </c>
      <c r="I239" s="31">
        <f t="shared" si="76"/>
        <v>96129509.670000002</v>
      </c>
      <c r="J239" s="31">
        <f t="shared" si="76"/>
        <v>98712455</v>
      </c>
      <c r="K239" s="31">
        <f t="shared" si="76"/>
        <v>101173186.56999999</v>
      </c>
      <c r="L239" s="31">
        <f t="shared" si="76"/>
        <v>103339324</v>
      </c>
      <c r="M239" s="31">
        <f t="shared" si="76"/>
        <v>105746857.16</v>
      </c>
    </row>
    <row r="240" spans="1:13" ht="15.75" thickTop="1" x14ac:dyDescent="0.25">
      <c r="A240" s="13" t="s">
        <v>45</v>
      </c>
      <c r="B240" s="94" t="s">
        <v>106</v>
      </c>
      <c r="C240" s="95">
        <f t="shared" ref="C240:M240" si="77">C230-C239</f>
        <v>2714618.9300000072</v>
      </c>
      <c r="D240" s="95">
        <f t="shared" si="77"/>
        <v>4197641.9199999869</v>
      </c>
      <c r="E240" s="95">
        <f t="shared" si="77"/>
        <v>3570149.2600000054</v>
      </c>
      <c r="F240" s="95">
        <f t="shared" si="77"/>
        <v>4253317.0400000066</v>
      </c>
      <c r="G240" s="96">
        <f t="shared" si="77"/>
        <v>5225621.4700000137</v>
      </c>
      <c r="H240" s="50">
        <f t="shared" si="77"/>
        <v>6319716.0099999905</v>
      </c>
      <c r="I240" s="51">
        <f t="shared" si="77"/>
        <v>7442991.0600000024</v>
      </c>
      <c r="J240" s="51">
        <f t="shared" si="77"/>
        <v>8181240.3599999994</v>
      </c>
      <c r="K240" s="51">
        <f t="shared" si="77"/>
        <v>9294148.1400000155</v>
      </c>
      <c r="L240" s="51">
        <f t="shared" si="77"/>
        <v>10743019.449999988</v>
      </c>
      <c r="M240" s="51">
        <f t="shared" si="77"/>
        <v>12163228.400000006</v>
      </c>
    </row>
    <row r="241" spans="1:13" x14ac:dyDescent="0.25">
      <c r="A241" s="13" t="s">
        <v>206</v>
      </c>
      <c r="B241" s="90" t="s">
        <v>74</v>
      </c>
      <c r="C241" s="91"/>
      <c r="D241" s="92"/>
      <c r="E241" s="91"/>
      <c r="F241" s="91"/>
      <c r="G241" s="93"/>
      <c r="H241" s="42"/>
      <c r="I241" s="29"/>
      <c r="J241" s="29"/>
      <c r="K241" s="29"/>
      <c r="L241" s="29"/>
      <c r="M241" s="29"/>
    </row>
    <row r="242" spans="1:13" x14ac:dyDescent="0.25">
      <c r="A242" s="13" t="s">
        <v>390</v>
      </c>
      <c r="B242" s="85" t="s">
        <v>156</v>
      </c>
      <c r="C242" s="81">
        <v>36005672</v>
      </c>
      <c r="D242" s="82">
        <v>21521640</v>
      </c>
      <c r="E242" s="81">
        <v>1699340</v>
      </c>
      <c r="F242" s="81">
        <v>1703312</v>
      </c>
      <c r="G242" s="86">
        <v>1707428</v>
      </c>
      <c r="H242" s="46">
        <v>1711688</v>
      </c>
      <c r="I242" s="47">
        <v>1716092</v>
      </c>
      <c r="J242" s="47">
        <v>1720652</v>
      </c>
      <c r="K242" s="47">
        <v>1722128</v>
      </c>
      <c r="L242" s="47">
        <v>1726904</v>
      </c>
      <c r="M242" s="47">
        <v>1731836</v>
      </c>
    </row>
    <row r="243" spans="1:13" hidden="1" x14ac:dyDescent="0.25">
      <c r="A243" s="13" t="s">
        <v>43</v>
      </c>
      <c r="B243" s="101"/>
      <c r="C243" s="102"/>
      <c r="D243" s="103"/>
      <c r="E243" s="102"/>
      <c r="F243" s="102"/>
      <c r="G243" s="104"/>
      <c r="H243" s="42"/>
      <c r="I243" s="29"/>
      <c r="J243" s="29"/>
      <c r="K243" s="29"/>
      <c r="L243" s="29"/>
      <c r="M243" s="29"/>
    </row>
    <row r="244" spans="1:13" ht="15.75" thickBot="1" x14ac:dyDescent="0.3">
      <c r="A244" s="13" t="s">
        <v>43</v>
      </c>
      <c r="B244" s="72" t="s">
        <v>107</v>
      </c>
      <c r="C244" s="73">
        <f>SUM(C240:C243)</f>
        <v>38720290.930000007</v>
      </c>
      <c r="D244" s="73">
        <f t="shared" ref="D244:M244" si="78">SUM(D240:D243)</f>
        <v>25719281.919999987</v>
      </c>
      <c r="E244" s="73">
        <f t="shared" si="78"/>
        <v>5269489.2600000054</v>
      </c>
      <c r="F244" s="73">
        <f t="shared" si="78"/>
        <v>5956629.0400000066</v>
      </c>
      <c r="G244" s="74">
        <f t="shared" si="78"/>
        <v>6933049.4700000137</v>
      </c>
      <c r="H244" s="50">
        <f t="shared" si="78"/>
        <v>8031404.0099999905</v>
      </c>
      <c r="I244" s="51">
        <f t="shared" si="78"/>
        <v>9159083.0600000024</v>
      </c>
      <c r="J244" s="51">
        <f t="shared" si="78"/>
        <v>9901892.3599999994</v>
      </c>
      <c r="K244" s="51">
        <f t="shared" si="78"/>
        <v>11016276.140000015</v>
      </c>
      <c r="L244" s="51">
        <f t="shared" si="78"/>
        <v>12469923.449999988</v>
      </c>
      <c r="M244" s="51">
        <f t="shared" si="78"/>
        <v>13895064.400000006</v>
      </c>
    </row>
    <row r="245" spans="1:13" ht="16.5" thickTop="1" thickBot="1" x14ac:dyDescent="0.3">
      <c r="A245" s="13" t="s">
        <v>79</v>
      </c>
      <c r="B245" s="38"/>
      <c r="C245" s="39"/>
      <c r="D245" s="39"/>
      <c r="E245" s="39"/>
      <c r="F245" s="39"/>
      <c r="G245" s="39"/>
      <c r="H245" s="35"/>
      <c r="I245" s="35"/>
      <c r="J245" s="35"/>
      <c r="K245" s="35"/>
      <c r="L245" s="35"/>
      <c r="M245" s="35"/>
    </row>
    <row r="246" spans="1:13" ht="26.25" thickTop="1" x14ac:dyDescent="0.25">
      <c r="A246" s="13" t="s">
        <v>45</v>
      </c>
      <c r="B246" s="87" t="s">
        <v>255</v>
      </c>
      <c r="C246" s="88" t="str">
        <f>LEFT(xlvar.NXTBUD.DESCRLONG,7)&amp;" Original"</f>
        <v>2021/22 Original</v>
      </c>
      <c r="D246" s="88" t="str">
        <f>LEFT(xlvar.NXTBUD.DESCRLONG,7)</f>
        <v>2021/22</v>
      </c>
      <c r="E246" s="88" t="str">
        <f t="shared" ref="E246:M246" si="79">LEFT(D246,4)+1&amp;"/"&amp;RIGHT(D246,2)+1</f>
        <v>2022/23</v>
      </c>
      <c r="F246" s="88" t="str">
        <f t="shared" si="79"/>
        <v>2023/24</v>
      </c>
      <c r="G246" s="89" t="str">
        <f t="shared" si="79"/>
        <v>2024/25</v>
      </c>
      <c r="H246" s="48" t="str">
        <f t="shared" si="79"/>
        <v>2025/26</v>
      </c>
      <c r="I246" s="49" t="str">
        <f t="shared" si="79"/>
        <v>2026/27</v>
      </c>
      <c r="J246" s="49" t="str">
        <f t="shared" si="79"/>
        <v>2027/28</v>
      </c>
      <c r="K246" s="49" t="str">
        <f t="shared" si="79"/>
        <v>2028/29</v>
      </c>
      <c r="L246" s="49" t="str">
        <f t="shared" si="79"/>
        <v>2029/30</v>
      </c>
      <c r="M246" s="49" t="str">
        <f t="shared" si="79"/>
        <v>2030/31</v>
      </c>
    </row>
    <row r="247" spans="1:13" x14ac:dyDescent="0.25">
      <c r="A247" s="13" t="s">
        <v>206</v>
      </c>
      <c r="B247" s="90" t="s">
        <v>137</v>
      </c>
      <c r="C247" s="91"/>
      <c r="D247" s="92"/>
      <c r="E247" s="91"/>
      <c r="F247" s="91"/>
      <c r="G247" s="93"/>
      <c r="H247" s="42"/>
      <c r="I247" s="29"/>
      <c r="J247" s="29"/>
      <c r="K247" s="29"/>
      <c r="L247" s="29"/>
      <c r="M247" s="29"/>
    </row>
    <row r="248" spans="1:13" x14ac:dyDescent="0.25">
      <c r="A248" s="13" t="s">
        <v>391</v>
      </c>
      <c r="B248" s="85" t="s">
        <v>153</v>
      </c>
      <c r="C248" s="81">
        <v>14957876</v>
      </c>
      <c r="D248" s="82">
        <v>15407876</v>
      </c>
      <c r="E248" s="81">
        <v>15407876</v>
      </c>
      <c r="F248" s="81">
        <v>15407876</v>
      </c>
      <c r="G248" s="86">
        <v>15407876</v>
      </c>
      <c r="H248" s="46">
        <v>15407876</v>
      </c>
      <c r="I248" s="47">
        <v>15407876</v>
      </c>
      <c r="J248" s="47">
        <v>15407876</v>
      </c>
      <c r="K248" s="47">
        <v>15407876</v>
      </c>
      <c r="L248" s="47">
        <v>15407876</v>
      </c>
      <c r="M248" s="47">
        <v>15407876</v>
      </c>
    </row>
    <row r="249" spans="1:13" hidden="1" x14ac:dyDescent="0.25">
      <c r="A249" s="13" t="s">
        <v>79</v>
      </c>
      <c r="B249" s="63"/>
      <c r="C249" s="57"/>
      <c r="D249" s="58"/>
      <c r="E249" s="57"/>
      <c r="F249" s="57"/>
      <c r="G249" s="59"/>
      <c r="H249" s="42"/>
      <c r="I249" s="29"/>
      <c r="J249" s="29"/>
      <c r="K249" s="29"/>
      <c r="L249" s="29"/>
      <c r="M249" s="29"/>
    </row>
    <row r="250" spans="1:13" x14ac:dyDescent="0.25">
      <c r="A250" s="13" t="s">
        <v>72</v>
      </c>
      <c r="B250" s="64" t="str">
        <f>"Total "&amp;B247</f>
        <v>Total Non Cash</v>
      </c>
      <c r="C250" s="65">
        <f t="shared" ref="C250:M250" si="80">SUM(C247:C249)</f>
        <v>14957876</v>
      </c>
      <c r="D250" s="66">
        <f t="shared" si="80"/>
        <v>15407876</v>
      </c>
      <c r="E250" s="65">
        <f t="shared" si="80"/>
        <v>15407876</v>
      </c>
      <c r="F250" s="65">
        <f t="shared" si="80"/>
        <v>15407876</v>
      </c>
      <c r="G250" s="67">
        <f t="shared" si="80"/>
        <v>15407876</v>
      </c>
      <c r="H250" s="43">
        <f t="shared" si="80"/>
        <v>15407876</v>
      </c>
      <c r="I250" s="31">
        <f t="shared" si="80"/>
        <v>15407876</v>
      </c>
      <c r="J250" s="31">
        <f t="shared" si="80"/>
        <v>15407876</v>
      </c>
      <c r="K250" s="31">
        <f t="shared" si="80"/>
        <v>15407876</v>
      </c>
      <c r="L250" s="31">
        <f t="shared" si="80"/>
        <v>15407876</v>
      </c>
      <c r="M250" s="31">
        <f t="shared" si="80"/>
        <v>15407876</v>
      </c>
    </row>
    <row r="251" spans="1:13" x14ac:dyDescent="0.25">
      <c r="A251" s="13" t="s">
        <v>105</v>
      </c>
      <c r="B251" s="75" t="s">
        <v>75</v>
      </c>
      <c r="C251" s="61"/>
      <c r="D251" s="76"/>
      <c r="E251" s="61"/>
      <c r="F251" s="61"/>
      <c r="G251" s="62"/>
      <c r="H251" s="41"/>
      <c r="I251" s="30"/>
      <c r="J251" s="30"/>
      <c r="K251" s="30"/>
      <c r="L251" s="30"/>
      <c r="M251" s="30"/>
    </row>
    <row r="252" spans="1:13" x14ac:dyDescent="0.25">
      <c r="A252" s="13" t="s">
        <v>392</v>
      </c>
      <c r="B252" s="85" t="s">
        <v>140</v>
      </c>
      <c r="C252" s="81">
        <v>-99286455.629999995</v>
      </c>
      <c r="D252" s="82">
        <v>-71128025.519999996</v>
      </c>
      <c r="E252" s="81">
        <v>-34413025.869999997</v>
      </c>
      <c r="F252" s="81">
        <v>-22302998.09</v>
      </c>
      <c r="G252" s="86">
        <v>-15400113.710000001</v>
      </c>
      <c r="H252" s="46">
        <v>-16981374.100000001</v>
      </c>
      <c r="I252" s="47">
        <v>-17368777.629999999</v>
      </c>
      <c r="J252" s="47">
        <v>-19655337.699999999</v>
      </c>
      <c r="K252" s="47">
        <v>-23314813.699999999</v>
      </c>
      <c r="L252" s="47">
        <v>-18016590.050000001</v>
      </c>
      <c r="M252" s="47">
        <v>-15389522.16</v>
      </c>
    </row>
    <row r="253" spans="1:13" x14ac:dyDescent="0.25">
      <c r="A253" s="13" t="s">
        <v>393</v>
      </c>
      <c r="B253" s="85" t="s">
        <v>142</v>
      </c>
      <c r="C253" s="81">
        <v>522000</v>
      </c>
      <c r="D253" s="82">
        <v>350000</v>
      </c>
      <c r="E253" s="81">
        <v>320000</v>
      </c>
      <c r="F253" s="81">
        <v>320000</v>
      </c>
      <c r="G253" s="86">
        <v>320000</v>
      </c>
      <c r="H253" s="46">
        <v>320000</v>
      </c>
      <c r="I253" s="47">
        <v>320000</v>
      </c>
      <c r="J253" s="47">
        <v>320000</v>
      </c>
      <c r="K253" s="47">
        <v>320000</v>
      </c>
      <c r="L253" s="47">
        <v>320000</v>
      </c>
      <c r="M253" s="47">
        <v>320000</v>
      </c>
    </row>
    <row r="254" spans="1:13" hidden="1" x14ac:dyDescent="0.25">
      <c r="A254" s="13" t="s">
        <v>43</v>
      </c>
      <c r="B254" s="63"/>
      <c r="C254" s="57"/>
      <c r="D254" s="58"/>
      <c r="E254" s="57"/>
      <c r="F254" s="57"/>
      <c r="G254" s="59"/>
      <c r="H254" s="42"/>
      <c r="I254" s="29"/>
      <c r="J254" s="29"/>
      <c r="K254" s="29"/>
      <c r="L254" s="29"/>
      <c r="M254" s="29"/>
    </row>
    <row r="255" spans="1:13" x14ac:dyDescent="0.25">
      <c r="A255" s="13" t="s">
        <v>72</v>
      </c>
      <c r="B255" s="64" t="str">
        <f>"Total "&amp;B251</f>
        <v>Total Investing Fund Flows</v>
      </c>
      <c r="C255" s="65">
        <f t="shared" ref="C255:M255" si="81">SUM(C252:C254)</f>
        <v>-98764455.629999995</v>
      </c>
      <c r="D255" s="66">
        <f t="shared" si="81"/>
        <v>-70778025.519999996</v>
      </c>
      <c r="E255" s="65">
        <f t="shared" si="81"/>
        <v>-34093025.869999997</v>
      </c>
      <c r="F255" s="65">
        <f t="shared" si="81"/>
        <v>-21982998.09</v>
      </c>
      <c r="G255" s="67">
        <f t="shared" si="81"/>
        <v>-15080113.710000001</v>
      </c>
      <c r="H255" s="43">
        <f t="shared" si="81"/>
        <v>-16661374.100000001</v>
      </c>
      <c r="I255" s="31">
        <f t="shared" si="81"/>
        <v>-17048777.629999999</v>
      </c>
      <c r="J255" s="31">
        <f t="shared" si="81"/>
        <v>-19335337.699999999</v>
      </c>
      <c r="K255" s="31">
        <f t="shared" si="81"/>
        <v>-22994813.699999999</v>
      </c>
      <c r="L255" s="31">
        <f t="shared" si="81"/>
        <v>-17696590.050000001</v>
      </c>
      <c r="M255" s="31">
        <f t="shared" si="81"/>
        <v>-15069522.16</v>
      </c>
    </row>
    <row r="256" spans="1:13" x14ac:dyDescent="0.25">
      <c r="A256" s="13" t="s">
        <v>45</v>
      </c>
      <c r="B256" s="75" t="s">
        <v>77</v>
      </c>
      <c r="C256" s="61"/>
      <c r="D256" s="76"/>
      <c r="E256" s="61"/>
      <c r="F256" s="61"/>
      <c r="G256" s="62"/>
      <c r="H256" s="41"/>
      <c r="I256" s="30"/>
      <c r="J256" s="30"/>
      <c r="K256" s="30"/>
      <c r="L256" s="30"/>
      <c r="M256" s="30"/>
    </row>
    <row r="257" spans="1:13" x14ac:dyDescent="0.25">
      <c r="A257" s="13" t="s">
        <v>394</v>
      </c>
      <c r="B257" s="85" t="s">
        <v>157</v>
      </c>
      <c r="C257" s="81">
        <v>-1651712</v>
      </c>
      <c r="D257" s="82">
        <v>-2755748</v>
      </c>
      <c r="E257" s="81">
        <v>-3031880</v>
      </c>
      <c r="F257" s="81">
        <v>-2788348</v>
      </c>
      <c r="G257" s="86">
        <v>-2790079</v>
      </c>
      <c r="H257" s="46">
        <v>-2578942</v>
      </c>
      <c r="I257" s="47">
        <v>-2663986</v>
      </c>
      <c r="J257" s="47">
        <v>-2748303</v>
      </c>
      <c r="K257" s="47">
        <v>-2841100</v>
      </c>
      <c r="L257" s="47">
        <v>-2937571</v>
      </c>
      <c r="M257" s="47">
        <v>-3037769</v>
      </c>
    </row>
    <row r="258" spans="1:13" x14ac:dyDescent="0.25">
      <c r="A258" s="13" t="s">
        <v>415</v>
      </c>
      <c r="B258" s="85" t="s">
        <v>414</v>
      </c>
      <c r="C258" s="81">
        <v>2700000</v>
      </c>
      <c r="D258" s="82">
        <v>-300000</v>
      </c>
      <c r="E258" s="81">
        <v>-300000</v>
      </c>
      <c r="F258" s="81">
        <v>-300000</v>
      </c>
      <c r="G258" s="86">
        <v>-300000</v>
      </c>
      <c r="H258" s="46">
        <v>-300000</v>
      </c>
      <c r="I258" s="47">
        <v>-300000</v>
      </c>
      <c r="J258" s="47">
        <v>-300000</v>
      </c>
      <c r="K258" s="47">
        <v>-300000</v>
      </c>
      <c r="L258" s="47">
        <v>-300000</v>
      </c>
      <c r="M258" s="47">
        <v>0</v>
      </c>
    </row>
    <row r="259" spans="1:13" x14ac:dyDescent="0.25">
      <c r="A259" s="13" t="s">
        <v>395</v>
      </c>
      <c r="B259" s="85" t="s">
        <v>158</v>
      </c>
      <c r="C259" s="81">
        <v>21200000</v>
      </c>
      <c r="D259" s="82">
        <v>8780000</v>
      </c>
      <c r="E259" s="81">
        <v>0</v>
      </c>
      <c r="F259" s="81">
        <v>0</v>
      </c>
      <c r="G259" s="86">
        <v>0</v>
      </c>
      <c r="H259" s="46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</row>
    <row r="260" spans="1:13" hidden="1" x14ac:dyDescent="0.25">
      <c r="A260" s="13" t="s">
        <v>69</v>
      </c>
      <c r="B260" s="63"/>
      <c r="C260" s="57"/>
      <c r="D260" s="58"/>
      <c r="E260" s="57"/>
      <c r="F260" s="57"/>
      <c r="G260" s="59"/>
      <c r="H260" s="42"/>
      <c r="I260" s="29"/>
      <c r="J260" s="29"/>
      <c r="K260" s="29"/>
      <c r="L260" s="29"/>
      <c r="M260" s="29"/>
    </row>
    <row r="261" spans="1:13" ht="15.75" thickBot="1" x14ac:dyDescent="0.3">
      <c r="A261" s="13" t="s">
        <v>43</v>
      </c>
      <c r="B261" s="68" t="str">
        <f>"Total "&amp;B256</f>
        <v>Total Financing Fund Flows</v>
      </c>
      <c r="C261" s="69">
        <f t="shared" ref="C261:M261" si="82">SUM(C257:C260)</f>
        <v>22248288</v>
      </c>
      <c r="D261" s="70">
        <f t="shared" si="82"/>
        <v>5724252</v>
      </c>
      <c r="E261" s="69">
        <f t="shared" si="82"/>
        <v>-3331880</v>
      </c>
      <c r="F261" s="69">
        <f t="shared" si="82"/>
        <v>-3088348</v>
      </c>
      <c r="G261" s="79">
        <f t="shared" si="82"/>
        <v>-3090079</v>
      </c>
      <c r="H261" s="43">
        <f t="shared" si="82"/>
        <v>-2878942</v>
      </c>
      <c r="I261" s="31">
        <f t="shared" si="82"/>
        <v>-2963986</v>
      </c>
      <c r="J261" s="31">
        <f t="shared" si="82"/>
        <v>-3048303</v>
      </c>
      <c r="K261" s="31">
        <f t="shared" si="82"/>
        <v>-3141100</v>
      </c>
      <c r="L261" s="31">
        <f t="shared" si="82"/>
        <v>-3237571</v>
      </c>
      <c r="M261" s="31">
        <f t="shared" si="82"/>
        <v>-3037769</v>
      </c>
    </row>
    <row r="262" spans="1:13" ht="15.75" thickTop="1" x14ac:dyDescent="0.25">
      <c r="A262" s="13" t="s">
        <v>72</v>
      </c>
      <c r="B262" s="94" t="s">
        <v>108</v>
      </c>
      <c r="C262" s="95">
        <f t="shared" ref="C262:M262" si="83">C244+C250+C255+C261</f>
        <v>-22838000.699999988</v>
      </c>
      <c r="D262" s="95">
        <f t="shared" si="83"/>
        <v>-23926615.600000009</v>
      </c>
      <c r="E262" s="95">
        <f t="shared" si="83"/>
        <v>-16747540.609999992</v>
      </c>
      <c r="F262" s="95">
        <f t="shared" si="83"/>
        <v>-3706841.0499999933</v>
      </c>
      <c r="G262" s="96">
        <f t="shared" si="83"/>
        <v>4170732.7600000128</v>
      </c>
      <c r="H262" s="50">
        <f t="shared" si="83"/>
        <v>3898963.909999989</v>
      </c>
      <c r="I262" s="51">
        <f t="shared" si="83"/>
        <v>4554195.4300000034</v>
      </c>
      <c r="J262" s="51">
        <f t="shared" si="83"/>
        <v>2926127.66</v>
      </c>
      <c r="K262" s="51">
        <f t="shared" si="83"/>
        <v>288238.44000001624</v>
      </c>
      <c r="L262" s="51">
        <f t="shared" si="83"/>
        <v>6943638.3999999873</v>
      </c>
      <c r="M262" s="51">
        <f t="shared" si="83"/>
        <v>11195649.240000006</v>
      </c>
    </row>
    <row r="263" spans="1:13" x14ac:dyDescent="0.25">
      <c r="A263" s="13" t="s">
        <v>45</v>
      </c>
      <c r="B263" s="97" t="s">
        <v>78</v>
      </c>
      <c r="C263" s="98"/>
      <c r="D263" s="99"/>
      <c r="E263" s="98"/>
      <c r="F263" s="98"/>
      <c r="G263" s="100"/>
      <c r="H263" s="41"/>
      <c r="I263" s="30"/>
      <c r="J263" s="30"/>
      <c r="K263" s="30"/>
      <c r="L263" s="30"/>
      <c r="M263" s="30"/>
    </row>
    <row r="264" spans="1:13" x14ac:dyDescent="0.25">
      <c r="A264" s="13" t="s">
        <v>396</v>
      </c>
      <c r="B264" s="85" t="s">
        <v>159</v>
      </c>
      <c r="C264" s="81">
        <v>-1884825.84</v>
      </c>
      <c r="D264" s="82">
        <v>-806689.92</v>
      </c>
      <c r="E264" s="81">
        <v>-872190</v>
      </c>
      <c r="F264" s="81">
        <v>-921690</v>
      </c>
      <c r="G264" s="86">
        <v>-857190</v>
      </c>
      <c r="H264" s="46">
        <v>-976690</v>
      </c>
      <c r="I264" s="47">
        <v>-977190</v>
      </c>
      <c r="J264" s="47">
        <v>-976690</v>
      </c>
      <c r="K264" s="47">
        <v>-907190</v>
      </c>
      <c r="L264" s="47">
        <v>-1031690</v>
      </c>
      <c r="M264" s="47">
        <v>-1032190</v>
      </c>
    </row>
    <row r="265" spans="1:13" x14ac:dyDescent="0.25">
      <c r="A265" s="13" t="s">
        <v>397</v>
      </c>
      <c r="B265" s="85" t="s">
        <v>160</v>
      </c>
      <c r="C265" s="81">
        <v>-3700042.44</v>
      </c>
      <c r="D265" s="82">
        <v>-3234500.04</v>
      </c>
      <c r="E265" s="81">
        <v>-3234500</v>
      </c>
      <c r="F265" s="81">
        <v>-3234500</v>
      </c>
      <c r="G265" s="86">
        <v>-3234500</v>
      </c>
      <c r="H265" s="46">
        <v>-3234500</v>
      </c>
      <c r="I265" s="47">
        <v>-3234500</v>
      </c>
      <c r="J265" s="47">
        <v>-3234500</v>
      </c>
      <c r="K265" s="47">
        <v>-3234500</v>
      </c>
      <c r="L265" s="47">
        <v>-3234500</v>
      </c>
      <c r="M265" s="47">
        <v>-3234500</v>
      </c>
    </row>
    <row r="266" spans="1:13" x14ac:dyDescent="0.25">
      <c r="A266" s="13" t="s">
        <v>398</v>
      </c>
      <c r="B266" s="85" t="s">
        <v>161</v>
      </c>
      <c r="C266" s="81">
        <v>-2287150.0800000001</v>
      </c>
      <c r="D266" s="82">
        <v>-80000.039999999994</v>
      </c>
      <c r="E266" s="81">
        <v>-90000</v>
      </c>
      <c r="F266" s="81">
        <v>-80000</v>
      </c>
      <c r="G266" s="86">
        <v>-90000</v>
      </c>
      <c r="H266" s="46">
        <v>-80000</v>
      </c>
      <c r="I266" s="47">
        <v>-90000</v>
      </c>
      <c r="J266" s="47">
        <v>-80000</v>
      </c>
      <c r="K266" s="47">
        <v>-90000</v>
      </c>
      <c r="L266" s="47">
        <v>-80000</v>
      </c>
      <c r="M266" s="47">
        <v>-80000</v>
      </c>
    </row>
    <row r="267" spans="1:13" x14ac:dyDescent="0.25">
      <c r="A267" s="13" t="s">
        <v>399</v>
      </c>
      <c r="B267" s="85" t="s">
        <v>162</v>
      </c>
      <c r="C267" s="81">
        <v>9329817.7200000007</v>
      </c>
      <c r="D267" s="82">
        <v>9303000.9600000009</v>
      </c>
      <c r="E267" s="81">
        <v>1576113</v>
      </c>
      <c r="F267" s="81">
        <v>1220242</v>
      </c>
      <c r="G267" s="86">
        <v>1156139</v>
      </c>
      <c r="H267" s="46">
        <v>971139</v>
      </c>
      <c r="I267" s="47">
        <v>966139</v>
      </c>
      <c r="J267" s="47">
        <v>971139</v>
      </c>
      <c r="K267" s="47">
        <v>1156139</v>
      </c>
      <c r="L267" s="47">
        <v>946139</v>
      </c>
      <c r="M267" s="47">
        <v>646139</v>
      </c>
    </row>
    <row r="268" spans="1:13" x14ac:dyDescent="0.25">
      <c r="A268" s="13" t="s">
        <v>400</v>
      </c>
      <c r="B268" s="85" t="s">
        <v>163</v>
      </c>
      <c r="C268" s="81">
        <v>8125818.5999999996</v>
      </c>
      <c r="D268" s="82">
        <v>8205303.96</v>
      </c>
      <c r="E268" s="81">
        <v>1562877</v>
      </c>
      <c r="F268" s="81">
        <v>987877</v>
      </c>
      <c r="G268" s="86">
        <v>1472877</v>
      </c>
      <c r="H268" s="46">
        <v>837877</v>
      </c>
      <c r="I268" s="47">
        <v>822877</v>
      </c>
      <c r="J268" s="47">
        <v>1022877</v>
      </c>
      <c r="K268" s="47">
        <v>822877</v>
      </c>
      <c r="L268" s="47">
        <v>822877</v>
      </c>
      <c r="M268" s="47">
        <v>827877</v>
      </c>
    </row>
    <row r="269" spans="1:13" x14ac:dyDescent="0.25">
      <c r="A269" s="13" t="s">
        <v>401</v>
      </c>
      <c r="B269" s="85" t="s">
        <v>164</v>
      </c>
      <c r="C269" s="81">
        <v>11385022.199999999</v>
      </c>
      <c r="D269" s="82">
        <v>6180785.1600000001</v>
      </c>
      <c r="E269" s="81">
        <v>2618948</v>
      </c>
      <c r="F269" s="81">
        <v>340000</v>
      </c>
      <c r="G269" s="86">
        <v>80000</v>
      </c>
      <c r="H269" s="46">
        <v>90000</v>
      </c>
      <c r="I269" s="47">
        <v>80000</v>
      </c>
      <c r="J269" s="47">
        <v>90000</v>
      </c>
      <c r="K269" s="47">
        <v>80000</v>
      </c>
      <c r="L269" s="47">
        <v>90000</v>
      </c>
      <c r="M269" s="47">
        <v>90000</v>
      </c>
    </row>
    <row r="270" spans="1:13" hidden="1" x14ac:dyDescent="0.25">
      <c r="A270" s="13" t="s">
        <v>69</v>
      </c>
      <c r="B270" s="63"/>
      <c r="C270" s="57"/>
      <c r="D270" s="58"/>
      <c r="E270" s="57"/>
      <c r="F270" s="57"/>
      <c r="G270" s="59"/>
      <c r="H270" s="42"/>
      <c r="I270" s="29"/>
      <c r="J270" s="29"/>
      <c r="K270" s="29"/>
      <c r="L270" s="29"/>
      <c r="M270" s="29"/>
    </row>
    <row r="271" spans="1:13" ht="15.75" thickBot="1" x14ac:dyDescent="0.3">
      <c r="A271" s="13" t="s">
        <v>43</v>
      </c>
      <c r="B271" s="68" t="str">
        <f>"Total "&amp;B263</f>
        <v>Total Reserve Movements</v>
      </c>
      <c r="C271" s="69">
        <f t="shared" ref="C271:M271" si="84">SUM(C264:C270)</f>
        <v>20968640.16</v>
      </c>
      <c r="D271" s="70">
        <f t="shared" si="84"/>
        <v>19567900.080000002</v>
      </c>
      <c r="E271" s="69">
        <f t="shared" si="84"/>
        <v>1561248</v>
      </c>
      <c r="F271" s="69">
        <f t="shared" si="84"/>
        <v>-1688071</v>
      </c>
      <c r="G271" s="71">
        <f t="shared" si="84"/>
        <v>-1472674</v>
      </c>
      <c r="H271" s="43">
        <f t="shared" si="84"/>
        <v>-2392174</v>
      </c>
      <c r="I271" s="31">
        <f t="shared" si="84"/>
        <v>-2432674</v>
      </c>
      <c r="J271" s="31">
        <f t="shared" si="84"/>
        <v>-2207174</v>
      </c>
      <c r="K271" s="31">
        <f t="shared" si="84"/>
        <v>-2172674</v>
      </c>
      <c r="L271" s="31">
        <f t="shared" si="84"/>
        <v>-2487174</v>
      </c>
      <c r="M271" s="31">
        <f t="shared" si="84"/>
        <v>-2782674</v>
      </c>
    </row>
    <row r="272" spans="1:13" ht="15.75" thickTop="1" x14ac:dyDescent="0.25">
      <c r="B272" s="77" t="s">
        <v>109</v>
      </c>
      <c r="C272" s="78">
        <f t="shared" ref="C272:M272" si="85">C262+C271</f>
        <v>-1869360.5399999879</v>
      </c>
      <c r="D272" s="78">
        <f t="shared" si="85"/>
        <v>-4358715.520000007</v>
      </c>
      <c r="E272" s="78">
        <f t="shared" si="85"/>
        <v>-15186292.609999992</v>
      </c>
      <c r="F272" s="78">
        <f t="shared" si="85"/>
        <v>-5394912.0499999933</v>
      </c>
      <c r="G272" s="78">
        <f t="shared" si="85"/>
        <v>2698058.7600000128</v>
      </c>
      <c r="H272" s="50">
        <f t="shared" si="85"/>
        <v>1506789.909999989</v>
      </c>
      <c r="I272" s="51">
        <f t="shared" si="85"/>
        <v>2121521.4300000034</v>
      </c>
      <c r="J272" s="51">
        <f t="shared" si="85"/>
        <v>718953.66000000015</v>
      </c>
      <c r="K272" s="51">
        <f t="shared" si="85"/>
        <v>-1884435.5599999838</v>
      </c>
      <c r="L272" s="51">
        <f t="shared" si="85"/>
        <v>4456464.3999999873</v>
      </c>
      <c r="M272" s="51">
        <f t="shared" si="85"/>
        <v>8412975.2400000058</v>
      </c>
    </row>
  </sheetData>
  <hyperlinks>
    <hyperlink ref="B12" location="'260321a'!B12" tooltip="Click to drilldown" display="'260321a'!B12" xr:uid="{00000000-0004-0000-0A00-000000000000}"/>
    <hyperlink ref="C12" location="'260321a'!C12" tooltip="Click to drilldown" display="'260321a'!C12" xr:uid="{00000000-0004-0000-0A00-000001000000}"/>
    <hyperlink ref="D12" location="'260321a'!D12" tooltip="Click to drilldown" display="'260321a'!D12" xr:uid="{00000000-0004-0000-0A00-000002000000}"/>
    <hyperlink ref="E12" location="'260321a'!E12" tooltip="Click to drilldown" display="'260321a'!E12" xr:uid="{00000000-0004-0000-0A00-000003000000}"/>
    <hyperlink ref="F12" location="'260321a'!F12" tooltip="Click to drilldown" display="'260321a'!F12" xr:uid="{00000000-0004-0000-0A00-000004000000}"/>
    <hyperlink ref="G12" location="'260321a'!G12" tooltip="Click to drilldown" display="'260321a'!G12" xr:uid="{00000000-0004-0000-0A00-000005000000}"/>
    <hyperlink ref="H12" location="'260321a'!H12" tooltip="Click to drilldown" display="'260321a'!H12" xr:uid="{00000000-0004-0000-0A00-000006000000}"/>
    <hyperlink ref="I12" location="'260321a'!I12" tooltip="Click to drilldown" display="'260321a'!I12" xr:uid="{00000000-0004-0000-0A00-000007000000}"/>
    <hyperlink ref="J12" location="'260321a'!J12" tooltip="Click to drilldown" display="'260321a'!J12" xr:uid="{00000000-0004-0000-0A00-000008000000}"/>
    <hyperlink ref="K12" location="'260321a'!K12" tooltip="Click to drilldown" display="'260321a'!K12" xr:uid="{00000000-0004-0000-0A00-000009000000}"/>
    <hyperlink ref="L12" location="'260321a'!L12" tooltip="Click to drilldown" display="'260321a'!L12" xr:uid="{00000000-0004-0000-0A00-00000A000000}"/>
    <hyperlink ref="M12" location="'260321a'!M12" tooltip="Click to drilldown" display="'260321a'!M12" xr:uid="{00000000-0004-0000-0A00-00000B000000}"/>
    <hyperlink ref="B13" location="'260321a'!B13" tooltip="Click to drilldown" display="'260321a'!B13" xr:uid="{00000000-0004-0000-0A00-00000C000000}"/>
    <hyperlink ref="C13" location="'260321a'!C13" tooltip="Click to drilldown" display="'260321a'!C13" xr:uid="{00000000-0004-0000-0A00-00000D000000}"/>
    <hyperlink ref="D13" location="'260321a'!D13" tooltip="Click to drilldown" display="'260321a'!D13" xr:uid="{00000000-0004-0000-0A00-00000E000000}"/>
    <hyperlink ref="E13" location="'260321a'!E13" tooltip="Click to drilldown" display="'260321a'!E13" xr:uid="{00000000-0004-0000-0A00-00000F000000}"/>
    <hyperlink ref="F13" location="'260321a'!F13" tooltip="Click to drilldown" display="'260321a'!F13" xr:uid="{00000000-0004-0000-0A00-000010000000}"/>
    <hyperlink ref="G13" location="'260321a'!G13" tooltip="Click to drilldown" display="'260321a'!G13" xr:uid="{00000000-0004-0000-0A00-000011000000}"/>
    <hyperlink ref="H13" location="'260321a'!H13" tooltip="Click to drilldown" display="'260321a'!H13" xr:uid="{00000000-0004-0000-0A00-000012000000}"/>
    <hyperlink ref="I13" location="'260321a'!I13" tooltip="Click to drilldown" display="'260321a'!I13" xr:uid="{00000000-0004-0000-0A00-000013000000}"/>
    <hyperlink ref="J13" location="'260321a'!J13" tooltip="Click to drilldown" display="'260321a'!J13" xr:uid="{00000000-0004-0000-0A00-000014000000}"/>
    <hyperlink ref="K13" location="'260321a'!K13" tooltip="Click to drilldown" display="'260321a'!K13" xr:uid="{00000000-0004-0000-0A00-000015000000}"/>
    <hyperlink ref="L13" location="'260321a'!L13" tooltip="Click to drilldown" display="'260321a'!L13" xr:uid="{00000000-0004-0000-0A00-000016000000}"/>
    <hyperlink ref="M13" location="'260321a'!M13" tooltip="Click to drilldown" display="'260321a'!M13" xr:uid="{00000000-0004-0000-0A00-000017000000}"/>
    <hyperlink ref="B14" location="'260321a'!B14" tooltip="Click to drilldown" display="'260321a'!B14" xr:uid="{00000000-0004-0000-0A00-000018000000}"/>
    <hyperlink ref="C14" location="'260321a'!C14" tooltip="Click to drilldown" display="'260321a'!C14" xr:uid="{00000000-0004-0000-0A00-000019000000}"/>
    <hyperlink ref="D14" location="'260321a'!D14" tooltip="Click to drilldown" display="'260321a'!D14" xr:uid="{00000000-0004-0000-0A00-00001A000000}"/>
    <hyperlink ref="E14" location="'260321a'!E14" tooltip="Click to drilldown" display="'260321a'!E14" xr:uid="{00000000-0004-0000-0A00-00001B000000}"/>
    <hyperlink ref="F14" location="'260321a'!F14" tooltip="Click to drilldown" display="'260321a'!F14" xr:uid="{00000000-0004-0000-0A00-00001C000000}"/>
    <hyperlink ref="G14" location="'260321a'!G14" tooltip="Click to drilldown" display="'260321a'!G14" xr:uid="{00000000-0004-0000-0A00-00001D000000}"/>
    <hyperlink ref="H14" location="'260321a'!H14" tooltip="Click to drilldown" display="'260321a'!H14" xr:uid="{00000000-0004-0000-0A00-00001E000000}"/>
    <hyperlink ref="I14" location="'260321a'!I14" tooltip="Click to drilldown" display="'260321a'!I14" xr:uid="{00000000-0004-0000-0A00-00001F000000}"/>
    <hyperlink ref="J14" location="'260321a'!J14" tooltip="Click to drilldown" display="'260321a'!J14" xr:uid="{00000000-0004-0000-0A00-000020000000}"/>
    <hyperlink ref="K14" location="'260321a'!K14" tooltip="Click to drilldown" display="'260321a'!K14" xr:uid="{00000000-0004-0000-0A00-000021000000}"/>
    <hyperlink ref="L14" location="'260321a'!L14" tooltip="Click to drilldown" display="'260321a'!L14" xr:uid="{00000000-0004-0000-0A00-000022000000}"/>
    <hyperlink ref="M14" location="'260321a'!M14" tooltip="Click to drilldown" display="'260321a'!M14" xr:uid="{00000000-0004-0000-0A00-000023000000}"/>
    <hyperlink ref="B15" location="'260321a'!B15" tooltip="Click to drilldown" display="'260321a'!B15" xr:uid="{00000000-0004-0000-0A00-000024000000}"/>
    <hyperlink ref="C15" location="'260321a'!C15" tooltip="Click to drilldown" display="'260321a'!C15" xr:uid="{00000000-0004-0000-0A00-000025000000}"/>
    <hyperlink ref="D15" location="'260321a'!D15" tooltip="Click to drilldown" display="'260321a'!D15" xr:uid="{00000000-0004-0000-0A00-000026000000}"/>
    <hyperlink ref="E15" location="'260321a'!E15" tooltip="Click to drilldown" display="'260321a'!E15" xr:uid="{00000000-0004-0000-0A00-000027000000}"/>
    <hyperlink ref="F15" location="'260321a'!F15" tooltip="Click to drilldown" display="'260321a'!F15" xr:uid="{00000000-0004-0000-0A00-000028000000}"/>
    <hyperlink ref="G15" location="'260321a'!G15" tooltip="Click to drilldown" display="'260321a'!G15" xr:uid="{00000000-0004-0000-0A00-000029000000}"/>
    <hyperlink ref="H15" location="'260321a'!H15" tooltip="Click to drilldown" display="'260321a'!H15" xr:uid="{00000000-0004-0000-0A00-00002A000000}"/>
    <hyperlink ref="I15" location="'260321a'!I15" tooltip="Click to drilldown" display="'260321a'!I15" xr:uid="{00000000-0004-0000-0A00-00002B000000}"/>
    <hyperlink ref="J15" location="'260321a'!J15" tooltip="Click to drilldown" display="'260321a'!J15" xr:uid="{00000000-0004-0000-0A00-00002C000000}"/>
    <hyperlink ref="K15" location="'260321a'!K15" tooltip="Click to drilldown" display="'260321a'!K15" xr:uid="{00000000-0004-0000-0A00-00002D000000}"/>
    <hyperlink ref="L15" location="'260321a'!L15" tooltip="Click to drilldown" display="'260321a'!L15" xr:uid="{00000000-0004-0000-0A00-00002E000000}"/>
    <hyperlink ref="M15" location="'260321a'!M15" tooltip="Click to drilldown" display="'260321a'!M15" xr:uid="{00000000-0004-0000-0A00-00002F000000}"/>
    <hyperlink ref="B16" location="'260321a'!B16" tooltip="Click to drilldown" display="'260321a'!B16" xr:uid="{00000000-0004-0000-0A00-000030000000}"/>
    <hyperlink ref="C16" location="'260321a'!C16" tooltip="Click to drilldown" display="'260321a'!C16" xr:uid="{00000000-0004-0000-0A00-000031000000}"/>
    <hyperlink ref="D16" location="'260321a'!D16" tooltip="Click to drilldown" display="'260321a'!D16" xr:uid="{00000000-0004-0000-0A00-000032000000}"/>
    <hyperlink ref="E16" location="'260321a'!E16" tooltip="Click to drilldown" display="'260321a'!E16" xr:uid="{00000000-0004-0000-0A00-000033000000}"/>
    <hyperlink ref="F16" location="'260321a'!F16" tooltip="Click to drilldown" display="'260321a'!F16" xr:uid="{00000000-0004-0000-0A00-000034000000}"/>
    <hyperlink ref="G16" location="'260321a'!G16" tooltip="Click to drilldown" display="'260321a'!G16" xr:uid="{00000000-0004-0000-0A00-000035000000}"/>
    <hyperlink ref="H16" location="'260321a'!H16" tooltip="Click to drilldown" display="'260321a'!H16" xr:uid="{00000000-0004-0000-0A00-000036000000}"/>
    <hyperlink ref="I16" location="'260321a'!I16" tooltip="Click to drilldown" display="'260321a'!I16" xr:uid="{00000000-0004-0000-0A00-000037000000}"/>
    <hyperlink ref="J16" location="'260321a'!J16" tooltip="Click to drilldown" display="'260321a'!J16" xr:uid="{00000000-0004-0000-0A00-000038000000}"/>
    <hyperlink ref="K16" location="'260321a'!K16" tooltip="Click to drilldown" display="'260321a'!K16" xr:uid="{00000000-0004-0000-0A00-000039000000}"/>
    <hyperlink ref="L16" location="'260321a'!L16" tooltip="Click to drilldown" display="'260321a'!L16" xr:uid="{00000000-0004-0000-0A00-00003A000000}"/>
    <hyperlink ref="M16" location="'260321a'!M16" tooltip="Click to drilldown" display="'260321a'!M16" xr:uid="{00000000-0004-0000-0A00-00003B000000}"/>
    <hyperlink ref="B17" location="'260321a'!B17" tooltip="Click to drilldown" display="'260321a'!B17" xr:uid="{00000000-0004-0000-0A00-00003C000000}"/>
    <hyperlink ref="C17" location="'260321a'!C17" tooltip="Click to drilldown" display="'260321a'!C17" xr:uid="{00000000-0004-0000-0A00-00003D000000}"/>
    <hyperlink ref="D17" location="'260321a'!D17" tooltip="Click to drilldown" display="'260321a'!D17" xr:uid="{00000000-0004-0000-0A00-00003E000000}"/>
    <hyperlink ref="E17" location="'260321a'!E17" tooltip="Click to drilldown" display="'260321a'!E17" xr:uid="{00000000-0004-0000-0A00-00003F000000}"/>
    <hyperlink ref="F17" location="'260321a'!F17" tooltip="Click to drilldown" display="'260321a'!F17" xr:uid="{00000000-0004-0000-0A00-000040000000}"/>
    <hyperlink ref="G17" location="'260321a'!G17" tooltip="Click to drilldown" display="'260321a'!G17" xr:uid="{00000000-0004-0000-0A00-000041000000}"/>
    <hyperlink ref="H17" location="'260321a'!H17" tooltip="Click to drilldown" display="'260321a'!H17" xr:uid="{00000000-0004-0000-0A00-000042000000}"/>
    <hyperlink ref="I17" location="'260321a'!I17" tooltip="Click to drilldown" display="'260321a'!I17" xr:uid="{00000000-0004-0000-0A00-000043000000}"/>
    <hyperlink ref="J17" location="'260321a'!J17" tooltip="Click to drilldown" display="'260321a'!J17" xr:uid="{00000000-0004-0000-0A00-000044000000}"/>
    <hyperlink ref="K17" location="'260321a'!K17" tooltip="Click to drilldown" display="'260321a'!K17" xr:uid="{00000000-0004-0000-0A00-000045000000}"/>
    <hyperlink ref="L17" location="'260321a'!L17" tooltip="Click to drilldown" display="'260321a'!L17" xr:uid="{00000000-0004-0000-0A00-000046000000}"/>
    <hyperlink ref="M17" location="'260321a'!M17" tooltip="Click to drilldown" display="'260321a'!M17" xr:uid="{00000000-0004-0000-0A00-000047000000}"/>
    <hyperlink ref="B21" location="'260321a'!B21" tooltip="Click to drilldown" display="'260321a'!B21" xr:uid="{00000000-0004-0000-0A00-000048000000}"/>
    <hyperlink ref="C21" location="'260321a'!C21" tooltip="Click to drilldown" display="'260321a'!C21" xr:uid="{00000000-0004-0000-0A00-000049000000}"/>
    <hyperlink ref="D21" location="'260321a'!D21" tooltip="Click to drilldown" display="'260321a'!D21" xr:uid="{00000000-0004-0000-0A00-00004A000000}"/>
    <hyperlink ref="E21" location="'260321a'!E21" tooltip="Click to drilldown" display="'260321a'!E21" xr:uid="{00000000-0004-0000-0A00-00004B000000}"/>
    <hyperlink ref="F21" location="'260321a'!F21" tooltip="Click to drilldown" display="'260321a'!F21" xr:uid="{00000000-0004-0000-0A00-00004C000000}"/>
    <hyperlink ref="G21" location="'260321a'!G21" tooltip="Click to drilldown" display="'260321a'!G21" xr:uid="{00000000-0004-0000-0A00-00004D000000}"/>
    <hyperlink ref="H21" location="'260321a'!H21" tooltip="Click to drilldown" display="'260321a'!H21" xr:uid="{00000000-0004-0000-0A00-00004E000000}"/>
    <hyperlink ref="I21" location="'260321a'!I21" tooltip="Click to drilldown" display="'260321a'!I21" xr:uid="{00000000-0004-0000-0A00-00004F000000}"/>
    <hyperlink ref="J21" location="'260321a'!J21" tooltip="Click to drilldown" display="'260321a'!J21" xr:uid="{00000000-0004-0000-0A00-000050000000}"/>
    <hyperlink ref="K21" location="'260321a'!K21" tooltip="Click to drilldown" display="'260321a'!K21" xr:uid="{00000000-0004-0000-0A00-000051000000}"/>
    <hyperlink ref="L21" location="'260321a'!L21" tooltip="Click to drilldown" display="'260321a'!L21" xr:uid="{00000000-0004-0000-0A00-000052000000}"/>
    <hyperlink ref="M21" location="'260321a'!M21" tooltip="Click to drilldown" display="'260321a'!M21" xr:uid="{00000000-0004-0000-0A00-000053000000}"/>
    <hyperlink ref="B22" location="'260321a'!B22" tooltip="Click to drilldown" display="'260321a'!B22" xr:uid="{00000000-0004-0000-0A00-000054000000}"/>
    <hyperlink ref="C22" location="'260321a'!C22" tooltip="Click to drilldown" display="'260321a'!C22" xr:uid="{00000000-0004-0000-0A00-000055000000}"/>
    <hyperlink ref="D22" location="'260321a'!D22" tooltip="Click to drilldown" display="'260321a'!D22" xr:uid="{00000000-0004-0000-0A00-000056000000}"/>
    <hyperlink ref="E22" location="'260321a'!E22" tooltip="Click to drilldown" display="'260321a'!E22" xr:uid="{00000000-0004-0000-0A00-000057000000}"/>
    <hyperlink ref="F22" location="'260321a'!F22" tooltip="Click to drilldown" display="'260321a'!F22" xr:uid="{00000000-0004-0000-0A00-000058000000}"/>
    <hyperlink ref="G22" location="'260321a'!G22" tooltip="Click to drilldown" display="'260321a'!G22" xr:uid="{00000000-0004-0000-0A00-000059000000}"/>
    <hyperlink ref="H22" location="'260321a'!H22" tooltip="Click to drilldown" display="'260321a'!H22" xr:uid="{00000000-0004-0000-0A00-00005A000000}"/>
    <hyperlink ref="I22" location="'260321a'!I22" tooltip="Click to drilldown" display="'260321a'!I22" xr:uid="{00000000-0004-0000-0A00-00005B000000}"/>
    <hyperlink ref="J22" location="'260321a'!J22" tooltip="Click to drilldown" display="'260321a'!J22" xr:uid="{00000000-0004-0000-0A00-00005C000000}"/>
    <hyperlink ref="K22" location="'260321a'!K22" tooltip="Click to drilldown" display="'260321a'!K22" xr:uid="{00000000-0004-0000-0A00-00005D000000}"/>
    <hyperlink ref="L22" location="'260321a'!L22" tooltip="Click to drilldown" display="'260321a'!L22" xr:uid="{00000000-0004-0000-0A00-00005E000000}"/>
    <hyperlink ref="M22" location="'260321a'!M22" tooltip="Click to drilldown" display="'260321a'!M22" xr:uid="{00000000-0004-0000-0A00-00005F000000}"/>
    <hyperlink ref="B23" location="'260321a'!B23" tooltip="Click to drilldown" display="'260321a'!B23" xr:uid="{00000000-0004-0000-0A00-000060000000}"/>
    <hyperlink ref="C23" location="'260321a'!C23" tooltip="Click to drilldown" display="'260321a'!C23" xr:uid="{00000000-0004-0000-0A00-000061000000}"/>
    <hyperlink ref="D23" location="'260321a'!D23" tooltip="Click to drilldown" display="'260321a'!D23" xr:uid="{00000000-0004-0000-0A00-000062000000}"/>
    <hyperlink ref="E23" location="'260321a'!E23" tooltip="Click to drilldown" display="'260321a'!E23" xr:uid="{00000000-0004-0000-0A00-000063000000}"/>
    <hyperlink ref="F23" location="'260321a'!F23" tooltip="Click to drilldown" display="'260321a'!F23" xr:uid="{00000000-0004-0000-0A00-000064000000}"/>
    <hyperlink ref="G23" location="'260321a'!G23" tooltip="Click to drilldown" display="'260321a'!G23" xr:uid="{00000000-0004-0000-0A00-000065000000}"/>
    <hyperlink ref="H23" location="'260321a'!H23" tooltip="Click to drilldown" display="'260321a'!H23" xr:uid="{00000000-0004-0000-0A00-000066000000}"/>
    <hyperlink ref="I23" location="'260321a'!I23" tooltip="Click to drilldown" display="'260321a'!I23" xr:uid="{00000000-0004-0000-0A00-000067000000}"/>
    <hyperlink ref="J23" location="'260321a'!J23" tooltip="Click to drilldown" display="'260321a'!J23" xr:uid="{00000000-0004-0000-0A00-000068000000}"/>
    <hyperlink ref="K23" location="'260321a'!K23" tooltip="Click to drilldown" display="'260321a'!K23" xr:uid="{00000000-0004-0000-0A00-000069000000}"/>
    <hyperlink ref="L23" location="'260321a'!L23" tooltip="Click to drilldown" display="'260321a'!L23" xr:uid="{00000000-0004-0000-0A00-00006A000000}"/>
    <hyperlink ref="M23" location="'260321a'!M23" tooltip="Click to drilldown" display="'260321a'!M23" xr:uid="{00000000-0004-0000-0A00-00006B000000}"/>
    <hyperlink ref="B24" location="'260321a'!B24" tooltip="Click to drilldown" display="'260321a'!B24" xr:uid="{00000000-0004-0000-0A00-00006C000000}"/>
    <hyperlink ref="C24" location="'260321a'!C24" tooltip="Click to drilldown" display="'260321a'!C24" xr:uid="{00000000-0004-0000-0A00-00006D000000}"/>
    <hyperlink ref="D24" location="'260321a'!D24" tooltip="Click to drilldown" display="'260321a'!D24" xr:uid="{00000000-0004-0000-0A00-00006E000000}"/>
    <hyperlink ref="E24" location="'260321a'!E24" tooltip="Click to drilldown" display="'260321a'!E24" xr:uid="{00000000-0004-0000-0A00-00006F000000}"/>
    <hyperlink ref="F24" location="'260321a'!F24" tooltip="Click to drilldown" display="'260321a'!F24" xr:uid="{00000000-0004-0000-0A00-000070000000}"/>
    <hyperlink ref="G24" location="'260321a'!G24" tooltip="Click to drilldown" display="'260321a'!G24" xr:uid="{00000000-0004-0000-0A00-000071000000}"/>
    <hyperlink ref="H24" location="'260321a'!H24" tooltip="Click to drilldown" display="'260321a'!H24" xr:uid="{00000000-0004-0000-0A00-000072000000}"/>
    <hyperlink ref="I24" location="'260321a'!I24" tooltip="Click to drilldown" display="'260321a'!I24" xr:uid="{00000000-0004-0000-0A00-000073000000}"/>
    <hyperlink ref="J24" location="'260321a'!J24" tooltip="Click to drilldown" display="'260321a'!J24" xr:uid="{00000000-0004-0000-0A00-000074000000}"/>
    <hyperlink ref="K24" location="'260321a'!K24" tooltip="Click to drilldown" display="'260321a'!K24" xr:uid="{00000000-0004-0000-0A00-000075000000}"/>
    <hyperlink ref="L24" location="'260321a'!L24" tooltip="Click to drilldown" display="'260321a'!L24" xr:uid="{00000000-0004-0000-0A00-000076000000}"/>
    <hyperlink ref="M24" location="'260321a'!M24" tooltip="Click to drilldown" display="'260321a'!M24" xr:uid="{00000000-0004-0000-0A00-000077000000}"/>
    <hyperlink ref="B25" location="'260321a'!B25" tooltip="Click to drilldown" display="'260321a'!B25" xr:uid="{00000000-0004-0000-0A00-000078000000}"/>
    <hyperlink ref="C25" location="'260321a'!C25" tooltip="Click to drilldown" display="'260321a'!C25" xr:uid="{00000000-0004-0000-0A00-000079000000}"/>
    <hyperlink ref="D25" location="'260321a'!D25" tooltip="Click to drilldown" display="'260321a'!D25" xr:uid="{00000000-0004-0000-0A00-00007A000000}"/>
    <hyperlink ref="E25" location="'260321a'!E25" tooltip="Click to drilldown" display="'260321a'!E25" xr:uid="{00000000-0004-0000-0A00-00007B000000}"/>
    <hyperlink ref="F25" location="'260321a'!F25" tooltip="Click to drilldown" display="'260321a'!F25" xr:uid="{00000000-0004-0000-0A00-00007C000000}"/>
    <hyperlink ref="G25" location="'260321a'!G25" tooltip="Click to drilldown" display="'260321a'!G25" xr:uid="{00000000-0004-0000-0A00-00007D000000}"/>
    <hyperlink ref="H25" location="'260321a'!H25" tooltip="Click to drilldown" display="'260321a'!H25" xr:uid="{00000000-0004-0000-0A00-00007E000000}"/>
    <hyperlink ref="I25" location="'260321a'!I25" tooltip="Click to drilldown" display="'260321a'!I25" xr:uid="{00000000-0004-0000-0A00-00007F000000}"/>
    <hyperlink ref="J25" location="'260321a'!J25" tooltip="Click to drilldown" display="'260321a'!J25" xr:uid="{00000000-0004-0000-0A00-000080000000}"/>
    <hyperlink ref="K25" location="'260321a'!K25" tooltip="Click to drilldown" display="'260321a'!K25" xr:uid="{00000000-0004-0000-0A00-000081000000}"/>
    <hyperlink ref="L25" location="'260321a'!L25" tooltip="Click to drilldown" display="'260321a'!L25" xr:uid="{00000000-0004-0000-0A00-000082000000}"/>
    <hyperlink ref="M25" location="'260321a'!M25" tooltip="Click to drilldown" display="'260321a'!M25" xr:uid="{00000000-0004-0000-0A00-000083000000}"/>
    <hyperlink ref="B26" location="'260321a'!B26" tooltip="Click to drilldown" display="'260321a'!B26" xr:uid="{00000000-0004-0000-0A00-000084000000}"/>
    <hyperlink ref="C26" location="'260321a'!C26" tooltip="Click to drilldown" display="'260321a'!C26" xr:uid="{00000000-0004-0000-0A00-000085000000}"/>
    <hyperlink ref="D26" location="'260321a'!D26" tooltip="Click to drilldown" display="'260321a'!D26" xr:uid="{00000000-0004-0000-0A00-000086000000}"/>
    <hyperlink ref="E26" location="'260321a'!E26" tooltip="Click to drilldown" display="'260321a'!E26" xr:uid="{00000000-0004-0000-0A00-000087000000}"/>
    <hyperlink ref="F26" location="'260321a'!F26" tooltip="Click to drilldown" display="'260321a'!F26" xr:uid="{00000000-0004-0000-0A00-000088000000}"/>
    <hyperlink ref="G26" location="'260321a'!G26" tooltip="Click to drilldown" display="'260321a'!G26" xr:uid="{00000000-0004-0000-0A00-000089000000}"/>
    <hyperlink ref="H26" location="'260321a'!H26" tooltip="Click to drilldown" display="'260321a'!H26" xr:uid="{00000000-0004-0000-0A00-00008A000000}"/>
    <hyperlink ref="I26" location="'260321a'!I26" tooltip="Click to drilldown" display="'260321a'!I26" xr:uid="{00000000-0004-0000-0A00-00008B000000}"/>
    <hyperlink ref="J26" location="'260321a'!J26" tooltip="Click to drilldown" display="'260321a'!J26" xr:uid="{00000000-0004-0000-0A00-00008C000000}"/>
    <hyperlink ref="K26" location="'260321a'!K26" tooltip="Click to drilldown" display="'260321a'!K26" xr:uid="{00000000-0004-0000-0A00-00008D000000}"/>
    <hyperlink ref="L26" location="'260321a'!L26" tooltip="Click to drilldown" display="'260321a'!L26" xr:uid="{00000000-0004-0000-0A00-00008E000000}"/>
    <hyperlink ref="M26" location="'260321a'!M26" tooltip="Click to drilldown" display="'260321a'!M26" xr:uid="{00000000-0004-0000-0A00-00008F000000}"/>
    <hyperlink ref="B31" location="'260321a'!B31" tooltip="Click to drilldown" display="'260321a'!B31" xr:uid="{00000000-0004-0000-0A00-000090000000}"/>
    <hyperlink ref="C31" location="'260321a'!C31" tooltip="Click to drilldown" display="'260321a'!C31" xr:uid="{00000000-0004-0000-0A00-000091000000}"/>
    <hyperlink ref="D31" location="'260321a'!D31" tooltip="Click to drilldown" display="'260321a'!D31" xr:uid="{00000000-0004-0000-0A00-000092000000}"/>
    <hyperlink ref="E31" location="'260321a'!E31" tooltip="Click to drilldown" display="'260321a'!E31" xr:uid="{00000000-0004-0000-0A00-000093000000}"/>
    <hyperlink ref="F31" location="'260321a'!F31" tooltip="Click to drilldown" display="'260321a'!F31" xr:uid="{00000000-0004-0000-0A00-000094000000}"/>
    <hyperlink ref="G31" location="'260321a'!G31" tooltip="Click to drilldown" display="'260321a'!G31" xr:uid="{00000000-0004-0000-0A00-000095000000}"/>
    <hyperlink ref="H31" location="'260321a'!H31" tooltip="Click to drilldown" display="'260321a'!H31" xr:uid="{00000000-0004-0000-0A00-000096000000}"/>
    <hyperlink ref="I31" location="'260321a'!I31" tooltip="Click to drilldown" display="'260321a'!I31" xr:uid="{00000000-0004-0000-0A00-000097000000}"/>
    <hyperlink ref="J31" location="'260321a'!J31" tooltip="Click to drilldown" display="'260321a'!J31" xr:uid="{00000000-0004-0000-0A00-000098000000}"/>
    <hyperlink ref="K31" location="'260321a'!K31" tooltip="Click to drilldown" display="'260321a'!K31" xr:uid="{00000000-0004-0000-0A00-000099000000}"/>
    <hyperlink ref="L31" location="'260321a'!L31" tooltip="Click to drilldown" display="'260321a'!L31" xr:uid="{00000000-0004-0000-0A00-00009A000000}"/>
    <hyperlink ref="M31" location="'260321a'!M31" tooltip="Click to drilldown" display="'260321a'!M31" xr:uid="{00000000-0004-0000-0A00-00009B000000}"/>
    <hyperlink ref="B37" location="'260321a'!B37" tooltip="Click to drilldown" display="'260321a'!B37" xr:uid="{00000000-0004-0000-0A00-00009C000000}"/>
    <hyperlink ref="C37" location="'260321a'!C37" tooltip="Click to drilldown" display="'260321a'!C37" xr:uid="{00000000-0004-0000-0A00-00009D000000}"/>
    <hyperlink ref="D37" location="'260321a'!D37" tooltip="Click to drilldown" display="'260321a'!D37" xr:uid="{00000000-0004-0000-0A00-00009E000000}"/>
    <hyperlink ref="E37" location="'260321a'!E37" tooltip="Click to drilldown" display="'260321a'!E37" xr:uid="{00000000-0004-0000-0A00-00009F000000}"/>
    <hyperlink ref="F37" location="'260321a'!F37" tooltip="Click to drilldown" display="'260321a'!F37" xr:uid="{00000000-0004-0000-0A00-0000A0000000}"/>
    <hyperlink ref="G37" location="'260321a'!G37" tooltip="Click to drilldown" display="'260321a'!G37" xr:uid="{00000000-0004-0000-0A00-0000A1000000}"/>
    <hyperlink ref="H37" location="'260321a'!H37" tooltip="Click to drilldown" display="'260321a'!H37" xr:uid="{00000000-0004-0000-0A00-0000A2000000}"/>
    <hyperlink ref="I37" location="'260321a'!I37" tooltip="Click to drilldown" display="'260321a'!I37" xr:uid="{00000000-0004-0000-0A00-0000A3000000}"/>
    <hyperlink ref="J37" location="'260321a'!J37" tooltip="Click to drilldown" display="'260321a'!J37" xr:uid="{00000000-0004-0000-0A00-0000A4000000}"/>
    <hyperlink ref="K37" location="'260321a'!K37" tooltip="Click to drilldown" display="'260321a'!K37" xr:uid="{00000000-0004-0000-0A00-0000A5000000}"/>
    <hyperlink ref="L37" location="'260321a'!L37" tooltip="Click to drilldown" display="'260321a'!L37" xr:uid="{00000000-0004-0000-0A00-0000A6000000}"/>
    <hyperlink ref="M37" location="'260321a'!M37" tooltip="Click to drilldown" display="'260321a'!M37" xr:uid="{00000000-0004-0000-0A00-0000A7000000}"/>
    <hyperlink ref="B41" location="'260321a'!B41" tooltip="Click to drilldown" display="'260321a'!B41" xr:uid="{00000000-0004-0000-0A00-0000A8000000}"/>
    <hyperlink ref="C41" location="'260321a'!C41" tooltip="Click to drilldown" display="'260321a'!C41" xr:uid="{00000000-0004-0000-0A00-0000A9000000}"/>
    <hyperlink ref="D41" location="'260321a'!D41" tooltip="Click to drilldown" display="'260321a'!D41" xr:uid="{00000000-0004-0000-0A00-0000AA000000}"/>
    <hyperlink ref="E41" location="'260321a'!E41" tooltip="Click to drilldown" display="'260321a'!E41" xr:uid="{00000000-0004-0000-0A00-0000AB000000}"/>
    <hyperlink ref="F41" location="'260321a'!F41" tooltip="Click to drilldown" display="'260321a'!F41" xr:uid="{00000000-0004-0000-0A00-0000AC000000}"/>
    <hyperlink ref="G41" location="'260321a'!G41" tooltip="Click to drilldown" display="'260321a'!G41" xr:uid="{00000000-0004-0000-0A00-0000AD000000}"/>
    <hyperlink ref="H41" location="'260321a'!H41" tooltip="Click to drilldown" display="'260321a'!H41" xr:uid="{00000000-0004-0000-0A00-0000AE000000}"/>
    <hyperlink ref="I41" location="'260321a'!I41" tooltip="Click to drilldown" display="'260321a'!I41" xr:uid="{00000000-0004-0000-0A00-0000AF000000}"/>
    <hyperlink ref="J41" location="'260321a'!J41" tooltip="Click to drilldown" display="'260321a'!J41" xr:uid="{00000000-0004-0000-0A00-0000B0000000}"/>
    <hyperlink ref="K41" location="'260321a'!K41" tooltip="Click to drilldown" display="'260321a'!K41" xr:uid="{00000000-0004-0000-0A00-0000B1000000}"/>
    <hyperlink ref="L41" location="'260321a'!L41" tooltip="Click to drilldown" display="'260321a'!L41" xr:uid="{00000000-0004-0000-0A00-0000B2000000}"/>
    <hyperlink ref="M41" location="'260321a'!M41" tooltip="Click to drilldown" display="'260321a'!M41" xr:uid="{00000000-0004-0000-0A00-0000B3000000}"/>
    <hyperlink ref="B42" location="'260321a'!B42" tooltip="Click to drilldown" display="'260321a'!B42" xr:uid="{00000000-0004-0000-0A00-0000B4000000}"/>
    <hyperlink ref="C42" location="'260321a'!C42" tooltip="Click to drilldown" display="'260321a'!C42" xr:uid="{00000000-0004-0000-0A00-0000B5000000}"/>
    <hyperlink ref="D42" location="'260321a'!D42" tooltip="Click to drilldown" display="'260321a'!D42" xr:uid="{00000000-0004-0000-0A00-0000B6000000}"/>
    <hyperlink ref="E42" location="'260321a'!E42" tooltip="Click to drilldown" display="'260321a'!E42" xr:uid="{00000000-0004-0000-0A00-0000B7000000}"/>
    <hyperlink ref="F42" location="'260321a'!F42" tooltip="Click to drilldown" display="'260321a'!F42" xr:uid="{00000000-0004-0000-0A00-0000B8000000}"/>
    <hyperlink ref="G42" location="'260321a'!G42" tooltip="Click to drilldown" display="'260321a'!G42" xr:uid="{00000000-0004-0000-0A00-0000B9000000}"/>
    <hyperlink ref="H42" location="'260321a'!H42" tooltip="Click to drilldown" display="'260321a'!H42" xr:uid="{00000000-0004-0000-0A00-0000BA000000}"/>
    <hyperlink ref="I42" location="'260321a'!I42" tooltip="Click to drilldown" display="'260321a'!I42" xr:uid="{00000000-0004-0000-0A00-0000BB000000}"/>
    <hyperlink ref="J42" location="'260321a'!J42" tooltip="Click to drilldown" display="'260321a'!J42" xr:uid="{00000000-0004-0000-0A00-0000BC000000}"/>
    <hyperlink ref="K42" location="'260321a'!K42" tooltip="Click to drilldown" display="'260321a'!K42" xr:uid="{00000000-0004-0000-0A00-0000BD000000}"/>
    <hyperlink ref="L42" location="'260321a'!L42" tooltip="Click to drilldown" display="'260321a'!L42" xr:uid="{00000000-0004-0000-0A00-0000BE000000}"/>
    <hyperlink ref="M42" location="'260321a'!M42" tooltip="Click to drilldown" display="'260321a'!M42" xr:uid="{00000000-0004-0000-0A00-0000BF000000}"/>
    <hyperlink ref="B46" location="'260321a'!B46" tooltip="Click to drilldown" display="'260321a'!B46" xr:uid="{00000000-0004-0000-0A00-0000C0000000}"/>
    <hyperlink ref="C46" location="'260321a'!C46" tooltip="Click to drilldown" display="'260321a'!C46" xr:uid="{00000000-0004-0000-0A00-0000C1000000}"/>
    <hyperlink ref="D46" location="'260321a'!D46" tooltip="Click to drilldown" display="'260321a'!D46" xr:uid="{00000000-0004-0000-0A00-0000C2000000}"/>
    <hyperlink ref="E46" location="'260321a'!E46" tooltip="Click to drilldown" display="'260321a'!E46" xr:uid="{00000000-0004-0000-0A00-0000C3000000}"/>
    <hyperlink ref="F46" location="'260321a'!F46" tooltip="Click to drilldown" display="'260321a'!F46" xr:uid="{00000000-0004-0000-0A00-0000C4000000}"/>
    <hyperlink ref="G46" location="'260321a'!G46" tooltip="Click to drilldown" display="'260321a'!G46" xr:uid="{00000000-0004-0000-0A00-0000C5000000}"/>
    <hyperlink ref="H46" location="'260321a'!H46" tooltip="Click to drilldown" display="'260321a'!H46" xr:uid="{00000000-0004-0000-0A00-0000C6000000}"/>
    <hyperlink ref="I46" location="'260321a'!I46" tooltip="Click to drilldown" display="'260321a'!I46" xr:uid="{00000000-0004-0000-0A00-0000C7000000}"/>
    <hyperlink ref="J46" location="'260321a'!J46" tooltip="Click to drilldown" display="'260321a'!J46" xr:uid="{00000000-0004-0000-0A00-0000C8000000}"/>
    <hyperlink ref="K46" location="'260321a'!K46" tooltip="Click to drilldown" display="'260321a'!K46" xr:uid="{00000000-0004-0000-0A00-0000C9000000}"/>
    <hyperlink ref="L46" location="'260321a'!L46" tooltip="Click to drilldown" display="'260321a'!L46" xr:uid="{00000000-0004-0000-0A00-0000CA000000}"/>
    <hyperlink ref="M46" location="'260321a'!M46" tooltip="Click to drilldown" display="'260321a'!M46" xr:uid="{00000000-0004-0000-0A00-0000CB000000}"/>
    <hyperlink ref="B47" location="'260321a'!B47" tooltip="Click to drilldown" display="'260321a'!B47" xr:uid="{00000000-0004-0000-0A00-0000CC000000}"/>
    <hyperlink ref="C47" location="'260321a'!C47" tooltip="Click to drilldown" display="'260321a'!C47" xr:uid="{00000000-0004-0000-0A00-0000CD000000}"/>
    <hyperlink ref="D47" location="'260321a'!D47" tooltip="Click to drilldown" display="'260321a'!D47" xr:uid="{00000000-0004-0000-0A00-0000CE000000}"/>
    <hyperlink ref="E47" location="'260321a'!E47" tooltip="Click to drilldown" display="'260321a'!E47" xr:uid="{00000000-0004-0000-0A00-0000CF000000}"/>
    <hyperlink ref="F47" location="'260321a'!F47" tooltip="Click to drilldown" display="'260321a'!F47" xr:uid="{00000000-0004-0000-0A00-0000D0000000}"/>
    <hyperlink ref="G47" location="'260321a'!G47" tooltip="Click to drilldown" display="'260321a'!G47" xr:uid="{00000000-0004-0000-0A00-0000D1000000}"/>
    <hyperlink ref="H47" location="'260321a'!H47" tooltip="Click to drilldown" display="'260321a'!H47" xr:uid="{00000000-0004-0000-0A00-0000D2000000}"/>
    <hyperlink ref="I47" location="'260321a'!I47" tooltip="Click to drilldown" display="'260321a'!I47" xr:uid="{00000000-0004-0000-0A00-0000D3000000}"/>
    <hyperlink ref="J47" location="'260321a'!J47" tooltip="Click to drilldown" display="'260321a'!J47" xr:uid="{00000000-0004-0000-0A00-0000D4000000}"/>
    <hyperlink ref="K47" location="'260321a'!K47" tooltip="Click to drilldown" display="'260321a'!K47" xr:uid="{00000000-0004-0000-0A00-0000D5000000}"/>
    <hyperlink ref="L47" location="'260321a'!L47" tooltip="Click to drilldown" display="'260321a'!L47" xr:uid="{00000000-0004-0000-0A00-0000D6000000}"/>
    <hyperlink ref="M47" location="'260321a'!M47" tooltip="Click to drilldown" display="'260321a'!M47" xr:uid="{00000000-0004-0000-0A00-0000D7000000}"/>
    <hyperlink ref="B48" location="'260321a'!B48" tooltip="Click to drilldown" display="'260321a'!B48" xr:uid="{00000000-0004-0000-0A00-0000D8000000}"/>
    <hyperlink ref="C48" location="'260321a'!C48" tooltip="Click to drilldown" display="'260321a'!C48" xr:uid="{00000000-0004-0000-0A00-0000D9000000}"/>
    <hyperlink ref="D48" location="'260321a'!D48" tooltip="Click to drilldown" display="'260321a'!D48" xr:uid="{00000000-0004-0000-0A00-0000DA000000}"/>
    <hyperlink ref="E48" location="'260321a'!E48" tooltip="Click to drilldown" display="'260321a'!E48" xr:uid="{00000000-0004-0000-0A00-0000DB000000}"/>
    <hyperlink ref="F48" location="'260321a'!F48" tooltip="Click to drilldown" display="'260321a'!F48" xr:uid="{00000000-0004-0000-0A00-0000DC000000}"/>
    <hyperlink ref="G48" location="'260321a'!G48" tooltip="Click to drilldown" display="'260321a'!G48" xr:uid="{00000000-0004-0000-0A00-0000DD000000}"/>
    <hyperlink ref="H48" location="'260321a'!H48" tooltip="Click to drilldown" display="'260321a'!H48" xr:uid="{00000000-0004-0000-0A00-0000DE000000}"/>
    <hyperlink ref="I48" location="'260321a'!I48" tooltip="Click to drilldown" display="'260321a'!I48" xr:uid="{00000000-0004-0000-0A00-0000DF000000}"/>
    <hyperlink ref="J48" location="'260321a'!J48" tooltip="Click to drilldown" display="'260321a'!J48" xr:uid="{00000000-0004-0000-0A00-0000E0000000}"/>
    <hyperlink ref="K48" location="'260321a'!K48" tooltip="Click to drilldown" display="'260321a'!K48" xr:uid="{00000000-0004-0000-0A00-0000E1000000}"/>
    <hyperlink ref="L48" location="'260321a'!L48" tooltip="Click to drilldown" display="'260321a'!L48" xr:uid="{00000000-0004-0000-0A00-0000E2000000}"/>
    <hyperlink ref="M48" location="'260321a'!M48" tooltip="Click to drilldown" display="'260321a'!M48" xr:uid="{00000000-0004-0000-0A00-0000E3000000}"/>
    <hyperlink ref="B53" location="'260321a'!B53" tooltip="Click to drilldown" display="'260321a'!B53" xr:uid="{00000000-0004-0000-0A00-0000E4000000}"/>
    <hyperlink ref="C53" location="'260321a'!C53" tooltip="Click to drilldown" display="'260321a'!C53" xr:uid="{00000000-0004-0000-0A00-0000E5000000}"/>
    <hyperlink ref="D53" location="'260321a'!D53" tooltip="Click to drilldown" display="'260321a'!D53" xr:uid="{00000000-0004-0000-0A00-0000E6000000}"/>
    <hyperlink ref="E53" location="'260321a'!E53" tooltip="Click to drilldown" display="'260321a'!E53" xr:uid="{00000000-0004-0000-0A00-0000E7000000}"/>
    <hyperlink ref="F53" location="'260321a'!F53" tooltip="Click to drilldown" display="'260321a'!F53" xr:uid="{00000000-0004-0000-0A00-0000E8000000}"/>
    <hyperlink ref="G53" location="'260321a'!G53" tooltip="Click to drilldown" display="'260321a'!G53" xr:uid="{00000000-0004-0000-0A00-0000E9000000}"/>
    <hyperlink ref="H53" location="'260321a'!H53" tooltip="Click to drilldown" display="'260321a'!H53" xr:uid="{00000000-0004-0000-0A00-0000EA000000}"/>
    <hyperlink ref="I53" location="'260321a'!I53" tooltip="Click to drilldown" display="'260321a'!I53" xr:uid="{00000000-0004-0000-0A00-0000EB000000}"/>
    <hyperlink ref="J53" location="'260321a'!J53" tooltip="Click to drilldown" display="'260321a'!J53" xr:uid="{00000000-0004-0000-0A00-0000EC000000}"/>
    <hyperlink ref="K53" location="'260321a'!K53" tooltip="Click to drilldown" display="'260321a'!K53" xr:uid="{00000000-0004-0000-0A00-0000ED000000}"/>
    <hyperlink ref="L53" location="'260321a'!L53" tooltip="Click to drilldown" display="'260321a'!L53" xr:uid="{00000000-0004-0000-0A00-0000EE000000}"/>
    <hyperlink ref="M53" location="'260321a'!M53" tooltip="Click to drilldown" display="'260321a'!M53" xr:uid="{00000000-0004-0000-0A00-0000EF000000}"/>
    <hyperlink ref="B54" location="'260321a'!B54" tooltip="Click to drilldown" display="'260321a'!B54" xr:uid="{00000000-0004-0000-0A00-0000F0000000}"/>
    <hyperlink ref="C54" location="'260321a'!C54" tooltip="Click to drilldown" display="'260321a'!C54" xr:uid="{00000000-0004-0000-0A00-0000F1000000}"/>
    <hyperlink ref="D54" location="'260321a'!D54" tooltip="Click to drilldown" display="'260321a'!D54" xr:uid="{00000000-0004-0000-0A00-0000F2000000}"/>
    <hyperlink ref="E54" location="'260321a'!E54" tooltip="Click to drilldown" display="'260321a'!E54" xr:uid="{00000000-0004-0000-0A00-0000F3000000}"/>
    <hyperlink ref="F54" location="'260321a'!F54" tooltip="Click to drilldown" display="'260321a'!F54" xr:uid="{00000000-0004-0000-0A00-0000F4000000}"/>
    <hyperlink ref="G54" location="'260321a'!G54" tooltip="Click to drilldown" display="'260321a'!G54" xr:uid="{00000000-0004-0000-0A00-0000F5000000}"/>
    <hyperlink ref="H54" location="'260321a'!H54" tooltip="Click to drilldown" display="'260321a'!H54" xr:uid="{00000000-0004-0000-0A00-0000F6000000}"/>
    <hyperlink ref="I54" location="'260321a'!I54" tooltip="Click to drilldown" display="'260321a'!I54" xr:uid="{00000000-0004-0000-0A00-0000F7000000}"/>
    <hyperlink ref="J54" location="'260321a'!J54" tooltip="Click to drilldown" display="'260321a'!J54" xr:uid="{00000000-0004-0000-0A00-0000F8000000}"/>
    <hyperlink ref="K54" location="'260321a'!K54" tooltip="Click to drilldown" display="'260321a'!K54" xr:uid="{00000000-0004-0000-0A00-0000F9000000}"/>
    <hyperlink ref="L54" location="'260321a'!L54" tooltip="Click to drilldown" display="'260321a'!L54" xr:uid="{00000000-0004-0000-0A00-0000FA000000}"/>
    <hyperlink ref="M54" location="'260321a'!M54" tooltip="Click to drilldown" display="'260321a'!M54" xr:uid="{00000000-0004-0000-0A00-0000FB000000}"/>
    <hyperlink ref="B55" location="'260321a'!B55" tooltip="Click to drilldown" display="'260321a'!B55" xr:uid="{00000000-0004-0000-0A00-0000FC000000}"/>
    <hyperlink ref="C55" location="'260321a'!C55" tooltip="Click to drilldown" display="'260321a'!C55" xr:uid="{00000000-0004-0000-0A00-0000FD000000}"/>
    <hyperlink ref="D55" location="'260321a'!D55" tooltip="Click to drilldown" display="'260321a'!D55" xr:uid="{00000000-0004-0000-0A00-0000FE000000}"/>
    <hyperlink ref="E55" location="'260321a'!E55" tooltip="Click to drilldown" display="'260321a'!E55" xr:uid="{00000000-0004-0000-0A00-0000FF000000}"/>
    <hyperlink ref="F55" location="'260321a'!F55" tooltip="Click to drilldown" display="'260321a'!F55" xr:uid="{00000000-0004-0000-0A00-000000010000}"/>
    <hyperlink ref="G55" location="'260321a'!G55" tooltip="Click to drilldown" display="'260321a'!G55" xr:uid="{00000000-0004-0000-0A00-000001010000}"/>
    <hyperlink ref="H55" location="'260321a'!H55" tooltip="Click to drilldown" display="'260321a'!H55" xr:uid="{00000000-0004-0000-0A00-000002010000}"/>
    <hyperlink ref="I55" location="'260321a'!I55" tooltip="Click to drilldown" display="'260321a'!I55" xr:uid="{00000000-0004-0000-0A00-000003010000}"/>
    <hyperlink ref="J55" location="'260321a'!J55" tooltip="Click to drilldown" display="'260321a'!J55" xr:uid="{00000000-0004-0000-0A00-000004010000}"/>
    <hyperlink ref="K55" location="'260321a'!K55" tooltip="Click to drilldown" display="'260321a'!K55" xr:uid="{00000000-0004-0000-0A00-000005010000}"/>
    <hyperlink ref="L55" location="'260321a'!L55" tooltip="Click to drilldown" display="'260321a'!L55" xr:uid="{00000000-0004-0000-0A00-000006010000}"/>
    <hyperlink ref="M55" location="'260321a'!M55" tooltip="Click to drilldown" display="'260321a'!M55" xr:uid="{00000000-0004-0000-0A00-000007010000}"/>
    <hyperlink ref="B56" location="'260321a'!B56" tooltip="Click to drilldown" display="'260321a'!B56" xr:uid="{00000000-0004-0000-0A00-000008010000}"/>
    <hyperlink ref="C56" location="'260321a'!C56" tooltip="Click to drilldown" display="'260321a'!C56" xr:uid="{00000000-0004-0000-0A00-000009010000}"/>
    <hyperlink ref="D56" location="'260321a'!D56" tooltip="Click to drilldown" display="'260321a'!D56" xr:uid="{00000000-0004-0000-0A00-00000A010000}"/>
    <hyperlink ref="E56" location="'260321a'!E56" tooltip="Click to drilldown" display="'260321a'!E56" xr:uid="{00000000-0004-0000-0A00-00000B010000}"/>
    <hyperlink ref="F56" location="'260321a'!F56" tooltip="Click to drilldown" display="'260321a'!F56" xr:uid="{00000000-0004-0000-0A00-00000C010000}"/>
    <hyperlink ref="G56" location="'260321a'!G56" tooltip="Click to drilldown" display="'260321a'!G56" xr:uid="{00000000-0004-0000-0A00-00000D010000}"/>
    <hyperlink ref="H56" location="'260321a'!H56" tooltip="Click to drilldown" display="'260321a'!H56" xr:uid="{00000000-0004-0000-0A00-00000E010000}"/>
    <hyperlink ref="I56" location="'260321a'!I56" tooltip="Click to drilldown" display="'260321a'!I56" xr:uid="{00000000-0004-0000-0A00-00000F010000}"/>
    <hyperlink ref="J56" location="'260321a'!J56" tooltip="Click to drilldown" display="'260321a'!J56" xr:uid="{00000000-0004-0000-0A00-000010010000}"/>
    <hyperlink ref="K56" location="'260321a'!K56" tooltip="Click to drilldown" display="'260321a'!K56" xr:uid="{00000000-0004-0000-0A00-000011010000}"/>
    <hyperlink ref="L56" location="'260321a'!L56" tooltip="Click to drilldown" display="'260321a'!L56" xr:uid="{00000000-0004-0000-0A00-000012010000}"/>
    <hyperlink ref="M56" location="'260321a'!M56" tooltip="Click to drilldown" display="'260321a'!M56" xr:uid="{00000000-0004-0000-0A00-000013010000}"/>
    <hyperlink ref="B57" location="'260321a'!B57" tooltip="Click to drilldown" display="'260321a'!B57" xr:uid="{00000000-0004-0000-0A00-000014010000}"/>
    <hyperlink ref="C57" location="'260321a'!C57" tooltip="Click to drilldown" display="'260321a'!C57" xr:uid="{00000000-0004-0000-0A00-000015010000}"/>
    <hyperlink ref="D57" location="'260321a'!D57" tooltip="Click to drilldown" display="'260321a'!D57" xr:uid="{00000000-0004-0000-0A00-000016010000}"/>
    <hyperlink ref="E57" location="'260321a'!E57" tooltip="Click to drilldown" display="'260321a'!E57" xr:uid="{00000000-0004-0000-0A00-000017010000}"/>
    <hyperlink ref="F57" location="'260321a'!F57" tooltip="Click to drilldown" display="'260321a'!F57" xr:uid="{00000000-0004-0000-0A00-000018010000}"/>
    <hyperlink ref="G57" location="'260321a'!G57" tooltip="Click to drilldown" display="'260321a'!G57" xr:uid="{00000000-0004-0000-0A00-000019010000}"/>
    <hyperlink ref="H57" location="'260321a'!H57" tooltip="Click to drilldown" display="'260321a'!H57" xr:uid="{00000000-0004-0000-0A00-00001A010000}"/>
    <hyperlink ref="I57" location="'260321a'!I57" tooltip="Click to drilldown" display="'260321a'!I57" xr:uid="{00000000-0004-0000-0A00-00001B010000}"/>
    <hyperlink ref="J57" location="'260321a'!J57" tooltip="Click to drilldown" display="'260321a'!J57" xr:uid="{00000000-0004-0000-0A00-00001C010000}"/>
    <hyperlink ref="K57" location="'260321a'!K57" tooltip="Click to drilldown" display="'260321a'!K57" xr:uid="{00000000-0004-0000-0A00-00001D010000}"/>
    <hyperlink ref="L57" location="'260321a'!L57" tooltip="Click to drilldown" display="'260321a'!L57" xr:uid="{00000000-0004-0000-0A00-00001E010000}"/>
    <hyperlink ref="M57" location="'260321a'!M57" tooltip="Click to drilldown" display="'260321a'!M57" xr:uid="{00000000-0004-0000-0A00-00001F010000}"/>
    <hyperlink ref="B58" location="'260321a'!B58" tooltip="Click to drilldown" display="'260321a'!B58" xr:uid="{00000000-0004-0000-0A00-000020010000}"/>
    <hyperlink ref="C58" location="'260321a'!C58" tooltip="Click to drilldown" display="'260321a'!C58" xr:uid="{00000000-0004-0000-0A00-000021010000}"/>
    <hyperlink ref="D58" location="'260321a'!D58" tooltip="Click to drilldown" display="'260321a'!D58" xr:uid="{00000000-0004-0000-0A00-000022010000}"/>
    <hyperlink ref="E58" location="'260321a'!E58" tooltip="Click to drilldown" display="'260321a'!E58" xr:uid="{00000000-0004-0000-0A00-000023010000}"/>
    <hyperlink ref="F58" location="'260321a'!F58" tooltip="Click to drilldown" display="'260321a'!F58" xr:uid="{00000000-0004-0000-0A00-000024010000}"/>
    <hyperlink ref="G58" location="'260321a'!G58" tooltip="Click to drilldown" display="'260321a'!G58" xr:uid="{00000000-0004-0000-0A00-000025010000}"/>
    <hyperlink ref="H58" location="'260321a'!H58" tooltip="Click to drilldown" display="'260321a'!H58" xr:uid="{00000000-0004-0000-0A00-000026010000}"/>
    <hyperlink ref="I58" location="'260321a'!I58" tooltip="Click to drilldown" display="'260321a'!I58" xr:uid="{00000000-0004-0000-0A00-000027010000}"/>
    <hyperlink ref="J58" location="'260321a'!J58" tooltip="Click to drilldown" display="'260321a'!J58" xr:uid="{00000000-0004-0000-0A00-000028010000}"/>
    <hyperlink ref="K58" location="'260321a'!K58" tooltip="Click to drilldown" display="'260321a'!K58" xr:uid="{00000000-0004-0000-0A00-000029010000}"/>
    <hyperlink ref="L58" location="'260321a'!L58" tooltip="Click to drilldown" display="'260321a'!L58" xr:uid="{00000000-0004-0000-0A00-00002A010000}"/>
    <hyperlink ref="M58" location="'260321a'!M58" tooltip="Click to drilldown" display="'260321a'!M58" xr:uid="{00000000-0004-0000-0A00-00002B010000}"/>
    <hyperlink ref="B70" location="'260321a'!B70" tooltip="Click to drilldown" display="'260321a'!B70" xr:uid="{00000000-0004-0000-0A00-00002C010000}"/>
    <hyperlink ref="C70" location="'260321a'!C70" tooltip="Click to drilldown" display="'260321a'!C70" xr:uid="{00000000-0004-0000-0A00-00002D010000}"/>
    <hyperlink ref="D70" location="'260321a'!D70" tooltip="Click to drilldown" display="'260321a'!D70" xr:uid="{00000000-0004-0000-0A00-00002E010000}"/>
    <hyperlink ref="E70" location="'260321a'!E70" tooltip="Click to drilldown" display="'260321a'!E70" xr:uid="{00000000-0004-0000-0A00-00002F010000}"/>
    <hyperlink ref="F70" location="'260321a'!F70" tooltip="Click to drilldown" display="'260321a'!F70" xr:uid="{00000000-0004-0000-0A00-000030010000}"/>
    <hyperlink ref="G70" location="'260321a'!G70" tooltip="Click to drilldown" display="'260321a'!G70" xr:uid="{00000000-0004-0000-0A00-000031010000}"/>
    <hyperlink ref="H70" location="'260321a'!H70" tooltip="Click to drilldown" display="'260321a'!H70" xr:uid="{00000000-0004-0000-0A00-000032010000}"/>
    <hyperlink ref="I70" location="'260321a'!I70" tooltip="Click to drilldown" display="'260321a'!I70" xr:uid="{00000000-0004-0000-0A00-000033010000}"/>
    <hyperlink ref="J70" location="'260321a'!J70" tooltip="Click to drilldown" display="'260321a'!J70" xr:uid="{00000000-0004-0000-0A00-000034010000}"/>
    <hyperlink ref="K70" location="'260321a'!K70" tooltip="Click to drilldown" display="'260321a'!K70" xr:uid="{00000000-0004-0000-0A00-000035010000}"/>
    <hyperlink ref="L70" location="'260321a'!L70" tooltip="Click to drilldown" display="'260321a'!L70" xr:uid="{00000000-0004-0000-0A00-000036010000}"/>
    <hyperlink ref="M70" location="'260321a'!M70" tooltip="Click to drilldown" display="'260321a'!M70" xr:uid="{00000000-0004-0000-0A00-000037010000}"/>
    <hyperlink ref="B71" location="'260321a'!B71" tooltip="Click to drilldown" display="'260321a'!B71" xr:uid="{00000000-0004-0000-0A00-000038010000}"/>
    <hyperlink ref="C71" location="'260321a'!C71" tooltip="Click to drilldown" display="'260321a'!C71" xr:uid="{00000000-0004-0000-0A00-000039010000}"/>
    <hyperlink ref="D71" location="'260321a'!D71" tooltip="Click to drilldown" display="'260321a'!D71" xr:uid="{00000000-0004-0000-0A00-00003A010000}"/>
    <hyperlink ref="E71" location="'260321a'!E71" tooltip="Click to drilldown" display="'260321a'!E71" xr:uid="{00000000-0004-0000-0A00-00003B010000}"/>
    <hyperlink ref="F71" location="'260321a'!F71" tooltip="Click to drilldown" display="'260321a'!F71" xr:uid="{00000000-0004-0000-0A00-00003C010000}"/>
    <hyperlink ref="G71" location="'260321a'!G71" tooltip="Click to drilldown" display="'260321a'!G71" xr:uid="{00000000-0004-0000-0A00-00003D010000}"/>
    <hyperlink ref="H71" location="'260321a'!H71" tooltip="Click to drilldown" display="'260321a'!H71" xr:uid="{00000000-0004-0000-0A00-00003E010000}"/>
    <hyperlink ref="I71" location="'260321a'!I71" tooltip="Click to drilldown" display="'260321a'!I71" xr:uid="{00000000-0004-0000-0A00-00003F010000}"/>
    <hyperlink ref="J71" location="'260321a'!J71" tooltip="Click to drilldown" display="'260321a'!J71" xr:uid="{00000000-0004-0000-0A00-000040010000}"/>
    <hyperlink ref="K71" location="'260321a'!K71" tooltip="Click to drilldown" display="'260321a'!K71" xr:uid="{00000000-0004-0000-0A00-000041010000}"/>
    <hyperlink ref="L71" location="'260321a'!L71" tooltip="Click to drilldown" display="'260321a'!L71" xr:uid="{00000000-0004-0000-0A00-000042010000}"/>
    <hyperlink ref="M71" location="'260321a'!M71" tooltip="Click to drilldown" display="'260321a'!M71" xr:uid="{00000000-0004-0000-0A00-000043010000}"/>
    <hyperlink ref="B72" location="'260321a'!B72" tooltip="Click to drilldown" display="'260321a'!B72" xr:uid="{00000000-0004-0000-0A00-000044010000}"/>
    <hyperlink ref="C72" location="'260321a'!C72" tooltip="Click to drilldown" display="'260321a'!C72" xr:uid="{00000000-0004-0000-0A00-000045010000}"/>
    <hyperlink ref="D72" location="'260321a'!D72" tooltip="Click to drilldown" display="'260321a'!D72" xr:uid="{00000000-0004-0000-0A00-000046010000}"/>
    <hyperlink ref="E72" location="'260321a'!E72" tooltip="Click to drilldown" display="'260321a'!E72" xr:uid="{00000000-0004-0000-0A00-000047010000}"/>
    <hyperlink ref="F72" location="'260321a'!F72" tooltip="Click to drilldown" display="'260321a'!F72" xr:uid="{00000000-0004-0000-0A00-000048010000}"/>
    <hyperlink ref="G72" location="'260321a'!G72" tooltip="Click to drilldown" display="'260321a'!G72" xr:uid="{00000000-0004-0000-0A00-000049010000}"/>
    <hyperlink ref="H72" location="'260321a'!H72" tooltip="Click to drilldown" display="'260321a'!H72" xr:uid="{00000000-0004-0000-0A00-00004A010000}"/>
    <hyperlink ref="I72" location="'260321a'!I72" tooltip="Click to drilldown" display="'260321a'!I72" xr:uid="{00000000-0004-0000-0A00-00004B010000}"/>
    <hyperlink ref="J72" location="'260321a'!J72" tooltip="Click to drilldown" display="'260321a'!J72" xr:uid="{00000000-0004-0000-0A00-00004C010000}"/>
    <hyperlink ref="K72" location="'260321a'!K72" tooltip="Click to drilldown" display="'260321a'!K72" xr:uid="{00000000-0004-0000-0A00-00004D010000}"/>
    <hyperlink ref="L72" location="'260321a'!L72" tooltip="Click to drilldown" display="'260321a'!L72" xr:uid="{00000000-0004-0000-0A00-00004E010000}"/>
    <hyperlink ref="M72" location="'260321a'!M72" tooltip="Click to drilldown" display="'260321a'!M72" xr:uid="{00000000-0004-0000-0A00-00004F010000}"/>
    <hyperlink ref="B73" location="'260321a'!B73" tooltip="Click to drilldown" display="'260321a'!B73" xr:uid="{00000000-0004-0000-0A00-000050010000}"/>
    <hyperlink ref="C73" location="'260321a'!C73" tooltip="Click to drilldown" display="'260321a'!C73" xr:uid="{00000000-0004-0000-0A00-000051010000}"/>
    <hyperlink ref="D73" location="'260321a'!D73" tooltip="Click to drilldown" display="'260321a'!D73" xr:uid="{00000000-0004-0000-0A00-000052010000}"/>
    <hyperlink ref="E73" location="'260321a'!E73" tooltip="Click to drilldown" display="'260321a'!E73" xr:uid="{00000000-0004-0000-0A00-000053010000}"/>
    <hyperlink ref="F73" location="'260321a'!F73" tooltip="Click to drilldown" display="'260321a'!F73" xr:uid="{00000000-0004-0000-0A00-000054010000}"/>
    <hyperlink ref="G73" location="'260321a'!G73" tooltip="Click to drilldown" display="'260321a'!G73" xr:uid="{00000000-0004-0000-0A00-000055010000}"/>
    <hyperlink ref="H73" location="'260321a'!H73" tooltip="Click to drilldown" display="'260321a'!H73" xr:uid="{00000000-0004-0000-0A00-000056010000}"/>
    <hyperlink ref="I73" location="'260321a'!I73" tooltip="Click to drilldown" display="'260321a'!I73" xr:uid="{00000000-0004-0000-0A00-000057010000}"/>
    <hyperlink ref="J73" location="'260321a'!J73" tooltip="Click to drilldown" display="'260321a'!J73" xr:uid="{00000000-0004-0000-0A00-000058010000}"/>
    <hyperlink ref="K73" location="'260321a'!K73" tooltip="Click to drilldown" display="'260321a'!K73" xr:uid="{00000000-0004-0000-0A00-000059010000}"/>
    <hyperlink ref="L73" location="'260321a'!L73" tooltip="Click to drilldown" display="'260321a'!L73" xr:uid="{00000000-0004-0000-0A00-00005A010000}"/>
    <hyperlink ref="M73" location="'260321a'!M73" tooltip="Click to drilldown" display="'260321a'!M73" xr:uid="{00000000-0004-0000-0A00-00005B010000}"/>
    <hyperlink ref="B74" location="'260321a'!B74" tooltip="Click to drilldown" display="'260321a'!B74" xr:uid="{00000000-0004-0000-0A00-00005C010000}"/>
    <hyperlink ref="C74" location="'260321a'!C74" tooltip="Click to drilldown" display="'260321a'!C74" xr:uid="{00000000-0004-0000-0A00-00005D010000}"/>
    <hyperlink ref="D74" location="'260321a'!D74" tooltip="Click to drilldown" display="'260321a'!D74" xr:uid="{00000000-0004-0000-0A00-00005E010000}"/>
    <hyperlink ref="E74" location="'260321a'!E74" tooltip="Click to drilldown" display="'260321a'!E74" xr:uid="{00000000-0004-0000-0A00-00005F010000}"/>
    <hyperlink ref="F74" location="'260321a'!F74" tooltip="Click to drilldown" display="'260321a'!F74" xr:uid="{00000000-0004-0000-0A00-000060010000}"/>
    <hyperlink ref="G74" location="'260321a'!G74" tooltip="Click to drilldown" display="'260321a'!G74" xr:uid="{00000000-0004-0000-0A00-000061010000}"/>
    <hyperlink ref="H74" location="'260321a'!H74" tooltip="Click to drilldown" display="'260321a'!H74" xr:uid="{00000000-0004-0000-0A00-000062010000}"/>
    <hyperlink ref="I74" location="'260321a'!I74" tooltip="Click to drilldown" display="'260321a'!I74" xr:uid="{00000000-0004-0000-0A00-000063010000}"/>
    <hyperlink ref="J74" location="'260321a'!J74" tooltip="Click to drilldown" display="'260321a'!J74" xr:uid="{00000000-0004-0000-0A00-000064010000}"/>
    <hyperlink ref="K74" location="'260321a'!K74" tooltip="Click to drilldown" display="'260321a'!K74" xr:uid="{00000000-0004-0000-0A00-000065010000}"/>
    <hyperlink ref="L74" location="'260321a'!L74" tooltip="Click to drilldown" display="'260321a'!L74" xr:uid="{00000000-0004-0000-0A00-000066010000}"/>
    <hyperlink ref="M74" location="'260321a'!M74" tooltip="Click to drilldown" display="'260321a'!M74" xr:uid="{00000000-0004-0000-0A00-000067010000}"/>
    <hyperlink ref="B78" location="'260321a'!B78" tooltip="Click to drilldown" display="'260321a'!B78" xr:uid="{00000000-0004-0000-0A00-000068010000}"/>
    <hyperlink ref="C78" location="'260321a'!C78" tooltip="Click to drilldown" display="'260321a'!C78" xr:uid="{00000000-0004-0000-0A00-000069010000}"/>
    <hyperlink ref="D78" location="'260321a'!D78" tooltip="Click to drilldown" display="'260321a'!D78" xr:uid="{00000000-0004-0000-0A00-00006A010000}"/>
    <hyperlink ref="E78" location="'260321a'!E78" tooltip="Click to drilldown" display="'260321a'!E78" xr:uid="{00000000-0004-0000-0A00-00006B010000}"/>
    <hyperlink ref="F78" location="'260321a'!F78" tooltip="Click to drilldown" display="'260321a'!F78" xr:uid="{00000000-0004-0000-0A00-00006C010000}"/>
    <hyperlink ref="G78" location="'260321a'!G78" tooltip="Click to drilldown" display="'260321a'!G78" xr:uid="{00000000-0004-0000-0A00-00006D010000}"/>
    <hyperlink ref="H78" location="'260321a'!H78" tooltip="Click to drilldown" display="'260321a'!H78" xr:uid="{00000000-0004-0000-0A00-00006E010000}"/>
    <hyperlink ref="I78" location="'260321a'!I78" tooltip="Click to drilldown" display="'260321a'!I78" xr:uid="{00000000-0004-0000-0A00-00006F010000}"/>
    <hyperlink ref="J78" location="'260321a'!J78" tooltip="Click to drilldown" display="'260321a'!J78" xr:uid="{00000000-0004-0000-0A00-000070010000}"/>
    <hyperlink ref="K78" location="'260321a'!K78" tooltip="Click to drilldown" display="'260321a'!K78" xr:uid="{00000000-0004-0000-0A00-000071010000}"/>
    <hyperlink ref="L78" location="'260321a'!L78" tooltip="Click to drilldown" display="'260321a'!L78" xr:uid="{00000000-0004-0000-0A00-000072010000}"/>
    <hyperlink ref="M78" location="'260321a'!M78" tooltip="Click to drilldown" display="'260321a'!M78" xr:uid="{00000000-0004-0000-0A00-000073010000}"/>
    <hyperlink ref="B79" location="'260321a'!B79" tooltip="Click to drilldown" display="'260321a'!B79" xr:uid="{00000000-0004-0000-0A00-000074010000}"/>
    <hyperlink ref="C79" location="'260321a'!C79" tooltip="Click to drilldown" display="'260321a'!C79" xr:uid="{00000000-0004-0000-0A00-000075010000}"/>
    <hyperlink ref="D79" location="'260321a'!D79" tooltip="Click to drilldown" display="'260321a'!D79" xr:uid="{00000000-0004-0000-0A00-000076010000}"/>
    <hyperlink ref="E79" location="'260321a'!E79" tooltip="Click to drilldown" display="'260321a'!E79" xr:uid="{00000000-0004-0000-0A00-000077010000}"/>
    <hyperlink ref="F79" location="'260321a'!F79" tooltip="Click to drilldown" display="'260321a'!F79" xr:uid="{00000000-0004-0000-0A00-000078010000}"/>
    <hyperlink ref="G79" location="'260321a'!G79" tooltip="Click to drilldown" display="'260321a'!G79" xr:uid="{00000000-0004-0000-0A00-000079010000}"/>
    <hyperlink ref="H79" location="'260321a'!H79" tooltip="Click to drilldown" display="'260321a'!H79" xr:uid="{00000000-0004-0000-0A00-00007A010000}"/>
    <hyperlink ref="I79" location="'260321a'!I79" tooltip="Click to drilldown" display="'260321a'!I79" xr:uid="{00000000-0004-0000-0A00-00007B010000}"/>
    <hyperlink ref="J79" location="'260321a'!J79" tooltip="Click to drilldown" display="'260321a'!J79" xr:uid="{00000000-0004-0000-0A00-00007C010000}"/>
    <hyperlink ref="K79" location="'260321a'!K79" tooltip="Click to drilldown" display="'260321a'!K79" xr:uid="{00000000-0004-0000-0A00-00007D010000}"/>
    <hyperlink ref="L79" location="'260321a'!L79" tooltip="Click to drilldown" display="'260321a'!L79" xr:uid="{00000000-0004-0000-0A00-00007E010000}"/>
    <hyperlink ref="M79" location="'260321a'!M79" tooltip="Click to drilldown" display="'260321a'!M79" xr:uid="{00000000-0004-0000-0A00-00007F010000}"/>
    <hyperlink ref="B80" location="'260321a'!B80" tooltip="Click to drilldown" display="'260321a'!B80" xr:uid="{00000000-0004-0000-0A00-000080010000}"/>
    <hyperlink ref="C80" location="'260321a'!C80" tooltip="Click to drilldown" display="'260321a'!C80" xr:uid="{00000000-0004-0000-0A00-000081010000}"/>
    <hyperlink ref="D80" location="'260321a'!D80" tooltip="Click to drilldown" display="'260321a'!D80" xr:uid="{00000000-0004-0000-0A00-000082010000}"/>
    <hyperlink ref="E80" location="'260321a'!E80" tooltip="Click to drilldown" display="'260321a'!E80" xr:uid="{00000000-0004-0000-0A00-000083010000}"/>
    <hyperlink ref="F80" location="'260321a'!F80" tooltip="Click to drilldown" display="'260321a'!F80" xr:uid="{00000000-0004-0000-0A00-000084010000}"/>
    <hyperlink ref="G80" location="'260321a'!G80" tooltip="Click to drilldown" display="'260321a'!G80" xr:uid="{00000000-0004-0000-0A00-000085010000}"/>
    <hyperlink ref="H80" location="'260321a'!H80" tooltip="Click to drilldown" display="'260321a'!H80" xr:uid="{00000000-0004-0000-0A00-000086010000}"/>
    <hyperlink ref="I80" location="'260321a'!I80" tooltip="Click to drilldown" display="'260321a'!I80" xr:uid="{00000000-0004-0000-0A00-000087010000}"/>
    <hyperlink ref="J80" location="'260321a'!J80" tooltip="Click to drilldown" display="'260321a'!J80" xr:uid="{00000000-0004-0000-0A00-000088010000}"/>
    <hyperlink ref="K80" location="'260321a'!K80" tooltip="Click to drilldown" display="'260321a'!K80" xr:uid="{00000000-0004-0000-0A00-000089010000}"/>
    <hyperlink ref="L80" location="'260321a'!L80" tooltip="Click to drilldown" display="'260321a'!L80" xr:uid="{00000000-0004-0000-0A00-00008A010000}"/>
    <hyperlink ref="M80" location="'260321a'!M80" tooltip="Click to drilldown" display="'260321a'!M80" xr:uid="{00000000-0004-0000-0A00-00008B010000}"/>
    <hyperlink ref="B81" location="'260321a'!B81" tooltip="Click to drilldown" display="'260321a'!B81" xr:uid="{00000000-0004-0000-0A00-00008C010000}"/>
    <hyperlink ref="C81" location="'260321a'!C81" tooltip="Click to drilldown" display="'260321a'!C81" xr:uid="{00000000-0004-0000-0A00-00008D010000}"/>
    <hyperlink ref="D81" location="'260321a'!D81" tooltip="Click to drilldown" display="'260321a'!D81" xr:uid="{00000000-0004-0000-0A00-00008E010000}"/>
    <hyperlink ref="E81" location="'260321a'!E81" tooltip="Click to drilldown" display="'260321a'!E81" xr:uid="{00000000-0004-0000-0A00-00008F010000}"/>
    <hyperlink ref="F81" location="'260321a'!F81" tooltip="Click to drilldown" display="'260321a'!F81" xr:uid="{00000000-0004-0000-0A00-000090010000}"/>
    <hyperlink ref="G81" location="'260321a'!G81" tooltip="Click to drilldown" display="'260321a'!G81" xr:uid="{00000000-0004-0000-0A00-000091010000}"/>
    <hyperlink ref="H81" location="'260321a'!H81" tooltip="Click to drilldown" display="'260321a'!H81" xr:uid="{00000000-0004-0000-0A00-000092010000}"/>
    <hyperlink ref="I81" location="'260321a'!I81" tooltip="Click to drilldown" display="'260321a'!I81" xr:uid="{00000000-0004-0000-0A00-000093010000}"/>
    <hyperlink ref="J81" location="'260321a'!J81" tooltip="Click to drilldown" display="'260321a'!J81" xr:uid="{00000000-0004-0000-0A00-000094010000}"/>
    <hyperlink ref="K81" location="'260321a'!K81" tooltip="Click to drilldown" display="'260321a'!K81" xr:uid="{00000000-0004-0000-0A00-000095010000}"/>
    <hyperlink ref="L81" location="'260321a'!L81" tooltip="Click to drilldown" display="'260321a'!L81" xr:uid="{00000000-0004-0000-0A00-000096010000}"/>
    <hyperlink ref="M81" location="'260321a'!M81" tooltip="Click to drilldown" display="'260321a'!M81" xr:uid="{00000000-0004-0000-0A00-000097010000}"/>
    <hyperlink ref="B82" location="'260321a'!B82" tooltip="Click to drilldown" display="'260321a'!B82" xr:uid="{00000000-0004-0000-0A00-000098010000}"/>
    <hyperlink ref="C82" location="'260321a'!C82" tooltip="Click to drilldown" display="'260321a'!C82" xr:uid="{00000000-0004-0000-0A00-000099010000}"/>
    <hyperlink ref="D82" location="'260321a'!D82" tooltip="Click to drilldown" display="'260321a'!D82" xr:uid="{00000000-0004-0000-0A00-00009A010000}"/>
    <hyperlink ref="E82" location="'260321a'!E82" tooltip="Click to drilldown" display="'260321a'!E82" xr:uid="{00000000-0004-0000-0A00-00009B010000}"/>
    <hyperlink ref="F82" location="'260321a'!F82" tooltip="Click to drilldown" display="'260321a'!F82" xr:uid="{00000000-0004-0000-0A00-00009C010000}"/>
    <hyperlink ref="G82" location="'260321a'!G82" tooltip="Click to drilldown" display="'260321a'!G82" xr:uid="{00000000-0004-0000-0A00-00009D010000}"/>
    <hyperlink ref="H82" location="'260321a'!H82" tooltip="Click to drilldown" display="'260321a'!H82" xr:uid="{00000000-0004-0000-0A00-00009E010000}"/>
    <hyperlink ref="I82" location="'260321a'!I82" tooltip="Click to drilldown" display="'260321a'!I82" xr:uid="{00000000-0004-0000-0A00-00009F010000}"/>
    <hyperlink ref="J82" location="'260321a'!J82" tooltip="Click to drilldown" display="'260321a'!J82" xr:uid="{00000000-0004-0000-0A00-0000A0010000}"/>
    <hyperlink ref="K82" location="'260321a'!K82" tooltip="Click to drilldown" display="'260321a'!K82" xr:uid="{00000000-0004-0000-0A00-0000A1010000}"/>
    <hyperlink ref="L82" location="'260321a'!L82" tooltip="Click to drilldown" display="'260321a'!L82" xr:uid="{00000000-0004-0000-0A00-0000A2010000}"/>
    <hyperlink ref="M82" location="'260321a'!M82" tooltip="Click to drilldown" display="'260321a'!M82" xr:uid="{00000000-0004-0000-0A00-0000A3010000}"/>
    <hyperlink ref="B92" location="'260321a'!B92" tooltip="Click to drilldown" display="'260321a'!B92" xr:uid="{00000000-0004-0000-0A00-0000A4010000}"/>
    <hyperlink ref="C92" location="'260321a'!C92" tooltip="Click to drilldown" display="'260321a'!C92" xr:uid="{00000000-0004-0000-0A00-0000A5010000}"/>
    <hyperlink ref="D92" location="'260321a'!D92" tooltip="Click to drilldown" display="'260321a'!D92" xr:uid="{00000000-0004-0000-0A00-0000A6010000}"/>
    <hyperlink ref="E92" location="'260321a'!E92" tooltip="Click to drilldown" display="'260321a'!E92" xr:uid="{00000000-0004-0000-0A00-0000A7010000}"/>
    <hyperlink ref="F92" location="'260321a'!F92" tooltip="Click to drilldown" display="'260321a'!F92" xr:uid="{00000000-0004-0000-0A00-0000A8010000}"/>
    <hyperlink ref="G92" location="'260321a'!G92" tooltip="Click to drilldown" display="'260321a'!G92" xr:uid="{00000000-0004-0000-0A00-0000A9010000}"/>
    <hyperlink ref="H92" location="'260321a'!H92" tooltip="Click to drilldown" display="'260321a'!H92" xr:uid="{00000000-0004-0000-0A00-0000AA010000}"/>
    <hyperlink ref="I92" location="'260321a'!I92" tooltip="Click to drilldown" display="'260321a'!I92" xr:uid="{00000000-0004-0000-0A00-0000AB010000}"/>
    <hyperlink ref="J92" location="'260321a'!J92" tooltip="Click to drilldown" display="'260321a'!J92" xr:uid="{00000000-0004-0000-0A00-0000AC010000}"/>
    <hyperlink ref="K92" location="'260321a'!K92" tooltip="Click to drilldown" display="'260321a'!K92" xr:uid="{00000000-0004-0000-0A00-0000AD010000}"/>
    <hyperlink ref="L92" location="'260321a'!L92" tooltip="Click to drilldown" display="'260321a'!L92" xr:uid="{00000000-0004-0000-0A00-0000AE010000}"/>
    <hyperlink ref="M92" location="'260321a'!M92" tooltip="Click to drilldown" display="'260321a'!M92" xr:uid="{00000000-0004-0000-0A00-0000AF010000}"/>
    <hyperlink ref="B96" location="'260321a'!B96" tooltip="Click to drilldown" display="'260321a'!B96" xr:uid="{00000000-0004-0000-0A00-0000B0010000}"/>
    <hyperlink ref="C96" location="'260321a'!C96" tooltip="Click to drilldown" display="'260321a'!C96" xr:uid="{00000000-0004-0000-0A00-0000B1010000}"/>
    <hyperlink ref="D96" location="'260321a'!D96" tooltip="Click to drilldown" display="'260321a'!D96" xr:uid="{00000000-0004-0000-0A00-0000B2010000}"/>
    <hyperlink ref="E96" location="'260321a'!E96" tooltip="Click to drilldown" display="'260321a'!E96" xr:uid="{00000000-0004-0000-0A00-0000B3010000}"/>
    <hyperlink ref="F96" location="'260321a'!F96" tooltip="Click to drilldown" display="'260321a'!F96" xr:uid="{00000000-0004-0000-0A00-0000B4010000}"/>
    <hyperlink ref="G96" location="'260321a'!G96" tooltip="Click to drilldown" display="'260321a'!G96" xr:uid="{00000000-0004-0000-0A00-0000B5010000}"/>
    <hyperlink ref="H96" location="'260321a'!H96" tooltip="Click to drilldown" display="'260321a'!H96" xr:uid="{00000000-0004-0000-0A00-0000B6010000}"/>
    <hyperlink ref="I96" location="'260321a'!I96" tooltip="Click to drilldown" display="'260321a'!I96" xr:uid="{00000000-0004-0000-0A00-0000B7010000}"/>
    <hyperlink ref="J96" location="'260321a'!J96" tooltip="Click to drilldown" display="'260321a'!J96" xr:uid="{00000000-0004-0000-0A00-0000B8010000}"/>
    <hyperlink ref="K96" location="'260321a'!K96" tooltip="Click to drilldown" display="'260321a'!K96" xr:uid="{00000000-0004-0000-0A00-0000B9010000}"/>
    <hyperlink ref="L96" location="'260321a'!L96" tooltip="Click to drilldown" display="'260321a'!L96" xr:uid="{00000000-0004-0000-0A00-0000BA010000}"/>
    <hyperlink ref="M96" location="'260321a'!M96" tooltip="Click to drilldown" display="'260321a'!M96" xr:uid="{00000000-0004-0000-0A00-0000BB010000}"/>
    <hyperlink ref="B105" location="'260321a'!B105" tooltip="Click to drilldown" display="'260321a'!B105" xr:uid="{00000000-0004-0000-0A00-0000BC010000}"/>
    <hyperlink ref="C105" location="'260321a'!C105" tooltip="Click to drilldown" display="'260321a'!C105" xr:uid="{00000000-0004-0000-0A00-0000BD010000}"/>
    <hyperlink ref="D105" location="'260321a'!D105" tooltip="Click to drilldown" display="'260321a'!D105" xr:uid="{00000000-0004-0000-0A00-0000BE010000}"/>
    <hyperlink ref="E105" location="'260321a'!E105" tooltip="Click to drilldown" display="'260321a'!E105" xr:uid="{00000000-0004-0000-0A00-0000BF010000}"/>
    <hyperlink ref="F105" location="'260321a'!F105" tooltip="Click to drilldown" display="'260321a'!F105" xr:uid="{00000000-0004-0000-0A00-0000C0010000}"/>
    <hyperlink ref="G105" location="'260321a'!G105" tooltip="Click to drilldown" display="'260321a'!G105" xr:uid="{00000000-0004-0000-0A00-0000C1010000}"/>
    <hyperlink ref="H105" location="'260321a'!H105" tooltip="Click to drilldown" display="'260321a'!H105" xr:uid="{00000000-0004-0000-0A00-0000C2010000}"/>
    <hyperlink ref="I105" location="'260321a'!I105" tooltip="Click to drilldown" display="'260321a'!I105" xr:uid="{00000000-0004-0000-0A00-0000C3010000}"/>
    <hyperlink ref="J105" location="'260321a'!J105" tooltip="Click to drilldown" display="'260321a'!J105" xr:uid="{00000000-0004-0000-0A00-0000C4010000}"/>
    <hyperlink ref="K105" location="'260321a'!K105" tooltip="Click to drilldown" display="'260321a'!K105" xr:uid="{00000000-0004-0000-0A00-0000C5010000}"/>
    <hyperlink ref="L105" location="'260321a'!L105" tooltip="Click to drilldown" display="'260321a'!L105" xr:uid="{00000000-0004-0000-0A00-0000C6010000}"/>
    <hyperlink ref="M105" location="'260321a'!M105" tooltip="Click to drilldown" display="'260321a'!M105" xr:uid="{00000000-0004-0000-0A00-0000C7010000}"/>
    <hyperlink ref="B117" location="'260321a'!B117" tooltip="Click to drilldown" display="'260321a'!B117" xr:uid="{00000000-0004-0000-0A00-0000C8010000}"/>
    <hyperlink ref="C117" location="'260321a'!C117" tooltip="Click to drilldown" display="'260321a'!C117" xr:uid="{00000000-0004-0000-0A00-0000C9010000}"/>
    <hyperlink ref="D117" location="'260321a'!D117" tooltip="Click to drilldown" display="'260321a'!D117" xr:uid="{00000000-0004-0000-0A00-0000CA010000}"/>
    <hyperlink ref="E117" location="'260321a'!E117" tooltip="Click to drilldown" display="'260321a'!E117" xr:uid="{00000000-0004-0000-0A00-0000CB010000}"/>
    <hyperlink ref="F117" location="'260321a'!F117" tooltip="Click to drilldown" display="'260321a'!F117" xr:uid="{00000000-0004-0000-0A00-0000CC010000}"/>
    <hyperlink ref="G117" location="'260321a'!G117" tooltip="Click to drilldown" display="'260321a'!G117" xr:uid="{00000000-0004-0000-0A00-0000CD010000}"/>
    <hyperlink ref="H117" location="'260321a'!H117" tooltip="Click to drilldown" display="'260321a'!H117" xr:uid="{00000000-0004-0000-0A00-0000CE010000}"/>
    <hyperlink ref="I117" location="'260321a'!I117" tooltip="Click to drilldown" display="'260321a'!I117" xr:uid="{00000000-0004-0000-0A00-0000CF010000}"/>
    <hyperlink ref="J117" location="'260321a'!J117" tooltip="Click to drilldown" display="'260321a'!J117" xr:uid="{00000000-0004-0000-0A00-0000D0010000}"/>
    <hyperlink ref="K117" location="'260321a'!K117" tooltip="Click to drilldown" display="'260321a'!K117" xr:uid="{00000000-0004-0000-0A00-0000D1010000}"/>
    <hyperlink ref="L117" location="'260321a'!L117" tooltip="Click to drilldown" display="'260321a'!L117" xr:uid="{00000000-0004-0000-0A00-0000D2010000}"/>
    <hyperlink ref="M117" location="'260321a'!M117" tooltip="Click to drilldown" display="'260321a'!M117" xr:uid="{00000000-0004-0000-0A00-0000D3010000}"/>
    <hyperlink ref="B118" location="'260321a'!B118" tooltip="Click to drilldown" display="'260321a'!B118" xr:uid="{00000000-0004-0000-0A00-0000D4010000}"/>
    <hyperlink ref="C118" location="'260321a'!C118" tooltip="Click to drilldown" display="'260321a'!C118" xr:uid="{00000000-0004-0000-0A00-0000D5010000}"/>
    <hyperlink ref="D118" location="'260321a'!D118" tooltip="Click to drilldown" display="'260321a'!D118" xr:uid="{00000000-0004-0000-0A00-0000D6010000}"/>
    <hyperlink ref="E118" location="'260321a'!E118" tooltip="Click to drilldown" display="'260321a'!E118" xr:uid="{00000000-0004-0000-0A00-0000D7010000}"/>
    <hyperlink ref="F118" location="'260321a'!F118" tooltip="Click to drilldown" display="'260321a'!F118" xr:uid="{00000000-0004-0000-0A00-0000D8010000}"/>
    <hyperlink ref="G118" location="'260321a'!G118" tooltip="Click to drilldown" display="'260321a'!G118" xr:uid="{00000000-0004-0000-0A00-0000D9010000}"/>
    <hyperlink ref="H118" location="'260321a'!H118" tooltip="Click to drilldown" display="'260321a'!H118" xr:uid="{00000000-0004-0000-0A00-0000DA010000}"/>
    <hyperlink ref="I118" location="'260321a'!I118" tooltip="Click to drilldown" display="'260321a'!I118" xr:uid="{00000000-0004-0000-0A00-0000DB010000}"/>
    <hyperlink ref="J118" location="'260321a'!J118" tooltip="Click to drilldown" display="'260321a'!J118" xr:uid="{00000000-0004-0000-0A00-0000DC010000}"/>
    <hyperlink ref="K118" location="'260321a'!K118" tooltip="Click to drilldown" display="'260321a'!K118" xr:uid="{00000000-0004-0000-0A00-0000DD010000}"/>
    <hyperlink ref="L118" location="'260321a'!L118" tooltip="Click to drilldown" display="'260321a'!L118" xr:uid="{00000000-0004-0000-0A00-0000DE010000}"/>
    <hyperlink ref="M118" location="'260321a'!M118" tooltip="Click to drilldown" display="'260321a'!M118" xr:uid="{00000000-0004-0000-0A00-0000DF010000}"/>
    <hyperlink ref="B119" location="'260321a'!B119" tooltip="Click to drilldown" display="'260321a'!B119" xr:uid="{00000000-0004-0000-0A00-0000E0010000}"/>
    <hyperlink ref="C119" location="'260321a'!C119" tooltip="Click to drilldown" display="'260321a'!C119" xr:uid="{00000000-0004-0000-0A00-0000E1010000}"/>
    <hyperlink ref="D119" location="'260321a'!D119" tooltip="Click to drilldown" display="'260321a'!D119" xr:uid="{00000000-0004-0000-0A00-0000E2010000}"/>
    <hyperlink ref="E119" location="'260321a'!E119" tooltip="Click to drilldown" display="'260321a'!E119" xr:uid="{00000000-0004-0000-0A00-0000E3010000}"/>
    <hyperlink ref="F119" location="'260321a'!F119" tooltip="Click to drilldown" display="'260321a'!F119" xr:uid="{00000000-0004-0000-0A00-0000E4010000}"/>
    <hyperlink ref="G119" location="'260321a'!G119" tooltip="Click to drilldown" display="'260321a'!G119" xr:uid="{00000000-0004-0000-0A00-0000E5010000}"/>
    <hyperlink ref="H119" location="'260321a'!H119" tooltip="Click to drilldown" display="'260321a'!H119" xr:uid="{00000000-0004-0000-0A00-0000E6010000}"/>
    <hyperlink ref="I119" location="'260321a'!I119" tooltip="Click to drilldown" display="'260321a'!I119" xr:uid="{00000000-0004-0000-0A00-0000E7010000}"/>
    <hyperlink ref="J119" location="'260321a'!J119" tooltip="Click to drilldown" display="'260321a'!J119" xr:uid="{00000000-0004-0000-0A00-0000E8010000}"/>
    <hyperlink ref="K119" location="'260321a'!K119" tooltip="Click to drilldown" display="'260321a'!K119" xr:uid="{00000000-0004-0000-0A00-0000E9010000}"/>
    <hyperlink ref="L119" location="'260321a'!L119" tooltip="Click to drilldown" display="'260321a'!L119" xr:uid="{00000000-0004-0000-0A00-0000EA010000}"/>
    <hyperlink ref="M119" location="'260321a'!M119" tooltip="Click to drilldown" display="'260321a'!M119" xr:uid="{00000000-0004-0000-0A00-0000EB010000}"/>
    <hyperlink ref="B120" location="'260321a'!B120" tooltip="Click to drilldown" display="'260321a'!B120" xr:uid="{00000000-0004-0000-0A00-0000EC010000}"/>
    <hyperlink ref="C120" location="'260321a'!C120" tooltip="Click to drilldown" display="'260321a'!C120" xr:uid="{00000000-0004-0000-0A00-0000ED010000}"/>
    <hyperlink ref="D120" location="'260321a'!D120" tooltip="Click to drilldown" display="'260321a'!D120" xr:uid="{00000000-0004-0000-0A00-0000EE010000}"/>
    <hyperlink ref="E120" location="'260321a'!E120" tooltip="Click to drilldown" display="'260321a'!E120" xr:uid="{00000000-0004-0000-0A00-0000EF010000}"/>
    <hyperlink ref="F120" location="'260321a'!F120" tooltip="Click to drilldown" display="'260321a'!F120" xr:uid="{00000000-0004-0000-0A00-0000F0010000}"/>
    <hyperlink ref="G120" location="'260321a'!G120" tooltip="Click to drilldown" display="'260321a'!G120" xr:uid="{00000000-0004-0000-0A00-0000F1010000}"/>
    <hyperlink ref="H120" location="'260321a'!H120" tooltip="Click to drilldown" display="'260321a'!H120" xr:uid="{00000000-0004-0000-0A00-0000F2010000}"/>
    <hyperlink ref="I120" location="'260321a'!I120" tooltip="Click to drilldown" display="'260321a'!I120" xr:uid="{00000000-0004-0000-0A00-0000F3010000}"/>
    <hyperlink ref="J120" location="'260321a'!J120" tooltip="Click to drilldown" display="'260321a'!J120" xr:uid="{00000000-0004-0000-0A00-0000F4010000}"/>
    <hyperlink ref="K120" location="'260321a'!K120" tooltip="Click to drilldown" display="'260321a'!K120" xr:uid="{00000000-0004-0000-0A00-0000F5010000}"/>
    <hyperlink ref="L120" location="'260321a'!L120" tooltip="Click to drilldown" display="'260321a'!L120" xr:uid="{00000000-0004-0000-0A00-0000F6010000}"/>
    <hyperlink ref="M120" location="'260321a'!M120" tooltip="Click to drilldown" display="'260321a'!M120" xr:uid="{00000000-0004-0000-0A00-0000F7010000}"/>
    <hyperlink ref="B121" location="'260321a'!B121" tooltip="Click to drilldown" display="'260321a'!B121" xr:uid="{00000000-0004-0000-0A00-0000F8010000}"/>
    <hyperlink ref="C121" location="'260321a'!C121" tooltip="Click to drilldown" display="'260321a'!C121" xr:uid="{00000000-0004-0000-0A00-0000F9010000}"/>
    <hyperlink ref="D121" location="'260321a'!D121" tooltip="Click to drilldown" display="'260321a'!D121" xr:uid="{00000000-0004-0000-0A00-0000FA010000}"/>
    <hyperlink ref="E121" location="'260321a'!E121" tooltip="Click to drilldown" display="'260321a'!E121" xr:uid="{00000000-0004-0000-0A00-0000FB010000}"/>
    <hyperlink ref="F121" location="'260321a'!F121" tooltip="Click to drilldown" display="'260321a'!F121" xr:uid="{00000000-0004-0000-0A00-0000FC010000}"/>
    <hyperlink ref="G121" location="'260321a'!G121" tooltip="Click to drilldown" display="'260321a'!G121" xr:uid="{00000000-0004-0000-0A00-0000FD010000}"/>
    <hyperlink ref="H121" location="'260321a'!H121" tooltip="Click to drilldown" display="'260321a'!H121" xr:uid="{00000000-0004-0000-0A00-0000FE010000}"/>
    <hyperlink ref="I121" location="'260321a'!I121" tooltip="Click to drilldown" display="'260321a'!I121" xr:uid="{00000000-0004-0000-0A00-0000FF010000}"/>
    <hyperlink ref="J121" location="'260321a'!J121" tooltip="Click to drilldown" display="'260321a'!J121" xr:uid="{00000000-0004-0000-0A00-000000020000}"/>
    <hyperlink ref="K121" location="'260321a'!K121" tooltip="Click to drilldown" display="'260321a'!K121" xr:uid="{00000000-0004-0000-0A00-000001020000}"/>
    <hyperlink ref="L121" location="'260321a'!L121" tooltip="Click to drilldown" display="'260321a'!L121" xr:uid="{00000000-0004-0000-0A00-000002020000}"/>
    <hyperlink ref="M121" location="'260321a'!M121" tooltip="Click to drilldown" display="'260321a'!M121" xr:uid="{00000000-0004-0000-0A00-000003020000}"/>
    <hyperlink ref="B122" location="'260321a'!B122" tooltip="Click to drilldown" display="'260321a'!B122" xr:uid="{00000000-0004-0000-0A00-000004020000}"/>
    <hyperlink ref="C122" location="'260321a'!C122" tooltip="Click to drilldown" display="'260321a'!C122" xr:uid="{00000000-0004-0000-0A00-000005020000}"/>
    <hyperlink ref="D122" location="'260321a'!D122" tooltip="Click to drilldown" display="'260321a'!D122" xr:uid="{00000000-0004-0000-0A00-000006020000}"/>
    <hyperlink ref="E122" location="'260321a'!E122" tooltip="Click to drilldown" display="'260321a'!E122" xr:uid="{00000000-0004-0000-0A00-000007020000}"/>
    <hyperlink ref="F122" location="'260321a'!F122" tooltip="Click to drilldown" display="'260321a'!F122" xr:uid="{00000000-0004-0000-0A00-000008020000}"/>
    <hyperlink ref="G122" location="'260321a'!G122" tooltip="Click to drilldown" display="'260321a'!G122" xr:uid="{00000000-0004-0000-0A00-000009020000}"/>
    <hyperlink ref="H122" location="'260321a'!H122" tooltip="Click to drilldown" display="'260321a'!H122" xr:uid="{00000000-0004-0000-0A00-00000A020000}"/>
    <hyperlink ref="I122" location="'260321a'!I122" tooltip="Click to drilldown" display="'260321a'!I122" xr:uid="{00000000-0004-0000-0A00-00000B020000}"/>
    <hyperlink ref="J122" location="'260321a'!J122" tooltip="Click to drilldown" display="'260321a'!J122" xr:uid="{00000000-0004-0000-0A00-00000C020000}"/>
    <hyperlink ref="K122" location="'260321a'!K122" tooltip="Click to drilldown" display="'260321a'!K122" xr:uid="{00000000-0004-0000-0A00-00000D020000}"/>
    <hyperlink ref="L122" location="'260321a'!L122" tooltip="Click to drilldown" display="'260321a'!L122" xr:uid="{00000000-0004-0000-0A00-00000E020000}"/>
    <hyperlink ref="M122" location="'260321a'!M122" tooltip="Click to drilldown" display="'260321a'!M122" xr:uid="{00000000-0004-0000-0A00-00000F020000}"/>
    <hyperlink ref="B126" location="'260321a'!B126" tooltip="Click to drilldown" display="'260321a'!B126" xr:uid="{00000000-0004-0000-0A00-000010020000}"/>
    <hyperlink ref="C126" location="'260321a'!C126" tooltip="Click to drilldown" display="'260321a'!C126" xr:uid="{00000000-0004-0000-0A00-000011020000}"/>
    <hyperlink ref="D126" location="'260321a'!D126" tooltip="Click to drilldown" display="'260321a'!D126" xr:uid="{00000000-0004-0000-0A00-000012020000}"/>
    <hyperlink ref="E126" location="'260321a'!E126" tooltip="Click to drilldown" display="'260321a'!E126" xr:uid="{00000000-0004-0000-0A00-000013020000}"/>
    <hyperlink ref="F126" location="'260321a'!F126" tooltip="Click to drilldown" display="'260321a'!F126" xr:uid="{00000000-0004-0000-0A00-000014020000}"/>
    <hyperlink ref="G126" location="'260321a'!G126" tooltip="Click to drilldown" display="'260321a'!G126" xr:uid="{00000000-0004-0000-0A00-000015020000}"/>
    <hyperlink ref="H126" location="'260321a'!H126" tooltip="Click to drilldown" display="'260321a'!H126" xr:uid="{00000000-0004-0000-0A00-000016020000}"/>
    <hyperlink ref="I126" location="'260321a'!I126" tooltip="Click to drilldown" display="'260321a'!I126" xr:uid="{00000000-0004-0000-0A00-000017020000}"/>
    <hyperlink ref="J126" location="'260321a'!J126" tooltip="Click to drilldown" display="'260321a'!J126" xr:uid="{00000000-0004-0000-0A00-000018020000}"/>
    <hyperlink ref="K126" location="'260321a'!K126" tooltip="Click to drilldown" display="'260321a'!K126" xr:uid="{00000000-0004-0000-0A00-000019020000}"/>
    <hyperlink ref="L126" location="'260321a'!L126" tooltip="Click to drilldown" display="'260321a'!L126" xr:uid="{00000000-0004-0000-0A00-00001A020000}"/>
    <hyperlink ref="M126" location="'260321a'!M126" tooltip="Click to drilldown" display="'260321a'!M126" xr:uid="{00000000-0004-0000-0A00-00001B020000}"/>
    <hyperlink ref="B127" location="'260321a'!B127" tooltip="Click to drilldown" display="'260321a'!B127" xr:uid="{00000000-0004-0000-0A00-00001C020000}"/>
    <hyperlink ref="C127" location="'260321a'!C127" tooltip="Click to drilldown" display="'260321a'!C127" xr:uid="{00000000-0004-0000-0A00-00001D020000}"/>
    <hyperlink ref="D127" location="'260321a'!D127" tooltip="Click to drilldown" display="'260321a'!D127" xr:uid="{00000000-0004-0000-0A00-00001E020000}"/>
    <hyperlink ref="E127" location="'260321a'!E127" tooltip="Click to drilldown" display="'260321a'!E127" xr:uid="{00000000-0004-0000-0A00-00001F020000}"/>
    <hyperlink ref="F127" location="'260321a'!F127" tooltip="Click to drilldown" display="'260321a'!F127" xr:uid="{00000000-0004-0000-0A00-000020020000}"/>
    <hyperlink ref="G127" location="'260321a'!G127" tooltip="Click to drilldown" display="'260321a'!G127" xr:uid="{00000000-0004-0000-0A00-000021020000}"/>
    <hyperlink ref="H127" location="'260321a'!H127" tooltip="Click to drilldown" display="'260321a'!H127" xr:uid="{00000000-0004-0000-0A00-000022020000}"/>
    <hyperlink ref="I127" location="'260321a'!I127" tooltip="Click to drilldown" display="'260321a'!I127" xr:uid="{00000000-0004-0000-0A00-000023020000}"/>
    <hyperlink ref="J127" location="'260321a'!J127" tooltip="Click to drilldown" display="'260321a'!J127" xr:uid="{00000000-0004-0000-0A00-000024020000}"/>
    <hyperlink ref="K127" location="'260321a'!K127" tooltip="Click to drilldown" display="'260321a'!K127" xr:uid="{00000000-0004-0000-0A00-000025020000}"/>
    <hyperlink ref="L127" location="'260321a'!L127" tooltip="Click to drilldown" display="'260321a'!L127" xr:uid="{00000000-0004-0000-0A00-000026020000}"/>
    <hyperlink ref="M127" location="'260321a'!M127" tooltip="Click to drilldown" display="'260321a'!M127" xr:uid="{00000000-0004-0000-0A00-000027020000}"/>
    <hyperlink ref="B128" location="'260321a'!B128" tooltip="Click to drilldown" display="'260321a'!B128" xr:uid="{00000000-0004-0000-0A00-000028020000}"/>
    <hyperlink ref="C128" location="'260321a'!C128" tooltip="Click to drilldown" display="'260321a'!C128" xr:uid="{00000000-0004-0000-0A00-000029020000}"/>
    <hyperlink ref="D128" location="'260321a'!D128" tooltip="Click to drilldown" display="'260321a'!D128" xr:uid="{00000000-0004-0000-0A00-00002A020000}"/>
    <hyperlink ref="E128" location="'260321a'!E128" tooltip="Click to drilldown" display="'260321a'!E128" xr:uid="{00000000-0004-0000-0A00-00002B020000}"/>
    <hyperlink ref="F128" location="'260321a'!F128" tooltip="Click to drilldown" display="'260321a'!F128" xr:uid="{00000000-0004-0000-0A00-00002C020000}"/>
    <hyperlink ref="G128" location="'260321a'!G128" tooltip="Click to drilldown" display="'260321a'!G128" xr:uid="{00000000-0004-0000-0A00-00002D020000}"/>
    <hyperlink ref="H128" location="'260321a'!H128" tooltip="Click to drilldown" display="'260321a'!H128" xr:uid="{00000000-0004-0000-0A00-00002E020000}"/>
    <hyperlink ref="I128" location="'260321a'!I128" tooltip="Click to drilldown" display="'260321a'!I128" xr:uid="{00000000-0004-0000-0A00-00002F020000}"/>
    <hyperlink ref="J128" location="'260321a'!J128" tooltip="Click to drilldown" display="'260321a'!J128" xr:uid="{00000000-0004-0000-0A00-000030020000}"/>
    <hyperlink ref="K128" location="'260321a'!K128" tooltip="Click to drilldown" display="'260321a'!K128" xr:uid="{00000000-0004-0000-0A00-000031020000}"/>
    <hyperlink ref="L128" location="'260321a'!L128" tooltip="Click to drilldown" display="'260321a'!L128" xr:uid="{00000000-0004-0000-0A00-000032020000}"/>
    <hyperlink ref="M128" location="'260321a'!M128" tooltip="Click to drilldown" display="'260321a'!M128" xr:uid="{00000000-0004-0000-0A00-000033020000}"/>
    <hyperlink ref="B129" location="'260321a'!B129" tooltip="Click to drilldown" display="'260321a'!B129" xr:uid="{00000000-0004-0000-0A00-000034020000}"/>
    <hyperlink ref="C129" location="'260321a'!C129" tooltip="Click to drilldown" display="'260321a'!C129" xr:uid="{00000000-0004-0000-0A00-000035020000}"/>
    <hyperlink ref="D129" location="'260321a'!D129" tooltip="Click to drilldown" display="'260321a'!D129" xr:uid="{00000000-0004-0000-0A00-000036020000}"/>
    <hyperlink ref="E129" location="'260321a'!E129" tooltip="Click to drilldown" display="'260321a'!E129" xr:uid="{00000000-0004-0000-0A00-000037020000}"/>
    <hyperlink ref="F129" location="'260321a'!F129" tooltip="Click to drilldown" display="'260321a'!F129" xr:uid="{00000000-0004-0000-0A00-000038020000}"/>
    <hyperlink ref="G129" location="'260321a'!G129" tooltip="Click to drilldown" display="'260321a'!G129" xr:uid="{00000000-0004-0000-0A00-000039020000}"/>
    <hyperlink ref="H129" location="'260321a'!H129" tooltip="Click to drilldown" display="'260321a'!H129" xr:uid="{00000000-0004-0000-0A00-00003A020000}"/>
    <hyperlink ref="I129" location="'260321a'!I129" tooltip="Click to drilldown" display="'260321a'!I129" xr:uid="{00000000-0004-0000-0A00-00003B020000}"/>
    <hyperlink ref="J129" location="'260321a'!J129" tooltip="Click to drilldown" display="'260321a'!J129" xr:uid="{00000000-0004-0000-0A00-00003C020000}"/>
    <hyperlink ref="K129" location="'260321a'!K129" tooltip="Click to drilldown" display="'260321a'!K129" xr:uid="{00000000-0004-0000-0A00-00003D020000}"/>
    <hyperlink ref="L129" location="'260321a'!L129" tooltip="Click to drilldown" display="'260321a'!L129" xr:uid="{00000000-0004-0000-0A00-00003E020000}"/>
    <hyperlink ref="M129" location="'260321a'!M129" tooltip="Click to drilldown" display="'260321a'!M129" xr:uid="{00000000-0004-0000-0A00-00003F020000}"/>
    <hyperlink ref="B130" location="'260321a'!B130" tooltip="Click to drilldown" display="'260321a'!B130" xr:uid="{00000000-0004-0000-0A00-000040020000}"/>
    <hyperlink ref="C130" location="'260321a'!C130" tooltip="Click to drilldown" display="'260321a'!C130" xr:uid="{00000000-0004-0000-0A00-000041020000}"/>
    <hyperlink ref="D130" location="'260321a'!D130" tooltip="Click to drilldown" display="'260321a'!D130" xr:uid="{00000000-0004-0000-0A00-000042020000}"/>
    <hyperlink ref="E130" location="'260321a'!E130" tooltip="Click to drilldown" display="'260321a'!E130" xr:uid="{00000000-0004-0000-0A00-000043020000}"/>
    <hyperlink ref="F130" location="'260321a'!F130" tooltip="Click to drilldown" display="'260321a'!F130" xr:uid="{00000000-0004-0000-0A00-000044020000}"/>
    <hyperlink ref="G130" location="'260321a'!G130" tooltip="Click to drilldown" display="'260321a'!G130" xr:uid="{00000000-0004-0000-0A00-000045020000}"/>
    <hyperlink ref="H130" location="'260321a'!H130" tooltip="Click to drilldown" display="'260321a'!H130" xr:uid="{00000000-0004-0000-0A00-000046020000}"/>
    <hyperlink ref="I130" location="'260321a'!I130" tooltip="Click to drilldown" display="'260321a'!I130" xr:uid="{00000000-0004-0000-0A00-000047020000}"/>
    <hyperlink ref="J130" location="'260321a'!J130" tooltip="Click to drilldown" display="'260321a'!J130" xr:uid="{00000000-0004-0000-0A00-000048020000}"/>
    <hyperlink ref="K130" location="'260321a'!K130" tooltip="Click to drilldown" display="'260321a'!K130" xr:uid="{00000000-0004-0000-0A00-000049020000}"/>
    <hyperlink ref="L130" location="'260321a'!L130" tooltip="Click to drilldown" display="'260321a'!L130" xr:uid="{00000000-0004-0000-0A00-00004A020000}"/>
    <hyperlink ref="M130" location="'260321a'!M130" tooltip="Click to drilldown" display="'260321a'!M130" xr:uid="{00000000-0004-0000-0A00-00004B020000}"/>
    <hyperlink ref="B131" location="'260321a'!B131" tooltip="Click to drilldown" display="'260321a'!B131" xr:uid="{00000000-0004-0000-0A00-00004C020000}"/>
    <hyperlink ref="C131" location="'260321a'!C131" tooltip="Click to drilldown" display="'260321a'!C131" xr:uid="{00000000-0004-0000-0A00-00004D020000}"/>
    <hyperlink ref="D131" location="'260321a'!D131" tooltip="Click to drilldown" display="'260321a'!D131" xr:uid="{00000000-0004-0000-0A00-00004E020000}"/>
    <hyperlink ref="E131" location="'260321a'!E131" tooltip="Click to drilldown" display="'260321a'!E131" xr:uid="{00000000-0004-0000-0A00-00004F020000}"/>
    <hyperlink ref="F131" location="'260321a'!F131" tooltip="Click to drilldown" display="'260321a'!F131" xr:uid="{00000000-0004-0000-0A00-000050020000}"/>
    <hyperlink ref="G131" location="'260321a'!G131" tooltip="Click to drilldown" display="'260321a'!G131" xr:uid="{00000000-0004-0000-0A00-000051020000}"/>
    <hyperlink ref="H131" location="'260321a'!H131" tooltip="Click to drilldown" display="'260321a'!H131" xr:uid="{00000000-0004-0000-0A00-000052020000}"/>
    <hyperlink ref="I131" location="'260321a'!I131" tooltip="Click to drilldown" display="'260321a'!I131" xr:uid="{00000000-0004-0000-0A00-000053020000}"/>
    <hyperlink ref="J131" location="'260321a'!J131" tooltip="Click to drilldown" display="'260321a'!J131" xr:uid="{00000000-0004-0000-0A00-000054020000}"/>
    <hyperlink ref="K131" location="'260321a'!K131" tooltip="Click to drilldown" display="'260321a'!K131" xr:uid="{00000000-0004-0000-0A00-000055020000}"/>
    <hyperlink ref="L131" location="'260321a'!L131" tooltip="Click to drilldown" display="'260321a'!L131" xr:uid="{00000000-0004-0000-0A00-000056020000}"/>
    <hyperlink ref="M131" location="'260321a'!M131" tooltip="Click to drilldown" display="'260321a'!M131" xr:uid="{00000000-0004-0000-0A00-000057020000}"/>
    <hyperlink ref="B136" location="'260321a'!B136" tooltip="Click to drilldown" display="'260321a'!B136" xr:uid="{00000000-0004-0000-0A00-000058020000}"/>
    <hyperlink ref="C136" location="'260321a'!C136" tooltip="Click to drilldown" display="'260321a'!C136" xr:uid="{00000000-0004-0000-0A00-000059020000}"/>
    <hyperlink ref="D136" location="'260321a'!D136" tooltip="Click to drilldown" display="'260321a'!D136" xr:uid="{00000000-0004-0000-0A00-00005A020000}"/>
    <hyperlink ref="E136" location="'260321a'!E136" tooltip="Click to drilldown" display="'260321a'!E136" xr:uid="{00000000-0004-0000-0A00-00005B020000}"/>
    <hyperlink ref="F136" location="'260321a'!F136" tooltip="Click to drilldown" display="'260321a'!F136" xr:uid="{00000000-0004-0000-0A00-00005C020000}"/>
    <hyperlink ref="G136" location="'260321a'!G136" tooltip="Click to drilldown" display="'260321a'!G136" xr:uid="{00000000-0004-0000-0A00-00005D020000}"/>
    <hyperlink ref="H136" location="'260321a'!H136" tooltip="Click to drilldown" display="'260321a'!H136" xr:uid="{00000000-0004-0000-0A00-00005E020000}"/>
    <hyperlink ref="I136" location="'260321a'!I136" tooltip="Click to drilldown" display="'260321a'!I136" xr:uid="{00000000-0004-0000-0A00-00005F020000}"/>
    <hyperlink ref="J136" location="'260321a'!J136" tooltip="Click to drilldown" display="'260321a'!J136" xr:uid="{00000000-0004-0000-0A00-000060020000}"/>
    <hyperlink ref="K136" location="'260321a'!K136" tooltip="Click to drilldown" display="'260321a'!K136" xr:uid="{00000000-0004-0000-0A00-000061020000}"/>
    <hyperlink ref="L136" location="'260321a'!L136" tooltip="Click to drilldown" display="'260321a'!L136" xr:uid="{00000000-0004-0000-0A00-000062020000}"/>
    <hyperlink ref="M136" location="'260321a'!M136" tooltip="Click to drilldown" display="'260321a'!M136" xr:uid="{00000000-0004-0000-0A00-000063020000}"/>
    <hyperlink ref="B142" location="'260321a'!B142" tooltip="Click to drilldown" display="'260321a'!B142" xr:uid="{00000000-0004-0000-0A00-000064020000}"/>
    <hyperlink ref="C142" location="'260321a'!C142" tooltip="Click to drilldown" display="'260321a'!C142" xr:uid="{00000000-0004-0000-0A00-000065020000}"/>
    <hyperlink ref="D142" location="'260321a'!D142" tooltip="Click to drilldown" display="'260321a'!D142" xr:uid="{00000000-0004-0000-0A00-000066020000}"/>
    <hyperlink ref="E142" location="'260321a'!E142" tooltip="Click to drilldown" display="'260321a'!E142" xr:uid="{00000000-0004-0000-0A00-000067020000}"/>
    <hyperlink ref="F142" location="'260321a'!F142" tooltip="Click to drilldown" display="'260321a'!F142" xr:uid="{00000000-0004-0000-0A00-000068020000}"/>
    <hyperlink ref="G142" location="'260321a'!G142" tooltip="Click to drilldown" display="'260321a'!G142" xr:uid="{00000000-0004-0000-0A00-000069020000}"/>
    <hyperlink ref="H142" location="'260321a'!H142" tooltip="Click to drilldown" display="'260321a'!H142" xr:uid="{00000000-0004-0000-0A00-00006A020000}"/>
    <hyperlink ref="I142" location="'260321a'!I142" tooltip="Click to drilldown" display="'260321a'!I142" xr:uid="{00000000-0004-0000-0A00-00006B020000}"/>
    <hyperlink ref="J142" location="'260321a'!J142" tooltip="Click to drilldown" display="'260321a'!J142" xr:uid="{00000000-0004-0000-0A00-00006C020000}"/>
    <hyperlink ref="K142" location="'260321a'!K142" tooltip="Click to drilldown" display="'260321a'!K142" xr:uid="{00000000-0004-0000-0A00-00006D020000}"/>
    <hyperlink ref="L142" location="'260321a'!L142" tooltip="Click to drilldown" display="'260321a'!L142" xr:uid="{00000000-0004-0000-0A00-00006E020000}"/>
    <hyperlink ref="M142" location="'260321a'!M142" tooltip="Click to drilldown" display="'260321a'!M142" xr:uid="{00000000-0004-0000-0A00-00006F020000}"/>
    <hyperlink ref="B146" location="'260321a'!B146" tooltip="Click to drilldown" display="'260321a'!B146" xr:uid="{00000000-0004-0000-0A00-000070020000}"/>
    <hyperlink ref="C146" location="'260321a'!C146" tooltip="Click to drilldown" display="'260321a'!C146" xr:uid="{00000000-0004-0000-0A00-000071020000}"/>
    <hyperlink ref="D146" location="'260321a'!D146" tooltip="Click to drilldown" display="'260321a'!D146" xr:uid="{00000000-0004-0000-0A00-000072020000}"/>
    <hyperlink ref="E146" location="'260321a'!E146" tooltip="Click to drilldown" display="'260321a'!E146" xr:uid="{00000000-0004-0000-0A00-000073020000}"/>
    <hyperlink ref="F146" location="'260321a'!F146" tooltip="Click to drilldown" display="'260321a'!F146" xr:uid="{00000000-0004-0000-0A00-000074020000}"/>
    <hyperlink ref="G146" location="'260321a'!G146" tooltip="Click to drilldown" display="'260321a'!G146" xr:uid="{00000000-0004-0000-0A00-000075020000}"/>
    <hyperlink ref="H146" location="'260321a'!H146" tooltip="Click to drilldown" display="'260321a'!H146" xr:uid="{00000000-0004-0000-0A00-000076020000}"/>
    <hyperlink ref="I146" location="'260321a'!I146" tooltip="Click to drilldown" display="'260321a'!I146" xr:uid="{00000000-0004-0000-0A00-000077020000}"/>
    <hyperlink ref="J146" location="'260321a'!J146" tooltip="Click to drilldown" display="'260321a'!J146" xr:uid="{00000000-0004-0000-0A00-000078020000}"/>
    <hyperlink ref="K146" location="'260321a'!K146" tooltip="Click to drilldown" display="'260321a'!K146" xr:uid="{00000000-0004-0000-0A00-000079020000}"/>
    <hyperlink ref="L146" location="'260321a'!L146" tooltip="Click to drilldown" display="'260321a'!L146" xr:uid="{00000000-0004-0000-0A00-00007A020000}"/>
    <hyperlink ref="M146" location="'260321a'!M146" tooltip="Click to drilldown" display="'260321a'!M146" xr:uid="{00000000-0004-0000-0A00-00007B020000}"/>
    <hyperlink ref="B151" location="'260321a'!B151" tooltip="Click to drilldown" display="'260321a'!B151" xr:uid="{00000000-0004-0000-0A00-00007C020000}"/>
    <hyperlink ref="C151" location="'260321a'!C151" tooltip="Click to drilldown" display="'260321a'!C151" xr:uid="{00000000-0004-0000-0A00-00007D020000}"/>
    <hyperlink ref="D151" location="'260321a'!D151" tooltip="Click to drilldown" display="'260321a'!D151" xr:uid="{00000000-0004-0000-0A00-00007E020000}"/>
    <hyperlink ref="E151" location="'260321a'!E151" tooltip="Click to drilldown" display="'260321a'!E151" xr:uid="{00000000-0004-0000-0A00-00007F020000}"/>
    <hyperlink ref="F151" location="'260321a'!F151" tooltip="Click to drilldown" display="'260321a'!F151" xr:uid="{00000000-0004-0000-0A00-000080020000}"/>
    <hyperlink ref="G151" location="'260321a'!G151" tooltip="Click to drilldown" display="'260321a'!G151" xr:uid="{00000000-0004-0000-0A00-000081020000}"/>
    <hyperlink ref="H151" location="'260321a'!H151" tooltip="Click to drilldown" display="'260321a'!H151" xr:uid="{00000000-0004-0000-0A00-000082020000}"/>
    <hyperlink ref="I151" location="'260321a'!I151" tooltip="Click to drilldown" display="'260321a'!I151" xr:uid="{00000000-0004-0000-0A00-000083020000}"/>
    <hyperlink ref="J151" location="'260321a'!J151" tooltip="Click to drilldown" display="'260321a'!J151" xr:uid="{00000000-0004-0000-0A00-000084020000}"/>
    <hyperlink ref="K151" location="'260321a'!K151" tooltip="Click to drilldown" display="'260321a'!K151" xr:uid="{00000000-0004-0000-0A00-000085020000}"/>
    <hyperlink ref="L151" location="'260321a'!L151" tooltip="Click to drilldown" display="'260321a'!L151" xr:uid="{00000000-0004-0000-0A00-000086020000}"/>
    <hyperlink ref="M151" location="'260321a'!M151" tooltip="Click to drilldown" display="'260321a'!M151" xr:uid="{00000000-0004-0000-0A00-000087020000}"/>
    <hyperlink ref="B156" location="'260321a'!B156" tooltip="Click to drilldown" display="'260321a'!B156" xr:uid="{00000000-0004-0000-0A00-000088020000}"/>
    <hyperlink ref="C156" location="'260321a'!C156" tooltip="Click to drilldown" display="'260321a'!C156" xr:uid="{00000000-0004-0000-0A00-000089020000}"/>
    <hyperlink ref="D156" location="'260321a'!D156" tooltip="Click to drilldown" display="'260321a'!D156" xr:uid="{00000000-0004-0000-0A00-00008A020000}"/>
    <hyperlink ref="E156" location="'260321a'!E156" tooltip="Click to drilldown" display="'260321a'!E156" xr:uid="{00000000-0004-0000-0A00-00008B020000}"/>
    <hyperlink ref="F156" location="'260321a'!F156" tooltip="Click to drilldown" display="'260321a'!F156" xr:uid="{00000000-0004-0000-0A00-00008C020000}"/>
    <hyperlink ref="G156" location="'260321a'!G156" tooltip="Click to drilldown" display="'260321a'!G156" xr:uid="{00000000-0004-0000-0A00-00008D020000}"/>
    <hyperlink ref="H156" location="'260321a'!H156" tooltip="Click to drilldown" display="'260321a'!H156" xr:uid="{00000000-0004-0000-0A00-00008E020000}"/>
    <hyperlink ref="I156" location="'260321a'!I156" tooltip="Click to drilldown" display="'260321a'!I156" xr:uid="{00000000-0004-0000-0A00-00008F020000}"/>
    <hyperlink ref="J156" location="'260321a'!J156" tooltip="Click to drilldown" display="'260321a'!J156" xr:uid="{00000000-0004-0000-0A00-000090020000}"/>
    <hyperlink ref="K156" location="'260321a'!K156" tooltip="Click to drilldown" display="'260321a'!K156" xr:uid="{00000000-0004-0000-0A00-000091020000}"/>
    <hyperlink ref="L156" location="'260321a'!L156" tooltip="Click to drilldown" display="'260321a'!L156" xr:uid="{00000000-0004-0000-0A00-000092020000}"/>
    <hyperlink ref="M156" location="'260321a'!M156" tooltip="Click to drilldown" display="'260321a'!M156" xr:uid="{00000000-0004-0000-0A00-000093020000}"/>
    <hyperlink ref="B157" location="'260321a'!B157" tooltip="Click to drilldown" display="'260321a'!B157" xr:uid="{00000000-0004-0000-0A00-000094020000}"/>
    <hyperlink ref="C157" location="'260321a'!C157" tooltip="Click to drilldown" display="'260321a'!C157" xr:uid="{00000000-0004-0000-0A00-000095020000}"/>
    <hyperlink ref="D157" location="'260321a'!D157" tooltip="Click to drilldown" display="'260321a'!D157" xr:uid="{00000000-0004-0000-0A00-000096020000}"/>
    <hyperlink ref="E157" location="'260321a'!E157" tooltip="Click to drilldown" display="'260321a'!E157" xr:uid="{00000000-0004-0000-0A00-000097020000}"/>
    <hyperlink ref="F157" location="'260321a'!F157" tooltip="Click to drilldown" display="'260321a'!F157" xr:uid="{00000000-0004-0000-0A00-000098020000}"/>
    <hyperlink ref="G157" location="'260321a'!G157" tooltip="Click to drilldown" display="'260321a'!G157" xr:uid="{00000000-0004-0000-0A00-000099020000}"/>
    <hyperlink ref="H157" location="'260321a'!H157" tooltip="Click to drilldown" display="'260321a'!H157" xr:uid="{00000000-0004-0000-0A00-00009A020000}"/>
    <hyperlink ref="I157" location="'260321a'!I157" tooltip="Click to drilldown" display="'260321a'!I157" xr:uid="{00000000-0004-0000-0A00-00009B020000}"/>
    <hyperlink ref="J157" location="'260321a'!J157" tooltip="Click to drilldown" display="'260321a'!J157" xr:uid="{00000000-0004-0000-0A00-00009C020000}"/>
    <hyperlink ref="K157" location="'260321a'!K157" tooltip="Click to drilldown" display="'260321a'!K157" xr:uid="{00000000-0004-0000-0A00-00009D020000}"/>
    <hyperlink ref="L157" location="'260321a'!L157" tooltip="Click to drilldown" display="'260321a'!L157" xr:uid="{00000000-0004-0000-0A00-00009E020000}"/>
    <hyperlink ref="M157" location="'260321a'!M157" tooltip="Click to drilldown" display="'260321a'!M157" xr:uid="{00000000-0004-0000-0A00-00009F020000}"/>
    <hyperlink ref="B158" location="'260321a'!B158" tooltip="Click to drilldown" display="'260321a'!B158" xr:uid="{00000000-0004-0000-0A00-0000A0020000}"/>
    <hyperlink ref="C158" location="'260321a'!C158" tooltip="Click to drilldown" display="'260321a'!C158" xr:uid="{00000000-0004-0000-0A00-0000A1020000}"/>
    <hyperlink ref="D158" location="'260321a'!D158" tooltip="Click to drilldown" display="'260321a'!D158" xr:uid="{00000000-0004-0000-0A00-0000A2020000}"/>
    <hyperlink ref="E158" location="'260321a'!E158" tooltip="Click to drilldown" display="'260321a'!E158" xr:uid="{00000000-0004-0000-0A00-0000A3020000}"/>
    <hyperlink ref="F158" location="'260321a'!F158" tooltip="Click to drilldown" display="'260321a'!F158" xr:uid="{00000000-0004-0000-0A00-0000A4020000}"/>
    <hyperlink ref="G158" location="'260321a'!G158" tooltip="Click to drilldown" display="'260321a'!G158" xr:uid="{00000000-0004-0000-0A00-0000A5020000}"/>
    <hyperlink ref="H158" location="'260321a'!H158" tooltip="Click to drilldown" display="'260321a'!H158" xr:uid="{00000000-0004-0000-0A00-0000A6020000}"/>
    <hyperlink ref="I158" location="'260321a'!I158" tooltip="Click to drilldown" display="'260321a'!I158" xr:uid="{00000000-0004-0000-0A00-0000A7020000}"/>
    <hyperlink ref="J158" location="'260321a'!J158" tooltip="Click to drilldown" display="'260321a'!J158" xr:uid="{00000000-0004-0000-0A00-0000A8020000}"/>
    <hyperlink ref="K158" location="'260321a'!K158" tooltip="Click to drilldown" display="'260321a'!K158" xr:uid="{00000000-0004-0000-0A00-0000A9020000}"/>
    <hyperlink ref="L158" location="'260321a'!L158" tooltip="Click to drilldown" display="'260321a'!L158" xr:uid="{00000000-0004-0000-0A00-0000AA020000}"/>
    <hyperlink ref="M158" location="'260321a'!M158" tooltip="Click to drilldown" display="'260321a'!M158" xr:uid="{00000000-0004-0000-0A00-0000AB020000}"/>
    <hyperlink ref="B170" location="'260321a'!B170" tooltip="Click to drilldown" display="'260321a'!B170" xr:uid="{00000000-0004-0000-0A00-0000AC020000}"/>
    <hyperlink ref="C170" location="'260321a'!C170" tooltip="Click to drilldown" display="'260321a'!C170" xr:uid="{00000000-0004-0000-0A00-0000AD020000}"/>
    <hyperlink ref="D170" location="'260321a'!D170" tooltip="Click to drilldown" display="'260321a'!D170" xr:uid="{00000000-0004-0000-0A00-0000AE020000}"/>
    <hyperlink ref="E170" location="'260321a'!E170" tooltip="Click to drilldown" display="'260321a'!E170" xr:uid="{00000000-0004-0000-0A00-0000AF020000}"/>
    <hyperlink ref="F170" location="'260321a'!F170" tooltip="Click to drilldown" display="'260321a'!F170" xr:uid="{00000000-0004-0000-0A00-0000B0020000}"/>
    <hyperlink ref="G170" location="'260321a'!G170" tooltip="Click to drilldown" display="'260321a'!G170" xr:uid="{00000000-0004-0000-0A00-0000B1020000}"/>
    <hyperlink ref="H170" location="'260321a'!H170" tooltip="Click to drilldown" display="'260321a'!H170" xr:uid="{00000000-0004-0000-0A00-0000B2020000}"/>
    <hyperlink ref="I170" location="'260321a'!I170" tooltip="Click to drilldown" display="'260321a'!I170" xr:uid="{00000000-0004-0000-0A00-0000B3020000}"/>
    <hyperlink ref="J170" location="'260321a'!J170" tooltip="Click to drilldown" display="'260321a'!J170" xr:uid="{00000000-0004-0000-0A00-0000B4020000}"/>
    <hyperlink ref="K170" location="'260321a'!K170" tooltip="Click to drilldown" display="'260321a'!K170" xr:uid="{00000000-0004-0000-0A00-0000B5020000}"/>
    <hyperlink ref="L170" location="'260321a'!L170" tooltip="Click to drilldown" display="'260321a'!L170" xr:uid="{00000000-0004-0000-0A00-0000B6020000}"/>
    <hyperlink ref="M170" location="'260321a'!M170" tooltip="Click to drilldown" display="'260321a'!M170" xr:uid="{00000000-0004-0000-0A00-0000B7020000}"/>
    <hyperlink ref="B171" location="'260321a'!B171" tooltip="Click to drilldown" display="'260321a'!B171" xr:uid="{00000000-0004-0000-0A00-0000B8020000}"/>
    <hyperlink ref="C171" location="'260321a'!C171" tooltip="Click to drilldown" display="'260321a'!C171" xr:uid="{00000000-0004-0000-0A00-0000B9020000}"/>
    <hyperlink ref="D171" location="'260321a'!D171" tooltip="Click to drilldown" display="'260321a'!D171" xr:uid="{00000000-0004-0000-0A00-0000BA020000}"/>
    <hyperlink ref="E171" location="'260321a'!E171" tooltip="Click to drilldown" display="'260321a'!E171" xr:uid="{00000000-0004-0000-0A00-0000BB020000}"/>
    <hyperlink ref="F171" location="'260321a'!F171" tooltip="Click to drilldown" display="'260321a'!F171" xr:uid="{00000000-0004-0000-0A00-0000BC020000}"/>
    <hyperlink ref="G171" location="'260321a'!G171" tooltip="Click to drilldown" display="'260321a'!G171" xr:uid="{00000000-0004-0000-0A00-0000BD020000}"/>
    <hyperlink ref="H171" location="'260321a'!H171" tooltip="Click to drilldown" display="'260321a'!H171" xr:uid="{00000000-0004-0000-0A00-0000BE020000}"/>
    <hyperlink ref="I171" location="'260321a'!I171" tooltip="Click to drilldown" display="'260321a'!I171" xr:uid="{00000000-0004-0000-0A00-0000BF020000}"/>
    <hyperlink ref="J171" location="'260321a'!J171" tooltip="Click to drilldown" display="'260321a'!J171" xr:uid="{00000000-0004-0000-0A00-0000C0020000}"/>
    <hyperlink ref="K171" location="'260321a'!K171" tooltip="Click to drilldown" display="'260321a'!K171" xr:uid="{00000000-0004-0000-0A00-0000C1020000}"/>
    <hyperlink ref="L171" location="'260321a'!L171" tooltip="Click to drilldown" display="'260321a'!L171" xr:uid="{00000000-0004-0000-0A00-0000C2020000}"/>
    <hyperlink ref="M171" location="'260321a'!M171" tooltip="Click to drilldown" display="'260321a'!M171" xr:uid="{00000000-0004-0000-0A00-0000C3020000}"/>
    <hyperlink ref="B172" location="'260321a'!B172" tooltip="Click to drilldown" display="'260321a'!B172" xr:uid="{00000000-0004-0000-0A00-0000C4020000}"/>
    <hyperlink ref="C172" location="'260321a'!C172" tooltip="Click to drilldown" display="'260321a'!C172" xr:uid="{00000000-0004-0000-0A00-0000C5020000}"/>
    <hyperlink ref="D172" location="'260321a'!D172" tooltip="Click to drilldown" display="'260321a'!D172" xr:uid="{00000000-0004-0000-0A00-0000C6020000}"/>
    <hyperlink ref="E172" location="'260321a'!E172" tooltip="Click to drilldown" display="'260321a'!E172" xr:uid="{00000000-0004-0000-0A00-0000C7020000}"/>
    <hyperlink ref="F172" location="'260321a'!F172" tooltip="Click to drilldown" display="'260321a'!F172" xr:uid="{00000000-0004-0000-0A00-0000C8020000}"/>
    <hyperlink ref="G172" location="'260321a'!G172" tooltip="Click to drilldown" display="'260321a'!G172" xr:uid="{00000000-0004-0000-0A00-0000C9020000}"/>
    <hyperlink ref="H172" location="'260321a'!H172" tooltip="Click to drilldown" display="'260321a'!H172" xr:uid="{00000000-0004-0000-0A00-0000CA020000}"/>
    <hyperlink ref="I172" location="'260321a'!I172" tooltip="Click to drilldown" display="'260321a'!I172" xr:uid="{00000000-0004-0000-0A00-0000CB020000}"/>
    <hyperlink ref="J172" location="'260321a'!J172" tooltip="Click to drilldown" display="'260321a'!J172" xr:uid="{00000000-0004-0000-0A00-0000CC020000}"/>
    <hyperlink ref="K172" location="'260321a'!K172" tooltip="Click to drilldown" display="'260321a'!K172" xr:uid="{00000000-0004-0000-0A00-0000CD020000}"/>
    <hyperlink ref="L172" location="'260321a'!L172" tooltip="Click to drilldown" display="'260321a'!L172" xr:uid="{00000000-0004-0000-0A00-0000CE020000}"/>
    <hyperlink ref="M172" location="'260321a'!M172" tooltip="Click to drilldown" display="'260321a'!M172" xr:uid="{00000000-0004-0000-0A00-0000CF020000}"/>
    <hyperlink ref="B173" location="'260321a'!B173" tooltip="Click to drilldown" display="'260321a'!B173" xr:uid="{00000000-0004-0000-0A00-0000D0020000}"/>
    <hyperlink ref="C173" location="'260321a'!C173" tooltip="Click to drilldown" display="'260321a'!C173" xr:uid="{00000000-0004-0000-0A00-0000D1020000}"/>
    <hyperlink ref="D173" location="'260321a'!D173" tooltip="Click to drilldown" display="'260321a'!D173" xr:uid="{00000000-0004-0000-0A00-0000D2020000}"/>
    <hyperlink ref="E173" location="'260321a'!E173" tooltip="Click to drilldown" display="'260321a'!E173" xr:uid="{00000000-0004-0000-0A00-0000D3020000}"/>
    <hyperlink ref="F173" location="'260321a'!F173" tooltip="Click to drilldown" display="'260321a'!F173" xr:uid="{00000000-0004-0000-0A00-0000D4020000}"/>
    <hyperlink ref="G173" location="'260321a'!G173" tooltip="Click to drilldown" display="'260321a'!G173" xr:uid="{00000000-0004-0000-0A00-0000D5020000}"/>
    <hyperlink ref="H173" location="'260321a'!H173" tooltip="Click to drilldown" display="'260321a'!H173" xr:uid="{00000000-0004-0000-0A00-0000D6020000}"/>
    <hyperlink ref="I173" location="'260321a'!I173" tooltip="Click to drilldown" display="'260321a'!I173" xr:uid="{00000000-0004-0000-0A00-0000D7020000}"/>
    <hyperlink ref="J173" location="'260321a'!J173" tooltip="Click to drilldown" display="'260321a'!J173" xr:uid="{00000000-0004-0000-0A00-0000D8020000}"/>
    <hyperlink ref="K173" location="'260321a'!K173" tooltip="Click to drilldown" display="'260321a'!K173" xr:uid="{00000000-0004-0000-0A00-0000D9020000}"/>
    <hyperlink ref="L173" location="'260321a'!L173" tooltip="Click to drilldown" display="'260321a'!L173" xr:uid="{00000000-0004-0000-0A00-0000DA020000}"/>
    <hyperlink ref="M173" location="'260321a'!M173" tooltip="Click to drilldown" display="'260321a'!M173" xr:uid="{00000000-0004-0000-0A00-0000DB020000}"/>
    <hyperlink ref="B174" location="'260321a'!B174" tooltip="Click to drilldown" display="'260321a'!B174" xr:uid="{00000000-0004-0000-0A00-0000DC020000}"/>
    <hyperlink ref="C174" location="'260321a'!C174" tooltip="Click to drilldown" display="'260321a'!C174" xr:uid="{00000000-0004-0000-0A00-0000DD020000}"/>
    <hyperlink ref="D174" location="'260321a'!D174" tooltip="Click to drilldown" display="'260321a'!D174" xr:uid="{00000000-0004-0000-0A00-0000DE020000}"/>
    <hyperlink ref="E174" location="'260321a'!E174" tooltip="Click to drilldown" display="'260321a'!E174" xr:uid="{00000000-0004-0000-0A00-0000DF020000}"/>
    <hyperlink ref="F174" location="'260321a'!F174" tooltip="Click to drilldown" display="'260321a'!F174" xr:uid="{00000000-0004-0000-0A00-0000E0020000}"/>
    <hyperlink ref="G174" location="'260321a'!G174" tooltip="Click to drilldown" display="'260321a'!G174" xr:uid="{00000000-0004-0000-0A00-0000E1020000}"/>
    <hyperlink ref="H174" location="'260321a'!H174" tooltip="Click to drilldown" display="'260321a'!H174" xr:uid="{00000000-0004-0000-0A00-0000E2020000}"/>
    <hyperlink ref="I174" location="'260321a'!I174" tooltip="Click to drilldown" display="'260321a'!I174" xr:uid="{00000000-0004-0000-0A00-0000E3020000}"/>
    <hyperlink ref="J174" location="'260321a'!J174" tooltip="Click to drilldown" display="'260321a'!J174" xr:uid="{00000000-0004-0000-0A00-0000E4020000}"/>
    <hyperlink ref="K174" location="'260321a'!K174" tooltip="Click to drilldown" display="'260321a'!K174" xr:uid="{00000000-0004-0000-0A00-0000E5020000}"/>
    <hyperlink ref="L174" location="'260321a'!L174" tooltip="Click to drilldown" display="'260321a'!L174" xr:uid="{00000000-0004-0000-0A00-0000E6020000}"/>
    <hyperlink ref="M174" location="'260321a'!M174" tooltip="Click to drilldown" display="'260321a'!M174" xr:uid="{00000000-0004-0000-0A00-0000E7020000}"/>
    <hyperlink ref="B175" location="'260321a'!B175" tooltip="Click to drilldown" display="'260321a'!B175" xr:uid="{00000000-0004-0000-0A00-0000E8020000}"/>
    <hyperlink ref="C175" location="'260321a'!C175" tooltip="Click to drilldown" display="'260321a'!C175" xr:uid="{00000000-0004-0000-0A00-0000E9020000}"/>
    <hyperlink ref="D175" location="'260321a'!D175" tooltip="Click to drilldown" display="'260321a'!D175" xr:uid="{00000000-0004-0000-0A00-0000EA020000}"/>
    <hyperlink ref="E175" location="'260321a'!E175" tooltip="Click to drilldown" display="'260321a'!E175" xr:uid="{00000000-0004-0000-0A00-0000EB020000}"/>
    <hyperlink ref="F175" location="'260321a'!F175" tooltip="Click to drilldown" display="'260321a'!F175" xr:uid="{00000000-0004-0000-0A00-0000EC020000}"/>
    <hyperlink ref="G175" location="'260321a'!G175" tooltip="Click to drilldown" display="'260321a'!G175" xr:uid="{00000000-0004-0000-0A00-0000ED020000}"/>
    <hyperlink ref="H175" location="'260321a'!H175" tooltip="Click to drilldown" display="'260321a'!H175" xr:uid="{00000000-0004-0000-0A00-0000EE020000}"/>
    <hyperlink ref="I175" location="'260321a'!I175" tooltip="Click to drilldown" display="'260321a'!I175" xr:uid="{00000000-0004-0000-0A00-0000EF020000}"/>
    <hyperlink ref="J175" location="'260321a'!J175" tooltip="Click to drilldown" display="'260321a'!J175" xr:uid="{00000000-0004-0000-0A00-0000F0020000}"/>
    <hyperlink ref="K175" location="'260321a'!K175" tooltip="Click to drilldown" display="'260321a'!K175" xr:uid="{00000000-0004-0000-0A00-0000F1020000}"/>
    <hyperlink ref="L175" location="'260321a'!L175" tooltip="Click to drilldown" display="'260321a'!L175" xr:uid="{00000000-0004-0000-0A00-0000F2020000}"/>
    <hyperlink ref="M175" location="'260321a'!M175" tooltip="Click to drilldown" display="'260321a'!M175" xr:uid="{00000000-0004-0000-0A00-0000F3020000}"/>
    <hyperlink ref="B179" location="'260321a'!B179" tooltip="Click to drilldown" display="'260321a'!B179" xr:uid="{00000000-0004-0000-0A00-0000F4020000}"/>
    <hyperlink ref="C179" location="'260321a'!C179" tooltip="Click to drilldown" display="'260321a'!C179" xr:uid="{00000000-0004-0000-0A00-0000F5020000}"/>
    <hyperlink ref="D179" location="'260321a'!D179" tooltip="Click to drilldown" display="'260321a'!D179" xr:uid="{00000000-0004-0000-0A00-0000F6020000}"/>
    <hyperlink ref="E179" location="'260321a'!E179" tooltip="Click to drilldown" display="'260321a'!E179" xr:uid="{00000000-0004-0000-0A00-0000F7020000}"/>
    <hyperlink ref="F179" location="'260321a'!F179" tooltip="Click to drilldown" display="'260321a'!F179" xr:uid="{00000000-0004-0000-0A00-0000F8020000}"/>
    <hyperlink ref="G179" location="'260321a'!G179" tooltip="Click to drilldown" display="'260321a'!G179" xr:uid="{00000000-0004-0000-0A00-0000F9020000}"/>
    <hyperlink ref="H179" location="'260321a'!H179" tooltip="Click to drilldown" display="'260321a'!H179" xr:uid="{00000000-0004-0000-0A00-0000FA020000}"/>
    <hyperlink ref="I179" location="'260321a'!I179" tooltip="Click to drilldown" display="'260321a'!I179" xr:uid="{00000000-0004-0000-0A00-0000FB020000}"/>
    <hyperlink ref="J179" location="'260321a'!J179" tooltip="Click to drilldown" display="'260321a'!J179" xr:uid="{00000000-0004-0000-0A00-0000FC020000}"/>
    <hyperlink ref="K179" location="'260321a'!K179" tooltip="Click to drilldown" display="'260321a'!K179" xr:uid="{00000000-0004-0000-0A00-0000FD020000}"/>
    <hyperlink ref="L179" location="'260321a'!L179" tooltip="Click to drilldown" display="'260321a'!L179" xr:uid="{00000000-0004-0000-0A00-0000FE020000}"/>
    <hyperlink ref="M179" location="'260321a'!M179" tooltip="Click to drilldown" display="'260321a'!M179" xr:uid="{00000000-0004-0000-0A00-0000FF020000}"/>
    <hyperlink ref="B180" location="'260321a'!B180" tooltip="Click to drilldown" display="'260321a'!B180" xr:uid="{00000000-0004-0000-0A00-000000030000}"/>
    <hyperlink ref="C180" location="'260321a'!C180" tooltip="Click to drilldown" display="'260321a'!C180" xr:uid="{00000000-0004-0000-0A00-000001030000}"/>
    <hyperlink ref="D180" location="'260321a'!D180" tooltip="Click to drilldown" display="'260321a'!D180" xr:uid="{00000000-0004-0000-0A00-000002030000}"/>
    <hyperlink ref="E180" location="'260321a'!E180" tooltip="Click to drilldown" display="'260321a'!E180" xr:uid="{00000000-0004-0000-0A00-000003030000}"/>
    <hyperlink ref="F180" location="'260321a'!F180" tooltip="Click to drilldown" display="'260321a'!F180" xr:uid="{00000000-0004-0000-0A00-000004030000}"/>
    <hyperlink ref="G180" location="'260321a'!G180" tooltip="Click to drilldown" display="'260321a'!G180" xr:uid="{00000000-0004-0000-0A00-000005030000}"/>
    <hyperlink ref="H180" location="'260321a'!H180" tooltip="Click to drilldown" display="'260321a'!H180" xr:uid="{00000000-0004-0000-0A00-000006030000}"/>
    <hyperlink ref="I180" location="'260321a'!I180" tooltip="Click to drilldown" display="'260321a'!I180" xr:uid="{00000000-0004-0000-0A00-000007030000}"/>
    <hyperlink ref="J180" location="'260321a'!J180" tooltip="Click to drilldown" display="'260321a'!J180" xr:uid="{00000000-0004-0000-0A00-000008030000}"/>
    <hyperlink ref="K180" location="'260321a'!K180" tooltip="Click to drilldown" display="'260321a'!K180" xr:uid="{00000000-0004-0000-0A00-000009030000}"/>
    <hyperlink ref="L180" location="'260321a'!L180" tooltip="Click to drilldown" display="'260321a'!L180" xr:uid="{00000000-0004-0000-0A00-00000A030000}"/>
    <hyperlink ref="M180" location="'260321a'!M180" tooltip="Click to drilldown" display="'260321a'!M180" xr:uid="{00000000-0004-0000-0A00-00000B030000}"/>
    <hyperlink ref="B181" location="'260321a'!B181" tooltip="Click to drilldown" display="'260321a'!B181" xr:uid="{00000000-0004-0000-0A00-00000C030000}"/>
    <hyperlink ref="C181" location="'260321a'!C181" tooltip="Click to drilldown" display="'260321a'!C181" xr:uid="{00000000-0004-0000-0A00-00000D030000}"/>
    <hyperlink ref="D181" location="'260321a'!D181" tooltip="Click to drilldown" display="'260321a'!D181" xr:uid="{00000000-0004-0000-0A00-00000E030000}"/>
    <hyperlink ref="E181" location="'260321a'!E181" tooltip="Click to drilldown" display="'260321a'!E181" xr:uid="{00000000-0004-0000-0A00-00000F030000}"/>
    <hyperlink ref="F181" location="'260321a'!F181" tooltip="Click to drilldown" display="'260321a'!F181" xr:uid="{00000000-0004-0000-0A00-000010030000}"/>
    <hyperlink ref="G181" location="'260321a'!G181" tooltip="Click to drilldown" display="'260321a'!G181" xr:uid="{00000000-0004-0000-0A00-000011030000}"/>
    <hyperlink ref="H181" location="'260321a'!H181" tooltip="Click to drilldown" display="'260321a'!H181" xr:uid="{00000000-0004-0000-0A00-000012030000}"/>
    <hyperlink ref="I181" location="'260321a'!I181" tooltip="Click to drilldown" display="'260321a'!I181" xr:uid="{00000000-0004-0000-0A00-000013030000}"/>
    <hyperlink ref="J181" location="'260321a'!J181" tooltip="Click to drilldown" display="'260321a'!J181" xr:uid="{00000000-0004-0000-0A00-000014030000}"/>
    <hyperlink ref="K181" location="'260321a'!K181" tooltip="Click to drilldown" display="'260321a'!K181" xr:uid="{00000000-0004-0000-0A00-000015030000}"/>
    <hyperlink ref="L181" location="'260321a'!L181" tooltip="Click to drilldown" display="'260321a'!L181" xr:uid="{00000000-0004-0000-0A00-000016030000}"/>
    <hyperlink ref="M181" location="'260321a'!M181" tooltip="Click to drilldown" display="'260321a'!M181" xr:uid="{00000000-0004-0000-0A00-000017030000}"/>
    <hyperlink ref="B182" location="'260321a'!B182" tooltip="Click to drilldown" display="'260321a'!B182" xr:uid="{00000000-0004-0000-0A00-000018030000}"/>
    <hyperlink ref="C182" location="'260321a'!C182" tooltip="Click to drilldown" display="'260321a'!C182" xr:uid="{00000000-0004-0000-0A00-000019030000}"/>
    <hyperlink ref="D182" location="'260321a'!D182" tooltip="Click to drilldown" display="'260321a'!D182" xr:uid="{00000000-0004-0000-0A00-00001A030000}"/>
    <hyperlink ref="E182" location="'260321a'!E182" tooltip="Click to drilldown" display="'260321a'!E182" xr:uid="{00000000-0004-0000-0A00-00001B030000}"/>
    <hyperlink ref="F182" location="'260321a'!F182" tooltip="Click to drilldown" display="'260321a'!F182" xr:uid="{00000000-0004-0000-0A00-00001C030000}"/>
    <hyperlink ref="G182" location="'260321a'!G182" tooltip="Click to drilldown" display="'260321a'!G182" xr:uid="{00000000-0004-0000-0A00-00001D030000}"/>
    <hyperlink ref="H182" location="'260321a'!H182" tooltip="Click to drilldown" display="'260321a'!H182" xr:uid="{00000000-0004-0000-0A00-00001E030000}"/>
    <hyperlink ref="I182" location="'260321a'!I182" tooltip="Click to drilldown" display="'260321a'!I182" xr:uid="{00000000-0004-0000-0A00-00001F030000}"/>
    <hyperlink ref="J182" location="'260321a'!J182" tooltip="Click to drilldown" display="'260321a'!J182" xr:uid="{00000000-0004-0000-0A00-000020030000}"/>
    <hyperlink ref="K182" location="'260321a'!K182" tooltip="Click to drilldown" display="'260321a'!K182" xr:uid="{00000000-0004-0000-0A00-000021030000}"/>
    <hyperlink ref="L182" location="'260321a'!L182" tooltip="Click to drilldown" display="'260321a'!L182" xr:uid="{00000000-0004-0000-0A00-000022030000}"/>
    <hyperlink ref="M182" location="'260321a'!M182" tooltip="Click to drilldown" display="'260321a'!M182" xr:uid="{00000000-0004-0000-0A00-000023030000}"/>
    <hyperlink ref="B183" location="'260321a'!B183" tooltip="Click to drilldown" display="'260321a'!B183" xr:uid="{00000000-0004-0000-0A00-000024030000}"/>
    <hyperlink ref="C183" location="'260321a'!C183" tooltip="Click to drilldown" display="'260321a'!C183" xr:uid="{00000000-0004-0000-0A00-000025030000}"/>
    <hyperlink ref="D183" location="'260321a'!D183" tooltip="Click to drilldown" display="'260321a'!D183" xr:uid="{00000000-0004-0000-0A00-000026030000}"/>
    <hyperlink ref="E183" location="'260321a'!E183" tooltip="Click to drilldown" display="'260321a'!E183" xr:uid="{00000000-0004-0000-0A00-000027030000}"/>
    <hyperlink ref="F183" location="'260321a'!F183" tooltip="Click to drilldown" display="'260321a'!F183" xr:uid="{00000000-0004-0000-0A00-000028030000}"/>
    <hyperlink ref="G183" location="'260321a'!G183" tooltip="Click to drilldown" display="'260321a'!G183" xr:uid="{00000000-0004-0000-0A00-000029030000}"/>
    <hyperlink ref="H183" location="'260321a'!H183" tooltip="Click to drilldown" display="'260321a'!H183" xr:uid="{00000000-0004-0000-0A00-00002A030000}"/>
    <hyperlink ref="I183" location="'260321a'!I183" tooltip="Click to drilldown" display="'260321a'!I183" xr:uid="{00000000-0004-0000-0A00-00002B030000}"/>
    <hyperlink ref="J183" location="'260321a'!J183" tooltip="Click to drilldown" display="'260321a'!J183" xr:uid="{00000000-0004-0000-0A00-00002C030000}"/>
    <hyperlink ref="K183" location="'260321a'!K183" tooltip="Click to drilldown" display="'260321a'!K183" xr:uid="{00000000-0004-0000-0A00-00002D030000}"/>
    <hyperlink ref="L183" location="'260321a'!L183" tooltip="Click to drilldown" display="'260321a'!L183" xr:uid="{00000000-0004-0000-0A00-00002E030000}"/>
    <hyperlink ref="M183" location="'260321a'!M183" tooltip="Click to drilldown" display="'260321a'!M183" xr:uid="{00000000-0004-0000-0A00-00002F030000}"/>
    <hyperlink ref="B184" location="'260321a'!B184" tooltip="Click to drilldown" display="'260321a'!B184" xr:uid="{00000000-0004-0000-0A00-000030030000}"/>
    <hyperlink ref="C184" location="'260321a'!C184" tooltip="Click to drilldown" display="'260321a'!C184" xr:uid="{00000000-0004-0000-0A00-000031030000}"/>
    <hyperlink ref="D184" location="'260321a'!D184" tooltip="Click to drilldown" display="'260321a'!D184" xr:uid="{00000000-0004-0000-0A00-000032030000}"/>
    <hyperlink ref="E184" location="'260321a'!E184" tooltip="Click to drilldown" display="'260321a'!E184" xr:uid="{00000000-0004-0000-0A00-000033030000}"/>
    <hyperlink ref="F184" location="'260321a'!F184" tooltip="Click to drilldown" display="'260321a'!F184" xr:uid="{00000000-0004-0000-0A00-000034030000}"/>
    <hyperlink ref="G184" location="'260321a'!G184" tooltip="Click to drilldown" display="'260321a'!G184" xr:uid="{00000000-0004-0000-0A00-000035030000}"/>
    <hyperlink ref="H184" location="'260321a'!H184" tooltip="Click to drilldown" display="'260321a'!H184" xr:uid="{00000000-0004-0000-0A00-000036030000}"/>
    <hyperlink ref="I184" location="'260321a'!I184" tooltip="Click to drilldown" display="'260321a'!I184" xr:uid="{00000000-0004-0000-0A00-000037030000}"/>
    <hyperlink ref="J184" location="'260321a'!J184" tooltip="Click to drilldown" display="'260321a'!J184" xr:uid="{00000000-0004-0000-0A00-000038030000}"/>
    <hyperlink ref="K184" location="'260321a'!K184" tooltip="Click to drilldown" display="'260321a'!K184" xr:uid="{00000000-0004-0000-0A00-000039030000}"/>
    <hyperlink ref="L184" location="'260321a'!L184" tooltip="Click to drilldown" display="'260321a'!L184" xr:uid="{00000000-0004-0000-0A00-00003A030000}"/>
    <hyperlink ref="M184" location="'260321a'!M184" tooltip="Click to drilldown" display="'260321a'!M184" xr:uid="{00000000-0004-0000-0A00-00003B030000}"/>
    <hyperlink ref="B189" location="'260321a'!B189" tooltip="Click to drilldown" display="'260321a'!B189" xr:uid="{00000000-0004-0000-0A00-00003C030000}"/>
    <hyperlink ref="C189" location="'260321a'!C189" tooltip="Click to drilldown" display="'260321a'!C189" xr:uid="{00000000-0004-0000-0A00-00003D030000}"/>
    <hyperlink ref="D189" location="'260321a'!D189" tooltip="Click to drilldown" display="'260321a'!D189" xr:uid="{00000000-0004-0000-0A00-00003E030000}"/>
    <hyperlink ref="E189" location="'260321a'!E189" tooltip="Click to drilldown" display="'260321a'!E189" xr:uid="{00000000-0004-0000-0A00-00003F030000}"/>
    <hyperlink ref="F189" location="'260321a'!F189" tooltip="Click to drilldown" display="'260321a'!F189" xr:uid="{00000000-0004-0000-0A00-000040030000}"/>
    <hyperlink ref="G189" location="'260321a'!G189" tooltip="Click to drilldown" display="'260321a'!G189" xr:uid="{00000000-0004-0000-0A00-000041030000}"/>
    <hyperlink ref="H189" location="'260321a'!H189" tooltip="Click to drilldown" display="'260321a'!H189" xr:uid="{00000000-0004-0000-0A00-000042030000}"/>
    <hyperlink ref="I189" location="'260321a'!I189" tooltip="Click to drilldown" display="'260321a'!I189" xr:uid="{00000000-0004-0000-0A00-000043030000}"/>
    <hyperlink ref="J189" location="'260321a'!J189" tooltip="Click to drilldown" display="'260321a'!J189" xr:uid="{00000000-0004-0000-0A00-000044030000}"/>
    <hyperlink ref="K189" location="'260321a'!K189" tooltip="Click to drilldown" display="'260321a'!K189" xr:uid="{00000000-0004-0000-0A00-000045030000}"/>
    <hyperlink ref="L189" location="'260321a'!L189" tooltip="Click to drilldown" display="'260321a'!L189" xr:uid="{00000000-0004-0000-0A00-000046030000}"/>
    <hyperlink ref="M189" location="'260321a'!M189" tooltip="Click to drilldown" display="'260321a'!M189" xr:uid="{00000000-0004-0000-0A00-000047030000}"/>
    <hyperlink ref="B195" location="'260321a'!B195" tooltip="Click to drilldown" display="'260321a'!B195" xr:uid="{00000000-0004-0000-0A00-000048030000}"/>
    <hyperlink ref="C195" location="'260321a'!C195" tooltip="Click to drilldown" display="'260321a'!C195" xr:uid="{00000000-0004-0000-0A00-000049030000}"/>
    <hyperlink ref="D195" location="'260321a'!D195" tooltip="Click to drilldown" display="'260321a'!D195" xr:uid="{00000000-0004-0000-0A00-00004A030000}"/>
    <hyperlink ref="E195" location="'260321a'!E195" tooltip="Click to drilldown" display="'260321a'!E195" xr:uid="{00000000-0004-0000-0A00-00004B030000}"/>
    <hyperlink ref="F195" location="'260321a'!F195" tooltip="Click to drilldown" display="'260321a'!F195" xr:uid="{00000000-0004-0000-0A00-00004C030000}"/>
    <hyperlink ref="G195" location="'260321a'!G195" tooltip="Click to drilldown" display="'260321a'!G195" xr:uid="{00000000-0004-0000-0A00-00004D030000}"/>
    <hyperlink ref="H195" location="'260321a'!H195" tooltip="Click to drilldown" display="'260321a'!H195" xr:uid="{00000000-0004-0000-0A00-00004E030000}"/>
    <hyperlink ref="I195" location="'260321a'!I195" tooltip="Click to drilldown" display="'260321a'!I195" xr:uid="{00000000-0004-0000-0A00-00004F030000}"/>
    <hyperlink ref="J195" location="'260321a'!J195" tooltip="Click to drilldown" display="'260321a'!J195" xr:uid="{00000000-0004-0000-0A00-000050030000}"/>
    <hyperlink ref="K195" location="'260321a'!K195" tooltip="Click to drilldown" display="'260321a'!K195" xr:uid="{00000000-0004-0000-0A00-000051030000}"/>
    <hyperlink ref="L195" location="'260321a'!L195" tooltip="Click to drilldown" display="'260321a'!L195" xr:uid="{00000000-0004-0000-0A00-000052030000}"/>
    <hyperlink ref="M195" location="'260321a'!M195" tooltip="Click to drilldown" display="'260321a'!M195" xr:uid="{00000000-0004-0000-0A00-000053030000}"/>
    <hyperlink ref="B199" location="'260321a'!B199" tooltip="Click to drilldown" display="'260321a'!B199" xr:uid="{00000000-0004-0000-0A00-000054030000}"/>
    <hyperlink ref="C199" location="'260321a'!C199" tooltip="Click to drilldown" display="'260321a'!C199" xr:uid="{00000000-0004-0000-0A00-000055030000}"/>
    <hyperlink ref="D199" location="'260321a'!D199" tooltip="Click to drilldown" display="'260321a'!D199" xr:uid="{00000000-0004-0000-0A00-000056030000}"/>
    <hyperlink ref="E199" location="'260321a'!E199" tooltip="Click to drilldown" display="'260321a'!E199" xr:uid="{00000000-0004-0000-0A00-000057030000}"/>
    <hyperlink ref="F199" location="'260321a'!F199" tooltip="Click to drilldown" display="'260321a'!F199" xr:uid="{00000000-0004-0000-0A00-000058030000}"/>
    <hyperlink ref="G199" location="'260321a'!G199" tooltip="Click to drilldown" display="'260321a'!G199" xr:uid="{00000000-0004-0000-0A00-000059030000}"/>
    <hyperlink ref="H199" location="'260321a'!H199" tooltip="Click to drilldown" display="'260321a'!H199" xr:uid="{00000000-0004-0000-0A00-00005A030000}"/>
    <hyperlink ref="I199" location="'260321a'!I199" tooltip="Click to drilldown" display="'260321a'!I199" xr:uid="{00000000-0004-0000-0A00-00005B030000}"/>
    <hyperlink ref="J199" location="'260321a'!J199" tooltip="Click to drilldown" display="'260321a'!J199" xr:uid="{00000000-0004-0000-0A00-00005C030000}"/>
    <hyperlink ref="K199" location="'260321a'!K199" tooltip="Click to drilldown" display="'260321a'!K199" xr:uid="{00000000-0004-0000-0A00-00005D030000}"/>
    <hyperlink ref="L199" location="'260321a'!L199" tooltip="Click to drilldown" display="'260321a'!L199" xr:uid="{00000000-0004-0000-0A00-00005E030000}"/>
    <hyperlink ref="M199" location="'260321a'!M199" tooltip="Click to drilldown" display="'260321a'!M199" xr:uid="{00000000-0004-0000-0A00-00005F030000}"/>
    <hyperlink ref="B204" location="'260321a'!B204" tooltip="Click to drilldown" display="'260321a'!B204" xr:uid="{00000000-0004-0000-0A00-000060030000}"/>
    <hyperlink ref="C204" location="'260321a'!C204" tooltip="Click to drilldown" display="'260321a'!C204" xr:uid="{00000000-0004-0000-0A00-000061030000}"/>
    <hyperlink ref="D204" location="'260321a'!D204" tooltip="Click to drilldown" display="'260321a'!D204" xr:uid="{00000000-0004-0000-0A00-000062030000}"/>
    <hyperlink ref="E204" location="'260321a'!E204" tooltip="Click to drilldown" display="'260321a'!E204" xr:uid="{00000000-0004-0000-0A00-000063030000}"/>
    <hyperlink ref="F204" location="'260321a'!F204" tooltip="Click to drilldown" display="'260321a'!F204" xr:uid="{00000000-0004-0000-0A00-000064030000}"/>
    <hyperlink ref="G204" location="'260321a'!G204" tooltip="Click to drilldown" display="'260321a'!G204" xr:uid="{00000000-0004-0000-0A00-000065030000}"/>
    <hyperlink ref="H204" location="'260321a'!H204" tooltip="Click to drilldown" display="'260321a'!H204" xr:uid="{00000000-0004-0000-0A00-000066030000}"/>
    <hyperlink ref="I204" location="'260321a'!I204" tooltip="Click to drilldown" display="'260321a'!I204" xr:uid="{00000000-0004-0000-0A00-000067030000}"/>
    <hyperlink ref="J204" location="'260321a'!J204" tooltip="Click to drilldown" display="'260321a'!J204" xr:uid="{00000000-0004-0000-0A00-000068030000}"/>
    <hyperlink ref="K204" location="'260321a'!K204" tooltip="Click to drilldown" display="'260321a'!K204" xr:uid="{00000000-0004-0000-0A00-000069030000}"/>
    <hyperlink ref="L204" location="'260321a'!L204" tooltip="Click to drilldown" display="'260321a'!L204" xr:uid="{00000000-0004-0000-0A00-00006A030000}"/>
    <hyperlink ref="M204" location="'260321a'!M204" tooltip="Click to drilldown" display="'260321a'!M204" xr:uid="{00000000-0004-0000-0A00-00006B030000}"/>
    <hyperlink ref="B209" location="'260321a'!B209" tooltip="Click to drilldown" display="'260321a'!B209" xr:uid="{00000000-0004-0000-0A00-00006C030000}"/>
    <hyperlink ref="C209" location="'260321a'!C209" tooltip="Click to drilldown" display="'260321a'!C209" xr:uid="{00000000-0004-0000-0A00-00006D030000}"/>
    <hyperlink ref="D209" location="'260321a'!D209" tooltip="Click to drilldown" display="'260321a'!D209" xr:uid="{00000000-0004-0000-0A00-00006E030000}"/>
    <hyperlink ref="E209" location="'260321a'!E209" tooltip="Click to drilldown" display="'260321a'!E209" xr:uid="{00000000-0004-0000-0A00-00006F030000}"/>
    <hyperlink ref="F209" location="'260321a'!F209" tooltip="Click to drilldown" display="'260321a'!F209" xr:uid="{00000000-0004-0000-0A00-000070030000}"/>
    <hyperlink ref="G209" location="'260321a'!G209" tooltip="Click to drilldown" display="'260321a'!G209" xr:uid="{00000000-0004-0000-0A00-000071030000}"/>
    <hyperlink ref="H209" location="'260321a'!H209" tooltip="Click to drilldown" display="'260321a'!H209" xr:uid="{00000000-0004-0000-0A00-000072030000}"/>
    <hyperlink ref="I209" location="'260321a'!I209" tooltip="Click to drilldown" display="'260321a'!I209" xr:uid="{00000000-0004-0000-0A00-000073030000}"/>
    <hyperlink ref="J209" location="'260321a'!J209" tooltip="Click to drilldown" display="'260321a'!J209" xr:uid="{00000000-0004-0000-0A00-000074030000}"/>
    <hyperlink ref="K209" location="'260321a'!K209" tooltip="Click to drilldown" display="'260321a'!K209" xr:uid="{00000000-0004-0000-0A00-000075030000}"/>
    <hyperlink ref="L209" location="'260321a'!L209" tooltip="Click to drilldown" display="'260321a'!L209" xr:uid="{00000000-0004-0000-0A00-000076030000}"/>
    <hyperlink ref="M209" location="'260321a'!M209" tooltip="Click to drilldown" display="'260321a'!M209" xr:uid="{00000000-0004-0000-0A00-000077030000}"/>
    <hyperlink ref="B210" location="'260321a'!B210" tooltip="Click to drilldown" display="'260321a'!B210" xr:uid="{00000000-0004-0000-0A00-000078030000}"/>
    <hyperlink ref="C210" location="'260321a'!C210" tooltip="Click to drilldown" display="'260321a'!C210" xr:uid="{00000000-0004-0000-0A00-000079030000}"/>
    <hyperlink ref="D210" location="'260321a'!D210" tooltip="Click to drilldown" display="'260321a'!D210" xr:uid="{00000000-0004-0000-0A00-00007A030000}"/>
    <hyperlink ref="E210" location="'260321a'!E210" tooltip="Click to drilldown" display="'260321a'!E210" xr:uid="{00000000-0004-0000-0A00-00007B030000}"/>
    <hyperlink ref="F210" location="'260321a'!F210" tooltip="Click to drilldown" display="'260321a'!F210" xr:uid="{00000000-0004-0000-0A00-00007C030000}"/>
    <hyperlink ref="G210" location="'260321a'!G210" tooltip="Click to drilldown" display="'260321a'!G210" xr:uid="{00000000-0004-0000-0A00-00007D030000}"/>
    <hyperlink ref="H210" location="'260321a'!H210" tooltip="Click to drilldown" display="'260321a'!H210" xr:uid="{00000000-0004-0000-0A00-00007E030000}"/>
    <hyperlink ref="I210" location="'260321a'!I210" tooltip="Click to drilldown" display="'260321a'!I210" xr:uid="{00000000-0004-0000-0A00-00007F030000}"/>
    <hyperlink ref="J210" location="'260321a'!J210" tooltip="Click to drilldown" display="'260321a'!J210" xr:uid="{00000000-0004-0000-0A00-000080030000}"/>
    <hyperlink ref="K210" location="'260321a'!K210" tooltip="Click to drilldown" display="'260321a'!K210" xr:uid="{00000000-0004-0000-0A00-000081030000}"/>
    <hyperlink ref="L210" location="'260321a'!L210" tooltip="Click to drilldown" display="'260321a'!L210" xr:uid="{00000000-0004-0000-0A00-000082030000}"/>
    <hyperlink ref="M210" location="'260321a'!M210" tooltip="Click to drilldown" display="'260321a'!M210" xr:uid="{00000000-0004-0000-0A00-000083030000}"/>
    <hyperlink ref="B211" location="'260321a'!B211" tooltip="Click to drilldown" display="'260321a'!B211" xr:uid="{00000000-0004-0000-0A00-000084030000}"/>
    <hyperlink ref="C211" location="'260321a'!C211" tooltip="Click to drilldown" display="'260321a'!C211" xr:uid="{00000000-0004-0000-0A00-000085030000}"/>
    <hyperlink ref="D211" location="'260321a'!D211" tooltip="Click to drilldown" display="'260321a'!D211" xr:uid="{00000000-0004-0000-0A00-000086030000}"/>
    <hyperlink ref="E211" location="'260321a'!E211" tooltip="Click to drilldown" display="'260321a'!E211" xr:uid="{00000000-0004-0000-0A00-000087030000}"/>
    <hyperlink ref="F211" location="'260321a'!F211" tooltip="Click to drilldown" display="'260321a'!F211" xr:uid="{00000000-0004-0000-0A00-000088030000}"/>
    <hyperlink ref="G211" location="'260321a'!G211" tooltip="Click to drilldown" display="'260321a'!G211" xr:uid="{00000000-0004-0000-0A00-000089030000}"/>
    <hyperlink ref="H211" location="'260321a'!H211" tooltip="Click to drilldown" display="'260321a'!H211" xr:uid="{00000000-0004-0000-0A00-00008A030000}"/>
    <hyperlink ref="I211" location="'260321a'!I211" tooltip="Click to drilldown" display="'260321a'!I211" xr:uid="{00000000-0004-0000-0A00-00008B030000}"/>
    <hyperlink ref="J211" location="'260321a'!J211" tooltip="Click to drilldown" display="'260321a'!J211" xr:uid="{00000000-0004-0000-0A00-00008C030000}"/>
    <hyperlink ref="K211" location="'260321a'!K211" tooltip="Click to drilldown" display="'260321a'!K211" xr:uid="{00000000-0004-0000-0A00-00008D030000}"/>
    <hyperlink ref="L211" location="'260321a'!L211" tooltip="Click to drilldown" display="'260321a'!L211" xr:uid="{00000000-0004-0000-0A00-00008E030000}"/>
    <hyperlink ref="M211" location="'260321a'!M211" tooltip="Click to drilldown" display="'260321a'!M211" xr:uid="{00000000-0004-0000-0A00-00008F030000}"/>
    <hyperlink ref="B223" location="'260321a'!B223" tooltip="Click to drilldown" display="'260321a'!B223" xr:uid="{00000000-0004-0000-0A00-000090030000}"/>
    <hyperlink ref="C223" location="'260321a'!C223" tooltip="Click to drilldown" display="'260321a'!C223" xr:uid="{00000000-0004-0000-0A00-000091030000}"/>
    <hyperlink ref="D223" location="'260321a'!D223" tooltip="Click to drilldown" display="'260321a'!D223" xr:uid="{00000000-0004-0000-0A00-000092030000}"/>
    <hyperlink ref="E223" location="'260321a'!E223" tooltip="Click to drilldown" display="'260321a'!E223" xr:uid="{00000000-0004-0000-0A00-000093030000}"/>
    <hyperlink ref="F223" location="'260321a'!F223" tooltip="Click to drilldown" display="'260321a'!F223" xr:uid="{00000000-0004-0000-0A00-000094030000}"/>
    <hyperlink ref="G223" location="'260321a'!G223" tooltip="Click to drilldown" display="'260321a'!G223" xr:uid="{00000000-0004-0000-0A00-000095030000}"/>
    <hyperlink ref="H223" location="'260321a'!H223" tooltip="Click to drilldown" display="'260321a'!H223" xr:uid="{00000000-0004-0000-0A00-000096030000}"/>
    <hyperlink ref="I223" location="'260321a'!I223" tooltip="Click to drilldown" display="'260321a'!I223" xr:uid="{00000000-0004-0000-0A00-000097030000}"/>
    <hyperlink ref="J223" location="'260321a'!J223" tooltip="Click to drilldown" display="'260321a'!J223" xr:uid="{00000000-0004-0000-0A00-000098030000}"/>
    <hyperlink ref="K223" location="'260321a'!K223" tooltip="Click to drilldown" display="'260321a'!K223" xr:uid="{00000000-0004-0000-0A00-000099030000}"/>
    <hyperlink ref="L223" location="'260321a'!L223" tooltip="Click to drilldown" display="'260321a'!L223" xr:uid="{00000000-0004-0000-0A00-00009A030000}"/>
    <hyperlink ref="M223" location="'260321a'!M223" tooltip="Click to drilldown" display="'260321a'!M223" xr:uid="{00000000-0004-0000-0A00-00009B030000}"/>
    <hyperlink ref="B224" location="'260321a'!B224" tooltip="Click to drilldown" display="'260321a'!B224" xr:uid="{00000000-0004-0000-0A00-00009C030000}"/>
    <hyperlink ref="C224" location="'260321a'!C224" tooltip="Click to drilldown" display="'260321a'!C224" xr:uid="{00000000-0004-0000-0A00-00009D030000}"/>
    <hyperlink ref="D224" location="'260321a'!D224" tooltip="Click to drilldown" display="'260321a'!D224" xr:uid="{00000000-0004-0000-0A00-00009E030000}"/>
    <hyperlink ref="E224" location="'260321a'!E224" tooltip="Click to drilldown" display="'260321a'!E224" xr:uid="{00000000-0004-0000-0A00-00009F030000}"/>
    <hyperlink ref="F224" location="'260321a'!F224" tooltip="Click to drilldown" display="'260321a'!F224" xr:uid="{00000000-0004-0000-0A00-0000A0030000}"/>
    <hyperlink ref="G224" location="'260321a'!G224" tooltip="Click to drilldown" display="'260321a'!G224" xr:uid="{00000000-0004-0000-0A00-0000A1030000}"/>
    <hyperlink ref="H224" location="'260321a'!H224" tooltip="Click to drilldown" display="'260321a'!H224" xr:uid="{00000000-0004-0000-0A00-0000A2030000}"/>
    <hyperlink ref="I224" location="'260321a'!I224" tooltip="Click to drilldown" display="'260321a'!I224" xr:uid="{00000000-0004-0000-0A00-0000A3030000}"/>
    <hyperlink ref="J224" location="'260321a'!J224" tooltip="Click to drilldown" display="'260321a'!J224" xr:uid="{00000000-0004-0000-0A00-0000A4030000}"/>
    <hyperlink ref="K224" location="'260321a'!K224" tooltip="Click to drilldown" display="'260321a'!K224" xr:uid="{00000000-0004-0000-0A00-0000A5030000}"/>
    <hyperlink ref="L224" location="'260321a'!L224" tooltip="Click to drilldown" display="'260321a'!L224" xr:uid="{00000000-0004-0000-0A00-0000A6030000}"/>
    <hyperlink ref="M224" location="'260321a'!M224" tooltip="Click to drilldown" display="'260321a'!M224" xr:uid="{00000000-0004-0000-0A00-0000A7030000}"/>
    <hyperlink ref="B225" location="'260321a'!B225" tooltip="Click to drilldown" display="'260321a'!B225" xr:uid="{00000000-0004-0000-0A00-0000A8030000}"/>
    <hyperlink ref="C225" location="'260321a'!C225" tooltip="Click to drilldown" display="'260321a'!C225" xr:uid="{00000000-0004-0000-0A00-0000A9030000}"/>
    <hyperlink ref="D225" location="'260321a'!D225" tooltip="Click to drilldown" display="'260321a'!D225" xr:uid="{00000000-0004-0000-0A00-0000AA030000}"/>
    <hyperlink ref="E225" location="'260321a'!E225" tooltip="Click to drilldown" display="'260321a'!E225" xr:uid="{00000000-0004-0000-0A00-0000AB030000}"/>
    <hyperlink ref="F225" location="'260321a'!F225" tooltip="Click to drilldown" display="'260321a'!F225" xr:uid="{00000000-0004-0000-0A00-0000AC030000}"/>
    <hyperlink ref="G225" location="'260321a'!G225" tooltip="Click to drilldown" display="'260321a'!G225" xr:uid="{00000000-0004-0000-0A00-0000AD030000}"/>
    <hyperlink ref="H225" location="'260321a'!H225" tooltip="Click to drilldown" display="'260321a'!H225" xr:uid="{00000000-0004-0000-0A00-0000AE030000}"/>
    <hyperlink ref="I225" location="'260321a'!I225" tooltip="Click to drilldown" display="'260321a'!I225" xr:uid="{00000000-0004-0000-0A00-0000AF030000}"/>
    <hyperlink ref="J225" location="'260321a'!J225" tooltip="Click to drilldown" display="'260321a'!J225" xr:uid="{00000000-0004-0000-0A00-0000B0030000}"/>
    <hyperlink ref="K225" location="'260321a'!K225" tooltip="Click to drilldown" display="'260321a'!K225" xr:uid="{00000000-0004-0000-0A00-0000B1030000}"/>
    <hyperlink ref="L225" location="'260321a'!L225" tooltip="Click to drilldown" display="'260321a'!L225" xr:uid="{00000000-0004-0000-0A00-0000B2030000}"/>
    <hyperlink ref="M225" location="'260321a'!M225" tooltip="Click to drilldown" display="'260321a'!M225" xr:uid="{00000000-0004-0000-0A00-0000B3030000}"/>
    <hyperlink ref="B226" location="'260321a'!B226" tooltip="Click to drilldown" display="'260321a'!B226" xr:uid="{00000000-0004-0000-0A00-0000B4030000}"/>
    <hyperlink ref="C226" location="'260321a'!C226" tooltip="Click to drilldown" display="'260321a'!C226" xr:uid="{00000000-0004-0000-0A00-0000B5030000}"/>
    <hyperlink ref="D226" location="'260321a'!D226" tooltip="Click to drilldown" display="'260321a'!D226" xr:uid="{00000000-0004-0000-0A00-0000B6030000}"/>
    <hyperlink ref="E226" location="'260321a'!E226" tooltip="Click to drilldown" display="'260321a'!E226" xr:uid="{00000000-0004-0000-0A00-0000B7030000}"/>
    <hyperlink ref="F226" location="'260321a'!F226" tooltip="Click to drilldown" display="'260321a'!F226" xr:uid="{00000000-0004-0000-0A00-0000B8030000}"/>
    <hyperlink ref="G226" location="'260321a'!G226" tooltip="Click to drilldown" display="'260321a'!G226" xr:uid="{00000000-0004-0000-0A00-0000B9030000}"/>
    <hyperlink ref="H226" location="'260321a'!H226" tooltip="Click to drilldown" display="'260321a'!H226" xr:uid="{00000000-0004-0000-0A00-0000BA030000}"/>
    <hyperlink ref="I226" location="'260321a'!I226" tooltip="Click to drilldown" display="'260321a'!I226" xr:uid="{00000000-0004-0000-0A00-0000BB030000}"/>
    <hyperlink ref="J226" location="'260321a'!J226" tooltip="Click to drilldown" display="'260321a'!J226" xr:uid="{00000000-0004-0000-0A00-0000BC030000}"/>
    <hyperlink ref="K226" location="'260321a'!K226" tooltip="Click to drilldown" display="'260321a'!K226" xr:uid="{00000000-0004-0000-0A00-0000BD030000}"/>
    <hyperlink ref="L226" location="'260321a'!L226" tooltip="Click to drilldown" display="'260321a'!L226" xr:uid="{00000000-0004-0000-0A00-0000BE030000}"/>
    <hyperlink ref="M226" location="'260321a'!M226" tooltip="Click to drilldown" display="'260321a'!M226" xr:uid="{00000000-0004-0000-0A00-0000BF030000}"/>
    <hyperlink ref="B227" location="'260321a'!B227" tooltip="Click to drilldown" display="'260321a'!B227" xr:uid="{00000000-0004-0000-0A00-0000C0030000}"/>
    <hyperlink ref="C227" location="'260321a'!C227" tooltip="Click to drilldown" display="'260321a'!C227" xr:uid="{00000000-0004-0000-0A00-0000C1030000}"/>
    <hyperlink ref="D227" location="'260321a'!D227" tooltip="Click to drilldown" display="'260321a'!D227" xr:uid="{00000000-0004-0000-0A00-0000C2030000}"/>
    <hyperlink ref="E227" location="'260321a'!E227" tooltip="Click to drilldown" display="'260321a'!E227" xr:uid="{00000000-0004-0000-0A00-0000C3030000}"/>
    <hyperlink ref="F227" location="'260321a'!F227" tooltip="Click to drilldown" display="'260321a'!F227" xr:uid="{00000000-0004-0000-0A00-0000C4030000}"/>
    <hyperlink ref="G227" location="'260321a'!G227" tooltip="Click to drilldown" display="'260321a'!G227" xr:uid="{00000000-0004-0000-0A00-0000C5030000}"/>
    <hyperlink ref="H227" location="'260321a'!H227" tooltip="Click to drilldown" display="'260321a'!H227" xr:uid="{00000000-0004-0000-0A00-0000C6030000}"/>
    <hyperlink ref="I227" location="'260321a'!I227" tooltip="Click to drilldown" display="'260321a'!I227" xr:uid="{00000000-0004-0000-0A00-0000C7030000}"/>
    <hyperlink ref="J227" location="'260321a'!J227" tooltip="Click to drilldown" display="'260321a'!J227" xr:uid="{00000000-0004-0000-0A00-0000C8030000}"/>
    <hyperlink ref="K227" location="'260321a'!K227" tooltip="Click to drilldown" display="'260321a'!K227" xr:uid="{00000000-0004-0000-0A00-0000C9030000}"/>
    <hyperlink ref="L227" location="'260321a'!L227" tooltip="Click to drilldown" display="'260321a'!L227" xr:uid="{00000000-0004-0000-0A00-0000CA030000}"/>
    <hyperlink ref="M227" location="'260321a'!M227" tooltip="Click to drilldown" display="'260321a'!M227" xr:uid="{00000000-0004-0000-0A00-0000CB030000}"/>
    <hyperlink ref="B228" location="'260321a'!B228" tooltip="Click to drilldown" display="'260321a'!B228" xr:uid="{00000000-0004-0000-0A00-0000CC030000}"/>
    <hyperlink ref="C228" location="'260321a'!C228" tooltip="Click to drilldown" display="'260321a'!C228" xr:uid="{00000000-0004-0000-0A00-0000CD030000}"/>
    <hyperlink ref="D228" location="'260321a'!D228" tooltip="Click to drilldown" display="'260321a'!D228" xr:uid="{00000000-0004-0000-0A00-0000CE030000}"/>
    <hyperlink ref="E228" location="'260321a'!E228" tooltip="Click to drilldown" display="'260321a'!E228" xr:uid="{00000000-0004-0000-0A00-0000CF030000}"/>
    <hyperlink ref="F228" location="'260321a'!F228" tooltip="Click to drilldown" display="'260321a'!F228" xr:uid="{00000000-0004-0000-0A00-0000D0030000}"/>
    <hyperlink ref="G228" location="'260321a'!G228" tooltip="Click to drilldown" display="'260321a'!G228" xr:uid="{00000000-0004-0000-0A00-0000D1030000}"/>
    <hyperlink ref="H228" location="'260321a'!H228" tooltip="Click to drilldown" display="'260321a'!H228" xr:uid="{00000000-0004-0000-0A00-0000D2030000}"/>
    <hyperlink ref="I228" location="'260321a'!I228" tooltip="Click to drilldown" display="'260321a'!I228" xr:uid="{00000000-0004-0000-0A00-0000D3030000}"/>
    <hyperlink ref="J228" location="'260321a'!J228" tooltip="Click to drilldown" display="'260321a'!J228" xr:uid="{00000000-0004-0000-0A00-0000D4030000}"/>
    <hyperlink ref="K228" location="'260321a'!K228" tooltip="Click to drilldown" display="'260321a'!K228" xr:uid="{00000000-0004-0000-0A00-0000D5030000}"/>
    <hyperlink ref="L228" location="'260321a'!L228" tooltip="Click to drilldown" display="'260321a'!L228" xr:uid="{00000000-0004-0000-0A00-0000D6030000}"/>
    <hyperlink ref="M228" location="'260321a'!M228" tooltip="Click to drilldown" display="'260321a'!M228" xr:uid="{00000000-0004-0000-0A00-0000D7030000}"/>
    <hyperlink ref="B232" location="'260321a'!B232" tooltip="Click to drilldown" display="'260321a'!B232" xr:uid="{00000000-0004-0000-0A00-0000D8030000}"/>
    <hyperlink ref="C232" location="'260321a'!C232" tooltip="Click to drilldown" display="'260321a'!C232" xr:uid="{00000000-0004-0000-0A00-0000D9030000}"/>
    <hyperlink ref="D232" location="'260321a'!D232" tooltip="Click to drilldown" display="'260321a'!D232" xr:uid="{00000000-0004-0000-0A00-0000DA030000}"/>
    <hyperlink ref="E232" location="'260321a'!E232" tooltip="Click to drilldown" display="'260321a'!E232" xr:uid="{00000000-0004-0000-0A00-0000DB030000}"/>
    <hyperlink ref="F232" location="'260321a'!F232" tooltip="Click to drilldown" display="'260321a'!F232" xr:uid="{00000000-0004-0000-0A00-0000DC030000}"/>
    <hyperlink ref="G232" location="'260321a'!G232" tooltip="Click to drilldown" display="'260321a'!G232" xr:uid="{00000000-0004-0000-0A00-0000DD030000}"/>
    <hyperlink ref="H232" location="'260321a'!H232" tooltip="Click to drilldown" display="'260321a'!H232" xr:uid="{00000000-0004-0000-0A00-0000DE030000}"/>
    <hyperlink ref="I232" location="'260321a'!I232" tooltip="Click to drilldown" display="'260321a'!I232" xr:uid="{00000000-0004-0000-0A00-0000DF030000}"/>
    <hyperlink ref="J232" location="'260321a'!J232" tooltip="Click to drilldown" display="'260321a'!J232" xr:uid="{00000000-0004-0000-0A00-0000E0030000}"/>
    <hyperlink ref="K232" location="'260321a'!K232" tooltip="Click to drilldown" display="'260321a'!K232" xr:uid="{00000000-0004-0000-0A00-0000E1030000}"/>
    <hyperlink ref="L232" location="'260321a'!L232" tooltip="Click to drilldown" display="'260321a'!L232" xr:uid="{00000000-0004-0000-0A00-0000E2030000}"/>
    <hyperlink ref="M232" location="'260321a'!M232" tooltip="Click to drilldown" display="'260321a'!M232" xr:uid="{00000000-0004-0000-0A00-0000E3030000}"/>
    <hyperlink ref="B233" location="'260321a'!B233" tooltip="Click to drilldown" display="'260321a'!B233" xr:uid="{00000000-0004-0000-0A00-0000E4030000}"/>
    <hyperlink ref="C233" location="'260321a'!C233" tooltip="Click to drilldown" display="'260321a'!C233" xr:uid="{00000000-0004-0000-0A00-0000E5030000}"/>
    <hyperlink ref="D233" location="'260321a'!D233" tooltip="Click to drilldown" display="'260321a'!D233" xr:uid="{00000000-0004-0000-0A00-0000E6030000}"/>
    <hyperlink ref="E233" location="'260321a'!E233" tooltip="Click to drilldown" display="'260321a'!E233" xr:uid="{00000000-0004-0000-0A00-0000E7030000}"/>
    <hyperlink ref="F233" location="'260321a'!F233" tooltip="Click to drilldown" display="'260321a'!F233" xr:uid="{00000000-0004-0000-0A00-0000E8030000}"/>
    <hyperlink ref="G233" location="'260321a'!G233" tooltip="Click to drilldown" display="'260321a'!G233" xr:uid="{00000000-0004-0000-0A00-0000E9030000}"/>
    <hyperlink ref="H233" location="'260321a'!H233" tooltip="Click to drilldown" display="'260321a'!H233" xr:uid="{00000000-0004-0000-0A00-0000EA030000}"/>
    <hyperlink ref="I233" location="'260321a'!I233" tooltip="Click to drilldown" display="'260321a'!I233" xr:uid="{00000000-0004-0000-0A00-0000EB030000}"/>
    <hyperlink ref="J233" location="'260321a'!J233" tooltip="Click to drilldown" display="'260321a'!J233" xr:uid="{00000000-0004-0000-0A00-0000EC030000}"/>
    <hyperlink ref="K233" location="'260321a'!K233" tooltip="Click to drilldown" display="'260321a'!K233" xr:uid="{00000000-0004-0000-0A00-0000ED030000}"/>
    <hyperlink ref="L233" location="'260321a'!L233" tooltip="Click to drilldown" display="'260321a'!L233" xr:uid="{00000000-0004-0000-0A00-0000EE030000}"/>
    <hyperlink ref="M233" location="'260321a'!M233" tooltip="Click to drilldown" display="'260321a'!M233" xr:uid="{00000000-0004-0000-0A00-0000EF030000}"/>
    <hyperlink ref="B234" location="'260321a'!B234" tooltip="Click to drilldown" display="'260321a'!B234" xr:uid="{00000000-0004-0000-0A00-0000F0030000}"/>
    <hyperlink ref="C234" location="'260321a'!C234" tooltip="Click to drilldown" display="'260321a'!C234" xr:uid="{00000000-0004-0000-0A00-0000F1030000}"/>
    <hyperlink ref="D234" location="'260321a'!D234" tooltip="Click to drilldown" display="'260321a'!D234" xr:uid="{00000000-0004-0000-0A00-0000F2030000}"/>
    <hyperlink ref="E234" location="'260321a'!E234" tooltip="Click to drilldown" display="'260321a'!E234" xr:uid="{00000000-0004-0000-0A00-0000F3030000}"/>
    <hyperlink ref="F234" location="'260321a'!F234" tooltip="Click to drilldown" display="'260321a'!F234" xr:uid="{00000000-0004-0000-0A00-0000F4030000}"/>
    <hyperlink ref="G234" location="'260321a'!G234" tooltip="Click to drilldown" display="'260321a'!G234" xr:uid="{00000000-0004-0000-0A00-0000F5030000}"/>
    <hyperlink ref="H234" location="'260321a'!H234" tooltip="Click to drilldown" display="'260321a'!H234" xr:uid="{00000000-0004-0000-0A00-0000F6030000}"/>
    <hyperlink ref="I234" location="'260321a'!I234" tooltip="Click to drilldown" display="'260321a'!I234" xr:uid="{00000000-0004-0000-0A00-0000F7030000}"/>
    <hyperlink ref="J234" location="'260321a'!J234" tooltip="Click to drilldown" display="'260321a'!J234" xr:uid="{00000000-0004-0000-0A00-0000F8030000}"/>
    <hyperlink ref="K234" location="'260321a'!K234" tooltip="Click to drilldown" display="'260321a'!K234" xr:uid="{00000000-0004-0000-0A00-0000F9030000}"/>
    <hyperlink ref="L234" location="'260321a'!L234" tooltip="Click to drilldown" display="'260321a'!L234" xr:uid="{00000000-0004-0000-0A00-0000FA030000}"/>
    <hyperlink ref="M234" location="'260321a'!M234" tooltip="Click to drilldown" display="'260321a'!M234" xr:uid="{00000000-0004-0000-0A00-0000FB030000}"/>
    <hyperlink ref="B235" location="'260321a'!B235" tooltip="Click to drilldown" display="'260321a'!B235" xr:uid="{00000000-0004-0000-0A00-0000FC030000}"/>
    <hyperlink ref="C235" location="'260321a'!C235" tooltip="Click to drilldown" display="'260321a'!C235" xr:uid="{00000000-0004-0000-0A00-0000FD030000}"/>
    <hyperlink ref="D235" location="'260321a'!D235" tooltip="Click to drilldown" display="'260321a'!D235" xr:uid="{00000000-0004-0000-0A00-0000FE030000}"/>
    <hyperlink ref="E235" location="'260321a'!E235" tooltip="Click to drilldown" display="'260321a'!E235" xr:uid="{00000000-0004-0000-0A00-0000FF030000}"/>
    <hyperlink ref="F235" location="'260321a'!F235" tooltip="Click to drilldown" display="'260321a'!F235" xr:uid="{00000000-0004-0000-0A00-000000040000}"/>
    <hyperlink ref="G235" location="'260321a'!G235" tooltip="Click to drilldown" display="'260321a'!G235" xr:uid="{00000000-0004-0000-0A00-000001040000}"/>
    <hyperlink ref="H235" location="'260321a'!H235" tooltip="Click to drilldown" display="'260321a'!H235" xr:uid="{00000000-0004-0000-0A00-000002040000}"/>
    <hyperlink ref="I235" location="'260321a'!I235" tooltip="Click to drilldown" display="'260321a'!I235" xr:uid="{00000000-0004-0000-0A00-000003040000}"/>
    <hyperlink ref="J235" location="'260321a'!J235" tooltip="Click to drilldown" display="'260321a'!J235" xr:uid="{00000000-0004-0000-0A00-000004040000}"/>
    <hyperlink ref="K235" location="'260321a'!K235" tooltip="Click to drilldown" display="'260321a'!K235" xr:uid="{00000000-0004-0000-0A00-000005040000}"/>
    <hyperlink ref="L235" location="'260321a'!L235" tooltip="Click to drilldown" display="'260321a'!L235" xr:uid="{00000000-0004-0000-0A00-000006040000}"/>
    <hyperlink ref="M235" location="'260321a'!M235" tooltip="Click to drilldown" display="'260321a'!M235" xr:uid="{00000000-0004-0000-0A00-000007040000}"/>
    <hyperlink ref="B236" location="'260321a'!B236" tooltip="Click to drilldown" display="'260321a'!B236" xr:uid="{00000000-0004-0000-0A00-000008040000}"/>
    <hyperlink ref="C236" location="'260321a'!C236" tooltip="Click to drilldown" display="'260321a'!C236" xr:uid="{00000000-0004-0000-0A00-000009040000}"/>
    <hyperlink ref="D236" location="'260321a'!D236" tooltip="Click to drilldown" display="'260321a'!D236" xr:uid="{00000000-0004-0000-0A00-00000A040000}"/>
    <hyperlink ref="E236" location="'260321a'!E236" tooltip="Click to drilldown" display="'260321a'!E236" xr:uid="{00000000-0004-0000-0A00-00000B040000}"/>
    <hyperlink ref="F236" location="'260321a'!F236" tooltip="Click to drilldown" display="'260321a'!F236" xr:uid="{00000000-0004-0000-0A00-00000C040000}"/>
    <hyperlink ref="G236" location="'260321a'!G236" tooltip="Click to drilldown" display="'260321a'!G236" xr:uid="{00000000-0004-0000-0A00-00000D040000}"/>
    <hyperlink ref="H236" location="'260321a'!H236" tooltip="Click to drilldown" display="'260321a'!H236" xr:uid="{00000000-0004-0000-0A00-00000E040000}"/>
    <hyperlink ref="I236" location="'260321a'!I236" tooltip="Click to drilldown" display="'260321a'!I236" xr:uid="{00000000-0004-0000-0A00-00000F040000}"/>
    <hyperlink ref="J236" location="'260321a'!J236" tooltip="Click to drilldown" display="'260321a'!J236" xr:uid="{00000000-0004-0000-0A00-000010040000}"/>
    <hyperlink ref="K236" location="'260321a'!K236" tooltip="Click to drilldown" display="'260321a'!K236" xr:uid="{00000000-0004-0000-0A00-000011040000}"/>
    <hyperlink ref="L236" location="'260321a'!L236" tooltip="Click to drilldown" display="'260321a'!L236" xr:uid="{00000000-0004-0000-0A00-000012040000}"/>
    <hyperlink ref="M236" location="'260321a'!M236" tooltip="Click to drilldown" display="'260321a'!M236" xr:uid="{00000000-0004-0000-0A00-000013040000}"/>
    <hyperlink ref="B237" location="'260321a'!B237" tooltip="Click to drilldown" display="'260321a'!B237" xr:uid="{00000000-0004-0000-0A00-000014040000}"/>
    <hyperlink ref="C237" location="'260321a'!C237" tooltip="Click to drilldown" display="'260321a'!C237" xr:uid="{00000000-0004-0000-0A00-000015040000}"/>
    <hyperlink ref="D237" location="'260321a'!D237" tooltip="Click to drilldown" display="'260321a'!D237" xr:uid="{00000000-0004-0000-0A00-000016040000}"/>
    <hyperlink ref="E237" location="'260321a'!E237" tooltip="Click to drilldown" display="'260321a'!E237" xr:uid="{00000000-0004-0000-0A00-000017040000}"/>
    <hyperlink ref="F237" location="'260321a'!F237" tooltip="Click to drilldown" display="'260321a'!F237" xr:uid="{00000000-0004-0000-0A00-000018040000}"/>
    <hyperlink ref="G237" location="'260321a'!G237" tooltip="Click to drilldown" display="'260321a'!G237" xr:uid="{00000000-0004-0000-0A00-000019040000}"/>
    <hyperlink ref="H237" location="'260321a'!H237" tooltip="Click to drilldown" display="'260321a'!H237" xr:uid="{00000000-0004-0000-0A00-00001A040000}"/>
    <hyperlink ref="I237" location="'260321a'!I237" tooltip="Click to drilldown" display="'260321a'!I237" xr:uid="{00000000-0004-0000-0A00-00001B040000}"/>
    <hyperlink ref="J237" location="'260321a'!J237" tooltip="Click to drilldown" display="'260321a'!J237" xr:uid="{00000000-0004-0000-0A00-00001C040000}"/>
    <hyperlink ref="K237" location="'260321a'!K237" tooltip="Click to drilldown" display="'260321a'!K237" xr:uid="{00000000-0004-0000-0A00-00001D040000}"/>
    <hyperlink ref="L237" location="'260321a'!L237" tooltip="Click to drilldown" display="'260321a'!L237" xr:uid="{00000000-0004-0000-0A00-00001E040000}"/>
    <hyperlink ref="M237" location="'260321a'!M237" tooltip="Click to drilldown" display="'260321a'!M237" xr:uid="{00000000-0004-0000-0A00-00001F040000}"/>
    <hyperlink ref="B242" location="'260321a'!B242" tooltip="Click to drilldown" display="'260321a'!B242" xr:uid="{00000000-0004-0000-0A00-000020040000}"/>
    <hyperlink ref="C242" location="'260321a'!C242" tooltip="Click to drilldown" display="'260321a'!C242" xr:uid="{00000000-0004-0000-0A00-000021040000}"/>
    <hyperlink ref="D242" location="'260321a'!D242" tooltip="Click to drilldown" display="'260321a'!D242" xr:uid="{00000000-0004-0000-0A00-000022040000}"/>
    <hyperlink ref="E242" location="'260321a'!E242" tooltip="Click to drilldown" display="'260321a'!E242" xr:uid="{00000000-0004-0000-0A00-000023040000}"/>
    <hyperlink ref="F242" location="'260321a'!F242" tooltip="Click to drilldown" display="'260321a'!F242" xr:uid="{00000000-0004-0000-0A00-000024040000}"/>
    <hyperlink ref="G242" location="'260321a'!G242" tooltip="Click to drilldown" display="'260321a'!G242" xr:uid="{00000000-0004-0000-0A00-000025040000}"/>
    <hyperlink ref="H242" location="'260321a'!H242" tooltip="Click to drilldown" display="'260321a'!H242" xr:uid="{00000000-0004-0000-0A00-000026040000}"/>
    <hyperlink ref="I242" location="'260321a'!I242" tooltip="Click to drilldown" display="'260321a'!I242" xr:uid="{00000000-0004-0000-0A00-000027040000}"/>
    <hyperlink ref="J242" location="'260321a'!J242" tooltip="Click to drilldown" display="'260321a'!J242" xr:uid="{00000000-0004-0000-0A00-000028040000}"/>
    <hyperlink ref="K242" location="'260321a'!K242" tooltip="Click to drilldown" display="'260321a'!K242" xr:uid="{00000000-0004-0000-0A00-000029040000}"/>
    <hyperlink ref="L242" location="'260321a'!L242" tooltip="Click to drilldown" display="'260321a'!L242" xr:uid="{00000000-0004-0000-0A00-00002A040000}"/>
    <hyperlink ref="M242" location="'260321a'!M242" tooltip="Click to drilldown" display="'260321a'!M242" xr:uid="{00000000-0004-0000-0A00-00002B040000}"/>
    <hyperlink ref="B248" location="'260321a'!B248" tooltip="Click to drilldown" display="'260321a'!B248" xr:uid="{00000000-0004-0000-0A00-00002C040000}"/>
    <hyperlink ref="C248" location="'260321a'!C248" tooltip="Click to drilldown" display="'260321a'!C248" xr:uid="{00000000-0004-0000-0A00-00002D040000}"/>
    <hyperlink ref="D248" location="'260321a'!D248" tooltip="Click to drilldown" display="'260321a'!D248" xr:uid="{00000000-0004-0000-0A00-00002E040000}"/>
    <hyperlink ref="E248" location="'260321a'!E248" tooltip="Click to drilldown" display="'260321a'!E248" xr:uid="{00000000-0004-0000-0A00-00002F040000}"/>
    <hyperlink ref="F248" location="'260321a'!F248" tooltip="Click to drilldown" display="'260321a'!F248" xr:uid="{00000000-0004-0000-0A00-000030040000}"/>
    <hyperlink ref="G248" location="'260321a'!G248" tooltip="Click to drilldown" display="'260321a'!G248" xr:uid="{00000000-0004-0000-0A00-000031040000}"/>
    <hyperlink ref="H248" location="'260321a'!H248" tooltip="Click to drilldown" display="'260321a'!H248" xr:uid="{00000000-0004-0000-0A00-000032040000}"/>
    <hyperlink ref="I248" location="'260321a'!I248" tooltip="Click to drilldown" display="'260321a'!I248" xr:uid="{00000000-0004-0000-0A00-000033040000}"/>
    <hyperlink ref="J248" location="'260321a'!J248" tooltip="Click to drilldown" display="'260321a'!J248" xr:uid="{00000000-0004-0000-0A00-000034040000}"/>
    <hyperlink ref="K248" location="'260321a'!K248" tooltip="Click to drilldown" display="'260321a'!K248" xr:uid="{00000000-0004-0000-0A00-000035040000}"/>
    <hyperlink ref="L248" location="'260321a'!L248" tooltip="Click to drilldown" display="'260321a'!L248" xr:uid="{00000000-0004-0000-0A00-000036040000}"/>
    <hyperlink ref="M248" location="'260321a'!M248" tooltip="Click to drilldown" display="'260321a'!M248" xr:uid="{00000000-0004-0000-0A00-000037040000}"/>
    <hyperlink ref="B252" location="'260321a'!B252" tooltip="Click to drilldown" display="'260321a'!B252" xr:uid="{00000000-0004-0000-0A00-000038040000}"/>
    <hyperlink ref="C252" location="'260321a'!C252" tooltip="Click to drilldown" display="'260321a'!C252" xr:uid="{00000000-0004-0000-0A00-000039040000}"/>
    <hyperlink ref="D252" location="'260321a'!D252" tooltip="Click to drilldown" display="'260321a'!D252" xr:uid="{00000000-0004-0000-0A00-00003A040000}"/>
    <hyperlink ref="E252" location="'260321a'!E252" tooltip="Click to drilldown" display="'260321a'!E252" xr:uid="{00000000-0004-0000-0A00-00003B040000}"/>
    <hyperlink ref="F252" location="'260321a'!F252" tooltip="Click to drilldown" display="'260321a'!F252" xr:uid="{00000000-0004-0000-0A00-00003C040000}"/>
    <hyperlink ref="G252" location="'260321a'!G252" tooltip="Click to drilldown" display="'260321a'!G252" xr:uid="{00000000-0004-0000-0A00-00003D040000}"/>
    <hyperlink ref="H252" location="'260321a'!H252" tooltip="Click to drilldown" display="'260321a'!H252" xr:uid="{00000000-0004-0000-0A00-00003E040000}"/>
    <hyperlink ref="I252" location="'260321a'!I252" tooltip="Click to drilldown" display="'260321a'!I252" xr:uid="{00000000-0004-0000-0A00-00003F040000}"/>
    <hyperlink ref="J252" location="'260321a'!J252" tooltip="Click to drilldown" display="'260321a'!J252" xr:uid="{00000000-0004-0000-0A00-000040040000}"/>
    <hyperlink ref="K252" location="'260321a'!K252" tooltip="Click to drilldown" display="'260321a'!K252" xr:uid="{00000000-0004-0000-0A00-000041040000}"/>
    <hyperlink ref="L252" location="'260321a'!L252" tooltip="Click to drilldown" display="'260321a'!L252" xr:uid="{00000000-0004-0000-0A00-000042040000}"/>
    <hyperlink ref="M252" location="'260321a'!M252" tooltip="Click to drilldown" display="'260321a'!M252" xr:uid="{00000000-0004-0000-0A00-000043040000}"/>
    <hyperlink ref="B253" location="'260321a'!B253" tooltip="Click to drilldown" display="'260321a'!B253" xr:uid="{00000000-0004-0000-0A00-000044040000}"/>
    <hyperlink ref="C253" location="'260321a'!C253" tooltip="Click to drilldown" display="'260321a'!C253" xr:uid="{00000000-0004-0000-0A00-000045040000}"/>
    <hyperlink ref="D253" location="'260321a'!D253" tooltip="Click to drilldown" display="'260321a'!D253" xr:uid="{00000000-0004-0000-0A00-000046040000}"/>
    <hyperlink ref="E253" location="'260321a'!E253" tooltip="Click to drilldown" display="'260321a'!E253" xr:uid="{00000000-0004-0000-0A00-000047040000}"/>
    <hyperlink ref="F253" location="'260321a'!F253" tooltip="Click to drilldown" display="'260321a'!F253" xr:uid="{00000000-0004-0000-0A00-000048040000}"/>
    <hyperlink ref="G253" location="'260321a'!G253" tooltip="Click to drilldown" display="'260321a'!G253" xr:uid="{00000000-0004-0000-0A00-000049040000}"/>
    <hyperlink ref="H253" location="'260321a'!H253" tooltip="Click to drilldown" display="'260321a'!H253" xr:uid="{00000000-0004-0000-0A00-00004A040000}"/>
    <hyperlink ref="I253" location="'260321a'!I253" tooltip="Click to drilldown" display="'260321a'!I253" xr:uid="{00000000-0004-0000-0A00-00004B040000}"/>
    <hyperlink ref="J253" location="'260321a'!J253" tooltip="Click to drilldown" display="'260321a'!J253" xr:uid="{00000000-0004-0000-0A00-00004C040000}"/>
    <hyperlink ref="K253" location="'260321a'!K253" tooltip="Click to drilldown" display="'260321a'!K253" xr:uid="{00000000-0004-0000-0A00-00004D040000}"/>
    <hyperlink ref="L253" location="'260321a'!L253" tooltip="Click to drilldown" display="'260321a'!L253" xr:uid="{00000000-0004-0000-0A00-00004E040000}"/>
    <hyperlink ref="M253" location="'260321a'!M253" tooltip="Click to drilldown" display="'260321a'!M253" xr:uid="{00000000-0004-0000-0A00-00004F040000}"/>
    <hyperlink ref="B257" location="'260321a'!B257" tooltip="Click to drilldown" display="'260321a'!B257" xr:uid="{00000000-0004-0000-0A00-000050040000}"/>
    <hyperlink ref="C257" location="'260321a'!C257" tooltip="Click to drilldown" display="'260321a'!C257" xr:uid="{00000000-0004-0000-0A00-000051040000}"/>
    <hyperlink ref="D257" location="'260321a'!D257" tooltip="Click to drilldown" display="'260321a'!D257" xr:uid="{00000000-0004-0000-0A00-000052040000}"/>
    <hyperlink ref="E257" location="'260321a'!E257" tooltip="Click to drilldown" display="'260321a'!E257" xr:uid="{00000000-0004-0000-0A00-000053040000}"/>
    <hyperlink ref="F257" location="'260321a'!F257" tooltip="Click to drilldown" display="'260321a'!F257" xr:uid="{00000000-0004-0000-0A00-000054040000}"/>
    <hyperlink ref="G257" location="'260321a'!G257" tooltip="Click to drilldown" display="'260321a'!G257" xr:uid="{00000000-0004-0000-0A00-000055040000}"/>
    <hyperlink ref="H257" location="'260321a'!H257" tooltip="Click to drilldown" display="'260321a'!H257" xr:uid="{00000000-0004-0000-0A00-000056040000}"/>
    <hyperlink ref="I257" location="'260321a'!I257" tooltip="Click to drilldown" display="'260321a'!I257" xr:uid="{00000000-0004-0000-0A00-000057040000}"/>
    <hyperlink ref="J257" location="'260321a'!J257" tooltip="Click to drilldown" display="'260321a'!J257" xr:uid="{00000000-0004-0000-0A00-000058040000}"/>
    <hyperlink ref="K257" location="'260321a'!K257" tooltip="Click to drilldown" display="'260321a'!K257" xr:uid="{00000000-0004-0000-0A00-000059040000}"/>
    <hyperlink ref="L257" location="'260321a'!L257" tooltip="Click to drilldown" display="'260321a'!L257" xr:uid="{00000000-0004-0000-0A00-00005A040000}"/>
    <hyperlink ref="M257" location="'260321a'!M257" tooltip="Click to drilldown" display="'260321a'!M257" xr:uid="{00000000-0004-0000-0A00-00005B040000}"/>
    <hyperlink ref="B258" location="'260321a'!B258" tooltip="Click to drilldown" display="'260321a'!B258" xr:uid="{00000000-0004-0000-0A00-00005C040000}"/>
    <hyperlink ref="C258" location="'260321a'!C258" tooltip="Click to drilldown" display="'260321a'!C258" xr:uid="{00000000-0004-0000-0A00-00005D040000}"/>
    <hyperlink ref="D258" location="'260321a'!D258" tooltip="Click to drilldown" display="'260321a'!D258" xr:uid="{00000000-0004-0000-0A00-00005E040000}"/>
    <hyperlink ref="E258" location="'260321a'!E258" tooltip="Click to drilldown" display="'260321a'!E258" xr:uid="{00000000-0004-0000-0A00-00005F040000}"/>
    <hyperlink ref="F258" location="'260321a'!F258" tooltip="Click to drilldown" display="'260321a'!F258" xr:uid="{00000000-0004-0000-0A00-000060040000}"/>
    <hyperlink ref="G258" location="'260321a'!G258" tooltip="Click to drilldown" display="'260321a'!G258" xr:uid="{00000000-0004-0000-0A00-000061040000}"/>
    <hyperlink ref="H258" location="'260321a'!H258" tooltip="Click to drilldown" display="'260321a'!H258" xr:uid="{00000000-0004-0000-0A00-000062040000}"/>
    <hyperlink ref="I258" location="'260321a'!I258" tooltip="Click to drilldown" display="'260321a'!I258" xr:uid="{00000000-0004-0000-0A00-000063040000}"/>
    <hyperlink ref="J258" location="'260321a'!J258" tooltip="Click to drilldown" display="'260321a'!J258" xr:uid="{00000000-0004-0000-0A00-000064040000}"/>
    <hyperlink ref="K258" location="'260321a'!K258" tooltip="Click to drilldown" display="'260321a'!K258" xr:uid="{00000000-0004-0000-0A00-000065040000}"/>
    <hyperlink ref="L258" location="'260321a'!L258" tooltip="Click to drilldown" display="'260321a'!L258" xr:uid="{00000000-0004-0000-0A00-000066040000}"/>
    <hyperlink ref="M258" location="'260321a'!M258" tooltip="Click to drilldown" display="'260321a'!M258" xr:uid="{00000000-0004-0000-0A00-000067040000}"/>
    <hyperlink ref="B259" location="'260321a'!B259" tooltip="Click to drilldown" display="'260321a'!B259" xr:uid="{00000000-0004-0000-0A00-000068040000}"/>
    <hyperlink ref="C259" location="'260321a'!C259" tooltip="Click to drilldown" display="'260321a'!C259" xr:uid="{00000000-0004-0000-0A00-000069040000}"/>
    <hyperlink ref="D259" location="'260321a'!D259" tooltip="Click to drilldown" display="'260321a'!D259" xr:uid="{00000000-0004-0000-0A00-00006A040000}"/>
    <hyperlink ref="E259" location="'260321a'!E259" tooltip="Click to drilldown" display="'260321a'!E259" xr:uid="{00000000-0004-0000-0A00-00006B040000}"/>
    <hyperlink ref="F259" location="'260321a'!F259" tooltip="Click to drilldown" display="'260321a'!F259" xr:uid="{00000000-0004-0000-0A00-00006C040000}"/>
    <hyperlink ref="G259" location="'260321a'!G259" tooltip="Click to drilldown" display="'260321a'!G259" xr:uid="{00000000-0004-0000-0A00-00006D040000}"/>
    <hyperlink ref="H259" location="'260321a'!H259" tooltip="Click to drilldown" display="'260321a'!H259" xr:uid="{00000000-0004-0000-0A00-00006E040000}"/>
    <hyperlink ref="I259" location="'260321a'!I259" tooltip="Click to drilldown" display="'260321a'!I259" xr:uid="{00000000-0004-0000-0A00-00006F040000}"/>
    <hyperlink ref="J259" location="'260321a'!J259" tooltip="Click to drilldown" display="'260321a'!J259" xr:uid="{00000000-0004-0000-0A00-000070040000}"/>
    <hyperlink ref="K259" location="'260321a'!K259" tooltip="Click to drilldown" display="'260321a'!K259" xr:uid="{00000000-0004-0000-0A00-000071040000}"/>
    <hyperlink ref="L259" location="'260321a'!L259" tooltip="Click to drilldown" display="'260321a'!L259" xr:uid="{00000000-0004-0000-0A00-000072040000}"/>
    <hyperlink ref="M259" location="'260321a'!M259" tooltip="Click to drilldown" display="'260321a'!M259" xr:uid="{00000000-0004-0000-0A00-000073040000}"/>
    <hyperlink ref="B264" location="'260321a'!B264" tooltip="Click to drilldown" display="'260321a'!B264" xr:uid="{00000000-0004-0000-0A00-000074040000}"/>
    <hyperlink ref="C264" location="'260321a'!C264" tooltip="Click to drilldown" display="'260321a'!C264" xr:uid="{00000000-0004-0000-0A00-000075040000}"/>
    <hyperlink ref="D264" location="'260321a'!D264" tooltip="Click to drilldown" display="'260321a'!D264" xr:uid="{00000000-0004-0000-0A00-000076040000}"/>
    <hyperlink ref="E264" location="'260321a'!E264" tooltip="Click to drilldown" display="'260321a'!E264" xr:uid="{00000000-0004-0000-0A00-000077040000}"/>
    <hyperlink ref="F264" location="'260321a'!F264" tooltip="Click to drilldown" display="'260321a'!F264" xr:uid="{00000000-0004-0000-0A00-000078040000}"/>
    <hyperlink ref="G264" location="'260321a'!G264" tooltip="Click to drilldown" display="'260321a'!G264" xr:uid="{00000000-0004-0000-0A00-000079040000}"/>
    <hyperlink ref="H264" location="'260321a'!H264" tooltip="Click to drilldown" display="'260321a'!H264" xr:uid="{00000000-0004-0000-0A00-00007A040000}"/>
    <hyperlink ref="I264" location="'260321a'!I264" tooltip="Click to drilldown" display="'260321a'!I264" xr:uid="{00000000-0004-0000-0A00-00007B040000}"/>
    <hyperlink ref="J264" location="'260321a'!J264" tooltip="Click to drilldown" display="'260321a'!J264" xr:uid="{00000000-0004-0000-0A00-00007C040000}"/>
    <hyperlink ref="K264" location="'260321a'!K264" tooltip="Click to drilldown" display="'260321a'!K264" xr:uid="{00000000-0004-0000-0A00-00007D040000}"/>
    <hyperlink ref="L264" location="'260321a'!L264" tooltip="Click to drilldown" display="'260321a'!L264" xr:uid="{00000000-0004-0000-0A00-00007E040000}"/>
    <hyperlink ref="M264" location="'260321a'!M264" tooltip="Click to drilldown" display="'260321a'!M264" xr:uid="{00000000-0004-0000-0A00-00007F040000}"/>
    <hyperlink ref="B265" location="'260321a'!B265" tooltip="Click to drilldown" display="'260321a'!B265" xr:uid="{00000000-0004-0000-0A00-000080040000}"/>
    <hyperlink ref="C265" location="'260321a'!C265" tooltip="Click to drilldown" display="'260321a'!C265" xr:uid="{00000000-0004-0000-0A00-000081040000}"/>
    <hyperlink ref="D265" location="'260321a'!D265" tooltip="Click to drilldown" display="'260321a'!D265" xr:uid="{00000000-0004-0000-0A00-000082040000}"/>
    <hyperlink ref="E265" location="'260321a'!E265" tooltip="Click to drilldown" display="'260321a'!E265" xr:uid="{00000000-0004-0000-0A00-000083040000}"/>
    <hyperlink ref="F265" location="'260321a'!F265" tooltip="Click to drilldown" display="'260321a'!F265" xr:uid="{00000000-0004-0000-0A00-000084040000}"/>
    <hyperlink ref="G265" location="'260321a'!G265" tooltip="Click to drilldown" display="'260321a'!G265" xr:uid="{00000000-0004-0000-0A00-000085040000}"/>
    <hyperlink ref="H265" location="'260321a'!H265" tooltip="Click to drilldown" display="'260321a'!H265" xr:uid="{00000000-0004-0000-0A00-000086040000}"/>
    <hyperlink ref="I265" location="'260321a'!I265" tooltip="Click to drilldown" display="'260321a'!I265" xr:uid="{00000000-0004-0000-0A00-000087040000}"/>
    <hyperlink ref="J265" location="'260321a'!J265" tooltip="Click to drilldown" display="'260321a'!J265" xr:uid="{00000000-0004-0000-0A00-000088040000}"/>
    <hyperlink ref="K265" location="'260321a'!K265" tooltip="Click to drilldown" display="'260321a'!K265" xr:uid="{00000000-0004-0000-0A00-000089040000}"/>
    <hyperlink ref="L265" location="'260321a'!L265" tooltip="Click to drilldown" display="'260321a'!L265" xr:uid="{00000000-0004-0000-0A00-00008A040000}"/>
    <hyperlink ref="M265" location="'260321a'!M265" tooltip="Click to drilldown" display="'260321a'!M265" xr:uid="{00000000-0004-0000-0A00-00008B040000}"/>
    <hyperlink ref="B266" location="'260321a'!B266" tooltip="Click to drilldown" display="'260321a'!B266" xr:uid="{00000000-0004-0000-0A00-00008C040000}"/>
    <hyperlink ref="C266" location="'260321a'!C266" tooltip="Click to drilldown" display="'260321a'!C266" xr:uid="{00000000-0004-0000-0A00-00008D040000}"/>
    <hyperlink ref="D266" location="'260321a'!D266" tooltip="Click to drilldown" display="'260321a'!D266" xr:uid="{00000000-0004-0000-0A00-00008E040000}"/>
    <hyperlink ref="E266" location="'260321a'!E266" tooltip="Click to drilldown" display="'260321a'!E266" xr:uid="{00000000-0004-0000-0A00-00008F040000}"/>
    <hyperlink ref="F266" location="'260321a'!F266" tooltip="Click to drilldown" display="'260321a'!F266" xr:uid="{00000000-0004-0000-0A00-000090040000}"/>
    <hyperlink ref="G266" location="'260321a'!G266" tooltip="Click to drilldown" display="'260321a'!G266" xr:uid="{00000000-0004-0000-0A00-000091040000}"/>
    <hyperlink ref="H266" location="'260321a'!H266" tooltip="Click to drilldown" display="'260321a'!H266" xr:uid="{00000000-0004-0000-0A00-000092040000}"/>
    <hyperlink ref="I266" location="'260321a'!I266" tooltip="Click to drilldown" display="'260321a'!I266" xr:uid="{00000000-0004-0000-0A00-000093040000}"/>
    <hyperlink ref="J266" location="'260321a'!J266" tooltip="Click to drilldown" display="'260321a'!J266" xr:uid="{00000000-0004-0000-0A00-000094040000}"/>
    <hyperlink ref="K266" location="'260321a'!K266" tooltip="Click to drilldown" display="'260321a'!K266" xr:uid="{00000000-0004-0000-0A00-000095040000}"/>
    <hyperlink ref="L266" location="'260321a'!L266" tooltip="Click to drilldown" display="'260321a'!L266" xr:uid="{00000000-0004-0000-0A00-000096040000}"/>
    <hyperlink ref="M266" location="'260321a'!M266" tooltip="Click to drilldown" display="'260321a'!M266" xr:uid="{00000000-0004-0000-0A00-000097040000}"/>
    <hyperlink ref="B267" location="'260321a'!B267" tooltip="Click to drilldown" display="'260321a'!B267" xr:uid="{00000000-0004-0000-0A00-000098040000}"/>
    <hyperlink ref="C267" location="'260321a'!C267" tooltip="Click to drilldown" display="'260321a'!C267" xr:uid="{00000000-0004-0000-0A00-000099040000}"/>
    <hyperlink ref="D267" location="'260321a'!D267" tooltip="Click to drilldown" display="'260321a'!D267" xr:uid="{00000000-0004-0000-0A00-00009A040000}"/>
    <hyperlink ref="E267" location="'260321a'!E267" tooltip="Click to drilldown" display="'260321a'!E267" xr:uid="{00000000-0004-0000-0A00-00009B040000}"/>
    <hyperlink ref="F267" location="'260321a'!F267" tooltip="Click to drilldown" display="'260321a'!F267" xr:uid="{00000000-0004-0000-0A00-00009C040000}"/>
    <hyperlink ref="G267" location="'260321a'!G267" tooltip="Click to drilldown" display="'260321a'!G267" xr:uid="{00000000-0004-0000-0A00-00009D040000}"/>
    <hyperlink ref="H267" location="'260321a'!H267" tooltip="Click to drilldown" display="'260321a'!H267" xr:uid="{00000000-0004-0000-0A00-00009E040000}"/>
    <hyperlink ref="I267" location="'260321a'!I267" tooltip="Click to drilldown" display="'260321a'!I267" xr:uid="{00000000-0004-0000-0A00-00009F040000}"/>
    <hyperlink ref="J267" location="'260321a'!J267" tooltip="Click to drilldown" display="'260321a'!J267" xr:uid="{00000000-0004-0000-0A00-0000A0040000}"/>
    <hyperlink ref="K267" location="'260321a'!K267" tooltip="Click to drilldown" display="'260321a'!K267" xr:uid="{00000000-0004-0000-0A00-0000A1040000}"/>
    <hyperlink ref="L267" location="'260321a'!L267" tooltip="Click to drilldown" display="'260321a'!L267" xr:uid="{00000000-0004-0000-0A00-0000A2040000}"/>
    <hyperlink ref="M267" location="'260321a'!M267" tooltip="Click to drilldown" display="'260321a'!M267" xr:uid="{00000000-0004-0000-0A00-0000A3040000}"/>
    <hyperlink ref="B268" location="'260321a'!B268" tooltip="Click to drilldown" display="'260321a'!B268" xr:uid="{00000000-0004-0000-0A00-0000A4040000}"/>
    <hyperlink ref="C268" location="'260321a'!C268" tooltip="Click to drilldown" display="'260321a'!C268" xr:uid="{00000000-0004-0000-0A00-0000A5040000}"/>
    <hyperlink ref="D268" location="'260321a'!D268" tooltip="Click to drilldown" display="'260321a'!D268" xr:uid="{00000000-0004-0000-0A00-0000A6040000}"/>
    <hyperlink ref="E268" location="'260321a'!E268" tooltip="Click to drilldown" display="'260321a'!E268" xr:uid="{00000000-0004-0000-0A00-0000A7040000}"/>
    <hyperlink ref="F268" location="'260321a'!F268" tooltip="Click to drilldown" display="'260321a'!F268" xr:uid="{00000000-0004-0000-0A00-0000A8040000}"/>
    <hyperlink ref="G268" location="'260321a'!G268" tooltip="Click to drilldown" display="'260321a'!G268" xr:uid="{00000000-0004-0000-0A00-0000A9040000}"/>
    <hyperlink ref="H268" location="'260321a'!H268" tooltip="Click to drilldown" display="'260321a'!H268" xr:uid="{00000000-0004-0000-0A00-0000AA040000}"/>
    <hyperlink ref="I268" location="'260321a'!I268" tooltip="Click to drilldown" display="'260321a'!I268" xr:uid="{00000000-0004-0000-0A00-0000AB040000}"/>
    <hyperlink ref="J268" location="'260321a'!J268" tooltip="Click to drilldown" display="'260321a'!J268" xr:uid="{00000000-0004-0000-0A00-0000AC040000}"/>
    <hyperlink ref="K268" location="'260321a'!K268" tooltip="Click to drilldown" display="'260321a'!K268" xr:uid="{00000000-0004-0000-0A00-0000AD040000}"/>
    <hyperlink ref="L268" location="'260321a'!L268" tooltip="Click to drilldown" display="'260321a'!L268" xr:uid="{00000000-0004-0000-0A00-0000AE040000}"/>
    <hyperlink ref="M268" location="'260321a'!M268" tooltip="Click to drilldown" display="'260321a'!M268" xr:uid="{00000000-0004-0000-0A00-0000AF040000}"/>
    <hyperlink ref="B269" location="'260321a'!B269" tooltip="Click to drilldown" display="'260321a'!B269" xr:uid="{00000000-0004-0000-0A00-0000B0040000}"/>
    <hyperlink ref="C269" location="'260321a'!C269" tooltip="Click to drilldown" display="'260321a'!C269" xr:uid="{00000000-0004-0000-0A00-0000B1040000}"/>
    <hyperlink ref="D269" location="'260321a'!D269" tooltip="Click to drilldown" display="'260321a'!D269" xr:uid="{00000000-0004-0000-0A00-0000B2040000}"/>
    <hyperlink ref="E269" location="'260321a'!E269" tooltip="Click to drilldown" display="'260321a'!E269" xr:uid="{00000000-0004-0000-0A00-0000B3040000}"/>
    <hyperlink ref="F269" location="'260321a'!F269" tooltip="Click to drilldown" display="'260321a'!F269" xr:uid="{00000000-0004-0000-0A00-0000B4040000}"/>
    <hyperlink ref="G269" location="'260321a'!G269" tooltip="Click to drilldown" display="'260321a'!G269" xr:uid="{00000000-0004-0000-0A00-0000B5040000}"/>
    <hyperlink ref="H269" location="'260321a'!H269" tooltip="Click to drilldown" display="'260321a'!H269" xr:uid="{00000000-0004-0000-0A00-0000B6040000}"/>
    <hyperlink ref="I269" location="'260321a'!I269" tooltip="Click to drilldown" display="'260321a'!I269" xr:uid="{00000000-0004-0000-0A00-0000B7040000}"/>
    <hyperlink ref="J269" location="'260321a'!J269" tooltip="Click to drilldown" display="'260321a'!J269" xr:uid="{00000000-0004-0000-0A00-0000B8040000}"/>
    <hyperlink ref="K269" location="'260321a'!K269" tooltip="Click to drilldown" display="'260321a'!K269" xr:uid="{00000000-0004-0000-0A00-0000B9040000}"/>
    <hyperlink ref="L269" location="'260321a'!L269" tooltip="Click to drilldown" display="'260321a'!L269" xr:uid="{00000000-0004-0000-0A00-0000BA040000}"/>
    <hyperlink ref="M269" location="'260321a'!M269" tooltip="Click to drilldown" display="'260321a'!M269" xr:uid="{00000000-0004-0000-0A00-0000BB040000}"/>
    <hyperlink ref="O12" location="'250321'!C12" tooltip="Click to drilldown" display="'250321'!C12" xr:uid="{00000000-0004-0000-0A00-0000BC040000}"/>
    <hyperlink ref="O13" location="'250321'!C13" tooltip="Click to drilldown" display="'250321'!C13" xr:uid="{00000000-0004-0000-0A00-0000BD040000}"/>
    <hyperlink ref="O14" location="'250321'!C14" tooltip="Click to drilldown" display="'250321'!C14" xr:uid="{00000000-0004-0000-0A00-0000BE040000}"/>
    <hyperlink ref="O15" location="'250321'!C15" tooltip="Click to drilldown" display="'250321'!C15" xr:uid="{00000000-0004-0000-0A00-0000BF040000}"/>
    <hyperlink ref="O16" location="'250321'!C16" tooltip="Click to drilldown" display="'250321'!C16" xr:uid="{00000000-0004-0000-0A00-0000C0040000}"/>
    <hyperlink ref="O17" location="'250321'!C17" tooltip="Click to drilldown" display="'250321'!C17" xr:uid="{00000000-0004-0000-0A00-0000C1040000}"/>
    <hyperlink ref="O21" location="'250321'!C21" tooltip="Click to drilldown" display="'250321'!C21" xr:uid="{00000000-0004-0000-0A00-0000C2040000}"/>
    <hyperlink ref="O22" location="'250321'!C22" tooltip="Click to drilldown" display="'250321'!C22" xr:uid="{00000000-0004-0000-0A00-0000C3040000}"/>
    <hyperlink ref="O23" location="'250321'!C23" tooltip="Click to drilldown" display="'250321'!C23" xr:uid="{00000000-0004-0000-0A00-0000C4040000}"/>
    <hyperlink ref="O24" location="'250321'!C24" tooltip="Click to drilldown" display="'250321'!C24" xr:uid="{00000000-0004-0000-0A00-0000C5040000}"/>
    <hyperlink ref="O25" location="'250321'!C25" tooltip="Click to drilldown" display="'250321'!C25" xr:uid="{00000000-0004-0000-0A00-0000C6040000}"/>
    <hyperlink ref="O26" location="'250321'!C26" tooltip="Click to drilldown" display="'250321'!C26" xr:uid="{00000000-0004-0000-0A00-0000C7040000}"/>
    <hyperlink ref="O31" location="'250321'!C31" tooltip="Click to drilldown" display="'250321'!C31" xr:uid="{00000000-0004-0000-0A00-0000C8040000}"/>
    <hyperlink ref="O37" location="'250321'!C37" tooltip="Click to drilldown" display="'250321'!C37" xr:uid="{00000000-0004-0000-0A00-0000C9040000}"/>
    <hyperlink ref="O41" location="'250321'!C41" tooltip="Click to drilldown" display="'250321'!C41" xr:uid="{00000000-0004-0000-0A00-0000CA040000}"/>
    <hyperlink ref="O42" location="'250321'!C42" tooltip="Click to drilldown" display="'250321'!C42" xr:uid="{00000000-0004-0000-0A00-0000CB040000}"/>
    <hyperlink ref="O46" location="'250321'!C46" tooltip="Click to drilldown" display="'250321'!C46" xr:uid="{00000000-0004-0000-0A00-0000CC040000}"/>
    <hyperlink ref="O47" location="'250321'!C47" tooltip="Click to drilldown" display="'250321'!C47" xr:uid="{00000000-0004-0000-0A00-0000CD040000}"/>
    <hyperlink ref="O48" location="'250321'!C48" tooltip="Click to drilldown" display="'250321'!C48" xr:uid="{00000000-0004-0000-0A00-0000CE040000}"/>
    <hyperlink ref="O53" location="'250321'!C53" tooltip="Click to drilldown" display="'250321'!C53" xr:uid="{00000000-0004-0000-0A00-0000CF040000}"/>
    <hyperlink ref="O54" location="'250321'!C54" tooltip="Click to drilldown" display="'250321'!C54" xr:uid="{00000000-0004-0000-0A00-0000D0040000}"/>
    <hyperlink ref="O55" location="'250321'!C55" tooltip="Click to drilldown" display="'250321'!C55" xr:uid="{00000000-0004-0000-0A00-0000D1040000}"/>
    <hyperlink ref="O56" location="'250321'!C56" tooltip="Click to drilldown" display="'250321'!C56" xr:uid="{00000000-0004-0000-0A00-0000D2040000}"/>
    <hyperlink ref="O57" location="'250321'!C57" tooltip="Click to drilldown" display="'250321'!C57" xr:uid="{00000000-0004-0000-0A00-0000D3040000}"/>
    <hyperlink ref="O58" location="'250321'!C58" tooltip="Click to drilldown" display="'250321'!C58" xr:uid="{00000000-0004-0000-0A00-0000D4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7" min="1" max="6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272"/>
  <sheetViews>
    <sheetView showGridLines="0" topLeftCell="B3" workbookViewId="0">
      <selection activeCell="O3" sqref="O1:R1048576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9" s="3" customFormat="1" ht="24" hidden="1" customHeight="1" x14ac:dyDescent="0.25">
      <c r="A1" s="19" t="s">
        <v>0</v>
      </c>
      <c r="B1" s="3" t="s">
        <v>173</v>
      </c>
    </row>
    <row r="2" spans="1:19" ht="26.25" hidden="1" x14ac:dyDescent="0.4">
      <c r="A2" s="13" t="s">
        <v>251</v>
      </c>
      <c r="B2" s="18"/>
    </row>
    <row r="3" spans="1:19" x14ac:dyDescent="0.25">
      <c r="A3" s="13" t="s">
        <v>64</v>
      </c>
      <c r="L3" s="22"/>
      <c r="M3" s="23"/>
    </row>
    <row r="4" spans="1:19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9" x14ac:dyDescent="0.25">
      <c r="A5" s="13" t="s">
        <v>43</v>
      </c>
      <c r="D5" s="25" t="str">
        <f>"for the Proposed "&amp;xlvar.NXTBUD.DESCRLONG</f>
        <v>for the Proposed 2021/22 Draft PJ Budget</v>
      </c>
      <c r="N5" s="33"/>
    </row>
    <row r="6" spans="1:19" x14ac:dyDescent="0.25">
      <c r="A6" s="13" t="s">
        <v>79</v>
      </c>
      <c r="C6" s="26"/>
      <c r="D6" s="26"/>
    </row>
    <row r="7" spans="1:19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9" ht="15.75" thickBot="1" x14ac:dyDescent="0.3">
      <c r="A8" s="13" t="s">
        <v>43</v>
      </c>
      <c r="B8" s="1"/>
    </row>
    <row r="9" spans="1:19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411</v>
      </c>
    </row>
    <row r="10" spans="1:19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3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9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9" x14ac:dyDescent="0.25">
      <c r="A12" s="13" t="s">
        <v>214</v>
      </c>
      <c r="B12" s="80" t="s">
        <v>144</v>
      </c>
      <c r="C12" s="81">
        <v>21664486</v>
      </c>
      <c r="D12" s="82">
        <v>22190000</v>
      </c>
      <c r="E12" s="83">
        <v>23074975</v>
      </c>
      <c r="F12" s="83">
        <v>23995257.129999999</v>
      </c>
      <c r="G12" s="84">
        <v>24952255.449999999</v>
      </c>
      <c r="H12" s="44">
        <v>25944524.91</v>
      </c>
      <c r="I12" s="45">
        <v>26976310.52</v>
      </c>
      <c r="J12" s="45">
        <v>28049187.690000001</v>
      </c>
      <c r="K12" s="45">
        <v>29164794.68</v>
      </c>
      <c r="L12" s="45">
        <v>30324835.140000001</v>
      </c>
      <c r="M12" s="45">
        <v>31531080.670000002</v>
      </c>
      <c r="P12" s="105"/>
      <c r="Q12" s="105"/>
      <c r="R12" s="105"/>
      <c r="S12" s="105"/>
    </row>
    <row r="13" spans="1:19" x14ac:dyDescent="0.25">
      <c r="A13" s="13" t="s">
        <v>215</v>
      </c>
      <c r="B13" s="80" t="s">
        <v>145</v>
      </c>
      <c r="C13" s="81">
        <v>7039735.29</v>
      </c>
      <c r="D13" s="82">
        <v>7595181.5999999996</v>
      </c>
      <c r="E13" s="83">
        <v>7941182.6200000001</v>
      </c>
      <c r="F13" s="83">
        <v>8211779.0099999998</v>
      </c>
      <c r="G13" s="84">
        <v>8595060.3399999999</v>
      </c>
      <c r="H13" s="44">
        <v>8881530.2599999998</v>
      </c>
      <c r="I13" s="45">
        <v>9281312.3100000005</v>
      </c>
      <c r="J13" s="45">
        <v>9594934.9299999997</v>
      </c>
      <c r="K13" s="45">
        <v>10022947.640000001</v>
      </c>
      <c r="L13" s="45">
        <v>10365921.800000001</v>
      </c>
      <c r="M13" s="45">
        <v>10824451.43</v>
      </c>
      <c r="P13" s="105"/>
      <c r="Q13" s="105"/>
      <c r="R13" s="105"/>
      <c r="S13" s="105"/>
    </row>
    <row r="14" spans="1:19" x14ac:dyDescent="0.25">
      <c r="A14" s="13" t="s">
        <v>216</v>
      </c>
      <c r="B14" s="80" t="s">
        <v>146</v>
      </c>
      <c r="C14" s="81">
        <v>240000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  <c r="P14" s="105"/>
      <c r="Q14" s="105"/>
      <c r="R14" s="105"/>
      <c r="S14" s="105"/>
    </row>
    <row r="15" spans="1:19" x14ac:dyDescent="0.25">
      <c r="A15" s="13" t="s">
        <v>217</v>
      </c>
      <c r="B15" s="80" t="s">
        <v>147</v>
      </c>
      <c r="C15" s="81">
        <v>1260396.3500000001</v>
      </c>
      <c r="D15" s="82">
        <v>1448353.36</v>
      </c>
      <c r="E15" s="83">
        <v>1526136.21</v>
      </c>
      <c r="F15" s="83">
        <v>1576203.39</v>
      </c>
      <c r="G15" s="84">
        <v>1638392.5</v>
      </c>
      <c r="H15" s="44">
        <v>1692783.95</v>
      </c>
      <c r="I15" s="45">
        <v>1759464.2</v>
      </c>
      <c r="J15" s="45">
        <v>1818522.97</v>
      </c>
      <c r="K15" s="45">
        <v>1890051.31</v>
      </c>
      <c r="L15" s="45">
        <v>1954145.41</v>
      </c>
      <c r="M15" s="45">
        <v>2030908.42</v>
      </c>
      <c r="P15" s="105"/>
      <c r="Q15" s="105"/>
      <c r="R15" s="105"/>
      <c r="S15" s="105"/>
    </row>
    <row r="16" spans="1:19" x14ac:dyDescent="0.25">
      <c r="A16" s="13" t="s">
        <v>218</v>
      </c>
      <c r="B16" s="80" t="s">
        <v>148</v>
      </c>
      <c r="C16" s="81">
        <v>15774603.52</v>
      </c>
      <c r="D16" s="82">
        <v>12596836.779999999</v>
      </c>
      <c r="E16" s="83">
        <v>10746920.310000001</v>
      </c>
      <c r="F16" s="83">
        <v>10879675.09</v>
      </c>
      <c r="G16" s="84">
        <v>11052876.75</v>
      </c>
      <c r="H16" s="44">
        <v>11174070.98</v>
      </c>
      <c r="I16" s="45">
        <v>11327605.59</v>
      </c>
      <c r="J16" s="45">
        <v>11487088.26</v>
      </c>
      <c r="K16" s="45">
        <v>11648623.07</v>
      </c>
      <c r="L16" s="45">
        <v>11864316.960000001</v>
      </c>
      <c r="M16" s="45">
        <v>12033279.699999999</v>
      </c>
      <c r="P16" s="105"/>
      <c r="Q16" s="105"/>
      <c r="R16" s="105"/>
      <c r="S16" s="105"/>
    </row>
    <row r="17" spans="1:19" x14ac:dyDescent="0.25">
      <c r="A17" s="13" t="s">
        <v>219</v>
      </c>
      <c r="B17" s="80" t="s">
        <v>149</v>
      </c>
      <c r="C17" s="81">
        <v>18795246.399999999</v>
      </c>
      <c r="D17" s="82">
        <v>19218564.960000001</v>
      </c>
      <c r="E17" s="83">
        <v>19299403.399999999</v>
      </c>
      <c r="F17" s="83">
        <v>19926517.010000002</v>
      </c>
      <c r="G17" s="84">
        <v>20596021.73</v>
      </c>
      <c r="H17" s="44">
        <v>21276700.359999999</v>
      </c>
      <c r="I17" s="45">
        <v>22005363.120000001</v>
      </c>
      <c r="J17" s="45">
        <v>22734849</v>
      </c>
      <c r="K17" s="45">
        <v>23514026.390000001</v>
      </c>
      <c r="L17" s="45">
        <v>24295794.5</v>
      </c>
      <c r="M17" s="45">
        <v>25129084.370000001</v>
      </c>
      <c r="P17" s="105"/>
      <c r="Q17" s="105"/>
      <c r="R17" s="105"/>
      <c r="S17" s="105"/>
    </row>
    <row r="18" spans="1:19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  <c r="P18" s="105"/>
      <c r="Q18" s="105"/>
      <c r="R18" s="105"/>
      <c r="S18" s="105"/>
    </row>
    <row r="19" spans="1:19" x14ac:dyDescent="0.25">
      <c r="A19" s="13" t="s">
        <v>79</v>
      </c>
      <c r="B19" s="64" t="s">
        <v>115</v>
      </c>
      <c r="C19" s="65">
        <f>SUM(C11:C18)</f>
        <v>64774467.559999995</v>
      </c>
      <c r="D19" s="66">
        <f t="shared" ref="D19:M19" si="1">SUM(D11:D18)</f>
        <v>63328936.700000003</v>
      </c>
      <c r="E19" s="65">
        <f t="shared" si="1"/>
        <v>62868617.539999999</v>
      </c>
      <c r="F19" s="65">
        <f t="shared" si="1"/>
        <v>64869431.63000001</v>
      </c>
      <c r="G19" s="67">
        <f t="shared" si="1"/>
        <v>67114606.769999996</v>
      </c>
      <c r="H19" s="43">
        <f t="shared" si="1"/>
        <v>69249610.460000008</v>
      </c>
      <c r="I19" s="31">
        <f t="shared" si="1"/>
        <v>71630055.74000001</v>
      </c>
      <c r="J19" s="31">
        <f t="shared" si="1"/>
        <v>73964582.849999994</v>
      </c>
      <c r="K19" s="31">
        <f t="shared" si="1"/>
        <v>76520443.090000004</v>
      </c>
      <c r="L19" s="31">
        <f t="shared" si="1"/>
        <v>79085013.810000002</v>
      </c>
      <c r="M19" s="31">
        <f t="shared" si="1"/>
        <v>81828804.590000004</v>
      </c>
      <c r="P19" s="105"/>
      <c r="Q19" s="105"/>
      <c r="R19" s="105"/>
      <c r="S19" s="105"/>
    </row>
    <row r="20" spans="1:19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  <c r="P20" s="105"/>
      <c r="Q20" s="105"/>
      <c r="R20" s="105"/>
      <c r="S20" s="105"/>
    </row>
    <row r="21" spans="1:19" x14ac:dyDescent="0.25">
      <c r="A21" s="13" t="s">
        <v>220</v>
      </c>
      <c r="B21" s="85" t="s">
        <v>150</v>
      </c>
      <c r="C21" s="81">
        <v>22117451.899999999</v>
      </c>
      <c r="D21" s="82">
        <v>23174035.52</v>
      </c>
      <c r="E21" s="81">
        <v>24094660.699999999</v>
      </c>
      <c r="F21" s="81">
        <v>24875638.43</v>
      </c>
      <c r="G21" s="86">
        <v>25696968.100000001</v>
      </c>
      <c r="H21" s="46">
        <v>26512604.91</v>
      </c>
      <c r="I21" s="47">
        <v>27352580.77</v>
      </c>
      <c r="J21" s="47">
        <v>28217628.420000002</v>
      </c>
      <c r="K21" s="47">
        <v>29108491.18</v>
      </c>
      <c r="L21" s="47">
        <v>30025936.100000001</v>
      </c>
      <c r="M21" s="47">
        <v>30970754.07</v>
      </c>
      <c r="P21" s="105"/>
      <c r="Q21" s="105"/>
      <c r="R21" s="105"/>
      <c r="S21" s="105"/>
    </row>
    <row r="22" spans="1:19" x14ac:dyDescent="0.25">
      <c r="A22" s="13" t="s">
        <v>221</v>
      </c>
      <c r="B22" s="85" t="s">
        <v>151</v>
      </c>
      <c r="C22" s="81">
        <v>14907728.52</v>
      </c>
      <c r="D22" s="82">
        <v>10003517.970000001</v>
      </c>
      <c r="E22" s="81">
        <v>9274403.1099999994</v>
      </c>
      <c r="F22" s="81">
        <v>9586524.9700000007</v>
      </c>
      <c r="G22" s="86">
        <v>9982144.4800000004</v>
      </c>
      <c r="H22" s="46">
        <v>9881591.8200000003</v>
      </c>
      <c r="I22" s="47">
        <v>10175093.550000001</v>
      </c>
      <c r="J22" s="47">
        <v>10633666.960000001</v>
      </c>
      <c r="K22" s="47">
        <v>11071303.779999999</v>
      </c>
      <c r="L22" s="47">
        <v>10910768.140000001</v>
      </c>
      <c r="M22" s="47">
        <v>11203023.66</v>
      </c>
      <c r="P22" s="105"/>
      <c r="Q22" s="105"/>
      <c r="R22" s="105"/>
      <c r="S22" s="105"/>
    </row>
    <row r="23" spans="1:19" x14ac:dyDescent="0.25">
      <c r="A23" s="13" t="s">
        <v>222</v>
      </c>
      <c r="B23" s="85" t="s">
        <v>152</v>
      </c>
      <c r="C23" s="81">
        <v>160116</v>
      </c>
      <c r="D23" s="82">
        <v>462170</v>
      </c>
      <c r="E23" s="81">
        <v>581428</v>
      </c>
      <c r="F23" s="81">
        <v>536900</v>
      </c>
      <c r="G23" s="86">
        <v>500594</v>
      </c>
      <c r="H23" s="46">
        <v>463633</v>
      </c>
      <c r="I23" s="47">
        <v>425838</v>
      </c>
      <c r="J23" s="47">
        <v>387311</v>
      </c>
      <c r="K23" s="47">
        <v>347644</v>
      </c>
      <c r="L23" s="47">
        <v>307180</v>
      </c>
      <c r="M23" s="47">
        <v>265769</v>
      </c>
      <c r="P23" s="105"/>
      <c r="Q23" s="105"/>
      <c r="R23" s="105"/>
      <c r="S23" s="105"/>
    </row>
    <row r="24" spans="1:19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  <c r="P24" s="105"/>
      <c r="Q24" s="105"/>
      <c r="R24" s="105"/>
      <c r="S24" s="105"/>
    </row>
    <row r="25" spans="1:19" x14ac:dyDescent="0.25">
      <c r="A25" s="13" t="s">
        <v>224</v>
      </c>
      <c r="B25" s="85" t="s">
        <v>154</v>
      </c>
      <c r="C25" s="81">
        <v>4876326.03</v>
      </c>
      <c r="D25" s="82">
        <v>5310471.84</v>
      </c>
      <c r="E25" s="81">
        <v>5487289.9900000002</v>
      </c>
      <c r="F25" s="81">
        <v>5670298.5800000001</v>
      </c>
      <c r="G25" s="86">
        <v>5782067.0199999996</v>
      </c>
      <c r="H25" s="46">
        <v>5992304.29</v>
      </c>
      <c r="I25" s="47">
        <v>6109190.9900000002</v>
      </c>
      <c r="J25" s="47">
        <v>6333361.3099999996</v>
      </c>
      <c r="K25" s="47">
        <v>6455453.4699999997</v>
      </c>
      <c r="L25" s="47">
        <v>6695009.8099999996</v>
      </c>
      <c r="M25" s="47">
        <v>6821976.4900000002</v>
      </c>
      <c r="P25" s="105"/>
      <c r="Q25" s="105"/>
      <c r="R25" s="105"/>
      <c r="S25" s="105"/>
    </row>
    <row r="26" spans="1:19" x14ac:dyDescent="0.25">
      <c r="A26" s="13" t="s">
        <v>225</v>
      </c>
      <c r="B26" s="85" t="s">
        <v>155</v>
      </c>
      <c r="C26" s="81">
        <v>11862083.09</v>
      </c>
      <c r="D26" s="82">
        <v>12726244.17</v>
      </c>
      <c r="E26" s="81">
        <v>13140442.699999999</v>
      </c>
      <c r="F26" s="81">
        <v>13568300.439999999</v>
      </c>
      <c r="G26" s="86">
        <v>14010272.33</v>
      </c>
      <c r="H26" s="46">
        <v>14466828.75</v>
      </c>
      <c r="I26" s="47">
        <v>14938455.85</v>
      </c>
      <c r="J26" s="47">
        <v>15425656.300000001</v>
      </c>
      <c r="K26" s="47">
        <v>15928949.17</v>
      </c>
      <c r="L26" s="47">
        <v>16448871.5</v>
      </c>
      <c r="M26" s="47">
        <v>16985978.289999999</v>
      </c>
      <c r="P26" s="105"/>
      <c r="Q26" s="105"/>
      <c r="R26" s="105"/>
      <c r="S26" s="105"/>
    </row>
    <row r="27" spans="1:19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  <c r="P27" s="105"/>
      <c r="Q27" s="105"/>
      <c r="R27" s="105"/>
      <c r="S27" s="105"/>
    </row>
    <row r="28" spans="1:19" ht="15.75" thickBot="1" x14ac:dyDescent="0.3">
      <c r="A28" s="13" t="s">
        <v>43</v>
      </c>
      <c r="B28" s="68" t="s">
        <v>116</v>
      </c>
      <c r="C28" s="69">
        <f>SUM(C20:C27)</f>
        <v>63747061.540000007</v>
      </c>
      <c r="D28" s="70">
        <f t="shared" ref="D28:M28" si="2">SUM(D20:D27)</f>
        <v>61799795.5</v>
      </c>
      <c r="E28" s="69">
        <f t="shared" si="2"/>
        <v>62701580.5</v>
      </c>
      <c r="F28" s="69">
        <f t="shared" si="2"/>
        <v>64361018.419999994</v>
      </c>
      <c r="G28" s="71">
        <f t="shared" si="2"/>
        <v>66095401.929999992</v>
      </c>
      <c r="H28" s="43">
        <f t="shared" si="2"/>
        <v>67440318.770000011</v>
      </c>
      <c r="I28" s="31">
        <f t="shared" si="2"/>
        <v>69124515.159999996</v>
      </c>
      <c r="J28" s="31">
        <f t="shared" si="2"/>
        <v>71120979.99000001</v>
      </c>
      <c r="K28" s="31">
        <f t="shared" si="2"/>
        <v>73035197.599999994</v>
      </c>
      <c r="L28" s="31">
        <f t="shared" si="2"/>
        <v>74511121.550000012</v>
      </c>
      <c r="M28" s="31">
        <f t="shared" si="2"/>
        <v>76370857.510000005</v>
      </c>
      <c r="P28" s="105"/>
      <c r="Q28" s="105"/>
      <c r="R28" s="105"/>
      <c r="S28" s="105"/>
    </row>
    <row r="29" spans="1:19" ht="15.75" thickTop="1" x14ac:dyDescent="0.25">
      <c r="A29" s="13" t="s">
        <v>79</v>
      </c>
      <c r="B29" s="94" t="s">
        <v>106</v>
      </c>
      <c r="C29" s="95">
        <f t="shared" ref="C29:M29" si="3">C19-C28</f>
        <v>1027406.0199999884</v>
      </c>
      <c r="D29" s="95">
        <f t="shared" si="3"/>
        <v>1529141.200000003</v>
      </c>
      <c r="E29" s="95">
        <f t="shared" si="3"/>
        <v>167037.03999999911</v>
      </c>
      <c r="F29" s="95">
        <f t="shared" si="3"/>
        <v>508413.2100000158</v>
      </c>
      <c r="G29" s="96">
        <f t="shared" si="3"/>
        <v>1019204.8400000036</v>
      </c>
      <c r="H29" s="50">
        <f t="shared" si="3"/>
        <v>1809291.6899999976</v>
      </c>
      <c r="I29" s="51">
        <f t="shared" si="3"/>
        <v>2505540.5800000131</v>
      </c>
      <c r="J29" s="51">
        <f t="shared" si="3"/>
        <v>2843602.8599999845</v>
      </c>
      <c r="K29" s="51">
        <f t="shared" si="3"/>
        <v>3485245.4900000095</v>
      </c>
      <c r="L29" s="51">
        <f t="shared" si="3"/>
        <v>4573892.2599999905</v>
      </c>
      <c r="M29" s="51">
        <f t="shared" si="3"/>
        <v>5457947.0799999982</v>
      </c>
      <c r="P29" s="105"/>
      <c r="Q29" s="105"/>
      <c r="R29" s="105"/>
      <c r="S29" s="105"/>
    </row>
    <row r="30" spans="1:19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  <c r="P30" s="105"/>
      <c r="Q30" s="105"/>
      <c r="R30" s="105"/>
      <c r="S30" s="105"/>
    </row>
    <row r="31" spans="1:19" x14ac:dyDescent="0.25">
      <c r="A31" s="13" t="s">
        <v>226</v>
      </c>
      <c r="B31" s="85" t="s">
        <v>156</v>
      </c>
      <c r="C31" s="81">
        <v>32055993</v>
      </c>
      <c r="D31" s="82">
        <v>19268757</v>
      </c>
      <c r="E31" s="81">
        <v>481500</v>
      </c>
      <c r="F31" s="81">
        <v>481500</v>
      </c>
      <c r="G31" s="86">
        <v>481500</v>
      </c>
      <c r="H31" s="46">
        <v>481500</v>
      </c>
      <c r="I31" s="47">
        <v>481500</v>
      </c>
      <c r="J31" s="47">
        <v>481500</v>
      </c>
      <c r="K31" s="47">
        <v>481500</v>
      </c>
      <c r="L31" s="47">
        <v>481500</v>
      </c>
      <c r="M31" s="47">
        <v>481500</v>
      </c>
      <c r="P31" s="105"/>
      <c r="Q31" s="105"/>
      <c r="R31" s="105"/>
      <c r="S31" s="105"/>
    </row>
    <row r="32" spans="1:19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  <c r="P32" s="105"/>
      <c r="Q32" s="105"/>
      <c r="R32" s="105"/>
      <c r="S32" s="105"/>
    </row>
    <row r="33" spans="1:19" ht="15.75" thickBot="1" x14ac:dyDescent="0.3">
      <c r="A33" s="13" t="s">
        <v>61</v>
      </c>
      <c r="B33" s="72" t="s">
        <v>107</v>
      </c>
      <c r="C33" s="73">
        <f>SUM(C29:C32)</f>
        <v>33083399.019999988</v>
      </c>
      <c r="D33" s="73">
        <f t="shared" ref="D33:M33" si="4">SUM(D29:D32)</f>
        <v>20797898.200000003</v>
      </c>
      <c r="E33" s="73">
        <f t="shared" si="4"/>
        <v>648537.03999999911</v>
      </c>
      <c r="F33" s="73">
        <f t="shared" si="4"/>
        <v>989913.2100000158</v>
      </c>
      <c r="G33" s="74">
        <f t="shared" si="4"/>
        <v>1500704.8400000036</v>
      </c>
      <c r="H33" s="50">
        <f t="shared" si="4"/>
        <v>2290791.6899999976</v>
      </c>
      <c r="I33" s="51">
        <f t="shared" si="4"/>
        <v>2987040.5800000131</v>
      </c>
      <c r="J33" s="51">
        <f t="shared" si="4"/>
        <v>3325102.8599999845</v>
      </c>
      <c r="K33" s="51">
        <f t="shared" si="4"/>
        <v>3966745.4900000095</v>
      </c>
      <c r="L33" s="51">
        <f t="shared" si="4"/>
        <v>5055392.2599999905</v>
      </c>
      <c r="M33" s="51">
        <f t="shared" si="4"/>
        <v>5939447.0799999982</v>
      </c>
      <c r="P33" s="105"/>
      <c r="Q33" s="105"/>
      <c r="R33" s="105"/>
      <c r="S33" s="105"/>
    </row>
    <row r="34" spans="1:19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  <c r="P34" s="105"/>
      <c r="Q34" s="105"/>
      <c r="R34" s="105"/>
      <c r="S34" s="105"/>
    </row>
    <row r="35" spans="1:19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  <c r="P35" s="105"/>
      <c r="Q35" s="105"/>
      <c r="R35" s="105"/>
      <c r="S35" s="105"/>
    </row>
    <row r="36" spans="1:19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  <c r="P36" s="105"/>
      <c r="Q36" s="105"/>
      <c r="R36" s="105"/>
      <c r="S36" s="105"/>
    </row>
    <row r="37" spans="1:19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  <c r="P37" s="105"/>
      <c r="Q37" s="105"/>
      <c r="R37" s="105"/>
      <c r="S37" s="105"/>
    </row>
    <row r="38" spans="1:19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  <c r="P38" s="105"/>
      <c r="Q38" s="105"/>
      <c r="R38" s="105"/>
      <c r="S38" s="105"/>
    </row>
    <row r="39" spans="1:19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  <c r="P39" s="105"/>
      <c r="Q39" s="105"/>
      <c r="R39" s="105"/>
      <c r="S39" s="105"/>
    </row>
    <row r="40" spans="1:19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  <c r="P40" s="105"/>
      <c r="Q40" s="105"/>
      <c r="R40" s="105"/>
      <c r="S40" s="105"/>
    </row>
    <row r="41" spans="1:19" x14ac:dyDescent="0.25">
      <c r="A41" s="13" t="s">
        <v>228</v>
      </c>
      <c r="B41" s="85" t="s">
        <v>140</v>
      </c>
      <c r="C41" s="81">
        <v>-75032421.629999995</v>
      </c>
      <c r="D41" s="82">
        <v>-50411051.520000003</v>
      </c>
      <c r="E41" s="81">
        <v>-8836199.8699999992</v>
      </c>
      <c r="F41" s="81">
        <v>-8992200.0899999999</v>
      </c>
      <c r="G41" s="86">
        <v>-8265199.71</v>
      </c>
      <c r="H41" s="46">
        <v>-8142200.0999999996</v>
      </c>
      <c r="I41" s="47">
        <v>-8460199.6300000008</v>
      </c>
      <c r="J41" s="47">
        <v>-8057199.7000000002</v>
      </c>
      <c r="K41" s="47">
        <v>-8315199.7000000002</v>
      </c>
      <c r="L41" s="47">
        <v>-8212200.0499999998</v>
      </c>
      <c r="M41" s="47">
        <v>-8370200.1600000001</v>
      </c>
      <c r="P41" s="105"/>
      <c r="Q41" s="105"/>
      <c r="R41" s="105"/>
      <c r="S41" s="105"/>
    </row>
    <row r="42" spans="1:19" x14ac:dyDescent="0.25">
      <c r="A42" s="13" t="s">
        <v>229</v>
      </c>
      <c r="B42" s="85" t="s">
        <v>142</v>
      </c>
      <c r="C42" s="81">
        <v>522000</v>
      </c>
      <c r="D42" s="82">
        <v>350000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  <c r="P42" s="105"/>
      <c r="Q42" s="105"/>
      <c r="R42" s="105"/>
      <c r="S42" s="105"/>
    </row>
    <row r="43" spans="1:19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  <c r="P43" s="105"/>
      <c r="Q43" s="105"/>
      <c r="R43" s="105"/>
      <c r="S43" s="105"/>
    </row>
    <row r="44" spans="1:19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-74510421.629999995</v>
      </c>
      <c r="D44" s="66">
        <f t="shared" si="7"/>
        <v>-50061051.520000003</v>
      </c>
      <c r="E44" s="65">
        <f t="shared" si="7"/>
        <v>-8516199.8699999992</v>
      </c>
      <c r="F44" s="65">
        <f t="shared" si="7"/>
        <v>-8672200.0899999999</v>
      </c>
      <c r="G44" s="67">
        <f t="shared" si="7"/>
        <v>-7945199.71</v>
      </c>
      <c r="H44" s="43">
        <f t="shared" si="7"/>
        <v>-7822200.0999999996</v>
      </c>
      <c r="I44" s="31">
        <f t="shared" si="7"/>
        <v>-8140199.6300000008</v>
      </c>
      <c r="J44" s="31">
        <f t="shared" si="7"/>
        <v>-7737199.7000000002</v>
      </c>
      <c r="K44" s="31">
        <f t="shared" si="7"/>
        <v>-7995199.7000000002</v>
      </c>
      <c r="L44" s="31">
        <f t="shared" si="7"/>
        <v>-7892200.0499999998</v>
      </c>
      <c r="M44" s="31">
        <f t="shared" si="7"/>
        <v>-8050200.1600000001</v>
      </c>
      <c r="P44" s="105"/>
      <c r="Q44" s="105"/>
      <c r="R44" s="105"/>
      <c r="S44" s="105"/>
    </row>
    <row r="45" spans="1:19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  <c r="P45" s="105"/>
      <c r="Q45" s="105"/>
      <c r="R45" s="105"/>
      <c r="S45" s="105"/>
    </row>
    <row r="46" spans="1:19" x14ac:dyDescent="0.25">
      <c r="A46" s="13" t="s">
        <v>230</v>
      </c>
      <c r="B46" s="85" t="s">
        <v>157</v>
      </c>
      <c r="C46" s="81">
        <v>-651346</v>
      </c>
      <c r="D46" s="82">
        <v>-1905575</v>
      </c>
      <c r="E46" s="81">
        <v>-2229232</v>
      </c>
      <c r="F46" s="81">
        <v>-1929816</v>
      </c>
      <c r="G46" s="86">
        <v>-1966185</v>
      </c>
      <c r="H46" s="46">
        <v>-2003083</v>
      </c>
      <c r="I46" s="47">
        <v>-2040878</v>
      </c>
      <c r="J46" s="47">
        <v>-2079405</v>
      </c>
      <c r="K46" s="47">
        <v>-2119074</v>
      </c>
      <c r="L46" s="47">
        <v>-2159537</v>
      </c>
      <c r="M46" s="47">
        <v>-2200945</v>
      </c>
      <c r="P46" s="105"/>
      <c r="Q46" s="105"/>
      <c r="R46" s="105"/>
      <c r="S46" s="105"/>
    </row>
    <row r="47" spans="1:19" x14ac:dyDescent="0.25">
      <c r="A47" s="13" t="s">
        <v>413</v>
      </c>
      <c r="B47" s="85" t="s">
        <v>414</v>
      </c>
      <c r="C47" s="81">
        <v>2700000</v>
      </c>
      <c r="D47" s="82">
        <v>-300000</v>
      </c>
      <c r="E47" s="81">
        <v>-300000</v>
      </c>
      <c r="F47" s="81">
        <v>-300000</v>
      </c>
      <c r="G47" s="86">
        <v>-300000</v>
      </c>
      <c r="H47" s="46">
        <v>-300000</v>
      </c>
      <c r="I47" s="47">
        <v>-300000</v>
      </c>
      <c r="J47" s="47">
        <v>-300000</v>
      </c>
      <c r="K47" s="47">
        <v>-300000</v>
      </c>
      <c r="L47" s="47">
        <v>-300000</v>
      </c>
      <c r="M47" s="47">
        <v>0</v>
      </c>
      <c r="P47" s="105"/>
      <c r="Q47" s="105"/>
      <c r="R47" s="105"/>
      <c r="S47" s="105"/>
    </row>
    <row r="48" spans="1:19" x14ac:dyDescent="0.25">
      <c r="A48" s="13" t="s">
        <v>231</v>
      </c>
      <c r="B48" s="85" t="s">
        <v>158</v>
      </c>
      <c r="C48" s="81">
        <v>21200000</v>
      </c>
      <c r="D48" s="82">
        <v>8780000</v>
      </c>
      <c r="E48" s="81">
        <v>0</v>
      </c>
      <c r="F48" s="81">
        <v>0</v>
      </c>
      <c r="G48" s="86">
        <v>0</v>
      </c>
      <c r="H48" s="46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P48" s="105"/>
      <c r="Q48" s="105"/>
      <c r="R48" s="105"/>
      <c r="S48" s="105"/>
    </row>
    <row r="49" spans="1:19" hidden="1" x14ac:dyDescent="0.25">
      <c r="A49" s="13" t="s">
        <v>206</v>
      </c>
      <c r="B49" s="63"/>
      <c r="C49" s="57"/>
      <c r="D49" s="58"/>
      <c r="E49" s="57"/>
      <c r="F49" s="57"/>
      <c r="G49" s="59"/>
      <c r="H49" s="42"/>
      <c r="I49" s="29"/>
      <c r="J49" s="29"/>
      <c r="K49" s="29"/>
      <c r="L49" s="29"/>
      <c r="M49" s="29"/>
      <c r="P49" s="105"/>
      <c r="Q49" s="105"/>
      <c r="R49" s="105"/>
      <c r="S49" s="105"/>
    </row>
    <row r="50" spans="1:19" ht="15.75" thickBot="1" x14ac:dyDescent="0.3">
      <c r="A50" s="13" t="s">
        <v>43</v>
      </c>
      <c r="B50" s="68" t="str">
        <f>"Total "&amp;B45</f>
        <v>Total Financing Fund Flows</v>
      </c>
      <c r="C50" s="69">
        <f t="shared" ref="C50:M50" si="8">SUM(C46:C49)</f>
        <v>23248654</v>
      </c>
      <c r="D50" s="70">
        <f t="shared" si="8"/>
        <v>6574425</v>
      </c>
      <c r="E50" s="69">
        <f t="shared" si="8"/>
        <v>-2529232</v>
      </c>
      <c r="F50" s="69">
        <f t="shared" si="8"/>
        <v>-2229816</v>
      </c>
      <c r="G50" s="71">
        <f t="shared" si="8"/>
        <v>-2266185</v>
      </c>
      <c r="H50" s="43">
        <f t="shared" si="8"/>
        <v>-2303083</v>
      </c>
      <c r="I50" s="31">
        <f t="shared" si="8"/>
        <v>-2340878</v>
      </c>
      <c r="J50" s="31">
        <f t="shared" si="8"/>
        <v>-2379405</v>
      </c>
      <c r="K50" s="31">
        <f t="shared" si="8"/>
        <v>-2419074</v>
      </c>
      <c r="L50" s="31">
        <f t="shared" si="8"/>
        <v>-2459537</v>
      </c>
      <c r="M50" s="31">
        <f t="shared" si="8"/>
        <v>-2200945</v>
      </c>
      <c r="P50" s="105"/>
      <c r="Q50" s="105"/>
      <c r="R50" s="105"/>
      <c r="S50" s="105"/>
    </row>
    <row r="51" spans="1:19" ht="15.75" thickTop="1" x14ac:dyDescent="0.25">
      <c r="A51" s="13" t="s">
        <v>43</v>
      </c>
      <c r="B51" s="94" t="s">
        <v>108</v>
      </c>
      <c r="C51" s="95">
        <f t="shared" ref="C51:M51" si="9">C33+C39+C44+C50</f>
        <v>-8355012.6100000069</v>
      </c>
      <c r="D51" s="95">
        <f t="shared" si="9"/>
        <v>-12565372.32</v>
      </c>
      <c r="E51" s="95">
        <f t="shared" si="9"/>
        <v>-273538.83000000007</v>
      </c>
      <c r="F51" s="95">
        <f t="shared" si="9"/>
        <v>211253.12000001594</v>
      </c>
      <c r="G51" s="96">
        <f t="shared" si="9"/>
        <v>1412676.1300000036</v>
      </c>
      <c r="H51" s="50">
        <f t="shared" si="9"/>
        <v>2288864.589999998</v>
      </c>
      <c r="I51" s="51">
        <f t="shared" si="9"/>
        <v>2629318.9500000123</v>
      </c>
      <c r="J51" s="51">
        <f t="shared" si="9"/>
        <v>3331854.1599999843</v>
      </c>
      <c r="K51" s="51">
        <f t="shared" si="9"/>
        <v>3675827.7900000094</v>
      </c>
      <c r="L51" s="51">
        <f t="shared" si="9"/>
        <v>4827011.2099999906</v>
      </c>
      <c r="M51" s="51">
        <f t="shared" si="9"/>
        <v>5811657.9199999981</v>
      </c>
      <c r="P51" s="105"/>
      <c r="Q51" s="105"/>
      <c r="R51" s="105"/>
      <c r="S51" s="105"/>
    </row>
    <row r="52" spans="1:19" x14ac:dyDescent="0.25">
      <c r="A52" s="13" t="s">
        <v>43</v>
      </c>
      <c r="B52" s="97" t="s">
        <v>78</v>
      </c>
      <c r="C52" s="98"/>
      <c r="D52" s="99"/>
      <c r="E52" s="98"/>
      <c r="F52" s="98"/>
      <c r="G52" s="100"/>
      <c r="H52" s="41"/>
      <c r="I52" s="30"/>
      <c r="J52" s="30"/>
      <c r="K52" s="30"/>
      <c r="L52" s="30"/>
      <c r="M52" s="30"/>
      <c r="P52" s="105"/>
      <c r="Q52" s="105"/>
      <c r="R52" s="105"/>
      <c r="S52" s="105"/>
    </row>
    <row r="53" spans="1:19" x14ac:dyDescent="0.25">
      <c r="A53" s="13" t="s">
        <v>232</v>
      </c>
      <c r="B53" s="85" t="s">
        <v>159</v>
      </c>
      <c r="C53" s="81">
        <v>-1884825.84</v>
      </c>
      <c r="D53" s="82">
        <v>-806689.92</v>
      </c>
      <c r="E53" s="81">
        <v>-872190</v>
      </c>
      <c r="F53" s="81">
        <v>-921690</v>
      </c>
      <c r="G53" s="86">
        <v>-857190</v>
      </c>
      <c r="H53" s="46">
        <v>-976690</v>
      </c>
      <c r="I53" s="47">
        <v>-977190</v>
      </c>
      <c r="J53" s="47">
        <v>-976690</v>
      </c>
      <c r="K53" s="47">
        <v>-907190</v>
      </c>
      <c r="L53" s="47">
        <v>-1031690</v>
      </c>
      <c r="M53" s="47">
        <v>-1032190</v>
      </c>
      <c r="P53" s="105"/>
      <c r="Q53" s="105"/>
      <c r="R53" s="105"/>
      <c r="S53" s="105"/>
    </row>
    <row r="54" spans="1:19" x14ac:dyDescent="0.25">
      <c r="A54" s="13" t="s">
        <v>233</v>
      </c>
      <c r="B54" s="85" t="s">
        <v>160</v>
      </c>
      <c r="C54" s="81">
        <v>-2700042.36</v>
      </c>
      <c r="D54" s="82">
        <v>-2234499.96</v>
      </c>
      <c r="E54" s="81">
        <v>-2234500</v>
      </c>
      <c r="F54" s="81">
        <v>-2234500</v>
      </c>
      <c r="G54" s="86">
        <v>-2234500</v>
      </c>
      <c r="H54" s="46">
        <v>-2234500</v>
      </c>
      <c r="I54" s="47">
        <v>-2234500</v>
      </c>
      <c r="J54" s="47">
        <v>-2234500</v>
      </c>
      <c r="K54" s="47">
        <v>-2234500</v>
      </c>
      <c r="L54" s="47">
        <v>-2234500</v>
      </c>
      <c r="M54" s="47">
        <v>-2234500</v>
      </c>
      <c r="P54" s="105"/>
      <c r="Q54" s="105"/>
      <c r="R54" s="105"/>
      <c r="S54" s="105"/>
    </row>
    <row r="55" spans="1:19" x14ac:dyDescent="0.25">
      <c r="A55" s="13" t="s">
        <v>234</v>
      </c>
      <c r="B55" s="85" t="s">
        <v>161</v>
      </c>
      <c r="C55" s="81">
        <v>-2287150.0800000001</v>
      </c>
      <c r="D55" s="82">
        <v>-80000.039999999994</v>
      </c>
      <c r="E55" s="81">
        <v>-90000</v>
      </c>
      <c r="F55" s="81">
        <v>-80000</v>
      </c>
      <c r="G55" s="86">
        <v>-90000</v>
      </c>
      <c r="H55" s="46">
        <v>-80000</v>
      </c>
      <c r="I55" s="47">
        <v>-90000</v>
      </c>
      <c r="J55" s="47">
        <v>-80000</v>
      </c>
      <c r="K55" s="47">
        <v>-90000</v>
      </c>
      <c r="L55" s="47">
        <v>-80000</v>
      </c>
      <c r="M55" s="47">
        <v>-80000</v>
      </c>
      <c r="P55" s="105"/>
      <c r="Q55" s="105"/>
      <c r="R55" s="105"/>
      <c r="S55" s="105"/>
    </row>
    <row r="56" spans="1:19" x14ac:dyDescent="0.25">
      <c r="A56" s="13" t="s">
        <v>235</v>
      </c>
      <c r="B56" s="85" t="s">
        <v>162</v>
      </c>
      <c r="C56" s="81">
        <v>9329817.7200000007</v>
      </c>
      <c r="D56" s="82">
        <v>9303000.9600000009</v>
      </c>
      <c r="E56" s="81">
        <v>1576113</v>
      </c>
      <c r="F56" s="81">
        <v>1220242</v>
      </c>
      <c r="G56" s="86">
        <v>1156139</v>
      </c>
      <c r="H56" s="46">
        <v>971139</v>
      </c>
      <c r="I56" s="47">
        <v>966139</v>
      </c>
      <c r="J56" s="47">
        <v>971139</v>
      </c>
      <c r="K56" s="47">
        <v>1156139</v>
      </c>
      <c r="L56" s="47">
        <v>946139</v>
      </c>
      <c r="M56" s="47">
        <v>646139</v>
      </c>
      <c r="P56" s="105"/>
      <c r="Q56" s="105"/>
      <c r="R56" s="105"/>
      <c r="S56" s="105"/>
    </row>
    <row r="57" spans="1:19" x14ac:dyDescent="0.25">
      <c r="A57" s="13" t="s">
        <v>236</v>
      </c>
      <c r="B57" s="85" t="s">
        <v>163</v>
      </c>
      <c r="C57" s="81">
        <v>3934964.64</v>
      </c>
      <c r="D57" s="82">
        <v>3762322.08</v>
      </c>
      <c r="E57" s="81">
        <v>905000</v>
      </c>
      <c r="F57" s="81">
        <v>665000</v>
      </c>
      <c r="G57" s="86">
        <v>500000</v>
      </c>
      <c r="H57" s="46">
        <v>515000</v>
      </c>
      <c r="I57" s="47">
        <v>500000</v>
      </c>
      <c r="J57" s="47">
        <v>500000</v>
      </c>
      <c r="K57" s="47">
        <v>500000</v>
      </c>
      <c r="L57" s="47">
        <v>500000</v>
      </c>
      <c r="M57" s="47">
        <v>505000</v>
      </c>
      <c r="P57" s="105"/>
      <c r="Q57" s="105"/>
      <c r="R57" s="105"/>
      <c r="S57" s="105"/>
    </row>
    <row r="58" spans="1:19" x14ac:dyDescent="0.25">
      <c r="A58" s="13" t="s">
        <v>237</v>
      </c>
      <c r="B58" s="85" t="s">
        <v>164</v>
      </c>
      <c r="C58" s="81">
        <v>2405746.2000000002</v>
      </c>
      <c r="D58" s="82">
        <v>2633306.16</v>
      </c>
      <c r="E58" s="81">
        <v>80000</v>
      </c>
      <c r="F58" s="81">
        <v>90000</v>
      </c>
      <c r="G58" s="86">
        <v>80000</v>
      </c>
      <c r="H58" s="46">
        <v>90000</v>
      </c>
      <c r="I58" s="47">
        <v>80000</v>
      </c>
      <c r="J58" s="47">
        <v>90000</v>
      </c>
      <c r="K58" s="47">
        <v>80000</v>
      </c>
      <c r="L58" s="47">
        <v>90000</v>
      </c>
      <c r="M58" s="47">
        <v>90000</v>
      </c>
      <c r="P58" s="105"/>
      <c r="Q58" s="105"/>
      <c r="R58" s="105"/>
      <c r="S58" s="105"/>
    </row>
    <row r="59" spans="1:19" hidden="1" x14ac:dyDescent="0.25">
      <c r="A59" s="13" t="s">
        <v>206</v>
      </c>
      <c r="B59" s="63"/>
      <c r="C59" s="57"/>
      <c r="D59" s="58"/>
      <c r="E59" s="57"/>
      <c r="F59" s="57"/>
      <c r="G59" s="59"/>
      <c r="H59" s="42"/>
      <c r="I59" s="29"/>
      <c r="J59" s="29"/>
      <c r="K59" s="29"/>
      <c r="L59" s="29"/>
      <c r="M59" s="29"/>
      <c r="P59" s="105"/>
      <c r="Q59" s="105"/>
      <c r="R59" s="105"/>
      <c r="S59" s="105"/>
    </row>
    <row r="60" spans="1:19" ht="15.75" thickBot="1" x14ac:dyDescent="0.3">
      <c r="A60" s="13" t="s">
        <v>43</v>
      </c>
      <c r="B60" s="68" t="str">
        <f>"Total "&amp;B52</f>
        <v>Total Reserve Movements</v>
      </c>
      <c r="C60" s="69">
        <f t="shared" ref="C60:M60" si="10">SUM(C53:C59)</f>
        <v>8798510.2800000012</v>
      </c>
      <c r="D60" s="70">
        <f t="shared" si="10"/>
        <v>12577439.280000001</v>
      </c>
      <c r="E60" s="69">
        <f t="shared" si="10"/>
        <v>-635577</v>
      </c>
      <c r="F60" s="69">
        <f t="shared" si="10"/>
        <v>-1260948</v>
      </c>
      <c r="G60" s="71">
        <f t="shared" si="10"/>
        <v>-1445551</v>
      </c>
      <c r="H60" s="43">
        <f t="shared" si="10"/>
        <v>-1715051</v>
      </c>
      <c r="I60" s="31">
        <f t="shared" si="10"/>
        <v>-1755551</v>
      </c>
      <c r="J60" s="31">
        <f t="shared" si="10"/>
        <v>-1730051</v>
      </c>
      <c r="K60" s="31">
        <f t="shared" si="10"/>
        <v>-1495551</v>
      </c>
      <c r="L60" s="31">
        <f t="shared" si="10"/>
        <v>-1810051</v>
      </c>
      <c r="M60" s="31">
        <f t="shared" si="10"/>
        <v>-2105551</v>
      </c>
      <c r="P60" s="105"/>
      <c r="Q60" s="105"/>
      <c r="R60" s="105"/>
      <c r="S60" s="105"/>
    </row>
    <row r="61" spans="1:19" ht="16.5" thickTop="1" thickBot="1" x14ac:dyDescent="0.3">
      <c r="A61" s="13" t="s">
        <v>43</v>
      </c>
      <c r="B61" s="72" t="s">
        <v>109</v>
      </c>
      <c r="C61" s="73">
        <f t="shared" ref="C61:M61" si="11">C51+C60</f>
        <v>443497.66999999434</v>
      </c>
      <c r="D61" s="73">
        <f t="shared" si="11"/>
        <v>12066.960000000894</v>
      </c>
      <c r="E61" s="73">
        <f t="shared" si="11"/>
        <v>-909115.83000000007</v>
      </c>
      <c r="F61" s="73">
        <f t="shared" si="11"/>
        <v>-1049694.8799999841</v>
      </c>
      <c r="G61" s="74">
        <f t="shared" si="11"/>
        <v>-32874.869999996386</v>
      </c>
      <c r="H61" s="50">
        <f t="shared" si="11"/>
        <v>573813.58999999799</v>
      </c>
      <c r="I61" s="51">
        <f t="shared" si="11"/>
        <v>873767.95000001229</v>
      </c>
      <c r="J61" s="51">
        <f t="shared" si="11"/>
        <v>1601803.1599999843</v>
      </c>
      <c r="K61" s="51">
        <f t="shared" si="11"/>
        <v>2180276.7900000094</v>
      </c>
      <c r="L61" s="51">
        <f t="shared" si="11"/>
        <v>3016960.2099999906</v>
      </c>
      <c r="M61" s="51">
        <f t="shared" si="11"/>
        <v>3706106.9199999981</v>
      </c>
    </row>
    <row r="62" spans="1:19" ht="15.75" thickTop="1" x14ac:dyDescent="0.25">
      <c r="A62" s="13" t="s">
        <v>43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9" x14ac:dyDescent="0.25">
      <c r="A63" s="13" t="s">
        <v>43</v>
      </c>
      <c r="B63" s="77" t="s">
        <v>250</v>
      </c>
      <c r="C63" s="78">
        <f>+C61+'Gen Unrestricted'!B6</f>
        <v>4849497.6699999943</v>
      </c>
      <c r="D63" s="78">
        <f>+C63+D61</f>
        <v>4861564.6299999952</v>
      </c>
      <c r="E63" s="78">
        <f t="shared" ref="E63:G63" si="12">+D63+E61</f>
        <v>3952448.7999999952</v>
      </c>
      <c r="F63" s="78">
        <f t="shared" si="12"/>
        <v>2902753.9200000111</v>
      </c>
      <c r="G63" s="78">
        <f t="shared" si="12"/>
        <v>2869879.0500000147</v>
      </c>
      <c r="H63" s="52"/>
      <c r="I63" s="52"/>
      <c r="J63" s="52"/>
      <c r="K63" s="52"/>
      <c r="L63" s="52"/>
      <c r="M63" s="52"/>
    </row>
    <row r="64" spans="1:19" x14ac:dyDescent="0.25">
      <c r="A64" s="13" t="s">
        <v>133</v>
      </c>
    </row>
    <row r="65" spans="1:13" hidden="1" x14ac:dyDescent="0.25">
      <c r="A65" s="13" t="s">
        <v>257</v>
      </c>
      <c r="B65" s="1" t="str">
        <f>IF(xlvar.SELECT="Entity",B67,IF(xlvar.SELECT="Directorate",C67,IF(xlvar.SELECT="Business Unit",D67,IF(xlvar.SELECT="Key Outcome Area",H67,IF(xlvar.SELECT="IPR Outcomes",I67,IF(xlvar.SELECT="IPR Strategies",J67,IF(xlvar.SELECT="IPR Activities",K67,IF(xlvar.SELECT="Project",L67,F67))))))))</f>
        <v>20 - Domestic Waste Management</v>
      </c>
    </row>
    <row r="66" spans="1:13" ht="15.75" thickBot="1" x14ac:dyDescent="0.3">
      <c r="A66" s="13" t="s">
        <v>165</v>
      </c>
      <c r="B66" s="1"/>
    </row>
    <row r="67" spans="1:13" ht="15.75" hidden="1" thickBot="1" x14ac:dyDescent="0.3">
      <c r="A67" s="13" t="s">
        <v>207</v>
      </c>
      <c r="B67" s="34" t="s">
        <v>210</v>
      </c>
      <c r="C67" s="34" t="s">
        <v>192</v>
      </c>
      <c r="D67" s="34" t="s">
        <v>196</v>
      </c>
      <c r="E67" s="34" t="s">
        <v>44</v>
      </c>
      <c r="F67" s="34" t="s">
        <v>337</v>
      </c>
      <c r="G67" s="34"/>
      <c r="H67" s="34" t="s">
        <v>211</v>
      </c>
      <c r="I67" s="34" t="s">
        <v>193</v>
      </c>
      <c r="J67" s="34" t="s">
        <v>194</v>
      </c>
      <c r="K67" s="34" t="s">
        <v>195</v>
      </c>
      <c r="L67" s="34" t="s">
        <v>338</v>
      </c>
    </row>
    <row r="68" spans="1:13" ht="28.5" customHeight="1" thickTop="1" x14ac:dyDescent="0.25">
      <c r="A68" s="13" t="s">
        <v>165</v>
      </c>
      <c r="B68" s="87" t="s">
        <v>260</v>
      </c>
      <c r="C68" s="88" t="str">
        <f>xlvar.PYORIG.DESCRLONG</f>
        <v>2020/21 Quarter 3 PJ Budget</v>
      </c>
      <c r="D68" s="88" t="str">
        <f>LEFT(xlvar.NXTBUD.DESCRLONG,7)</f>
        <v>2021/22</v>
      </c>
      <c r="E68" s="88" t="str">
        <f t="shared" ref="E68:M68" si="13">LEFT(D68,4)+1&amp;"/"&amp;RIGHT(D68,2)+1</f>
        <v>2022/23</v>
      </c>
      <c r="F68" s="88" t="str">
        <f t="shared" si="13"/>
        <v>2023/24</v>
      </c>
      <c r="G68" s="89" t="str">
        <f t="shared" si="13"/>
        <v>2024/25</v>
      </c>
      <c r="H68" s="48" t="str">
        <f t="shared" si="13"/>
        <v>2025/26</v>
      </c>
      <c r="I68" s="49" t="str">
        <f t="shared" si="13"/>
        <v>2026/27</v>
      </c>
      <c r="J68" s="49" t="str">
        <f t="shared" si="13"/>
        <v>2027/28</v>
      </c>
      <c r="K68" s="49" t="str">
        <f t="shared" si="13"/>
        <v>2028/29</v>
      </c>
      <c r="L68" s="49" t="str">
        <f t="shared" si="13"/>
        <v>2029/30</v>
      </c>
      <c r="M68" s="49" t="str">
        <f t="shared" si="13"/>
        <v>2030/31</v>
      </c>
    </row>
    <row r="69" spans="1:13" x14ac:dyDescent="0.25">
      <c r="A69" s="13" t="s">
        <v>166</v>
      </c>
      <c r="B69" s="90" t="s">
        <v>134</v>
      </c>
      <c r="C69" s="91"/>
      <c r="D69" s="92"/>
      <c r="E69" s="91"/>
      <c r="F69" s="91"/>
      <c r="G69" s="93"/>
      <c r="H69" s="40"/>
      <c r="I69" s="28"/>
      <c r="J69" s="28"/>
      <c r="K69" s="28"/>
      <c r="L69" s="28"/>
      <c r="M69" s="28"/>
    </row>
    <row r="70" spans="1:13" x14ac:dyDescent="0.25">
      <c r="A70" s="13" t="s">
        <v>238</v>
      </c>
      <c r="B70" s="80" t="s">
        <v>144</v>
      </c>
      <c r="C70" s="81">
        <v>4170000</v>
      </c>
      <c r="D70" s="82">
        <v>4417000</v>
      </c>
      <c r="E70" s="83">
        <v>4570930</v>
      </c>
      <c r="F70" s="83">
        <v>4730220.95</v>
      </c>
      <c r="G70" s="84">
        <v>4895059.42</v>
      </c>
      <c r="H70" s="44">
        <v>5040415.13</v>
      </c>
      <c r="I70" s="45">
        <v>5190071.67</v>
      </c>
      <c r="J70" s="45">
        <v>5344155.68</v>
      </c>
      <c r="K70" s="45">
        <v>5502797.4699999997</v>
      </c>
      <c r="L70" s="45">
        <v>5666131.2000000002</v>
      </c>
      <c r="M70" s="45">
        <v>5834294.9400000004</v>
      </c>
    </row>
    <row r="71" spans="1:13" x14ac:dyDescent="0.25">
      <c r="A71" s="13" t="s">
        <v>239</v>
      </c>
      <c r="B71" s="80" t="s">
        <v>146</v>
      </c>
      <c r="C71" s="81">
        <v>23250</v>
      </c>
      <c r="D71" s="82">
        <v>20500</v>
      </c>
      <c r="E71" s="83">
        <v>20500</v>
      </c>
      <c r="F71" s="83">
        <v>20500</v>
      </c>
      <c r="G71" s="84">
        <v>20500</v>
      </c>
      <c r="H71" s="44">
        <v>20500</v>
      </c>
      <c r="I71" s="45">
        <v>20500</v>
      </c>
      <c r="J71" s="45">
        <v>20500</v>
      </c>
      <c r="K71" s="45">
        <v>20500</v>
      </c>
      <c r="L71" s="45">
        <v>20500</v>
      </c>
      <c r="M71" s="45">
        <v>20500</v>
      </c>
    </row>
    <row r="72" spans="1:13" x14ac:dyDescent="0.25">
      <c r="A72" s="13" t="s">
        <v>240</v>
      </c>
      <c r="B72" s="80" t="s">
        <v>147</v>
      </c>
      <c r="C72" s="81">
        <v>22800</v>
      </c>
      <c r="D72" s="82">
        <v>26828</v>
      </c>
      <c r="E72" s="83">
        <v>27901.119999999999</v>
      </c>
      <c r="F72" s="83">
        <v>29017.16</v>
      </c>
      <c r="G72" s="84">
        <v>30177.85</v>
      </c>
      <c r="H72" s="44">
        <v>31384.959999999999</v>
      </c>
      <c r="I72" s="45">
        <v>32640.35</v>
      </c>
      <c r="J72" s="45">
        <v>33945.97</v>
      </c>
      <c r="K72" s="45">
        <v>35303.81</v>
      </c>
      <c r="L72" s="45">
        <v>36715.96</v>
      </c>
      <c r="M72" s="45">
        <v>38184.6</v>
      </c>
    </row>
    <row r="73" spans="1:13" x14ac:dyDescent="0.25">
      <c r="A73" s="13" t="s">
        <v>241</v>
      </c>
      <c r="B73" s="80" t="s">
        <v>148</v>
      </c>
      <c r="C73" s="81">
        <v>71500</v>
      </c>
      <c r="D73" s="82">
        <v>71500</v>
      </c>
      <c r="E73" s="83">
        <v>71500</v>
      </c>
      <c r="F73" s="83">
        <v>71500</v>
      </c>
      <c r="G73" s="84">
        <v>71500</v>
      </c>
      <c r="H73" s="44">
        <v>71500</v>
      </c>
      <c r="I73" s="45">
        <v>71500</v>
      </c>
      <c r="J73" s="45">
        <v>71500</v>
      </c>
      <c r="K73" s="45">
        <v>71500</v>
      </c>
      <c r="L73" s="45">
        <v>71500</v>
      </c>
      <c r="M73" s="45">
        <v>71500</v>
      </c>
    </row>
    <row r="74" spans="1:13" x14ac:dyDescent="0.25">
      <c r="A74" s="13" t="s">
        <v>272</v>
      </c>
      <c r="B74" s="80" t="s">
        <v>149</v>
      </c>
      <c r="C74" s="81">
        <v>6970</v>
      </c>
      <c r="D74" s="82">
        <v>7179</v>
      </c>
      <c r="E74" s="83">
        <v>7376.42</v>
      </c>
      <c r="F74" s="83">
        <v>7579.27</v>
      </c>
      <c r="G74" s="84">
        <v>7787.7</v>
      </c>
      <c r="H74" s="44">
        <v>8001.86</v>
      </c>
      <c r="I74" s="45">
        <v>8221.91</v>
      </c>
      <c r="J74" s="45">
        <v>8448.01</v>
      </c>
      <c r="K74" s="45">
        <v>8680.33</v>
      </c>
      <c r="L74" s="45">
        <v>8919.0400000000009</v>
      </c>
      <c r="M74" s="45">
        <v>9164.31</v>
      </c>
    </row>
    <row r="75" spans="1:13" hidden="1" x14ac:dyDescent="0.25">
      <c r="A75" s="13" t="s">
        <v>207</v>
      </c>
      <c r="B75" s="63"/>
      <c r="C75" s="57"/>
      <c r="D75" s="58"/>
      <c r="E75" s="57"/>
      <c r="F75" s="57"/>
      <c r="G75" s="59"/>
      <c r="H75" s="42"/>
      <c r="I75" s="29"/>
      <c r="J75" s="29"/>
      <c r="K75" s="29"/>
      <c r="L75" s="29"/>
      <c r="M75" s="29"/>
    </row>
    <row r="76" spans="1:13" x14ac:dyDescent="0.25">
      <c r="A76" s="13" t="s">
        <v>168</v>
      </c>
      <c r="B76" s="64" t="s">
        <v>115</v>
      </c>
      <c r="C76" s="65">
        <f t="shared" ref="C76" si="14">SUM(C69:C75)</f>
        <v>4294520</v>
      </c>
      <c r="D76" s="66">
        <f t="shared" ref="D76:M76" si="15">SUM(D69:D75)</f>
        <v>4543007</v>
      </c>
      <c r="E76" s="65">
        <f t="shared" si="15"/>
        <v>4698207.54</v>
      </c>
      <c r="F76" s="65">
        <f t="shared" si="15"/>
        <v>4858817.38</v>
      </c>
      <c r="G76" s="67">
        <f t="shared" si="15"/>
        <v>5025024.97</v>
      </c>
      <c r="H76" s="43">
        <f t="shared" si="15"/>
        <v>5171801.95</v>
      </c>
      <c r="I76" s="31">
        <f t="shared" si="15"/>
        <v>5322933.93</v>
      </c>
      <c r="J76" s="31">
        <f t="shared" si="15"/>
        <v>5478549.6599999992</v>
      </c>
      <c r="K76" s="31">
        <f t="shared" si="15"/>
        <v>5638781.6099999994</v>
      </c>
      <c r="L76" s="31">
        <f t="shared" si="15"/>
        <v>5803766.2000000002</v>
      </c>
      <c r="M76" s="31">
        <f t="shared" si="15"/>
        <v>5973643.8499999996</v>
      </c>
    </row>
    <row r="77" spans="1:13" x14ac:dyDescent="0.25">
      <c r="A77" s="13" t="s">
        <v>166</v>
      </c>
      <c r="B77" s="56" t="s">
        <v>135</v>
      </c>
      <c r="C77" s="57"/>
      <c r="D77" s="58"/>
      <c r="E77" s="57"/>
      <c r="F77" s="57"/>
      <c r="G77" s="59"/>
      <c r="H77" s="42"/>
      <c r="I77" s="29"/>
      <c r="J77" s="29"/>
      <c r="K77" s="29"/>
      <c r="L77" s="29"/>
      <c r="M77" s="29"/>
    </row>
    <row r="78" spans="1:13" x14ac:dyDescent="0.25">
      <c r="A78" s="13" t="s">
        <v>242</v>
      </c>
      <c r="B78" s="85" t="s">
        <v>150</v>
      </c>
      <c r="C78" s="81">
        <v>867229.52</v>
      </c>
      <c r="D78" s="82">
        <v>935737.6</v>
      </c>
      <c r="E78" s="81">
        <v>967067.73</v>
      </c>
      <c r="F78" s="81">
        <v>999458.12</v>
      </c>
      <c r="G78" s="86">
        <v>1032928.45</v>
      </c>
      <c r="H78" s="46">
        <v>1067522.6599999999</v>
      </c>
      <c r="I78" s="47">
        <v>1103284.8999999999</v>
      </c>
      <c r="J78" s="47">
        <v>1140247.57</v>
      </c>
      <c r="K78" s="47">
        <v>1178455.32</v>
      </c>
      <c r="L78" s="47">
        <v>1217953.05</v>
      </c>
      <c r="M78" s="47">
        <v>1258785.96</v>
      </c>
    </row>
    <row r="79" spans="1:13" x14ac:dyDescent="0.25">
      <c r="A79" s="13" t="s">
        <v>243</v>
      </c>
      <c r="B79" s="85" t="s">
        <v>151</v>
      </c>
      <c r="C79" s="81">
        <v>898930.61</v>
      </c>
      <c r="D79" s="82">
        <v>931836.53</v>
      </c>
      <c r="E79" s="81">
        <v>880399.53</v>
      </c>
      <c r="F79" s="81">
        <v>904610.5</v>
      </c>
      <c r="G79" s="86">
        <v>929487.31</v>
      </c>
      <c r="H79" s="46">
        <v>1032548.2</v>
      </c>
      <c r="I79" s="47">
        <v>981312.02</v>
      </c>
      <c r="J79" s="47">
        <v>1008298.11</v>
      </c>
      <c r="K79" s="47">
        <v>1036026.3</v>
      </c>
      <c r="L79" s="47">
        <v>1144517.01</v>
      </c>
      <c r="M79" s="47">
        <v>1093791.25</v>
      </c>
    </row>
    <row r="80" spans="1:13" x14ac:dyDescent="0.25">
      <c r="A80" s="13" t="s">
        <v>244</v>
      </c>
      <c r="B80" s="85" t="s">
        <v>153</v>
      </c>
      <c r="C80" s="81">
        <v>700</v>
      </c>
      <c r="D80" s="82">
        <v>700</v>
      </c>
      <c r="E80" s="81">
        <v>700</v>
      </c>
      <c r="F80" s="81">
        <v>700</v>
      </c>
      <c r="G80" s="86">
        <v>700</v>
      </c>
      <c r="H80" s="46">
        <v>700</v>
      </c>
      <c r="I80" s="47">
        <v>700</v>
      </c>
      <c r="J80" s="47">
        <v>700</v>
      </c>
      <c r="K80" s="47">
        <v>700</v>
      </c>
      <c r="L80" s="47">
        <v>700</v>
      </c>
      <c r="M80" s="47">
        <v>700</v>
      </c>
    </row>
    <row r="81" spans="1:13" x14ac:dyDescent="0.25">
      <c r="A81" s="13" t="s">
        <v>245</v>
      </c>
      <c r="B81" s="85" t="s">
        <v>154</v>
      </c>
      <c r="C81" s="81">
        <v>11000</v>
      </c>
      <c r="D81" s="82">
        <v>6000</v>
      </c>
      <c r="E81" s="81">
        <v>6165</v>
      </c>
      <c r="F81" s="81">
        <v>6334.53</v>
      </c>
      <c r="G81" s="86">
        <v>6508.73</v>
      </c>
      <c r="H81" s="46">
        <v>6687.72</v>
      </c>
      <c r="I81" s="47">
        <v>6871.63</v>
      </c>
      <c r="J81" s="47">
        <v>7060.6</v>
      </c>
      <c r="K81" s="47">
        <v>7254.76</v>
      </c>
      <c r="L81" s="47">
        <v>7454.26</v>
      </c>
      <c r="M81" s="47">
        <v>7659.25</v>
      </c>
    </row>
    <row r="82" spans="1:13" x14ac:dyDescent="0.25">
      <c r="A82" s="13" t="s">
        <v>246</v>
      </c>
      <c r="B82" s="85" t="s">
        <v>155</v>
      </c>
      <c r="C82" s="81">
        <v>2967492.94</v>
      </c>
      <c r="D82" s="82">
        <v>2676451.6800000002</v>
      </c>
      <c r="E82" s="81">
        <v>2509794.46</v>
      </c>
      <c r="F82" s="81">
        <v>2582968.39</v>
      </c>
      <c r="G82" s="86">
        <v>2658300.0099999998</v>
      </c>
      <c r="H82" s="46">
        <v>2735853.75</v>
      </c>
      <c r="I82" s="47">
        <v>2815695.99</v>
      </c>
      <c r="J82" s="47">
        <v>2897895.12</v>
      </c>
      <c r="K82" s="47">
        <v>2982521.6</v>
      </c>
      <c r="L82" s="47">
        <v>3069647.98</v>
      </c>
      <c r="M82" s="47">
        <v>3159349.1</v>
      </c>
    </row>
    <row r="83" spans="1:13" hidden="1" x14ac:dyDescent="0.25">
      <c r="A83" s="13" t="s">
        <v>207</v>
      </c>
      <c r="B83" s="63"/>
      <c r="C83" s="57"/>
      <c r="D83" s="58"/>
      <c r="E83" s="57"/>
      <c r="F83" s="57"/>
      <c r="G83" s="59"/>
      <c r="H83" s="42"/>
      <c r="I83" s="29"/>
      <c r="J83" s="29"/>
      <c r="K83" s="29"/>
      <c r="L83" s="29"/>
      <c r="M83" s="29"/>
    </row>
    <row r="84" spans="1:13" ht="15.75" thickBot="1" x14ac:dyDescent="0.3">
      <c r="A84" s="13" t="s">
        <v>165</v>
      </c>
      <c r="B84" s="68" t="s">
        <v>116</v>
      </c>
      <c r="C84" s="69">
        <f t="shared" ref="C84:M84" si="16">SUM(C77:C83)</f>
        <v>4745353.07</v>
      </c>
      <c r="D84" s="70">
        <f t="shared" si="16"/>
        <v>4550725.8100000005</v>
      </c>
      <c r="E84" s="69">
        <f t="shared" si="16"/>
        <v>4364126.72</v>
      </c>
      <c r="F84" s="69">
        <f t="shared" si="16"/>
        <v>4494071.54</v>
      </c>
      <c r="G84" s="71">
        <f t="shared" si="16"/>
        <v>4627924.5</v>
      </c>
      <c r="H84" s="43">
        <f t="shared" si="16"/>
        <v>4843312.33</v>
      </c>
      <c r="I84" s="31">
        <f t="shared" si="16"/>
        <v>4907864.54</v>
      </c>
      <c r="J84" s="31">
        <f t="shared" si="16"/>
        <v>5054201.4000000004</v>
      </c>
      <c r="K84" s="31">
        <f t="shared" si="16"/>
        <v>5204957.9800000004</v>
      </c>
      <c r="L84" s="31">
        <f t="shared" si="16"/>
        <v>5440272.2999999998</v>
      </c>
      <c r="M84" s="31">
        <f t="shared" si="16"/>
        <v>5520285.5600000005</v>
      </c>
    </row>
    <row r="85" spans="1:13" ht="15.75" thickTop="1" x14ac:dyDescent="0.25">
      <c r="A85" s="13" t="s">
        <v>168</v>
      </c>
      <c r="B85" s="94" t="s">
        <v>106</v>
      </c>
      <c r="C85" s="95">
        <f t="shared" ref="C85:M85" si="17">C76-C84</f>
        <v>-450833.0700000003</v>
      </c>
      <c r="D85" s="95">
        <f t="shared" si="17"/>
        <v>-7718.8100000005215</v>
      </c>
      <c r="E85" s="95">
        <f t="shared" si="17"/>
        <v>334080.8200000003</v>
      </c>
      <c r="F85" s="95">
        <f t="shared" si="17"/>
        <v>364745.83999999985</v>
      </c>
      <c r="G85" s="96">
        <f t="shared" si="17"/>
        <v>397100.46999999974</v>
      </c>
      <c r="H85" s="50">
        <f t="shared" si="17"/>
        <v>328489.62000000011</v>
      </c>
      <c r="I85" s="51">
        <f t="shared" si="17"/>
        <v>415069.38999999966</v>
      </c>
      <c r="J85" s="51">
        <f t="shared" si="17"/>
        <v>424348.25999999885</v>
      </c>
      <c r="K85" s="51">
        <f t="shared" si="17"/>
        <v>433823.62999999896</v>
      </c>
      <c r="L85" s="51">
        <f t="shared" si="17"/>
        <v>363493.90000000037</v>
      </c>
      <c r="M85" s="51">
        <f t="shared" si="17"/>
        <v>453358.28999999911</v>
      </c>
    </row>
    <row r="86" spans="1:13" x14ac:dyDescent="0.25">
      <c r="A86" s="13" t="s">
        <v>166</v>
      </c>
      <c r="B86" s="90" t="s">
        <v>74</v>
      </c>
      <c r="C86" s="91"/>
      <c r="D86" s="92"/>
      <c r="E86" s="91"/>
      <c r="F86" s="91"/>
      <c r="G86" s="93"/>
      <c r="H86" s="42"/>
      <c r="I86" s="29"/>
      <c r="J86" s="29"/>
      <c r="K86" s="29"/>
      <c r="L86" s="29"/>
      <c r="M86" s="29"/>
    </row>
    <row r="87" spans="1:13" hidden="1" x14ac:dyDescent="0.25">
      <c r="A87" s="13" t="s">
        <v>166</v>
      </c>
      <c r="B87" s="63"/>
      <c r="C87" s="57"/>
      <c r="D87" s="58"/>
      <c r="E87" s="57"/>
      <c r="F87" s="57"/>
      <c r="G87" s="59"/>
      <c r="H87" s="42"/>
      <c r="I87" s="29"/>
      <c r="J87" s="29"/>
      <c r="K87" s="29"/>
      <c r="L87" s="29"/>
      <c r="M87" s="29"/>
    </row>
    <row r="88" spans="1:13" ht="15.75" thickBot="1" x14ac:dyDescent="0.3">
      <c r="A88" s="13" t="s">
        <v>165</v>
      </c>
      <c r="B88" s="72" t="s">
        <v>107</v>
      </c>
      <c r="C88" s="73">
        <f t="shared" ref="C88:M88" si="18">SUM(C85:C87)</f>
        <v>-450833.0700000003</v>
      </c>
      <c r="D88" s="73">
        <f t="shared" si="18"/>
        <v>-7718.8100000005215</v>
      </c>
      <c r="E88" s="73">
        <f t="shared" si="18"/>
        <v>334080.8200000003</v>
      </c>
      <c r="F88" s="73">
        <f t="shared" si="18"/>
        <v>364745.83999999985</v>
      </c>
      <c r="G88" s="74">
        <f t="shared" si="18"/>
        <v>397100.46999999974</v>
      </c>
      <c r="H88" s="50">
        <f t="shared" si="18"/>
        <v>328489.62000000011</v>
      </c>
      <c r="I88" s="51">
        <f t="shared" si="18"/>
        <v>415069.38999999966</v>
      </c>
      <c r="J88" s="51">
        <f t="shared" si="18"/>
        <v>424348.25999999885</v>
      </c>
      <c r="K88" s="51">
        <f t="shared" si="18"/>
        <v>433823.62999999896</v>
      </c>
      <c r="L88" s="51">
        <f t="shared" si="18"/>
        <v>363493.90000000037</v>
      </c>
      <c r="M88" s="51">
        <f t="shared" si="18"/>
        <v>453358.28999999911</v>
      </c>
    </row>
    <row r="89" spans="1:13" ht="16.5" thickTop="1" thickBot="1" x14ac:dyDescent="0.3">
      <c r="A89" s="13" t="s">
        <v>165</v>
      </c>
      <c r="B89" s="38"/>
      <c r="C89" s="39"/>
      <c r="D89" s="39"/>
      <c r="E89" s="39"/>
      <c r="F89" s="39"/>
      <c r="G89" s="39"/>
      <c r="H89" s="35"/>
      <c r="I89" s="35"/>
      <c r="J89" s="35"/>
      <c r="K89" s="35"/>
      <c r="L89" s="35"/>
      <c r="M89" s="35"/>
    </row>
    <row r="90" spans="1:13" ht="26.25" thickTop="1" x14ac:dyDescent="0.25">
      <c r="A90" s="13" t="s">
        <v>168</v>
      </c>
      <c r="B90" s="87" t="s">
        <v>261</v>
      </c>
      <c r="C90" s="88" t="str">
        <f>LEFT(xlvar.NXTBUD.DESCRLONG,7)&amp;" Original"</f>
        <v>2021/22 Original</v>
      </c>
      <c r="D90" s="88" t="str">
        <f>LEFT(xlvar.NXTBUD.DESCRLONG,7)</f>
        <v>2021/22</v>
      </c>
      <c r="E90" s="88" t="str">
        <f t="shared" ref="E90:M90" si="19">LEFT(D90,4)+1&amp;"/"&amp;RIGHT(D90,2)+1</f>
        <v>2022/23</v>
      </c>
      <c r="F90" s="88" t="str">
        <f t="shared" si="19"/>
        <v>2023/24</v>
      </c>
      <c r="G90" s="89" t="str">
        <f t="shared" si="19"/>
        <v>2024/25</v>
      </c>
      <c r="H90" s="48" t="str">
        <f t="shared" si="19"/>
        <v>2025/26</v>
      </c>
      <c r="I90" s="49" t="str">
        <f t="shared" si="19"/>
        <v>2026/27</v>
      </c>
      <c r="J90" s="49" t="str">
        <f t="shared" si="19"/>
        <v>2027/28</v>
      </c>
      <c r="K90" s="49" t="str">
        <f t="shared" si="19"/>
        <v>2028/29</v>
      </c>
      <c r="L90" s="49" t="str">
        <f t="shared" si="19"/>
        <v>2029/30</v>
      </c>
      <c r="M90" s="49" t="str">
        <f t="shared" si="19"/>
        <v>2030/31</v>
      </c>
    </row>
    <row r="91" spans="1:13" x14ac:dyDescent="0.25">
      <c r="A91" s="13" t="s">
        <v>167</v>
      </c>
      <c r="B91" s="90" t="s">
        <v>137</v>
      </c>
      <c r="C91" s="91"/>
      <c r="D91" s="92"/>
      <c r="E91" s="91"/>
      <c r="F91" s="91"/>
      <c r="G91" s="93"/>
      <c r="H91" s="42"/>
      <c r="I91" s="29"/>
      <c r="J91" s="29"/>
      <c r="K91" s="29"/>
      <c r="L91" s="29"/>
      <c r="M91" s="29"/>
    </row>
    <row r="92" spans="1:13" x14ac:dyDescent="0.25">
      <c r="A92" s="13" t="s">
        <v>247</v>
      </c>
      <c r="B92" s="85" t="s">
        <v>153</v>
      </c>
      <c r="C92" s="81">
        <v>700</v>
      </c>
      <c r="D92" s="82">
        <v>700</v>
      </c>
      <c r="E92" s="81">
        <v>700</v>
      </c>
      <c r="F92" s="81">
        <v>700</v>
      </c>
      <c r="G92" s="86">
        <v>700</v>
      </c>
      <c r="H92" s="46">
        <v>700</v>
      </c>
      <c r="I92" s="47">
        <v>700</v>
      </c>
      <c r="J92" s="47">
        <v>700</v>
      </c>
      <c r="K92" s="47">
        <v>700</v>
      </c>
      <c r="L92" s="47">
        <v>700</v>
      </c>
      <c r="M92" s="47">
        <v>700</v>
      </c>
    </row>
    <row r="93" spans="1:13" hidden="1" x14ac:dyDescent="0.25">
      <c r="A93" s="13" t="s">
        <v>165</v>
      </c>
      <c r="B93" s="63"/>
      <c r="C93" s="57"/>
      <c r="D93" s="58"/>
      <c r="E93" s="57"/>
      <c r="F93" s="57"/>
      <c r="G93" s="59"/>
      <c r="H93" s="42"/>
      <c r="I93" s="29"/>
      <c r="J93" s="29"/>
      <c r="K93" s="29"/>
      <c r="L93" s="29"/>
      <c r="M93" s="29"/>
    </row>
    <row r="94" spans="1:13" x14ac:dyDescent="0.25">
      <c r="A94" s="13" t="s">
        <v>168</v>
      </c>
      <c r="B94" s="64" t="str">
        <f t="shared" ref="B94" si="20">"Total "&amp;B91</f>
        <v>Total Non Cash</v>
      </c>
      <c r="C94" s="65">
        <f t="shared" ref="C94:M94" si="21">SUM(C91:C93)</f>
        <v>700</v>
      </c>
      <c r="D94" s="66">
        <f t="shared" si="21"/>
        <v>700</v>
      </c>
      <c r="E94" s="65">
        <f t="shared" si="21"/>
        <v>700</v>
      </c>
      <c r="F94" s="65">
        <f t="shared" si="21"/>
        <v>700</v>
      </c>
      <c r="G94" s="67">
        <f t="shared" si="21"/>
        <v>700</v>
      </c>
      <c r="H94" s="43">
        <f t="shared" si="21"/>
        <v>700</v>
      </c>
      <c r="I94" s="31">
        <f t="shared" si="21"/>
        <v>700</v>
      </c>
      <c r="J94" s="31">
        <f t="shared" si="21"/>
        <v>700</v>
      </c>
      <c r="K94" s="31">
        <f t="shared" si="21"/>
        <v>700</v>
      </c>
      <c r="L94" s="31">
        <f t="shared" si="21"/>
        <v>700</v>
      </c>
      <c r="M94" s="31">
        <f t="shared" si="21"/>
        <v>700</v>
      </c>
    </row>
    <row r="95" spans="1:13" x14ac:dyDescent="0.25">
      <c r="A95" s="13" t="s">
        <v>170</v>
      </c>
      <c r="B95" s="75" t="s">
        <v>75</v>
      </c>
      <c r="C95" s="61"/>
      <c r="D95" s="76"/>
      <c r="E95" s="61"/>
      <c r="F95" s="61"/>
      <c r="G95" s="62"/>
      <c r="H95" s="41"/>
      <c r="I95" s="30"/>
      <c r="J95" s="30"/>
      <c r="K95" s="30"/>
      <c r="L95" s="30"/>
      <c r="M95" s="30"/>
    </row>
    <row r="96" spans="1:13" x14ac:dyDescent="0.25">
      <c r="A96" s="13" t="s">
        <v>339</v>
      </c>
      <c r="B96" s="85" t="s">
        <v>140</v>
      </c>
      <c r="C96" s="81">
        <v>-29000</v>
      </c>
      <c r="D96" s="82">
        <v>-20000</v>
      </c>
      <c r="E96" s="81">
        <v>0</v>
      </c>
      <c r="F96" s="81">
        <v>0</v>
      </c>
      <c r="G96" s="8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</row>
    <row r="97" spans="1:13" x14ac:dyDescent="0.25">
      <c r="A97" s="13" t="s">
        <v>207</v>
      </c>
      <c r="B97" s="63" t="s">
        <v>142</v>
      </c>
      <c r="C97" s="57">
        <v>0</v>
      </c>
      <c r="D97" s="58">
        <v>0</v>
      </c>
      <c r="E97" s="57">
        <v>0</v>
      </c>
      <c r="F97" s="57">
        <v>0</v>
      </c>
      <c r="G97" s="59">
        <v>0</v>
      </c>
      <c r="H97" s="42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</row>
    <row r="98" spans="1:13" hidden="1" x14ac:dyDescent="0.25">
      <c r="A98" s="13" t="s">
        <v>165</v>
      </c>
      <c r="B98" s="63"/>
      <c r="C98" s="57"/>
      <c r="D98" s="58"/>
      <c r="E98" s="57"/>
      <c r="F98" s="57"/>
      <c r="G98" s="59"/>
      <c r="H98" s="42"/>
      <c r="I98" s="29"/>
      <c r="J98" s="29"/>
      <c r="K98" s="29"/>
      <c r="L98" s="29"/>
      <c r="M98" s="29"/>
    </row>
    <row r="99" spans="1:13" x14ac:dyDescent="0.25">
      <c r="A99" s="13" t="s">
        <v>165</v>
      </c>
      <c r="B99" s="64" t="str">
        <f>"Total "&amp;B95</f>
        <v>Total Investing Fund Flows</v>
      </c>
      <c r="C99" s="65">
        <f t="shared" ref="C99:M99" si="22">SUM(C96:C98)</f>
        <v>-29000</v>
      </c>
      <c r="D99" s="66">
        <f t="shared" si="22"/>
        <v>-20000</v>
      </c>
      <c r="E99" s="65">
        <f t="shared" si="22"/>
        <v>0</v>
      </c>
      <c r="F99" s="65">
        <f t="shared" si="22"/>
        <v>0</v>
      </c>
      <c r="G99" s="67">
        <f t="shared" si="22"/>
        <v>0</v>
      </c>
      <c r="H99" s="43">
        <f t="shared" si="22"/>
        <v>0</v>
      </c>
      <c r="I99" s="31">
        <f t="shared" si="22"/>
        <v>0</v>
      </c>
      <c r="J99" s="31">
        <f t="shared" si="22"/>
        <v>0</v>
      </c>
      <c r="K99" s="31">
        <f t="shared" si="22"/>
        <v>0</v>
      </c>
      <c r="L99" s="31">
        <f t="shared" si="22"/>
        <v>0</v>
      </c>
      <c r="M99" s="31">
        <f t="shared" si="22"/>
        <v>0</v>
      </c>
    </row>
    <row r="100" spans="1:13" x14ac:dyDescent="0.25">
      <c r="A100" s="13" t="s">
        <v>170</v>
      </c>
      <c r="B100" s="75" t="s">
        <v>77</v>
      </c>
      <c r="C100" s="61"/>
      <c r="D100" s="76"/>
      <c r="E100" s="61"/>
      <c r="F100" s="61"/>
      <c r="G100" s="62"/>
      <c r="H100" s="41"/>
      <c r="I100" s="30"/>
      <c r="J100" s="30"/>
      <c r="K100" s="30"/>
      <c r="L100" s="30"/>
      <c r="M100" s="30"/>
    </row>
    <row r="101" spans="1:13" hidden="1" x14ac:dyDescent="0.25">
      <c r="A101" s="13" t="s">
        <v>169</v>
      </c>
      <c r="B101" s="63"/>
      <c r="C101" s="57"/>
      <c r="D101" s="58"/>
      <c r="E101" s="57"/>
      <c r="F101" s="57"/>
      <c r="G101" s="59"/>
      <c r="H101" s="42"/>
      <c r="I101" s="29"/>
      <c r="J101" s="29"/>
      <c r="K101" s="29"/>
      <c r="L101" s="29"/>
      <c r="M101" s="29"/>
    </row>
    <row r="102" spans="1:13" ht="15.75" thickBot="1" x14ac:dyDescent="0.3">
      <c r="A102" s="13" t="s">
        <v>165</v>
      </c>
      <c r="B102" s="68" t="str">
        <f>"Total "&amp;B100</f>
        <v>Total Financing Fund Flows</v>
      </c>
      <c r="C102" s="69">
        <f t="shared" ref="C102:M102" si="23">SUM(C101:C101)</f>
        <v>0</v>
      </c>
      <c r="D102" s="70">
        <f t="shared" si="23"/>
        <v>0</v>
      </c>
      <c r="E102" s="69">
        <f t="shared" si="23"/>
        <v>0</v>
      </c>
      <c r="F102" s="69">
        <f t="shared" si="23"/>
        <v>0</v>
      </c>
      <c r="G102" s="71">
        <f t="shared" si="23"/>
        <v>0</v>
      </c>
      <c r="H102" s="43">
        <f t="shared" si="23"/>
        <v>0</v>
      </c>
      <c r="I102" s="31">
        <f t="shared" si="23"/>
        <v>0</v>
      </c>
      <c r="J102" s="31">
        <f t="shared" si="23"/>
        <v>0</v>
      </c>
      <c r="K102" s="31">
        <f t="shared" si="23"/>
        <v>0</v>
      </c>
      <c r="L102" s="31">
        <f t="shared" si="23"/>
        <v>0</v>
      </c>
      <c r="M102" s="31">
        <f t="shared" si="23"/>
        <v>0</v>
      </c>
    </row>
    <row r="103" spans="1:13" ht="15.75" thickTop="1" x14ac:dyDescent="0.25">
      <c r="A103" s="13" t="s">
        <v>170</v>
      </c>
      <c r="B103" s="94" t="s">
        <v>108</v>
      </c>
      <c r="C103" s="95">
        <f t="shared" ref="C103:M103" si="24">C88+C94+C99+C102</f>
        <v>-479133.0700000003</v>
      </c>
      <c r="D103" s="95">
        <f t="shared" si="24"/>
        <v>-27018.810000000522</v>
      </c>
      <c r="E103" s="95">
        <f t="shared" si="24"/>
        <v>334780.8200000003</v>
      </c>
      <c r="F103" s="95">
        <f t="shared" si="24"/>
        <v>365445.83999999985</v>
      </c>
      <c r="G103" s="96">
        <f t="shared" si="24"/>
        <v>397800.46999999974</v>
      </c>
      <c r="H103" s="50">
        <f t="shared" si="24"/>
        <v>329189.62000000011</v>
      </c>
      <c r="I103" s="51">
        <f t="shared" si="24"/>
        <v>415769.38999999966</v>
      </c>
      <c r="J103" s="51">
        <f t="shared" si="24"/>
        <v>425048.25999999885</v>
      </c>
      <c r="K103" s="51">
        <f t="shared" si="24"/>
        <v>434523.62999999896</v>
      </c>
      <c r="L103" s="51">
        <f t="shared" si="24"/>
        <v>364193.90000000037</v>
      </c>
      <c r="M103" s="51">
        <f t="shared" si="24"/>
        <v>454058.28999999911</v>
      </c>
    </row>
    <row r="104" spans="1:13" x14ac:dyDescent="0.25">
      <c r="A104" s="13" t="s">
        <v>167</v>
      </c>
      <c r="B104" s="97" t="s">
        <v>78</v>
      </c>
      <c r="C104" s="98"/>
      <c r="D104" s="99"/>
      <c r="E104" s="98"/>
      <c r="F104" s="98"/>
      <c r="G104" s="100"/>
      <c r="H104" s="41"/>
      <c r="I104" s="30"/>
      <c r="J104" s="30"/>
      <c r="K104" s="30"/>
      <c r="L104" s="30"/>
      <c r="M104" s="30"/>
    </row>
    <row r="105" spans="1:13" x14ac:dyDescent="0.25">
      <c r="A105" s="13" t="s">
        <v>340</v>
      </c>
      <c r="B105" s="85" t="s">
        <v>164</v>
      </c>
      <c r="C105" s="81">
        <v>80000.039999999994</v>
      </c>
      <c r="D105" s="82">
        <v>20000.04</v>
      </c>
      <c r="E105" s="81">
        <v>0</v>
      </c>
      <c r="F105" s="81">
        <v>0</v>
      </c>
      <c r="G105" s="86">
        <v>0</v>
      </c>
      <c r="H105" s="46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</row>
    <row r="106" spans="1:13" hidden="1" x14ac:dyDescent="0.25">
      <c r="A106" s="13" t="s">
        <v>169</v>
      </c>
      <c r="B106" s="63"/>
      <c r="C106" s="57"/>
      <c r="D106" s="58"/>
      <c r="E106" s="57"/>
      <c r="F106" s="57"/>
      <c r="G106" s="59"/>
      <c r="H106" s="42"/>
      <c r="I106" s="29"/>
      <c r="J106" s="29"/>
      <c r="K106" s="29"/>
      <c r="L106" s="29"/>
      <c r="M106" s="29"/>
    </row>
    <row r="107" spans="1:13" ht="15.75" thickBot="1" x14ac:dyDescent="0.3">
      <c r="A107" s="13" t="s">
        <v>165</v>
      </c>
      <c r="B107" s="68" t="str">
        <f>"Total "&amp;B104</f>
        <v>Total Reserve Movements</v>
      </c>
      <c r="C107" s="69">
        <f t="shared" ref="C107:M107" si="25">SUM(C105:C106)</f>
        <v>80000.039999999994</v>
      </c>
      <c r="D107" s="70">
        <f t="shared" si="25"/>
        <v>20000.04</v>
      </c>
      <c r="E107" s="69">
        <f t="shared" si="25"/>
        <v>0</v>
      </c>
      <c r="F107" s="69">
        <f t="shared" si="25"/>
        <v>0</v>
      </c>
      <c r="G107" s="71">
        <f t="shared" si="25"/>
        <v>0</v>
      </c>
      <c r="H107" s="43">
        <f t="shared" si="25"/>
        <v>0</v>
      </c>
      <c r="I107" s="31">
        <f t="shared" si="25"/>
        <v>0</v>
      </c>
      <c r="J107" s="31">
        <f t="shared" si="25"/>
        <v>0</v>
      </c>
      <c r="K107" s="31">
        <f t="shared" si="25"/>
        <v>0</v>
      </c>
      <c r="L107" s="31">
        <f t="shared" si="25"/>
        <v>0</v>
      </c>
      <c r="M107" s="31">
        <f t="shared" si="25"/>
        <v>0</v>
      </c>
    </row>
    <row r="108" spans="1:13" ht="16.5" thickTop="1" thickBot="1" x14ac:dyDescent="0.3">
      <c r="A108" s="13" t="s">
        <v>165</v>
      </c>
      <c r="B108" s="72" t="s">
        <v>109</v>
      </c>
      <c r="C108" s="73">
        <f t="shared" ref="C108:M108" si="26">C103+C107</f>
        <v>-399133.03000000032</v>
      </c>
      <c r="D108" s="73">
        <f t="shared" si="26"/>
        <v>-7018.7700000005207</v>
      </c>
      <c r="E108" s="73">
        <f t="shared" si="26"/>
        <v>334780.8200000003</v>
      </c>
      <c r="F108" s="73">
        <f t="shared" si="26"/>
        <v>365445.83999999985</v>
      </c>
      <c r="G108" s="74">
        <f t="shared" si="26"/>
        <v>397800.46999999974</v>
      </c>
      <c r="H108" s="50">
        <f t="shared" si="26"/>
        <v>329189.62000000011</v>
      </c>
      <c r="I108" s="51">
        <f t="shared" si="26"/>
        <v>415769.38999999966</v>
      </c>
      <c r="J108" s="51">
        <f t="shared" si="26"/>
        <v>425048.25999999885</v>
      </c>
      <c r="K108" s="51">
        <f t="shared" si="26"/>
        <v>434523.62999999896</v>
      </c>
      <c r="L108" s="51">
        <f t="shared" si="26"/>
        <v>364193.90000000037</v>
      </c>
      <c r="M108" s="51">
        <f t="shared" si="26"/>
        <v>454058.28999999911</v>
      </c>
    </row>
    <row r="109" spans="1:13" ht="15.75" thickTop="1" x14ac:dyDescent="0.25">
      <c r="A109" s="13" t="s">
        <v>172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x14ac:dyDescent="0.25">
      <c r="A110" s="13" t="s">
        <v>257</v>
      </c>
      <c r="B110" s="77" t="s">
        <v>250</v>
      </c>
      <c r="C110" s="78"/>
      <c r="D110" s="78">
        <f t="shared" ref="D110" si="27">+C110+D108</f>
        <v>-7018.7700000005207</v>
      </c>
      <c r="E110" s="78">
        <f t="shared" ref="E110" si="28">+D110+E108</f>
        <v>327762.04999999976</v>
      </c>
      <c r="F110" s="78">
        <f t="shared" ref="F110" si="29">+E110+F108</f>
        <v>693207.88999999966</v>
      </c>
      <c r="G110" s="78">
        <f t="shared" ref="G110" si="30">+F110+G108</f>
        <v>1091008.3599999994</v>
      </c>
      <c r="H110" s="52"/>
      <c r="I110" s="52"/>
      <c r="J110" s="52"/>
      <c r="K110" s="52"/>
      <c r="L110" s="52"/>
      <c r="M110" s="52"/>
    </row>
    <row r="111" spans="1:13" x14ac:dyDescent="0.25">
      <c r="A111" s="13" t="s">
        <v>165</v>
      </c>
    </row>
    <row r="112" spans="1:13" hidden="1" x14ac:dyDescent="0.25">
      <c r="A112" s="13" t="s">
        <v>207</v>
      </c>
      <c r="B112" s="1" t="str">
        <f>IF(xlvar.SELECT="Entity",B114,IF(xlvar.SELECT="Directorate",C114,IF(xlvar.SELECT="Business Unit",D114,IF(xlvar.SELECT="Key Outcome Area",H114,IF(xlvar.SELECT="IPR Outcomes",I114,IF(xlvar.SELECT="IPR Strategies",J114,IF(xlvar.SELECT="IPR Activities",K114,IF(xlvar.SELECT="Project",L114,F114))))))))</f>
        <v>30 - Water Fund</v>
      </c>
    </row>
    <row r="113" spans="1:13" ht="15.75" thickBot="1" x14ac:dyDescent="0.3">
      <c r="A113" s="13" t="s">
        <v>165</v>
      </c>
      <c r="B113" s="1"/>
    </row>
    <row r="114" spans="1:13" ht="15.75" hidden="1" thickBot="1" x14ac:dyDescent="0.3">
      <c r="A114" s="13" t="s">
        <v>166</v>
      </c>
      <c r="B114" s="34" t="s">
        <v>197</v>
      </c>
      <c r="C114" s="34" t="s">
        <v>192</v>
      </c>
      <c r="D114" s="34" t="s">
        <v>198</v>
      </c>
      <c r="E114" s="34" t="s">
        <v>44</v>
      </c>
      <c r="F114" s="34" t="s">
        <v>199</v>
      </c>
      <c r="G114" s="34"/>
      <c r="H114" s="34" t="s">
        <v>200</v>
      </c>
      <c r="I114" s="34" t="s">
        <v>193</v>
      </c>
      <c r="J114" s="34" t="s">
        <v>194</v>
      </c>
      <c r="K114" s="34" t="s">
        <v>195</v>
      </c>
      <c r="L114" s="34" t="s">
        <v>341</v>
      </c>
    </row>
    <row r="115" spans="1:13" ht="28.5" customHeight="1" thickTop="1" x14ac:dyDescent="0.25">
      <c r="A115" s="13" t="s">
        <v>167</v>
      </c>
      <c r="B115" s="87" t="s">
        <v>262</v>
      </c>
      <c r="C115" s="88" t="str">
        <f>xlvar.PYORIG.DESCRLONG</f>
        <v>2020/21 Quarter 3 PJ Budget</v>
      </c>
      <c r="D115" s="88" t="str">
        <f>LEFT(xlvar.NXTBUD.DESCRLONG,7)</f>
        <v>2021/22</v>
      </c>
      <c r="E115" s="88" t="str">
        <f t="shared" ref="E115:M115" si="31">LEFT(D115,4)+1&amp;"/"&amp;RIGHT(D115,2)+1</f>
        <v>2022/23</v>
      </c>
      <c r="F115" s="88" t="str">
        <f t="shared" si="31"/>
        <v>2023/24</v>
      </c>
      <c r="G115" s="89" t="str">
        <f t="shared" si="31"/>
        <v>2024/25</v>
      </c>
      <c r="H115" s="48" t="str">
        <f t="shared" si="31"/>
        <v>2025/26</v>
      </c>
      <c r="I115" s="49" t="str">
        <f t="shared" si="31"/>
        <v>2026/27</v>
      </c>
      <c r="J115" s="49" t="str">
        <f t="shared" si="31"/>
        <v>2027/28</v>
      </c>
      <c r="K115" s="49" t="str">
        <f t="shared" si="31"/>
        <v>2028/29</v>
      </c>
      <c r="L115" s="49" t="str">
        <f t="shared" si="31"/>
        <v>2029/30</v>
      </c>
      <c r="M115" s="49" t="str">
        <f t="shared" si="31"/>
        <v>2030/31</v>
      </c>
    </row>
    <row r="116" spans="1:13" x14ac:dyDescent="0.25">
      <c r="A116" s="13" t="s">
        <v>207</v>
      </c>
      <c r="B116" s="90" t="s">
        <v>134</v>
      </c>
      <c r="C116" s="91"/>
      <c r="D116" s="92"/>
      <c r="E116" s="91"/>
      <c r="F116" s="91"/>
      <c r="G116" s="93"/>
      <c r="H116" s="40"/>
      <c r="I116" s="28"/>
      <c r="J116" s="28"/>
      <c r="K116" s="28"/>
      <c r="L116" s="28"/>
      <c r="M116" s="28"/>
    </row>
    <row r="117" spans="1:13" x14ac:dyDescent="0.25">
      <c r="A117" s="13" t="s">
        <v>342</v>
      </c>
      <c r="B117" s="80" t="s">
        <v>144</v>
      </c>
      <c r="C117" s="81">
        <v>2256135</v>
      </c>
      <c r="D117" s="82">
        <v>2342309.39</v>
      </c>
      <c r="E117" s="83">
        <v>2417084.4500000002</v>
      </c>
      <c r="F117" s="83">
        <v>2494235.69</v>
      </c>
      <c r="G117" s="84">
        <v>2573838.19</v>
      </c>
      <c r="H117" s="44">
        <v>2655969.37</v>
      </c>
      <c r="I117" s="45">
        <v>2740709.07</v>
      </c>
      <c r="J117" s="45">
        <v>2828139.63</v>
      </c>
      <c r="K117" s="45">
        <v>2918345.99</v>
      </c>
      <c r="L117" s="45">
        <v>3011415.72</v>
      </c>
      <c r="M117" s="45">
        <v>3107439.16</v>
      </c>
    </row>
    <row r="118" spans="1:13" x14ac:dyDescent="0.25">
      <c r="A118" s="13" t="s">
        <v>343</v>
      </c>
      <c r="B118" s="80" t="s">
        <v>145</v>
      </c>
      <c r="C118" s="81">
        <v>7020765.46</v>
      </c>
      <c r="D118" s="82">
        <v>7254362.4000000004</v>
      </c>
      <c r="E118" s="83">
        <v>7490982.2800000003</v>
      </c>
      <c r="F118" s="83">
        <v>7735326.4400000004</v>
      </c>
      <c r="G118" s="84">
        <v>7987647.2599999998</v>
      </c>
      <c r="H118" s="44">
        <v>8248205.4100000001</v>
      </c>
      <c r="I118" s="45">
        <v>8517270.0999999996</v>
      </c>
      <c r="J118" s="45">
        <v>8795119.3100000005</v>
      </c>
      <c r="K118" s="45">
        <v>9082040.1300000008</v>
      </c>
      <c r="L118" s="45">
        <v>9378329.0600000005</v>
      </c>
      <c r="M118" s="45">
        <v>9684292.2899999991</v>
      </c>
    </row>
    <row r="119" spans="1:13" x14ac:dyDescent="0.25">
      <c r="A119" s="13" t="s">
        <v>344</v>
      </c>
      <c r="B119" s="80" t="s">
        <v>146</v>
      </c>
      <c r="C119" s="81">
        <v>282500</v>
      </c>
      <c r="D119" s="82">
        <v>270000</v>
      </c>
      <c r="E119" s="83">
        <v>270000</v>
      </c>
      <c r="F119" s="83">
        <v>270000</v>
      </c>
      <c r="G119" s="84">
        <v>270000</v>
      </c>
      <c r="H119" s="44">
        <v>270000</v>
      </c>
      <c r="I119" s="45">
        <v>270000</v>
      </c>
      <c r="J119" s="45">
        <v>270000</v>
      </c>
      <c r="K119" s="45">
        <v>270000</v>
      </c>
      <c r="L119" s="45">
        <v>270000</v>
      </c>
      <c r="M119" s="45">
        <v>270000</v>
      </c>
    </row>
    <row r="120" spans="1:13" x14ac:dyDescent="0.25">
      <c r="A120" s="13" t="s">
        <v>345</v>
      </c>
      <c r="B120" s="80" t="s">
        <v>147</v>
      </c>
      <c r="C120" s="81">
        <v>99639.360000000001</v>
      </c>
      <c r="D120" s="82">
        <v>102692.21</v>
      </c>
      <c r="E120" s="83">
        <v>106799.9</v>
      </c>
      <c r="F120" s="83">
        <v>111071.9</v>
      </c>
      <c r="G120" s="84">
        <v>115514.77</v>
      </c>
      <c r="H120" s="44">
        <v>120135.37</v>
      </c>
      <c r="I120" s="45">
        <v>124940.79</v>
      </c>
      <c r="J120" s="45">
        <v>129938.42</v>
      </c>
      <c r="K120" s="45">
        <v>135135.96</v>
      </c>
      <c r="L120" s="45">
        <v>140541.4</v>
      </c>
      <c r="M120" s="45">
        <v>146163.04999999999</v>
      </c>
    </row>
    <row r="121" spans="1:13" x14ac:dyDescent="0.25">
      <c r="A121" s="13" t="s">
        <v>346</v>
      </c>
      <c r="B121" s="80" t="s">
        <v>148</v>
      </c>
      <c r="C121" s="81">
        <v>99000</v>
      </c>
      <c r="D121" s="82">
        <v>138500</v>
      </c>
      <c r="E121" s="83">
        <v>140240</v>
      </c>
      <c r="F121" s="83">
        <v>142049.60000000001</v>
      </c>
      <c r="G121" s="84">
        <v>143931.57999999999</v>
      </c>
      <c r="H121" s="44">
        <v>145888.84</v>
      </c>
      <c r="I121" s="45">
        <v>147924.39000000001</v>
      </c>
      <c r="J121" s="45">
        <v>150041.37</v>
      </c>
      <c r="K121" s="45">
        <v>152243.01999999999</v>
      </c>
      <c r="L121" s="45">
        <v>154532.74</v>
      </c>
      <c r="M121" s="45">
        <v>156914.04999999999</v>
      </c>
    </row>
    <row r="122" spans="1:13" x14ac:dyDescent="0.25">
      <c r="A122" s="13" t="s">
        <v>347</v>
      </c>
      <c r="B122" s="80" t="s">
        <v>149</v>
      </c>
      <c r="C122" s="81">
        <v>473897</v>
      </c>
      <c r="D122" s="82">
        <v>577571</v>
      </c>
      <c r="E122" s="83">
        <v>593486.03</v>
      </c>
      <c r="F122" s="83">
        <v>609839.76</v>
      </c>
      <c r="G122" s="84">
        <v>626644.28</v>
      </c>
      <c r="H122" s="44">
        <v>643912.03</v>
      </c>
      <c r="I122" s="45">
        <v>661655.77</v>
      </c>
      <c r="J122" s="45">
        <v>679888.64</v>
      </c>
      <c r="K122" s="45">
        <v>698624.13</v>
      </c>
      <c r="L122" s="45">
        <v>717876.11</v>
      </c>
      <c r="M122" s="45">
        <v>737658.81</v>
      </c>
    </row>
    <row r="123" spans="1:13" hidden="1" x14ac:dyDescent="0.25">
      <c r="A123" s="13" t="s">
        <v>166</v>
      </c>
      <c r="B123" s="63"/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167</v>
      </c>
      <c r="B124" s="64" t="s">
        <v>115</v>
      </c>
      <c r="C124" s="65">
        <f t="shared" ref="C124" si="32">SUM(C116:C123)</f>
        <v>10231936.82</v>
      </c>
      <c r="D124" s="66">
        <f t="shared" ref="D124:M124" si="33">SUM(D116:D123)</f>
        <v>10685435.000000002</v>
      </c>
      <c r="E124" s="65">
        <f t="shared" si="33"/>
        <v>11018592.66</v>
      </c>
      <c r="F124" s="65">
        <f t="shared" si="33"/>
        <v>11362523.390000001</v>
      </c>
      <c r="G124" s="67">
        <f t="shared" si="33"/>
        <v>11717576.079999998</v>
      </c>
      <c r="H124" s="43">
        <f t="shared" si="33"/>
        <v>12084111.02</v>
      </c>
      <c r="I124" s="31">
        <f t="shared" si="33"/>
        <v>12462500.119999999</v>
      </c>
      <c r="J124" s="31">
        <f t="shared" si="33"/>
        <v>12853127.370000001</v>
      </c>
      <c r="K124" s="31">
        <f t="shared" si="33"/>
        <v>13256389.230000002</v>
      </c>
      <c r="L124" s="31">
        <f t="shared" si="33"/>
        <v>13672695.030000001</v>
      </c>
      <c r="M124" s="31">
        <f t="shared" si="33"/>
        <v>14102467.360000001</v>
      </c>
    </row>
    <row r="125" spans="1:13" x14ac:dyDescent="0.25">
      <c r="A125" s="13" t="s">
        <v>207</v>
      </c>
      <c r="B125" s="56" t="s">
        <v>135</v>
      </c>
      <c r="C125" s="57"/>
      <c r="D125" s="58"/>
      <c r="E125" s="57"/>
      <c r="F125" s="57"/>
      <c r="G125" s="59"/>
      <c r="H125" s="42"/>
      <c r="I125" s="29"/>
      <c r="J125" s="29"/>
      <c r="K125" s="29"/>
      <c r="L125" s="29"/>
      <c r="M125" s="29"/>
    </row>
    <row r="126" spans="1:13" x14ac:dyDescent="0.25">
      <c r="A126" s="13" t="s">
        <v>348</v>
      </c>
      <c r="B126" s="85" t="s">
        <v>150</v>
      </c>
      <c r="C126" s="81">
        <v>2150154.7599999998</v>
      </c>
      <c r="D126" s="82">
        <v>2079656.8</v>
      </c>
      <c r="E126" s="81">
        <v>2135312.38</v>
      </c>
      <c r="F126" s="81">
        <v>2192386.9</v>
      </c>
      <c r="G126" s="86">
        <v>2250955.16</v>
      </c>
      <c r="H126" s="46">
        <v>2311016.71</v>
      </c>
      <c r="I126" s="47">
        <v>2372609.9700000002</v>
      </c>
      <c r="J126" s="47">
        <v>2435788.35</v>
      </c>
      <c r="K126" s="47">
        <v>2503812.2799999998</v>
      </c>
      <c r="L126" s="47">
        <v>2570351.34</v>
      </c>
      <c r="M126" s="47">
        <v>2638618.29</v>
      </c>
    </row>
    <row r="127" spans="1:13" x14ac:dyDescent="0.25">
      <c r="A127" s="13" t="s">
        <v>349</v>
      </c>
      <c r="B127" s="85" t="s">
        <v>151</v>
      </c>
      <c r="C127" s="81">
        <v>2381912</v>
      </c>
      <c r="D127" s="82">
        <v>2267900</v>
      </c>
      <c r="E127" s="81">
        <v>2287104.75</v>
      </c>
      <c r="F127" s="81">
        <v>2347937.6</v>
      </c>
      <c r="G127" s="86">
        <v>2410443.39</v>
      </c>
      <c r="H127" s="46">
        <v>2474668.11</v>
      </c>
      <c r="I127" s="47">
        <v>2585658.9700000002</v>
      </c>
      <c r="J127" s="47">
        <v>2608464.62</v>
      </c>
      <c r="K127" s="47">
        <v>2678134.88</v>
      </c>
      <c r="L127" s="47">
        <v>2749721.13</v>
      </c>
      <c r="M127" s="47">
        <v>2823275.94</v>
      </c>
    </row>
    <row r="128" spans="1:13" x14ac:dyDescent="0.25">
      <c r="A128" s="13" t="s">
        <v>350</v>
      </c>
      <c r="B128" s="85" t="s">
        <v>152</v>
      </c>
      <c r="C128" s="81">
        <v>911553</v>
      </c>
      <c r="D128" s="82">
        <v>875809</v>
      </c>
      <c r="E128" s="81">
        <v>837523</v>
      </c>
      <c r="F128" s="81">
        <v>797184</v>
      </c>
      <c r="G128" s="86">
        <v>751371</v>
      </c>
      <c r="H128" s="46">
        <v>715415</v>
      </c>
      <c r="I128" s="47">
        <v>673558</v>
      </c>
      <c r="J128" s="47">
        <v>633322</v>
      </c>
      <c r="K128" s="47">
        <v>586641</v>
      </c>
      <c r="L128" s="47">
        <v>537315</v>
      </c>
      <c r="M128" s="47">
        <v>485694</v>
      </c>
    </row>
    <row r="129" spans="1:13" x14ac:dyDescent="0.25">
      <c r="A129" s="13" t="s">
        <v>267</v>
      </c>
      <c r="B129" s="85" t="s">
        <v>153</v>
      </c>
      <c r="C129" s="81">
        <v>3332513</v>
      </c>
      <c r="D129" s="82">
        <v>3432513</v>
      </c>
      <c r="E129" s="81">
        <v>3432513</v>
      </c>
      <c r="F129" s="81">
        <v>3432513</v>
      </c>
      <c r="G129" s="86">
        <v>3432513</v>
      </c>
      <c r="H129" s="46">
        <v>3432513</v>
      </c>
      <c r="I129" s="47">
        <v>3432513</v>
      </c>
      <c r="J129" s="47">
        <v>3432513</v>
      </c>
      <c r="K129" s="47">
        <v>3432513</v>
      </c>
      <c r="L129" s="47">
        <v>3432513</v>
      </c>
      <c r="M129" s="47">
        <v>3432513</v>
      </c>
    </row>
    <row r="130" spans="1:13" x14ac:dyDescent="0.25">
      <c r="A130" s="13" t="s">
        <v>351</v>
      </c>
      <c r="B130" s="85" t="s">
        <v>154</v>
      </c>
      <c r="C130" s="81">
        <v>427800</v>
      </c>
      <c r="D130" s="82">
        <v>521650</v>
      </c>
      <c r="E130" s="81">
        <v>537277.86</v>
      </c>
      <c r="F130" s="81">
        <v>553373.98</v>
      </c>
      <c r="G130" s="86">
        <v>569952.36</v>
      </c>
      <c r="H130" s="46">
        <v>587027.47</v>
      </c>
      <c r="I130" s="47">
        <v>604614.19999999995</v>
      </c>
      <c r="J130" s="47">
        <v>622727.86</v>
      </c>
      <c r="K130" s="47">
        <v>641384.24</v>
      </c>
      <c r="L130" s="47">
        <v>660599.62</v>
      </c>
      <c r="M130" s="47">
        <v>680390.74</v>
      </c>
    </row>
    <row r="131" spans="1:13" x14ac:dyDescent="0.25">
      <c r="A131" s="13" t="s">
        <v>352</v>
      </c>
      <c r="B131" s="85" t="s">
        <v>155</v>
      </c>
      <c r="C131" s="81">
        <v>2000313.02</v>
      </c>
      <c r="D131" s="82">
        <v>2081247.43</v>
      </c>
      <c r="E131" s="81">
        <v>2151353.56</v>
      </c>
      <c r="F131" s="81">
        <v>2223838.14</v>
      </c>
      <c r="G131" s="86">
        <v>2298782.3199999998</v>
      </c>
      <c r="H131" s="46">
        <v>2376270.06</v>
      </c>
      <c r="I131" s="47">
        <v>2456388.19</v>
      </c>
      <c r="J131" s="47">
        <v>2539226.56</v>
      </c>
      <c r="K131" s="47">
        <v>2624878.0499999998</v>
      </c>
      <c r="L131" s="47">
        <v>2713438.76</v>
      </c>
      <c r="M131" s="47">
        <v>2805008.04</v>
      </c>
    </row>
    <row r="132" spans="1:13" hidden="1" x14ac:dyDescent="0.25">
      <c r="A132" s="13" t="s">
        <v>169</v>
      </c>
      <c r="B132" s="63"/>
      <c r="C132" s="57"/>
      <c r="D132" s="58"/>
      <c r="E132" s="57"/>
      <c r="F132" s="57"/>
      <c r="G132" s="59"/>
      <c r="H132" s="42"/>
      <c r="I132" s="29"/>
      <c r="J132" s="29"/>
      <c r="K132" s="29"/>
      <c r="L132" s="29"/>
      <c r="M132" s="29"/>
    </row>
    <row r="133" spans="1:13" ht="15.75" thickBot="1" x14ac:dyDescent="0.3">
      <c r="A133" s="13" t="s">
        <v>168</v>
      </c>
      <c r="B133" s="68" t="s">
        <v>116</v>
      </c>
      <c r="C133" s="69">
        <f t="shared" ref="C133:M133" si="34">SUM(C125:C132)</f>
        <v>11204245.779999999</v>
      </c>
      <c r="D133" s="70">
        <f t="shared" si="34"/>
        <v>11258776.23</v>
      </c>
      <c r="E133" s="69">
        <f t="shared" si="34"/>
        <v>11381084.549999999</v>
      </c>
      <c r="F133" s="69">
        <f t="shared" si="34"/>
        <v>11547233.620000001</v>
      </c>
      <c r="G133" s="71">
        <f t="shared" si="34"/>
        <v>11714017.23</v>
      </c>
      <c r="H133" s="43">
        <f t="shared" si="34"/>
        <v>11896910.350000001</v>
      </c>
      <c r="I133" s="31">
        <f t="shared" si="34"/>
        <v>12125342.33</v>
      </c>
      <c r="J133" s="31">
        <f t="shared" si="34"/>
        <v>12272042.390000001</v>
      </c>
      <c r="K133" s="31">
        <f t="shared" si="34"/>
        <v>12467363.449999999</v>
      </c>
      <c r="L133" s="31">
        <f t="shared" si="34"/>
        <v>12663938.849999998</v>
      </c>
      <c r="M133" s="31">
        <f t="shared" si="34"/>
        <v>12865500.010000002</v>
      </c>
    </row>
    <row r="134" spans="1:13" ht="15.75" thickTop="1" x14ac:dyDescent="0.25">
      <c r="A134" s="13" t="s">
        <v>167</v>
      </c>
      <c r="B134" s="94" t="s">
        <v>106</v>
      </c>
      <c r="C134" s="95">
        <f t="shared" ref="C134:M134" si="35">C124-C133</f>
        <v>-972308.95999999903</v>
      </c>
      <c r="D134" s="95">
        <f t="shared" si="35"/>
        <v>-573341.22999999858</v>
      </c>
      <c r="E134" s="95">
        <f t="shared" si="35"/>
        <v>-362491.88999999873</v>
      </c>
      <c r="F134" s="95">
        <f t="shared" si="35"/>
        <v>-184710.23000000045</v>
      </c>
      <c r="G134" s="96">
        <f t="shared" si="35"/>
        <v>3558.8499999977648</v>
      </c>
      <c r="H134" s="50">
        <f t="shared" si="35"/>
        <v>187200.66999999806</v>
      </c>
      <c r="I134" s="51">
        <f t="shared" si="35"/>
        <v>337157.78999999911</v>
      </c>
      <c r="J134" s="51">
        <f t="shared" si="35"/>
        <v>581084.98000000045</v>
      </c>
      <c r="K134" s="51">
        <f t="shared" si="35"/>
        <v>789025.78000000305</v>
      </c>
      <c r="L134" s="51">
        <f t="shared" si="35"/>
        <v>1008756.1800000034</v>
      </c>
      <c r="M134" s="51">
        <f t="shared" si="35"/>
        <v>1236967.3499999996</v>
      </c>
    </row>
    <row r="135" spans="1:13" x14ac:dyDescent="0.25">
      <c r="A135" s="13" t="s">
        <v>207</v>
      </c>
      <c r="B135" s="90" t="s">
        <v>74</v>
      </c>
      <c r="C135" s="91"/>
      <c r="D135" s="92"/>
      <c r="E135" s="91"/>
      <c r="F135" s="91"/>
      <c r="G135" s="93"/>
      <c r="H135" s="42"/>
      <c r="I135" s="29"/>
      <c r="J135" s="29"/>
      <c r="K135" s="29"/>
      <c r="L135" s="29"/>
      <c r="M135" s="29"/>
    </row>
    <row r="136" spans="1:13" x14ac:dyDescent="0.25">
      <c r="A136" s="13" t="s">
        <v>353</v>
      </c>
      <c r="B136" s="85" t="s">
        <v>156</v>
      </c>
      <c r="C136" s="81">
        <v>849679</v>
      </c>
      <c r="D136" s="82">
        <v>793874</v>
      </c>
      <c r="E136" s="81">
        <v>617840</v>
      </c>
      <c r="F136" s="81">
        <v>621812</v>
      </c>
      <c r="G136" s="86">
        <v>625928</v>
      </c>
      <c r="H136" s="46">
        <v>630188</v>
      </c>
      <c r="I136" s="47">
        <v>634592</v>
      </c>
      <c r="J136" s="47">
        <v>639152</v>
      </c>
      <c r="K136" s="47">
        <v>640628</v>
      </c>
      <c r="L136" s="47">
        <v>645404</v>
      </c>
      <c r="M136" s="47">
        <v>650336</v>
      </c>
    </row>
    <row r="137" spans="1:13" hidden="1" x14ac:dyDescent="0.25">
      <c r="A137" s="13" t="s">
        <v>165</v>
      </c>
      <c r="B137" s="63"/>
      <c r="C137" s="57"/>
      <c r="D137" s="58"/>
      <c r="E137" s="57"/>
      <c r="F137" s="57"/>
      <c r="G137" s="59"/>
      <c r="H137" s="42"/>
      <c r="I137" s="29"/>
      <c r="J137" s="29"/>
      <c r="K137" s="29"/>
      <c r="L137" s="29"/>
      <c r="M137" s="29"/>
    </row>
    <row r="138" spans="1:13" ht="15.75" thickBot="1" x14ac:dyDescent="0.3">
      <c r="A138" s="13" t="s">
        <v>165</v>
      </c>
      <c r="B138" s="72" t="s">
        <v>107</v>
      </c>
      <c r="C138" s="73">
        <f t="shared" ref="C138:M138" si="36">SUM(C134:C137)</f>
        <v>-122629.95999999903</v>
      </c>
      <c r="D138" s="73">
        <f t="shared" si="36"/>
        <v>220532.77000000142</v>
      </c>
      <c r="E138" s="73">
        <f t="shared" si="36"/>
        <v>255348.11000000127</v>
      </c>
      <c r="F138" s="73">
        <f t="shared" si="36"/>
        <v>437101.76999999955</v>
      </c>
      <c r="G138" s="74">
        <f t="shared" si="36"/>
        <v>629486.84999999776</v>
      </c>
      <c r="H138" s="50">
        <f t="shared" si="36"/>
        <v>817388.66999999806</v>
      </c>
      <c r="I138" s="51">
        <f t="shared" si="36"/>
        <v>971749.78999999911</v>
      </c>
      <c r="J138" s="51">
        <f t="shared" si="36"/>
        <v>1220236.9800000004</v>
      </c>
      <c r="K138" s="51">
        <f t="shared" si="36"/>
        <v>1429653.7800000031</v>
      </c>
      <c r="L138" s="51">
        <f t="shared" si="36"/>
        <v>1654160.1800000034</v>
      </c>
      <c r="M138" s="51">
        <f t="shared" si="36"/>
        <v>1887303.3499999996</v>
      </c>
    </row>
    <row r="139" spans="1:13" ht="16.5" thickTop="1" thickBot="1" x14ac:dyDescent="0.3">
      <c r="A139" s="13" t="s">
        <v>168</v>
      </c>
      <c r="B139" s="38"/>
      <c r="C139" s="39"/>
      <c r="D139" s="39"/>
      <c r="E139" s="39"/>
      <c r="F139" s="39"/>
      <c r="G139" s="39"/>
      <c r="H139" s="35"/>
      <c r="I139" s="35"/>
      <c r="J139" s="35"/>
      <c r="K139" s="35"/>
      <c r="L139" s="35"/>
      <c r="M139" s="35"/>
    </row>
    <row r="140" spans="1:13" ht="26.25" thickTop="1" x14ac:dyDescent="0.25">
      <c r="A140" s="13" t="s">
        <v>167</v>
      </c>
      <c r="B140" s="87" t="s">
        <v>263</v>
      </c>
      <c r="C140" s="88" t="str">
        <f>LEFT(xlvar.NXTBUD.DESCRLONG,7)&amp;" Original"</f>
        <v>2021/22 Original</v>
      </c>
      <c r="D140" s="88" t="str">
        <f>LEFT(xlvar.NXTBUD.DESCRLONG,7)</f>
        <v>2021/22</v>
      </c>
      <c r="E140" s="88" t="str">
        <f t="shared" ref="E140:M140" si="37">LEFT(D140,4)+1&amp;"/"&amp;RIGHT(D140,2)+1</f>
        <v>2022/23</v>
      </c>
      <c r="F140" s="88" t="str">
        <f t="shared" si="37"/>
        <v>2023/24</v>
      </c>
      <c r="G140" s="89" t="str">
        <f t="shared" si="37"/>
        <v>2024/25</v>
      </c>
      <c r="H140" s="48" t="str">
        <f t="shared" si="37"/>
        <v>2025/26</v>
      </c>
      <c r="I140" s="49" t="str">
        <f t="shared" si="37"/>
        <v>2026/27</v>
      </c>
      <c r="J140" s="49" t="str">
        <f t="shared" si="37"/>
        <v>2027/28</v>
      </c>
      <c r="K140" s="49" t="str">
        <f t="shared" si="37"/>
        <v>2028/29</v>
      </c>
      <c r="L140" s="49" t="str">
        <f t="shared" si="37"/>
        <v>2029/30</v>
      </c>
      <c r="M140" s="49" t="str">
        <f t="shared" si="37"/>
        <v>2030/31</v>
      </c>
    </row>
    <row r="141" spans="1:13" x14ac:dyDescent="0.25">
      <c r="A141" s="13" t="s">
        <v>207</v>
      </c>
      <c r="B141" s="90" t="s">
        <v>137</v>
      </c>
      <c r="C141" s="91"/>
      <c r="D141" s="92"/>
      <c r="E141" s="91"/>
      <c r="F141" s="91"/>
      <c r="G141" s="93"/>
      <c r="H141" s="42"/>
      <c r="I141" s="29"/>
      <c r="J141" s="29"/>
      <c r="K141" s="29"/>
      <c r="L141" s="29"/>
      <c r="M141" s="29"/>
    </row>
    <row r="142" spans="1:13" x14ac:dyDescent="0.25">
      <c r="A142" s="13" t="s">
        <v>354</v>
      </c>
      <c r="B142" s="85" t="s">
        <v>153</v>
      </c>
      <c r="C142" s="81">
        <v>3332513</v>
      </c>
      <c r="D142" s="82">
        <v>3432513</v>
      </c>
      <c r="E142" s="81">
        <v>3432513</v>
      </c>
      <c r="F142" s="81">
        <v>3432513</v>
      </c>
      <c r="G142" s="86">
        <v>3432513</v>
      </c>
      <c r="H142" s="46">
        <v>3432513</v>
      </c>
      <c r="I142" s="47">
        <v>3432513</v>
      </c>
      <c r="J142" s="47">
        <v>3432513</v>
      </c>
      <c r="K142" s="47">
        <v>3432513</v>
      </c>
      <c r="L142" s="47">
        <v>3432513</v>
      </c>
      <c r="M142" s="47">
        <v>3432513</v>
      </c>
    </row>
    <row r="143" spans="1:13" hidden="1" x14ac:dyDescent="0.25">
      <c r="A143" s="13" t="s">
        <v>168</v>
      </c>
      <c r="B143" s="63"/>
      <c r="C143" s="57"/>
      <c r="D143" s="58"/>
      <c r="E143" s="57"/>
      <c r="F143" s="57"/>
      <c r="G143" s="59"/>
      <c r="H143" s="42"/>
      <c r="I143" s="29"/>
      <c r="J143" s="29"/>
      <c r="K143" s="29"/>
      <c r="L143" s="29"/>
      <c r="M143" s="29"/>
    </row>
    <row r="144" spans="1:13" x14ac:dyDescent="0.25">
      <c r="A144" s="13" t="s">
        <v>170</v>
      </c>
      <c r="B144" s="64" t="str">
        <f t="shared" ref="B144" si="38">"Total "&amp;B141</f>
        <v>Total Non Cash</v>
      </c>
      <c r="C144" s="65">
        <f t="shared" ref="C144:M144" si="39">SUM(C141:C143)</f>
        <v>3332513</v>
      </c>
      <c r="D144" s="66">
        <f t="shared" si="39"/>
        <v>3432513</v>
      </c>
      <c r="E144" s="65">
        <f t="shared" si="39"/>
        <v>3432513</v>
      </c>
      <c r="F144" s="65">
        <f t="shared" si="39"/>
        <v>3432513</v>
      </c>
      <c r="G144" s="67">
        <f t="shared" si="39"/>
        <v>3432513</v>
      </c>
      <c r="H144" s="43">
        <f t="shared" si="39"/>
        <v>3432513</v>
      </c>
      <c r="I144" s="31">
        <f t="shared" si="39"/>
        <v>3432513</v>
      </c>
      <c r="J144" s="31">
        <f t="shared" si="39"/>
        <v>3432513</v>
      </c>
      <c r="K144" s="31">
        <f t="shared" si="39"/>
        <v>3432513</v>
      </c>
      <c r="L144" s="31">
        <f t="shared" si="39"/>
        <v>3432513</v>
      </c>
      <c r="M144" s="31">
        <f t="shared" si="39"/>
        <v>3432513</v>
      </c>
    </row>
    <row r="145" spans="1:13" x14ac:dyDescent="0.25">
      <c r="A145" s="13" t="s">
        <v>171</v>
      </c>
      <c r="B145" s="75" t="s">
        <v>75</v>
      </c>
      <c r="C145" s="61"/>
      <c r="D145" s="76"/>
      <c r="E145" s="61"/>
      <c r="F145" s="61"/>
      <c r="G145" s="62"/>
      <c r="H145" s="41"/>
      <c r="I145" s="30"/>
      <c r="J145" s="30"/>
      <c r="K145" s="30"/>
      <c r="L145" s="30"/>
      <c r="M145" s="30"/>
    </row>
    <row r="146" spans="1:13" x14ac:dyDescent="0.25">
      <c r="A146" s="13" t="s">
        <v>355</v>
      </c>
      <c r="B146" s="85" t="s">
        <v>140</v>
      </c>
      <c r="C146" s="81">
        <v>-7144970</v>
      </c>
      <c r="D146" s="82">
        <v>-6792920</v>
      </c>
      <c r="E146" s="81">
        <v>-12021826</v>
      </c>
      <c r="F146" s="81">
        <v>-4255798</v>
      </c>
      <c r="G146" s="86">
        <v>-4179914</v>
      </c>
      <c r="H146" s="46">
        <v>-5034174</v>
      </c>
      <c r="I146" s="47">
        <v>-4103578</v>
      </c>
      <c r="J146" s="47">
        <v>-6393138</v>
      </c>
      <c r="K146" s="47">
        <v>-3344614</v>
      </c>
      <c r="L146" s="47">
        <v>-4399390</v>
      </c>
      <c r="M146" s="47">
        <v>-3214322</v>
      </c>
    </row>
    <row r="147" spans="1:13" x14ac:dyDescent="0.25">
      <c r="A147" s="13" t="s">
        <v>165</v>
      </c>
      <c r="B147" s="63" t="s">
        <v>142</v>
      </c>
      <c r="C147" s="57">
        <v>0</v>
      </c>
      <c r="D147" s="58">
        <v>0</v>
      </c>
      <c r="E147" s="57">
        <v>0</v>
      </c>
      <c r="F147" s="57">
        <v>0</v>
      </c>
      <c r="G147" s="59">
        <v>0</v>
      </c>
      <c r="H147" s="42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</row>
    <row r="148" spans="1:13" hidden="1" x14ac:dyDescent="0.25">
      <c r="A148" s="13" t="s">
        <v>165</v>
      </c>
      <c r="B148" s="63"/>
      <c r="C148" s="57"/>
      <c r="D148" s="58"/>
      <c r="E148" s="57"/>
      <c r="F148" s="57"/>
      <c r="G148" s="59"/>
      <c r="H148" s="42"/>
      <c r="I148" s="29"/>
      <c r="J148" s="29"/>
      <c r="K148" s="29"/>
      <c r="L148" s="29"/>
      <c r="M148" s="29"/>
    </row>
    <row r="149" spans="1:13" x14ac:dyDescent="0.25">
      <c r="A149" s="13" t="s">
        <v>170</v>
      </c>
      <c r="B149" s="64" t="str">
        <f>"Total "&amp;B145</f>
        <v>Total Investing Fund Flows</v>
      </c>
      <c r="C149" s="65">
        <f t="shared" ref="C149:M149" si="40">SUM(C146:C148)</f>
        <v>-7144970</v>
      </c>
      <c r="D149" s="66">
        <f t="shared" si="40"/>
        <v>-6792920</v>
      </c>
      <c r="E149" s="65">
        <f t="shared" si="40"/>
        <v>-12021826</v>
      </c>
      <c r="F149" s="65">
        <f t="shared" si="40"/>
        <v>-4255798</v>
      </c>
      <c r="G149" s="67">
        <f t="shared" si="40"/>
        <v>-4179914</v>
      </c>
      <c r="H149" s="43">
        <f t="shared" si="40"/>
        <v>-5034174</v>
      </c>
      <c r="I149" s="31">
        <f t="shared" si="40"/>
        <v>-4103578</v>
      </c>
      <c r="J149" s="31">
        <f t="shared" si="40"/>
        <v>-6393138</v>
      </c>
      <c r="K149" s="31">
        <f t="shared" si="40"/>
        <v>-3344614</v>
      </c>
      <c r="L149" s="31">
        <f t="shared" si="40"/>
        <v>-4399390</v>
      </c>
      <c r="M149" s="31">
        <f t="shared" si="40"/>
        <v>-3214322</v>
      </c>
    </row>
    <row r="150" spans="1:13" x14ac:dyDescent="0.25">
      <c r="A150" s="13" t="s">
        <v>167</v>
      </c>
      <c r="B150" s="75" t="s">
        <v>77</v>
      </c>
      <c r="C150" s="61"/>
      <c r="D150" s="76"/>
      <c r="E150" s="61"/>
      <c r="F150" s="61"/>
      <c r="G150" s="62"/>
      <c r="H150" s="41"/>
      <c r="I150" s="30"/>
      <c r="J150" s="30"/>
      <c r="K150" s="30"/>
      <c r="L150" s="30"/>
      <c r="M150" s="30"/>
    </row>
    <row r="151" spans="1:13" x14ac:dyDescent="0.25">
      <c r="A151" s="13" t="s">
        <v>356</v>
      </c>
      <c r="B151" s="85" t="s">
        <v>157</v>
      </c>
      <c r="C151" s="81">
        <v>-514207</v>
      </c>
      <c r="D151" s="82">
        <v>-549951</v>
      </c>
      <c r="E151" s="81">
        <v>-588236</v>
      </c>
      <c r="F151" s="81">
        <v>-628575</v>
      </c>
      <c r="G151" s="86">
        <v>-630850</v>
      </c>
      <c r="H151" s="46">
        <v>-536192</v>
      </c>
      <c r="I151" s="47">
        <v>-578049</v>
      </c>
      <c r="J151" s="47">
        <v>-618285</v>
      </c>
      <c r="K151" s="47">
        <v>-664965</v>
      </c>
      <c r="L151" s="47">
        <v>-714292</v>
      </c>
      <c r="M151" s="47">
        <v>-765913</v>
      </c>
    </row>
    <row r="152" spans="1:13" hidden="1" x14ac:dyDescent="0.25">
      <c r="A152" s="13" t="s">
        <v>169</v>
      </c>
      <c r="B152" s="63"/>
      <c r="C152" s="57"/>
      <c r="D152" s="58"/>
      <c r="E152" s="57"/>
      <c r="F152" s="57"/>
      <c r="G152" s="59"/>
      <c r="H152" s="42"/>
      <c r="I152" s="29"/>
      <c r="J152" s="29"/>
      <c r="K152" s="29"/>
      <c r="L152" s="29"/>
      <c r="M152" s="29"/>
    </row>
    <row r="153" spans="1:13" ht="15.75" thickBot="1" x14ac:dyDescent="0.3">
      <c r="A153" s="13" t="s">
        <v>165</v>
      </c>
      <c r="B153" s="68" t="str">
        <f>"Total "&amp;B150</f>
        <v>Total Financing Fund Flows</v>
      </c>
      <c r="C153" s="69">
        <f t="shared" ref="C153:M153" si="41">SUM(C151:C152)</f>
        <v>-514207</v>
      </c>
      <c r="D153" s="70">
        <f t="shared" si="41"/>
        <v>-549951</v>
      </c>
      <c r="E153" s="69">
        <f t="shared" si="41"/>
        <v>-588236</v>
      </c>
      <c r="F153" s="69">
        <f t="shared" si="41"/>
        <v>-628575</v>
      </c>
      <c r="G153" s="71">
        <f t="shared" si="41"/>
        <v>-630850</v>
      </c>
      <c r="H153" s="43">
        <f t="shared" si="41"/>
        <v>-536192</v>
      </c>
      <c r="I153" s="31">
        <f t="shared" si="41"/>
        <v>-578049</v>
      </c>
      <c r="J153" s="31">
        <f t="shared" si="41"/>
        <v>-618285</v>
      </c>
      <c r="K153" s="31">
        <f t="shared" si="41"/>
        <v>-664965</v>
      </c>
      <c r="L153" s="31">
        <f t="shared" si="41"/>
        <v>-714292</v>
      </c>
      <c r="M153" s="31">
        <f t="shared" si="41"/>
        <v>-765913</v>
      </c>
    </row>
    <row r="154" spans="1:13" ht="15.75" thickTop="1" x14ac:dyDescent="0.25">
      <c r="A154" s="13" t="s">
        <v>170</v>
      </c>
      <c r="B154" s="94" t="s">
        <v>108</v>
      </c>
      <c r="C154" s="95">
        <f t="shared" ref="C154:M154" si="42">C138+C144+C149+C153</f>
        <v>-4449293.959999999</v>
      </c>
      <c r="D154" s="95">
        <f t="shared" si="42"/>
        <v>-3689825.2299999986</v>
      </c>
      <c r="E154" s="95">
        <f t="shared" si="42"/>
        <v>-8922200.8899999987</v>
      </c>
      <c r="F154" s="95">
        <f t="shared" si="42"/>
        <v>-1014758.2300000004</v>
      </c>
      <c r="G154" s="96">
        <f t="shared" si="42"/>
        <v>-748764.15000000224</v>
      </c>
      <c r="H154" s="50">
        <f t="shared" si="42"/>
        <v>-1320464.3300000019</v>
      </c>
      <c r="I154" s="51">
        <f t="shared" si="42"/>
        <v>-277364.21000000089</v>
      </c>
      <c r="J154" s="51">
        <f t="shared" si="42"/>
        <v>-2358673.0199999996</v>
      </c>
      <c r="K154" s="51">
        <f t="shared" si="42"/>
        <v>852587.78000000305</v>
      </c>
      <c r="L154" s="51">
        <f t="shared" si="42"/>
        <v>-27008.819999996573</v>
      </c>
      <c r="M154" s="51">
        <f t="shared" si="42"/>
        <v>1339581.3499999996</v>
      </c>
    </row>
    <row r="155" spans="1:13" x14ac:dyDescent="0.25">
      <c r="A155" s="13" t="s">
        <v>167</v>
      </c>
      <c r="B155" s="97" t="s">
        <v>78</v>
      </c>
      <c r="C155" s="98"/>
      <c r="D155" s="99"/>
      <c r="E155" s="98"/>
      <c r="F155" s="98"/>
      <c r="G155" s="100"/>
      <c r="H155" s="41"/>
      <c r="I155" s="30"/>
      <c r="J155" s="30"/>
      <c r="K155" s="30"/>
      <c r="L155" s="30"/>
      <c r="M155" s="30"/>
    </row>
    <row r="156" spans="1:13" x14ac:dyDescent="0.25">
      <c r="A156" s="13" t="s">
        <v>357</v>
      </c>
      <c r="B156" s="85" t="s">
        <v>160</v>
      </c>
      <c r="C156" s="81">
        <v>-500000.04</v>
      </c>
      <c r="D156" s="82">
        <v>-500000.04</v>
      </c>
      <c r="E156" s="81">
        <v>-500000</v>
      </c>
      <c r="F156" s="81">
        <v>-500000</v>
      </c>
      <c r="G156" s="86">
        <v>-500000</v>
      </c>
      <c r="H156" s="46">
        <v>-500000</v>
      </c>
      <c r="I156" s="47">
        <v>-500000</v>
      </c>
      <c r="J156" s="47">
        <v>-500000</v>
      </c>
      <c r="K156" s="47">
        <v>-500000</v>
      </c>
      <c r="L156" s="47">
        <v>-500000</v>
      </c>
      <c r="M156" s="47">
        <v>-500000</v>
      </c>
    </row>
    <row r="157" spans="1:13" x14ac:dyDescent="0.25">
      <c r="A157" s="13" t="s">
        <v>358</v>
      </c>
      <c r="B157" s="85" t="s">
        <v>163</v>
      </c>
      <c r="C157" s="81">
        <v>2442212.04</v>
      </c>
      <c r="D157" s="82">
        <v>2264295</v>
      </c>
      <c r="E157" s="81">
        <v>274235</v>
      </c>
      <c r="F157" s="81">
        <v>174235</v>
      </c>
      <c r="G157" s="86">
        <v>824235</v>
      </c>
      <c r="H157" s="46">
        <v>174235</v>
      </c>
      <c r="I157" s="47">
        <v>174235</v>
      </c>
      <c r="J157" s="47">
        <v>174235</v>
      </c>
      <c r="K157" s="47">
        <v>174235</v>
      </c>
      <c r="L157" s="47">
        <v>174235</v>
      </c>
      <c r="M157" s="47">
        <v>174235</v>
      </c>
    </row>
    <row r="158" spans="1:13" x14ac:dyDescent="0.25">
      <c r="A158" s="13" t="s">
        <v>359</v>
      </c>
      <c r="B158" s="85" t="s">
        <v>164</v>
      </c>
      <c r="C158" s="81">
        <v>1714212.12</v>
      </c>
      <c r="D158" s="82">
        <v>999999.96</v>
      </c>
      <c r="E158" s="81">
        <v>423948</v>
      </c>
      <c r="F158" s="81">
        <v>0</v>
      </c>
      <c r="G158" s="86">
        <v>0</v>
      </c>
      <c r="H158" s="46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</row>
    <row r="159" spans="1:13" hidden="1" x14ac:dyDescent="0.25">
      <c r="A159" s="13" t="s">
        <v>169</v>
      </c>
      <c r="B159" s="63"/>
      <c r="C159" s="57"/>
      <c r="D159" s="58"/>
      <c r="E159" s="57"/>
      <c r="F159" s="57"/>
      <c r="G159" s="59"/>
      <c r="H159" s="42"/>
      <c r="I159" s="29"/>
      <c r="J159" s="29"/>
      <c r="K159" s="29"/>
      <c r="L159" s="29"/>
      <c r="M159" s="29"/>
    </row>
    <row r="160" spans="1:13" ht="15.75" thickBot="1" x14ac:dyDescent="0.3">
      <c r="A160" s="13" t="s">
        <v>165</v>
      </c>
      <c r="B160" s="68" t="str">
        <f>"Total "&amp;B155</f>
        <v>Total Reserve Movements</v>
      </c>
      <c r="C160" s="69">
        <f t="shared" ref="C160:M160" si="43">SUM(C156:C159)</f>
        <v>3656424.12</v>
      </c>
      <c r="D160" s="70">
        <f t="shared" si="43"/>
        <v>2764294.92</v>
      </c>
      <c r="E160" s="69">
        <f t="shared" si="43"/>
        <v>198183</v>
      </c>
      <c r="F160" s="69">
        <f t="shared" si="43"/>
        <v>-325765</v>
      </c>
      <c r="G160" s="71">
        <f t="shared" si="43"/>
        <v>324235</v>
      </c>
      <c r="H160" s="43">
        <f t="shared" si="43"/>
        <v>-325765</v>
      </c>
      <c r="I160" s="31">
        <f t="shared" si="43"/>
        <v>-325765</v>
      </c>
      <c r="J160" s="31">
        <f t="shared" si="43"/>
        <v>-325765</v>
      </c>
      <c r="K160" s="31">
        <f t="shared" si="43"/>
        <v>-325765</v>
      </c>
      <c r="L160" s="31">
        <f t="shared" si="43"/>
        <v>-325765</v>
      </c>
      <c r="M160" s="31">
        <f t="shared" si="43"/>
        <v>-325765</v>
      </c>
    </row>
    <row r="161" spans="1:13" ht="16.5" thickTop="1" thickBot="1" x14ac:dyDescent="0.3">
      <c r="A161" s="13" t="s">
        <v>165</v>
      </c>
      <c r="B161" s="72" t="s">
        <v>109</v>
      </c>
      <c r="C161" s="73">
        <f t="shared" ref="C161:M161" si="44">C154+C160</f>
        <v>-792869.83999999892</v>
      </c>
      <c r="D161" s="73">
        <f t="shared" si="44"/>
        <v>-925530.30999999866</v>
      </c>
      <c r="E161" s="73">
        <f t="shared" si="44"/>
        <v>-8724017.8899999987</v>
      </c>
      <c r="F161" s="73">
        <f t="shared" si="44"/>
        <v>-1340523.2300000004</v>
      </c>
      <c r="G161" s="74">
        <f t="shared" si="44"/>
        <v>-424529.15000000224</v>
      </c>
      <c r="H161" s="50">
        <f t="shared" si="44"/>
        <v>-1646229.3300000019</v>
      </c>
      <c r="I161" s="51">
        <f t="shared" si="44"/>
        <v>-603129.21000000089</v>
      </c>
      <c r="J161" s="51">
        <f t="shared" si="44"/>
        <v>-2684438.0199999996</v>
      </c>
      <c r="K161" s="51">
        <f t="shared" si="44"/>
        <v>526822.78000000305</v>
      </c>
      <c r="L161" s="51">
        <f t="shared" si="44"/>
        <v>-352773.81999999657</v>
      </c>
      <c r="M161" s="51">
        <f t="shared" si="44"/>
        <v>1013816.3499999996</v>
      </c>
    </row>
    <row r="162" spans="1:13" ht="15.75" thickTop="1" x14ac:dyDescent="0.25">
      <c r="A162" s="13" t="s">
        <v>172</v>
      </c>
      <c r="B162" s="3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x14ac:dyDescent="0.25">
      <c r="A163" s="13" t="s">
        <v>257</v>
      </c>
      <c r="B163" s="77" t="s">
        <v>250</v>
      </c>
      <c r="C163" s="78"/>
      <c r="D163" s="78">
        <f t="shared" ref="D163" si="45">+C163+D161</f>
        <v>-925530.30999999866</v>
      </c>
      <c r="E163" s="78">
        <f t="shared" ref="E163" si="46">+D163+E161</f>
        <v>-9649548.1999999974</v>
      </c>
      <c r="F163" s="78">
        <f t="shared" ref="F163" si="47">+E163+F161</f>
        <v>-10990071.429999998</v>
      </c>
      <c r="G163" s="78">
        <f t="shared" ref="G163" si="48">+F163+G161</f>
        <v>-11414600.58</v>
      </c>
      <c r="H163" s="52"/>
      <c r="I163" s="52"/>
      <c r="J163" s="52"/>
      <c r="K163" s="52"/>
      <c r="L163" s="52"/>
      <c r="M163" s="52"/>
    </row>
    <row r="164" spans="1:13" x14ac:dyDescent="0.25">
      <c r="A164" s="13" t="s">
        <v>165</v>
      </c>
    </row>
    <row r="165" spans="1:13" hidden="1" x14ac:dyDescent="0.25">
      <c r="A165" s="13" t="s">
        <v>207</v>
      </c>
      <c r="B165" s="1" t="str">
        <f>IF(xlvar.SELECT="Entity",B167,IF(xlvar.SELECT="Directorate",C167,IF(xlvar.SELECT="Business Unit",D167,IF(xlvar.SELECT="Key Outcome Area",H167,IF(xlvar.SELECT="IPR Outcomes",I167,IF(xlvar.SELECT="IPR Strategies",J167,IF(xlvar.SELECT="IPR Activities",K167,IF(xlvar.SELECT="Project",L167,F167))))))))</f>
        <v>40 - Sewer Fund</v>
      </c>
    </row>
    <row r="166" spans="1:13" ht="15.75" thickBot="1" x14ac:dyDescent="0.3">
      <c r="A166" s="13" t="s">
        <v>165</v>
      </c>
      <c r="B166" s="1"/>
    </row>
    <row r="167" spans="1:13" ht="15.75" hidden="1" thickBot="1" x14ac:dyDescent="0.3">
      <c r="A167" s="13" t="s">
        <v>166</v>
      </c>
      <c r="B167" s="34" t="s">
        <v>201</v>
      </c>
      <c r="C167" s="34" t="s">
        <v>192</v>
      </c>
      <c r="D167" s="34" t="s">
        <v>202</v>
      </c>
      <c r="E167" s="34" t="s">
        <v>44</v>
      </c>
      <c r="F167" s="34" t="s">
        <v>203</v>
      </c>
      <c r="G167" s="34"/>
      <c r="H167" s="34" t="s">
        <v>204</v>
      </c>
      <c r="I167" s="34" t="s">
        <v>193</v>
      </c>
      <c r="J167" s="34" t="s">
        <v>194</v>
      </c>
      <c r="K167" s="34" t="s">
        <v>195</v>
      </c>
      <c r="L167" s="34" t="s">
        <v>405</v>
      </c>
    </row>
    <row r="168" spans="1:13" ht="28.5" customHeight="1" thickTop="1" x14ac:dyDescent="0.25">
      <c r="A168" s="13" t="s">
        <v>167</v>
      </c>
      <c r="B168" s="87" t="s">
        <v>264</v>
      </c>
      <c r="C168" s="88" t="str">
        <f>xlvar.PYORIG.DESCRLONG</f>
        <v>2020/21 Quarter 3 PJ Budget</v>
      </c>
      <c r="D168" s="88" t="str">
        <f>LEFT(xlvar.NXTBUD.DESCRLONG,7)</f>
        <v>2021/22</v>
      </c>
      <c r="E168" s="88" t="str">
        <f t="shared" ref="E168:M168" si="49">LEFT(D168,4)+1&amp;"/"&amp;RIGHT(D168,2)+1</f>
        <v>2022/23</v>
      </c>
      <c r="F168" s="88" t="str">
        <f t="shared" si="49"/>
        <v>2023/24</v>
      </c>
      <c r="G168" s="89" t="str">
        <f t="shared" si="49"/>
        <v>2024/25</v>
      </c>
      <c r="H168" s="48" t="str">
        <f t="shared" si="49"/>
        <v>2025/26</v>
      </c>
      <c r="I168" s="49" t="str">
        <f t="shared" si="49"/>
        <v>2026/27</v>
      </c>
      <c r="J168" s="49" t="str">
        <f t="shared" si="49"/>
        <v>2027/28</v>
      </c>
      <c r="K168" s="49" t="str">
        <f t="shared" si="49"/>
        <v>2028/29</v>
      </c>
      <c r="L168" s="49" t="str">
        <f t="shared" si="49"/>
        <v>2029/30</v>
      </c>
      <c r="M168" s="49" t="str">
        <f t="shared" si="49"/>
        <v>2030/31</v>
      </c>
    </row>
    <row r="169" spans="1:13" x14ac:dyDescent="0.25">
      <c r="A169" s="13" t="s">
        <v>207</v>
      </c>
      <c r="B169" s="90" t="s">
        <v>134</v>
      </c>
      <c r="C169" s="91"/>
      <c r="D169" s="92"/>
      <c r="E169" s="91"/>
      <c r="F169" s="91"/>
      <c r="G169" s="93"/>
      <c r="H169" s="40"/>
      <c r="I169" s="28"/>
      <c r="J169" s="28"/>
      <c r="K169" s="28"/>
      <c r="L169" s="28"/>
      <c r="M169" s="28"/>
    </row>
    <row r="170" spans="1:13" x14ac:dyDescent="0.25">
      <c r="A170" s="13" t="s">
        <v>361</v>
      </c>
      <c r="B170" s="80" t="s">
        <v>144</v>
      </c>
      <c r="C170" s="81">
        <v>9088752.5299999993</v>
      </c>
      <c r="D170" s="82">
        <v>9391044.4900000002</v>
      </c>
      <c r="E170" s="83">
        <v>9694978.4399999995</v>
      </c>
      <c r="F170" s="83">
        <v>10008739.24</v>
      </c>
      <c r="G170" s="84">
        <v>10332644.220000001</v>
      </c>
      <c r="H170" s="44">
        <v>10667020.949999999</v>
      </c>
      <c r="I170" s="45">
        <v>11012207.550000001</v>
      </c>
      <c r="J170" s="45">
        <v>11368553.060000001</v>
      </c>
      <c r="K170" s="45">
        <v>11736417.75</v>
      </c>
      <c r="L170" s="45">
        <v>12116173.51</v>
      </c>
      <c r="M170" s="45">
        <v>12508204.220000001</v>
      </c>
    </row>
    <row r="171" spans="1:13" x14ac:dyDescent="0.25">
      <c r="A171" s="13" t="s">
        <v>362</v>
      </c>
      <c r="B171" s="80" t="s">
        <v>145</v>
      </c>
      <c r="C171" s="81">
        <v>1907407.95</v>
      </c>
      <c r="D171" s="82">
        <v>1969486.2</v>
      </c>
      <c r="E171" s="83">
        <v>2033525.7</v>
      </c>
      <c r="F171" s="83">
        <v>2099647.7400000002</v>
      </c>
      <c r="G171" s="84">
        <v>2167920.04</v>
      </c>
      <c r="H171" s="44">
        <v>2238412.54</v>
      </c>
      <c r="I171" s="45">
        <v>2311197.4300000002</v>
      </c>
      <c r="J171" s="45">
        <v>2386349.31</v>
      </c>
      <c r="K171" s="45">
        <v>2463945.15</v>
      </c>
      <c r="L171" s="45">
        <v>2544064.42</v>
      </c>
      <c r="M171" s="45">
        <v>2626789.2200000002</v>
      </c>
    </row>
    <row r="172" spans="1:13" x14ac:dyDescent="0.25">
      <c r="A172" s="13" t="s">
        <v>363</v>
      </c>
      <c r="B172" s="80" t="s">
        <v>146</v>
      </c>
      <c r="C172" s="81">
        <v>418405</v>
      </c>
      <c r="D172" s="82">
        <v>387217</v>
      </c>
      <c r="E172" s="83">
        <v>386006</v>
      </c>
      <c r="F172" s="83">
        <v>384770</v>
      </c>
      <c r="G172" s="84">
        <v>383509</v>
      </c>
      <c r="H172" s="44">
        <v>382223</v>
      </c>
      <c r="I172" s="45">
        <v>380911</v>
      </c>
      <c r="J172" s="45">
        <v>379753</v>
      </c>
      <c r="K172" s="45">
        <v>378207</v>
      </c>
      <c r="L172" s="45">
        <v>376815</v>
      </c>
      <c r="M172" s="45">
        <v>375394</v>
      </c>
    </row>
    <row r="173" spans="1:13" x14ac:dyDescent="0.25">
      <c r="A173" s="13" t="s">
        <v>364</v>
      </c>
      <c r="B173" s="80" t="s">
        <v>147</v>
      </c>
      <c r="C173" s="81">
        <v>13368</v>
      </c>
      <c r="D173" s="82">
        <v>13630</v>
      </c>
      <c r="E173" s="83">
        <v>14175.2</v>
      </c>
      <c r="F173" s="83">
        <v>14742.21</v>
      </c>
      <c r="G173" s="84">
        <v>15331.9</v>
      </c>
      <c r="H173" s="44">
        <v>15945.18</v>
      </c>
      <c r="I173" s="45">
        <v>16582.990000000002</v>
      </c>
      <c r="J173" s="45">
        <v>17246.310000000001</v>
      </c>
      <c r="K173" s="45">
        <v>17936.16</v>
      </c>
      <c r="L173" s="45">
        <v>18653.61</v>
      </c>
      <c r="M173" s="45">
        <v>19399.75</v>
      </c>
    </row>
    <row r="174" spans="1:13" x14ac:dyDescent="0.25">
      <c r="A174" s="13" t="s">
        <v>365</v>
      </c>
      <c r="B174" s="80" t="s">
        <v>148</v>
      </c>
      <c r="C174" s="81">
        <v>93500</v>
      </c>
      <c r="D174" s="82">
        <v>93500</v>
      </c>
      <c r="E174" s="83">
        <v>93500</v>
      </c>
      <c r="F174" s="83">
        <v>93500</v>
      </c>
      <c r="G174" s="84">
        <v>93500</v>
      </c>
      <c r="H174" s="44">
        <v>93500</v>
      </c>
      <c r="I174" s="45">
        <v>93500</v>
      </c>
      <c r="J174" s="45">
        <v>93500</v>
      </c>
      <c r="K174" s="45">
        <v>93500</v>
      </c>
      <c r="L174" s="45">
        <v>93500</v>
      </c>
      <c r="M174" s="45">
        <v>93500</v>
      </c>
    </row>
    <row r="175" spans="1:13" x14ac:dyDescent="0.25">
      <c r="A175" s="13" t="s">
        <v>366</v>
      </c>
      <c r="B175" s="80" t="s">
        <v>149</v>
      </c>
      <c r="C175" s="81">
        <v>200959</v>
      </c>
      <c r="D175" s="82">
        <v>299153</v>
      </c>
      <c r="E175" s="83">
        <v>307379.71000000002</v>
      </c>
      <c r="F175" s="83">
        <v>315832.65000000002</v>
      </c>
      <c r="G175" s="84">
        <v>324518.05</v>
      </c>
      <c r="H175" s="44">
        <v>333442.31</v>
      </c>
      <c r="I175" s="45">
        <v>342611.97</v>
      </c>
      <c r="J175" s="45">
        <v>352033.8</v>
      </c>
      <c r="K175" s="45">
        <v>361714.72</v>
      </c>
      <c r="L175" s="45">
        <v>371661.87</v>
      </c>
      <c r="M175" s="45">
        <v>381882.57</v>
      </c>
    </row>
    <row r="176" spans="1:13" hidden="1" x14ac:dyDescent="0.25">
      <c r="A176" s="13" t="s">
        <v>166</v>
      </c>
      <c r="B176" s="63"/>
      <c r="C176" s="57"/>
      <c r="D176" s="58"/>
      <c r="E176" s="57"/>
      <c r="F176" s="57"/>
      <c r="G176" s="59"/>
      <c r="H176" s="42"/>
      <c r="I176" s="29"/>
      <c r="J176" s="29"/>
      <c r="K176" s="29"/>
      <c r="L176" s="29"/>
      <c r="M176" s="29"/>
    </row>
    <row r="177" spans="1:13" x14ac:dyDescent="0.25">
      <c r="A177" s="13" t="s">
        <v>167</v>
      </c>
      <c r="B177" s="64" t="s">
        <v>115</v>
      </c>
      <c r="C177" s="65">
        <f t="shared" ref="C177" si="50">SUM(C169:C176)</f>
        <v>11722392.479999999</v>
      </c>
      <c r="D177" s="66">
        <f t="shared" ref="D177:M177" si="51">SUM(D169:D176)</f>
        <v>12154030.689999999</v>
      </c>
      <c r="E177" s="65">
        <f t="shared" si="51"/>
        <v>12529565.049999999</v>
      </c>
      <c r="F177" s="65">
        <f t="shared" si="51"/>
        <v>12917231.840000002</v>
      </c>
      <c r="G177" s="67">
        <f t="shared" si="51"/>
        <v>13317423.210000003</v>
      </c>
      <c r="H177" s="43">
        <f t="shared" si="51"/>
        <v>13730543.979999999</v>
      </c>
      <c r="I177" s="31">
        <f t="shared" si="51"/>
        <v>14157010.940000001</v>
      </c>
      <c r="J177" s="31">
        <f t="shared" si="51"/>
        <v>14597435.480000002</v>
      </c>
      <c r="K177" s="31">
        <f t="shared" si="51"/>
        <v>15051720.780000001</v>
      </c>
      <c r="L177" s="31">
        <f t="shared" si="51"/>
        <v>15520868.409999998</v>
      </c>
      <c r="M177" s="31">
        <f t="shared" si="51"/>
        <v>16005169.760000002</v>
      </c>
    </row>
    <row r="178" spans="1:13" x14ac:dyDescent="0.25">
      <c r="A178" s="13" t="s">
        <v>207</v>
      </c>
      <c r="B178" s="56" t="s">
        <v>135</v>
      </c>
      <c r="C178" s="57"/>
      <c r="D178" s="58"/>
      <c r="E178" s="57"/>
      <c r="F178" s="57"/>
      <c r="G178" s="59"/>
      <c r="H178" s="42"/>
      <c r="I178" s="29"/>
      <c r="J178" s="29"/>
      <c r="K178" s="29"/>
      <c r="L178" s="29"/>
      <c r="M178" s="29"/>
    </row>
    <row r="179" spans="1:13" x14ac:dyDescent="0.25">
      <c r="A179" s="13" t="s">
        <v>367</v>
      </c>
      <c r="B179" s="85" t="s">
        <v>150</v>
      </c>
      <c r="C179" s="81">
        <v>1931938.47</v>
      </c>
      <c r="D179" s="82">
        <v>2011758.08</v>
      </c>
      <c r="E179" s="81">
        <v>2078154.92</v>
      </c>
      <c r="F179" s="81">
        <v>2146772.9300000002</v>
      </c>
      <c r="G179" s="86">
        <v>2217639.56</v>
      </c>
      <c r="H179" s="46">
        <v>2290860.89</v>
      </c>
      <c r="I179" s="47">
        <v>2366531.7200000002</v>
      </c>
      <c r="J179" s="47">
        <v>2444711.48</v>
      </c>
      <c r="K179" s="47">
        <v>2525496.2999999998</v>
      </c>
      <c r="L179" s="47">
        <v>2608956.0699999998</v>
      </c>
      <c r="M179" s="47">
        <v>2695185.38</v>
      </c>
    </row>
    <row r="180" spans="1:13" x14ac:dyDescent="0.25">
      <c r="A180" s="13" t="s">
        <v>368</v>
      </c>
      <c r="B180" s="85" t="s">
        <v>151</v>
      </c>
      <c r="C180" s="81">
        <v>1641250</v>
      </c>
      <c r="D180" s="82">
        <v>2247300</v>
      </c>
      <c r="E180" s="81">
        <v>2309100.7599999998</v>
      </c>
      <c r="F180" s="81">
        <v>2422601.04</v>
      </c>
      <c r="G180" s="86">
        <v>2437847.61</v>
      </c>
      <c r="H180" s="46">
        <v>2504888.4</v>
      </c>
      <c r="I180" s="47">
        <v>2573772.79</v>
      </c>
      <c r="J180" s="47">
        <v>2694551.54</v>
      </c>
      <c r="K180" s="47">
        <v>2717276.72</v>
      </c>
      <c r="L180" s="47">
        <v>2792001.84</v>
      </c>
      <c r="M180" s="47">
        <v>2868781.9</v>
      </c>
    </row>
    <row r="181" spans="1:13" x14ac:dyDescent="0.25">
      <c r="A181" s="13" t="s">
        <v>369</v>
      </c>
      <c r="B181" s="85" t="s">
        <v>152</v>
      </c>
      <c r="C181" s="81">
        <v>205415</v>
      </c>
      <c r="D181" s="82">
        <v>171424</v>
      </c>
      <c r="E181" s="81">
        <v>150666</v>
      </c>
      <c r="F181" s="81">
        <v>133885</v>
      </c>
      <c r="G181" s="86">
        <v>115142</v>
      </c>
      <c r="H181" s="46">
        <v>104046</v>
      </c>
      <c r="I181" s="47">
        <v>97343</v>
      </c>
      <c r="J181" s="47">
        <v>90450</v>
      </c>
      <c r="K181" s="47">
        <v>82637</v>
      </c>
      <c r="L181" s="47">
        <v>74563</v>
      </c>
      <c r="M181" s="47">
        <v>65974</v>
      </c>
    </row>
    <row r="182" spans="1:13" x14ac:dyDescent="0.25">
      <c r="A182" s="13" t="s">
        <v>268</v>
      </c>
      <c r="B182" s="85" t="s">
        <v>153</v>
      </c>
      <c r="C182" s="81">
        <v>1801307</v>
      </c>
      <c r="D182" s="82">
        <v>1851307</v>
      </c>
      <c r="E182" s="81">
        <v>1851307</v>
      </c>
      <c r="F182" s="81">
        <v>1851307</v>
      </c>
      <c r="G182" s="86">
        <v>1851307</v>
      </c>
      <c r="H182" s="46">
        <v>1851307</v>
      </c>
      <c r="I182" s="47">
        <v>1851307</v>
      </c>
      <c r="J182" s="47">
        <v>1851307</v>
      </c>
      <c r="K182" s="47">
        <v>1851307</v>
      </c>
      <c r="L182" s="47">
        <v>1851307</v>
      </c>
      <c r="M182" s="47">
        <v>1851307</v>
      </c>
    </row>
    <row r="183" spans="1:13" x14ac:dyDescent="0.25">
      <c r="A183" s="13" t="s">
        <v>370</v>
      </c>
      <c r="B183" s="85" t="s">
        <v>154</v>
      </c>
      <c r="C183" s="81">
        <v>752600</v>
      </c>
      <c r="D183" s="82">
        <v>535710</v>
      </c>
      <c r="E183" s="81">
        <v>551759.52</v>
      </c>
      <c r="F183" s="81">
        <v>568289.93000000005</v>
      </c>
      <c r="G183" s="86">
        <v>585315.64</v>
      </c>
      <c r="H183" s="46">
        <v>602851.49</v>
      </c>
      <c r="I183" s="47">
        <v>620912.77</v>
      </c>
      <c r="J183" s="47">
        <v>639515.21</v>
      </c>
      <c r="K183" s="47">
        <v>658675.04</v>
      </c>
      <c r="L183" s="47">
        <v>678408.98</v>
      </c>
      <c r="M183" s="47">
        <v>698734.2</v>
      </c>
    </row>
    <row r="184" spans="1:13" x14ac:dyDescent="0.25">
      <c r="A184" s="13" t="s">
        <v>371</v>
      </c>
      <c r="B184" s="85" t="s">
        <v>155</v>
      </c>
      <c r="C184" s="81">
        <v>2108197.0699999998</v>
      </c>
      <c r="D184" s="82">
        <v>2086970.85</v>
      </c>
      <c r="E184" s="81">
        <v>2157053.56</v>
      </c>
      <c r="F184" s="81">
        <v>2229507.7200000002</v>
      </c>
      <c r="G184" s="86">
        <v>2304414.09</v>
      </c>
      <c r="H184" s="46">
        <v>2381856.17</v>
      </c>
      <c r="I184" s="47">
        <v>2461920.36</v>
      </c>
      <c r="J184" s="47">
        <v>2544695.9900000002</v>
      </c>
      <c r="K184" s="47">
        <v>2630275.48</v>
      </c>
      <c r="L184" s="47">
        <v>2718754.41</v>
      </c>
      <c r="M184" s="47">
        <v>2810231.6</v>
      </c>
    </row>
    <row r="185" spans="1:13" hidden="1" x14ac:dyDescent="0.25">
      <c r="A185" s="13" t="s">
        <v>169</v>
      </c>
      <c r="B185" s="63"/>
      <c r="C185" s="57"/>
      <c r="D185" s="58"/>
      <c r="E185" s="57"/>
      <c r="F185" s="57"/>
      <c r="G185" s="59"/>
      <c r="H185" s="42"/>
      <c r="I185" s="29"/>
      <c r="J185" s="29"/>
      <c r="K185" s="29"/>
      <c r="L185" s="29"/>
      <c r="M185" s="29"/>
    </row>
    <row r="186" spans="1:13" ht="15.75" thickBot="1" x14ac:dyDescent="0.3">
      <c r="A186" s="13" t="s">
        <v>168</v>
      </c>
      <c r="B186" s="68" t="s">
        <v>116</v>
      </c>
      <c r="C186" s="69">
        <f t="shared" ref="C186:M186" si="52">SUM(C178:C185)</f>
        <v>8440707.5399999991</v>
      </c>
      <c r="D186" s="70">
        <f t="shared" si="52"/>
        <v>8904469.9299999997</v>
      </c>
      <c r="E186" s="69">
        <f t="shared" si="52"/>
        <v>9098041.7599999998</v>
      </c>
      <c r="F186" s="69">
        <f t="shared" si="52"/>
        <v>9352363.620000001</v>
      </c>
      <c r="G186" s="71">
        <f t="shared" si="52"/>
        <v>9511665.8999999985</v>
      </c>
      <c r="H186" s="43">
        <f t="shared" si="52"/>
        <v>9735809.9499999993</v>
      </c>
      <c r="I186" s="31">
        <f t="shared" si="52"/>
        <v>9971787.6399999987</v>
      </c>
      <c r="J186" s="31">
        <f t="shared" si="52"/>
        <v>10265231.219999999</v>
      </c>
      <c r="K186" s="31">
        <f t="shared" si="52"/>
        <v>10465667.539999999</v>
      </c>
      <c r="L186" s="31">
        <f t="shared" si="52"/>
        <v>10723991.300000001</v>
      </c>
      <c r="M186" s="31">
        <f t="shared" si="52"/>
        <v>10990214.08</v>
      </c>
    </row>
    <row r="187" spans="1:13" ht="15.75" thickTop="1" x14ac:dyDescent="0.25">
      <c r="A187" s="13" t="s">
        <v>167</v>
      </c>
      <c r="B187" s="94" t="s">
        <v>106</v>
      </c>
      <c r="C187" s="95">
        <f t="shared" ref="C187:M187" si="53">C177-C186</f>
        <v>3281684.9399999995</v>
      </c>
      <c r="D187" s="95">
        <f t="shared" si="53"/>
        <v>3249560.76</v>
      </c>
      <c r="E187" s="95">
        <f t="shared" si="53"/>
        <v>3431523.2899999991</v>
      </c>
      <c r="F187" s="95">
        <f t="shared" si="53"/>
        <v>3564868.2200000007</v>
      </c>
      <c r="G187" s="96">
        <f t="shared" si="53"/>
        <v>3805757.3100000042</v>
      </c>
      <c r="H187" s="50">
        <f t="shared" si="53"/>
        <v>3994734.0299999993</v>
      </c>
      <c r="I187" s="51">
        <f t="shared" si="53"/>
        <v>4185223.3000000026</v>
      </c>
      <c r="J187" s="51">
        <f t="shared" si="53"/>
        <v>4332204.2600000035</v>
      </c>
      <c r="K187" s="51">
        <f t="shared" si="53"/>
        <v>4586053.2400000021</v>
      </c>
      <c r="L187" s="51">
        <f t="shared" si="53"/>
        <v>4796877.1099999975</v>
      </c>
      <c r="M187" s="51">
        <f t="shared" si="53"/>
        <v>5014955.6800000016</v>
      </c>
    </row>
    <row r="188" spans="1:13" x14ac:dyDescent="0.25">
      <c r="A188" s="13" t="s">
        <v>207</v>
      </c>
      <c r="B188" s="90" t="s">
        <v>74</v>
      </c>
      <c r="C188" s="91"/>
      <c r="D188" s="92"/>
      <c r="E188" s="91"/>
      <c r="F188" s="91"/>
      <c r="G188" s="93"/>
      <c r="H188" s="42"/>
      <c r="I188" s="29"/>
      <c r="J188" s="29"/>
      <c r="K188" s="29"/>
      <c r="L188" s="29"/>
      <c r="M188" s="29"/>
    </row>
    <row r="189" spans="1:13" x14ac:dyDescent="0.25">
      <c r="A189" s="13" t="s">
        <v>372</v>
      </c>
      <c r="B189" s="85" t="s">
        <v>156</v>
      </c>
      <c r="C189" s="81">
        <v>3100000</v>
      </c>
      <c r="D189" s="82">
        <v>1459009</v>
      </c>
      <c r="E189" s="81">
        <v>600000</v>
      </c>
      <c r="F189" s="81">
        <v>600000</v>
      </c>
      <c r="G189" s="86">
        <v>600000</v>
      </c>
      <c r="H189" s="46">
        <v>600000</v>
      </c>
      <c r="I189" s="47">
        <v>600000</v>
      </c>
      <c r="J189" s="47">
        <v>600000</v>
      </c>
      <c r="K189" s="47">
        <v>600000</v>
      </c>
      <c r="L189" s="47">
        <v>600000</v>
      </c>
      <c r="M189" s="47">
        <v>600000</v>
      </c>
    </row>
    <row r="190" spans="1:13" hidden="1" x14ac:dyDescent="0.25">
      <c r="A190" s="13" t="s">
        <v>165</v>
      </c>
      <c r="B190" s="63"/>
      <c r="C190" s="57"/>
      <c r="D190" s="58"/>
      <c r="E190" s="57"/>
      <c r="F190" s="57"/>
      <c r="G190" s="59"/>
      <c r="H190" s="42"/>
      <c r="I190" s="29"/>
      <c r="J190" s="29"/>
      <c r="K190" s="29"/>
      <c r="L190" s="29"/>
      <c r="M190" s="29"/>
    </row>
    <row r="191" spans="1:13" ht="15.75" thickBot="1" x14ac:dyDescent="0.3">
      <c r="A191" s="13" t="s">
        <v>165</v>
      </c>
      <c r="B191" s="72" t="s">
        <v>107</v>
      </c>
      <c r="C191" s="73">
        <f t="shared" ref="C191:M191" si="54">SUM(C187:C190)</f>
        <v>6381684.9399999995</v>
      </c>
      <c r="D191" s="73">
        <f t="shared" si="54"/>
        <v>4708569.76</v>
      </c>
      <c r="E191" s="73">
        <f t="shared" si="54"/>
        <v>4031523.2899999991</v>
      </c>
      <c r="F191" s="73">
        <f t="shared" si="54"/>
        <v>4164868.2200000007</v>
      </c>
      <c r="G191" s="74">
        <f t="shared" si="54"/>
        <v>4405757.3100000042</v>
      </c>
      <c r="H191" s="50">
        <f t="shared" si="54"/>
        <v>4594734.0299999993</v>
      </c>
      <c r="I191" s="51">
        <f t="shared" si="54"/>
        <v>4785223.3000000026</v>
      </c>
      <c r="J191" s="51">
        <f t="shared" si="54"/>
        <v>4932204.2600000035</v>
      </c>
      <c r="K191" s="51">
        <f t="shared" si="54"/>
        <v>5186053.2400000021</v>
      </c>
      <c r="L191" s="51">
        <f t="shared" si="54"/>
        <v>5396877.1099999975</v>
      </c>
      <c r="M191" s="51">
        <f t="shared" si="54"/>
        <v>5614955.6800000016</v>
      </c>
    </row>
    <row r="192" spans="1:13" ht="16.5" thickTop="1" thickBot="1" x14ac:dyDescent="0.3">
      <c r="A192" s="13" t="s">
        <v>168</v>
      </c>
      <c r="B192" s="38"/>
      <c r="C192" s="39"/>
      <c r="D192" s="39"/>
      <c r="E192" s="39"/>
      <c r="F192" s="39"/>
      <c r="G192" s="39"/>
      <c r="H192" s="35"/>
      <c r="I192" s="35"/>
      <c r="J192" s="35"/>
      <c r="K192" s="35"/>
      <c r="L192" s="35"/>
      <c r="M192" s="35"/>
    </row>
    <row r="193" spans="1:13" ht="26.25" thickTop="1" x14ac:dyDescent="0.25">
      <c r="A193" s="13" t="s">
        <v>167</v>
      </c>
      <c r="B193" s="87" t="s">
        <v>265</v>
      </c>
      <c r="C193" s="88" t="str">
        <f>LEFT(xlvar.NXTBUD.DESCRLONG,7)&amp;" Original"</f>
        <v>2021/22 Original</v>
      </c>
      <c r="D193" s="88" t="str">
        <f>LEFT(xlvar.NXTBUD.DESCRLONG,7)</f>
        <v>2021/22</v>
      </c>
      <c r="E193" s="88" t="str">
        <f t="shared" ref="E193:M193" si="55">LEFT(D193,4)+1&amp;"/"&amp;RIGHT(D193,2)+1</f>
        <v>2022/23</v>
      </c>
      <c r="F193" s="88" t="str">
        <f t="shared" si="55"/>
        <v>2023/24</v>
      </c>
      <c r="G193" s="89" t="str">
        <f t="shared" si="55"/>
        <v>2024/25</v>
      </c>
      <c r="H193" s="48" t="str">
        <f t="shared" si="55"/>
        <v>2025/26</v>
      </c>
      <c r="I193" s="49" t="str">
        <f t="shared" si="55"/>
        <v>2026/27</v>
      </c>
      <c r="J193" s="49" t="str">
        <f t="shared" si="55"/>
        <v>2027/28</v>
      </c>
      <c r="K193" s="49" t="str">
        <f t="shared" si="55"/>
        <v>2028/29</v>
      </c>
      <c r="L193" s="49" t="str">
        <f t="shared" si="55"/>
        <v>2029/30</v>
      </c>
      <c r="M193" s="49" t="str">
        <f t="shared" si="55"/>
        <v>2030/31</v>
      </c>
    </row>
    <row r="194" spans="1:13" x14ac:dyDescent="0.25">
      <c r="A194" s="13" t="s">
        <v>207</v>
      </c>
      <c r="B194" s="90" t="s">
        <v>137</v>
      </c>
      <c r="C194" s="91"/>
      <c r="D194" s="92"/>
      <c r="E194" s="91"/>
      <c r="F194" s="91"/>
      <c r="G194" s="93"/>
      <c r="H194" s="42"/>
      <c r="I194" s="29"/>
      <c r="J194" s="29"/>
      <c r="K194" s="29"/>
      <c r="L194" s="29"/>
      <c r="M194" s="29"/>
    </row>
    <row r="195" spans="1:13" x14ac:dyDescent="0.25">
      <c r="A195" s="13" t="s">
        <v>373</v>
      </c>
      <c r="B195" s="85" t="s">
        <v>153</v>
      </c>
      <c r="C195" s="81">
        <v>1801307</v>
      </c>
      <c r="D195" s="82">
        <v>1851307</v>
      </c>
      <c r="E195" s="81">
        <v>1851307</v>
      </c>
      <c r="F195" s="81">
        <v>1851307</v>
      </c>
      <c r="G195" s="86">
        <v>1851307</v>
      </c>
      <c r="H195" s="46">
        <v>1851307</v>
      </c>
      <c r="I195" s="47">
        <v>1851307</v>
      </c>
      <c r="J195" s="47">
        <v>1851307</v>
      </c>
      <c r="K195" s="47">
        <v>1851307</v>
      </c>
      <c r="L195" s="47">
        <v>1851307</v>
      </c>
      <c r="M195" s="47">
        <v>1851307</v>
      </c>
    </row>
    <row r="196" spans="1:13" hidden="1" x14ac:dyDescent="0.25">
      <c r="A196" s="13" t="s">
        <v>168</v>
      </c>
      <c r="B196" s="63"/>
      <c r="C196" s="57"/>
      <c r="D196" s="58"/>
      <c r="E196" s="57"/>
      <c r="F196" s="57"/>
      <c r="G196" s="59"/>
      <c r="H196" s="42"/>
      <c r="I196" s="29"/>
      <c r="J196" s="29"/>
      <c r="K196" s="29"/>
      <c r="L196" s="29"/>
      <c r="M196" s="29"/>
    </row>
    <row r="197" spans="1:13" x14ac:dyDescent="0.25">
      <c r="A197" s="13" t="s">
        <v>170</v>
      </c>
      <c r="B197" s="64" t="str">
        <f t="shared" ref="B197" si="56">"Total "&amp;B194</f>
        <v>Total Non Cash</v>
      </c>
      <c r="C197" s="65">
        <f t="shared" ref="C197:M197" si="57">SUM(C194:C196)</f>
        <v>1801307</v>
      </c>
      <c r="D197" s="66">
        <f t="shared" si="57"/>
        <v>1851307</v>
      </c>
      <c r="E197" s="65">
        <f t="shared" si="57"/>
        <v>1851307</v>
      </c>
      <c r="F197" s="65">
        <f t="shared" si="57"/>
        <v>1851307</v>
      </c>
      <c r="G197" s="67">
        <f t="shared" si="57"/>
        <v>1851307</v>
      </c>
      <c r="H197" s="43">
        <f t="shared" si="57"/>
        <v>1851307</v>
      </c>
      <c r="I197" s="31">
        <f t="shared" si="57"/>
        <v>1851307</v>
      </c>
      <c r="J197" s="31">
        <f t="shared" si="57"/>
        <v>1851307</v>
      </c>
      <c r="K197" s="31">
        <f t="shared" si="57"/>
        <v>1851307</v>
      </c>
      <c r="L197" s="31">
        <f t="shared" si="57"/>
        <v>1851307</v>
      </c>
      <c r="M197" s="31">
        <f t="shared" si="57"/>
        <v>1851307</v>
      </c>
    </row>
    <row r="198" spans="1:13" x14ac:dyDescent="0.25">
      <c r="A198" s="13" t="s">
        <v>171</v>
      </c>
      <c r="B198" s="75" t="s">
        <v>75</v>
      </c>
      <c r="C198" s="61"/>
      <c r="D198" s="76"/>
      <c r="E198" s="61"/>
      <c r="F198" s="61"/>
      <c r="G198" s="62"/>
      <c r="H198" s="41"/>
      <c r="I198" s="30"/>
      <c r="J198" s="30"/>
      <c r="K198" s="30"/>
      <c r="L198" s="30"/>
      <c r="M198" s="30"/>
    </row>
    <row r="199" spans="1:13" x14ac:dyDescent="0.25">
      <c r="A199" s="13" t="s">
        <v>374</v>
      </c>
      <c r="B199" s="85" t="s">
        <v>140</v>
      </c>
      <c r="C199" s="81">
        <v>-17080064</v>
      </c>
      <c r="D199" s="82">
        <v>-13904054</v>
      </c>
      <c r="E199" s="81">
        <v>-13555000</v>
      </c>
      <c r="F199" s="81">
        <v>-9055000</v>
      </c>
      <c r="G199" s="86">
        <v>-2955000</v>
      </c>
      <c r="H199" s="46">
        <v>-3805000</v>
      </c>
      <c r="I199" s="47">
        <v>-4805000</v>
      </c>
      <c r="J199" s="47">
        <v>-5205000</v>
      </c>
      <c r="K199" s="47">
        <v>-11655000</v>
      </c>
      <c r="L199" s="47">
        <v>-5405000</v>
      </c>
      <c r="M199" s="47">
        <v>-3805000</v>
      </c>
    </row>
    <row r="200" spans="1:13" x14ac:dyDescent="0.25">
      <c r="A200" s="13" t="s">
        <v>165</v>
      </c>
      <c r="B200" s="63" t="s">
        <v>142</v>
      </c>
      <c r="C200" s="57">
        <v>0</v>
      </c>
      <c r="D200" s="58">
        <v>0</v>
      </c>
      <c r="E200" s="57">
        <v>0</v>
      </c>
      <c r="F200" s="57">
        <v>0</v>
      </c>
      <c r="G200" s="59">
        <v>0</v>
      </c>
      <c r="H200" s="42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</row>
    <row r="201" spans="1:13" hidden="1" x14ac:dyDescent="0.25">
      <c r="A201" s="13" t="s">
        <v>165</v>
      </c>
      <c r="B201" s="63"/>
      <c r="C201" s="57"/>
      <c r="D201" s="58"/>
      <c r="E201" s="57"/>
      <c r="F201" s="57"/>
      <c r="G201" s="59"/>
      <c r="H201" s="42"/>
      <c r="I201" s="29"/>
      <c r="J201" s="29"/>
      <c r="K201" s="29"/>
      <c r="L201" s="29"/>
      <c r="M201" s="29"/>
    </row>
    <row r="202" spans="1:13" x14ac:dyDescent="0.25">
      <c r="A202" s="13" t="s">
        <v>170</v>
      </c>
      <c r="B202" s="64" t="str">
        <f>"Total "&amp;B198</f>
        <v>Total Investing Fund Flows</v>
      </c>
      <c r="C202" s="65">
        <f t="shared" ref="C202:M202" si="58">SUM(C199:C201)</f>
        <v>-17080064</v>
      </c>
      <c r="D202" s="66">
        <f t="shared" si="58"/>
        <v>-13904054</v>
      </c>
      <c r="E202" s="65">
        <f t="shared" si="58"/>
        <v>-13555000</v>
      </c>
      <c r="F202" s="65">
        <f t="shared" si="58"/>
        <v>-9055000</v>
      </c>
      <c r="G202" s="67">
        <f t="shared" si="58"/>
        <v>-2955000</v>
      </c>
      <c r="H202" s="43">
        <f t="shared" si="58"/>
        <v>-3805000</v>
      </c>
      <c r="I202" s="31">
        <f t="shared" si="58"/>
        <v>-4805000</v>
      </c>
      <c r="J202" s="31">
        <f t="shared" si="58"/>
        <v>-5205000</v>
      </c>
      <c r="K202" s="31">
        <f t="shared" si="58"/>
        <v>-11655000</v>
      </c>
      <c r="L202" s="31">
        <f t="shared" si="58"/>
        <v>-5405000</v>
      </c>
      <c r="M202" s="31">
        <f t="shared" si="58"/>
        <v>-3805000</v>
      </c>
    </row>
    <row r="203" spans="1:13" x14ac:dyDescent="0.25">
      <c r="A203" s="13" t="s">
        <v>167</v>
      </c>
      <c r="B203" s="75" t="s">
        <v>77</v>
      </c>
      <c r="C203" s="61"/>
      <c r="D203" s="76"/>
      <c r="E203" s="61"/>
      <c r="F203" s="61"/>
      <c r="G203" s="62"/>
      <c r="H203" s="41"/>
      <c r="I203" s="30"/>
      <c r="J203" s="30"/>
      <c r="K203" s="30"/>
      <c r="L203" s="30"/>
      <c r="M203" s="30"/>
    </row>
    <row r="204" spans="1:13" x14ac:dyDescent="0.25">
      <c r="A204" s="13" t="s">
        <v>375</v>
      </c>
      <c r="B204" s="85" t="s">
        <v>157</v>
      </c>
      <c r="C204" s="81">
        <v>-486159</v>
      </c>
      <c r="D204" s="82">
        <v>-300222</v>
      </c>
      <c r="E204" s="81">
        <v>-214412</v>
      </c>
      <c r="F204" s="81">
        <v>-229957</v>
      </c>
      <c r="G204" s="86">
        <v>-193044</v>
      </c>
      <c r="H204" s="46">
        <v>-39667</v>
      </c>
      <c r="I204" s="47">
        <v>-45059</v>
      </c>
      <c r="J204" s="47">
        <v>-50613</v>
      </c>
      <c r="K204" s="47">
        <v>-57061</v>
      </c>
      <c r="L204" s="47">
        <v>-63742</v>
      </c>
      <c r="M204" s="47">
        <v>-70911</v>
      </c>
    </row>
    <row r="205" spans="1:13" hidden="1" x14ac:dyDescent="0.25">
      <c r="A205" s="13" t="s">
        <v>169</v>
      </c>
      <c r="B205" s="63"/>
      <c r="C205" s="57"/>
      <c r="D205" s="58"/>
      <c r="E205" s="57"/>
      <c r="F205" s="57"/>
      <c r="G205" s="59"/>
      <c r="H205" s="42"/>
      <c r="I205" s="29"/>
      <c r="J205" s="29"/>
      <c r="K205" s="29"/>
      <c r="L205" s="29"/>
      <c r="M205" s="29"/>
    </row>
    <row r="206" spans="1:13" ht="15.75" thickBot="1" x14ac:dyDescent="0.3">
      <c r="A206" s="13" t="s">
        <v>165</v>
      </c>
      <c r="B206" s="68" t="str">
        <f>"Total "&amp;B203</f>
        <v>Total Financing Fund Flows</v>
      </c>
      <c r="C206" s="69">
        <f t="shared" ref="C206:M206" si="59">SUM(C204:C205)</f>
        <v>-486159</v>
      </c>
      <c r="D206" s="70">
        <f t="shared" si="59"/>
        <v>-300222</v>
      </c>
      <c r="E206" s="69">
        <f t="shared" si="59"/>
        <v>-214412</v>
      </c>
      <c r="F206" s="69">
        <f t="shared" si="59"/>
        <v>-229957</v>
      </c>
      <c r="G206" s="71">
        <f t="shared" si="59"/>
        <v>-193044</v>
      </c>
      <c r="H206" s="43">
        <f t="shared" si="59"/>
        <v>-39667</v>
      </c>
      <c r="I206" s="31">
        <f t="shared" si="59"/>
        <v>-45059</v>
      </c>
      <c r="J206" s="31">
        <f t="shared" si="59"/>
        <v>-50613</v>
      </c>
      <c r="K206" s="31">
        <f t="shared" si="59"/>
        <v>-57061</v>
      </c>
      <c r="L206" s="31">
        <f t="shared" si="59"/>
        <v>-63742</v>
      </c>
      <c r="M206" s="31">
        <f t="shared" si="59"/>
        <v>-70911</v>
      </c>
    </row>
    <row r="207" spans="1:13" ht="15.75" thickTop="1" x14ac:dyDescent="0.25">
      <c r="A207" s="13" t="s">
        <v>170</v>
      </c>
      <c r="B207" s="94" t="s">
        <v>108</v>
      </c>
      <c r="C207" s="95">
        <f t="shared" ref="C207:M207" si="60">C191+C197+C202+C206</f>
        <v>-9383231.0600000005</v>
      </c>
      <c r="D207" s="95">
        <f t="shared" si="60"/>
        <v>-7644399.2400000002</v>
      </c>
      <c r="E207" s="95">
        <f t="shared" si="60"/>
        <v>-7886581.7100000009</v>
      </c>
      <c r="F207" s="95">
        <f t="shared" si="60"/>
        <v>-3268781.7799999993</v>
      </c>
      <c r="G207" s="96">
        <f t="shared" si="60"/>
        <v>3109020.3100000042</v>
      </c>
      <c r="H207" s="50">
        <f t="shared" si="60"/>
        <v>2601374.0299999993</v>
      </c>
      <c r="I207" s="51">
        <f t="shared" si="60"/>
        <v>1786471.3000000026</v>
      </c>
      <c r="J207" s="51">
        <f t="shared" si="60"/>
        <v>1527898.2600000035</v>
      </c>
      <c r="K207" s="51">
        <f t="shared" si="60"/>
        <v>-4674700.7599999979</v>
      </c>
      <c r="L207" s="51">
        <f t="shared" si="60"/>
        <v>1779442.1099999975</v>
      </c>
      <c r="M207" s="51">
        <f t="shared" si="60"/>
        <v>3590351.6800000016</v>
      </c>
    </row>
    <row r="208" spans="1:13" x14ac:dyDescent="0.25">
      <c r="A208" s="13" t="s">
        <v>167</v>
      </c>
      <c r="B208" s="97" t="s">
        <v>78</v>
      </c>
      <c r="C208" s="98"/>
      <c r="D208" s="99"/>
      <c r="E208" s="98"/>
      <c r="F208" s="98"/>
      <c r="G208" s="100"/>
      <c r="H208" s="41"/>
      <c r="I208" s="30"/>
      <c r="J208" s="30"/>
      <c r="K208" s="30"/>
      <c r="L208" s="30"/>
      <c r="M208" s="30"/>
    </row>
    <row r="209" spans="1:13" x14ac:dyDescent="0.25">
      <c r="A209" s="13" t="s">
        <v>376</v>
      </c>
      <c r="B209" s="85" t="s">
        <v>160</v>
      </c>
      <c r="C209" s="81">
        <v>-500000.04</v>
      </c>
      <c r="D209" s="82">
        <v>-500000.04</v>
      </c>
      <c r="E209" s="81">
        <v>-500000</v>
      </c>
      <c r="F209" s="81">
        <v>-500000</v>
      </c>
      <c r="G209" s="86">
        <v>-500000</v>
      </c>
      <c r="H209" s="46">
        <v>-500000</v>
      </c>
      <c r="I209" s="47">
        <v>-500000</v>
      </c>
      <c r="J209" s="47">
        <v>-500000</v>
      </c>
      <c r="K209" s="47">
        <v>-500000</v>
      </c>
      <c r="L209" s="47">
        <v>-500000</v>
      </c>
      <c r="M209" s="47">
        <v>-500000</v>
      </c>
    </row>
    <row r="210" spans="1:13" x14ac:dyDescent="0.25">
      <c r="A210" s="13" t="s">
        <v>377</v>
      </c>
      <c r="B210" s="85" t="s">
        <v>163</v>
      </c>
      <c r="C210" s="81">
        <v>1748641.92</v>
      </c>
      <c r="D210" s="82">
        <v>2178686.88</v>
      </c>
      <c r="E210" s="81">
        <v>383642</v>
      </c>
      <c r="F210" s="81">
        <v>148642</v>
      </c>
      <c r="G210" s="86">
        <v>148642</v>
      </c>
      <c r="H210" s="46">
        <v>148642</v>
      </c>
      <c r="I210" s="47">
        <v>148642</v>
      </c>
      <c r="J210" s="47">
        <v>348642</v>
      </c>
      <c r="K210" s="47">
        <v>148642</v>
      </c>
      <c r="L210" s="47">
        <v>148642</v>
      </c>
      <c r="M210" s="47">
        <v>148642</v>
      </c>
    </row>
    <row r="211" spans="1:13" x14ac:dyDescent="0.25">
      <c r="A211" s="13" t="s">
        <v>378</v>
      </c>
      <c r="B211" s="85" t="s">
        <v>164</v>
      </c>
      <c r="C211" s="81">
        <v>7185063.8399999999</v>
      </c>
      <c r="D211" s="82">
        <v>2527479</v>
      </c>
      <c r="E211" s="81">
        <v>2115000</v>
      </c>
      <c r="F211" s="81">
        <v>250000</v>
      </c>
      <c r="G211" s="86">
        <v>0</v>
      </c>
      <c r="H211" s="46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</row>
    <row r="212" spans="1:13" hidden="1" x14ac:dyDescent="0.25">
      <c r="A212" s="13" t="s">
        <v>169</v>
      </c>
      <c r="B212" s="63"/>
      <c r="C212" s="57"/>
      <c r="D212" s="58"/>
      <c r="E212" s="57"/>
      <c r="F212" s="57"/>
      <c r="G212" s="59"/>
      <c r="H212" s="42"/>
      <c r="I212" s="29"/>
      <c r="J212" s="29"/>
      <c r="K212" s="29"/>
      <c r="L212" s="29"/>
      <c r="M212" s="29"/>
    </row>
    <row r="213" spans="1:13" ht="15.75" thickBot="1" x14ac:dyDescent="0.3">
      <c r="A213" s="13" t="s">
        <v>165</v>
      </c>
      <c r="B213" s="68" t="str">
        <f>"Total "&amp;B208</f>
        <v>Total Reserve Movements</v>
      </c>
      <c r="C213" s="69">
        <f t="shared" ref="C213:M213" si="61">SUM(C209:C212)</f>
        <v>8433705.7199999988</v>
      </c>
      <c r="D213" s="70">
        <f t="shared" si="61"/>
        <v>4206165.84</v>
      </c>
      <c r="E213" s="69">
        <f t="shared" si="61"/>
        <v>1998642</v>
      </c>
      <c r="F213" s="69">
        <f t="shared" si="61"/>
        <v>-101358</v>
      </c>
      <c r="G213" s="71">
        <f t="shared" si="61"/>
        <v>-351358</v>
      </c>
      <c r="H213" s="43">
        <f t="shared" si="61"/>
        <v>-351358</v>
      </c>
      <c r="I213" s="31">
        <f t="shared" si="61"/>
        <v>-351358</v>
      </c>
      <c r="J213" s="31">
        <f t="shared" si="61"/>
        <v>-151358</v>
      </c>
      <c r="K213" s="31">
        <f t="shared" si="61"/>
        <v>-351358</v>
      </c>
      <c r="L213" s="31">
        <f t="shared" si="61"/>
        <v>-351358</v>
      </c>
      <c r="M213" s="31">
        <f t="shared" si="61"/>
        <v>-351358</v>
      </c>
    </row>
    <row r="214" spans="1:13" ht="16.5" thickTop="1" thickBot="1" x14ac:dyDescent="0.3">
      <c r="A214" s="13" t="s">
        <v>165</v>
      </c>
      <c r="B214" s="72" t="s">
        <v>109</v>
      </c>
      <c r="C214" s="73">
        <f t="shared" ref="C214:M214" si="62">C207+C213</f>
        <v>-949525.34000000171</v>
      </c>
      <c r="D214" s="73">
        <f t="shared" si="62"/>
        <v>-3438233.4000000004</v>
      </c>
      <c r="E214" s="73">
        <f t="shared" si="62"/>
        <v>-5887939.7100000009</v>
      </c>
      <c r="F214" s="73">
        <f t="shared" si="62"/>
        <v>-3370139.7799999993</v>
      </c>
      <c r="G214" s="74">
        <f t="shared" si="62"/>
        <v>2757662.3100000042</v>
      </c>
      <c r="H214" s="50">
        <f t="shared" si="62"/>
        <v>2250016.0299999993</v>
      </c>
      <c r="I214" s="51">
        <f t="shared" si="62"/>
        <v>1435113.3000000026</v>
      </c>
      <c r="J214" s="51">
        <f t="shared" si="62"/>
        <v>1376540.2600000035</v>
      </c>
      <c r="K214" s="51">
        <f t="shared" si="62"/>
        <v>-5026058.7599999979</v>
      </c>
      <c r="L214" s="51">
        <f t="shared" si="62"/>
        <v>1428084.1099999975</v>
      </c>
      <c r="M214" s="51">
        <f t="shared" si="62"/>
        <v>3238993.6800000016</v>
      </c>
    </row>
    <row r="215" spans="1:13" ht="15.75" thickTop="1" x14ac:dyDescent="0.25">
      <c r="A215" s="13" t="s">
        <v>172</v>
      </c>
      <c r="B215" s="38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</row>
    <row r="216" spans="1:13" x14ac:dyDescent="0.25">
      <c r="A216" s="13" t="s">
        <v>80</v>
      </c>
      <c r="B216" s="77" t="s">
        <v>250</v>
      </c>
      <c r="C216" s="78"/>
      <c r="D216" s="78">
        <f t="shared" ref="D216" si="63">+C216+D214</f>
        <v>-3438233.4000000004</v>
      </c>
      <c r="E216" s="78">
        <f t="shared" ref="E216" si="64">+D216+E214</f>
        <v>-9326173.1100000013</v>
      </c>
      <c r="F216" s="78">
        <f t="shared" ref="F216" si="65">+E216+F214</f>
        <v>-12696312.890000001</v>
      </c>
      <c r="G216" s="78">
        <f t="shared" ref="G216" si="66">+F216+G214</f>
        <v>-9938650.5799999963</v>
      </c>
      <c r="H216" s="52"/>
      <c r="I216" s="52"/>
      <c r="J216" s="52"/>
      <c r="K216" s="52"/>
      <c r="L216" s="52"/>
      <c r="M216" s="52"/>
    </row>
    <row r="217" spans="1:13" x14ac:dyDescent="0.25">
      <c r="A217" s="13" t="s">
        <v>79</v>
      </c>
    </row>
    <row r="218" spans="1:13" x14ac:dyDescent="0.25">
      <c r="A218" s="13" t="s">
        <v>61</v>
      </c>
    </row>
    <row r="219" spans="1:13" x14ac:dyDescent="0.25">
      <c r="A219" s="13" t="s">
        <v>43</v>
      </c>
      <c r="C219" s="26"/>
      <c r="D219" s="26"/>
    </row>
    <row r="220" spans="1:13" ht="15.75" thickBot="1" x14ac:dyDescent="0.3">
      <c r="A220" s="13" t="s">
        <v>61</v>
      </c>
      <c r="B220" s="1" t="s">
        <v>110</v>
      </c>
    </row>
    <row r="221" spans="1:13" ht="26.25" thickTop="1" x14ac:dyDescent="0.25">
      <c r="A221" s="13" t="s">
        <v>45</v>
      </c>
      <c r="B221" s="53" t="s">
        <v>254</v>
      </c>
      <c r="C221" s="54" t="str">
        <f>LEFT(xlvar.NXTBUD.DESCRLONG,7)&amp;" Original"</f>
        <v>2021/22 Original</v>
      </c>
      <c r="D221" s="54" t="str">
        <f>LEFT(xlvar.NXTBUD.DESCRLONG,7)</f>
        <v>2021/22</v>
      </c>
      <c r="E221" s="54" t="str">
        <f t="shared" ref="E221:M221" si="67">LEFT(D221,4)+1&amp;"/"&amp;RIGHT(D221,2)+1</f>
        <v>2022/23</v>
      </c>
      <c r="F221" s="54" t="str">
        <f t="shared" si="67"/>
        <v>2023/24</v>
      </c>
      <c r="G221" s="55" t="str">
        <f t="shared" si="67"/>
        <v>2024/25</v>
      </c>
      <c r="H221" s="48" t="str">
        <f t="shared" si="67"/>
        <v>2025/26</v>
      </c>
      <c r="I221" s="49" t="str">
        <f t="shared" si="67"/>
        <v>2026/27</v>
      </c>
      <c r="J221" s="49" t="str">
        <f t="shared" si="67"/>
        <v>2027/28</v>
      </c>
      <c r="K221" s="49" t="str">
        <f t="shared" si="67"/>
        <v>2028/29</v>
      </c>
      <c r="L221" s="49" t="str">
        <f t="shared" si="67"/>
        <v>2029/30</v>
      </c>
      <c r="M221" s="49" t="str">
        <f t="shared" si="67"/>
        <v>2030/31</v>
      </c>
    </row>
    <row r="222" spans="1:13" x14ac:dyDescent="0.25">
      <c r="A222" s="13" t="s">
        <v>206</v>
      </c>
      <c r="B222" s="56" t="s">
        <v>134</v>
      </c>
      <c r="C222" s="57"/>
      <c r="D222" s="58"/>
      <c r="E222" s="57"/>
      <c r="F222" s="57"/>
      <c r="G222" s="59"/>
      <c r="H222" s="40"/>
      <c r="I222" s="28"/>
      <c r="J222" s="28"/>
      <c r="K222" s="28"/>
      <c r="L222" s="28"/>
      <c r="M222" s="28"/>
    </row>
    <row r="223" spans="1:13" x14ac:dyDescent="0.25">
      <c r="A223" s="13" t="s">
        <v>379</v>
      </c>
      <c r="B223" s="80" t="s">
        <v>144</v>
      </c>
      <c r="C223" s="81">
        <v>37179373.530000001</v>
      </c>
      <c r="D223" s="82">
        <v>38340353.880000003</v>
      </c>
      <c r="E223" s="83">
        <v>39757967.890000001</v>
      </c>
      <c r="F223" s="83">
        <v>41228453.009999998</v>
      </c>
      <c r="G223" s="84">
        <v>42753797.280000001</v>
      </c>
      <c r="H223" s="44">
        <v>44307930.359999999</v>
      </c>
      <c r="I223" s="45">
        <v>45919298.810000002</v>
      </c>
      <c r="J223" s="45">
        <v>47590036.060000002</v>
      </c>
      <c r="K223" s="45">
        <v>49322355.890000001</v>
      </c>
      <c r="L223" s="45">
        <v>51118555.57</v>
      </c>
      <c r="M223" s="45">
        <v>52981018.990000002</v>
      </c>
    </row>
    <row r="224" spans="1:13" x14ac:dyDescent="0.25">
      <c r="A224" s="13" t="s">
        <v>380</v>
      </c>
      <c r="B224" s="80" t="s">
        <v>145</v>
      </c>
      <c r="C224" s="81">
        <v>15967908.699999999</v>
      </c>
      <c r="D224" s="82">
        <v>16819030.199999999</v>
      </c>
      <c r="E224" s="83">
        <v>17465690.600000001</v>
      </c>
      <c r="F224" s="83">
        <v>18046753.190000001</v>
      </c>
      <c r="G224" s="84">
        <v>18750627.640000001</v>
      </c>
      <c r="H224" s="44">
        <v>19368148.210000001</v>
      </c>
      <c r="I224" s="45">
        <v>20109779.84</v>
      </c>
      <c r="J224" s="45">
        <v>20776403.550000001</v>
      </c>
      <c r="K224" s="45">
        <v>21568932.920000002</v>
      </c>
      <c r="L224" s="45">
        <v>22288315.280000001</v>
      </c>
      <c r="M224" s="45">
        <v>23135532.940000001</v>
      </c>
    </row>
    <row r="225" spans="1:13" x14ac:dyDescent="0.25">
      <c r="A225" s="13" t="s">
        <v>381</v>
      </c>
      <c r="B225" s="80" t="s">
        <v>146</v>
      </c>
      <c r="C225" s="81">
        <v>964155</v>
      </c>
      <c r="D225" s="82">
        <v>957717</v>
      </c>
      <c r="E225" s="83">
        <v>956506</v>
      </c>
      <c r="F225" s="83">
        <v>955270</v>
      </c>
      <c r="G225" s="84">
        <v>954009</v>
      </c>
      <c r="H225" s="44">
        <v>952723</v>
      </c>
      <c r="I225" s="45">
        <v>951411</v>
      </c>
      <c r="J225" s="45">
        <v>950253</v>
      </c>
      <c r="K225" s="45">
        <v>948707</v>
      </c>
      <c r="L225" s="45">
        <v>947315</v>
      </c>
      <c r="M225" s="45">
        <v>945894</v>
      </c>
    </row>
    <row r="226" spans="1:13" x14ac:dyDescent="0.25">
      <c r="A226" s="13" t="s">
        <v>382</v>
      </c>
      <c r="B226" s="80" t="s">
        <v>147</v>
      </c>
      <c r="C226" s="81">
        <v>1396203.71</v>
      </c>
      <c r="D226" s="82">
        <v>1591503.57</v>
      </c>
      <c r="E226" s="83">
        <v>1675012.43</v>
      </c>
      <c r="F226" s="83">
        <v>1731034.66</v>
      </c>
      <c r="G226" s="84">
        <v>1799417.02</v>
      </c>
      <c r="H226" s="44">
        <v>1860249.46</v>
      </c>
      <c r="I226" s="45">
        <v>1933628.33</v>
      </c>
      <c r="J226" s="45">
        <v>1999653.67</v>
      </c>
      <c r="K226" s="45">
        <v>2078427.24</v>
      </c>
      <c r="L226" s="45">
        <v>2150056.38</v>
      </c>
      <c r="M226" s="45">
        <v>2234655.8199999998</v>
      </c>
    </row>
    <row r="227" spans="1:13" x14ac:dyDescent="0.25">
      <c r="A227" s="13" t="s">
        <v>383</v>
      </c>
      <c r="B227" s="80" t="s">
        <v>148</v>
      </c>
      <c r="C227" s="81">
        <v>16038603.52</v>
      </c>
      <c r="D227" s="82">
        <v>12900336.779999999</v>
      </c>
      <c r="E227" s="83">
        <v>11052160.310000001</v>
      </c>
      <c r="F227" s="83">
        <v>11186724.689999999</v>
      </c>
      <c r="G227" s="84">
        <v>11361808.33</v>
      </c>
      <c r="H227" s="44">
        <v>11484959.82</v>
      </c>
      <c r="I227" s="45">
        <v>11640529.98</v>
      </c>
      <c r="J227" s="45">
        <v>11802129.630000001</v>
      </c>
      <c r="K227" s="45">
        <v>11965866.09</v>
      </c>
      <c r="L227" s="45">
        <v>12183849.699999999</v>
      </c>
      <c r="M227" s="45">
        <v>12355193.75</v>
      </c>
    </row>
    <row r="228" spans="1:13" x14ac:dyDescent="0.25">
      <c r="A228" s="13" t="s">
        <v>384</v>
      </c>
      <c r="B228" s="80" t="s">
        <v>149</v>
      </c>
      <c r="C228" s="81">
        <v>19477072.399999999</v>
      </c>
      <c r="D228" s="82">
        <v>20102467.960000001</v>
      </c>
      <c r="E228" s="83">
        <v>20207645.559999999</v>
      </c>
      <c r="F228" s="83">
        <v>20859768.690000001</v>
      </c>
      <c r="G228" s="84">
        <v>21554971.760000002</v>
      </c>
      <c r="H228" s="44">
        <v>22262056.559999999</v>
      </c>
      <c r="I228" s="45">
        <v>23017852.77</v>
      </c>
      <c r="J228" s="45">
        <v>23775219.449999999</v>
      </c>
      <c r="K228" s="45">
        <v>24583045.57</v>
      </c>
      <c r="L228" s="45">
        <v>25394251.52</v>
      </c>
      <c r="M228" s="45">
        <v>26257790.059999999</v>
      </c>
    </row>
    <row r="229" spans="1:13" hidden="1" x14ac:dyDescent="0.25">
      <c r="A229" s="13" t="s">
        <v>61</v>
      </c>
      <c r="B229" s="63"/>
      <c r="C229" s="57"/>
      <c r="D229" s="58"/>
      <c r="E229" s="57"/>
      <c r="F229" s="57"/>
      <c r="G229" s="59"/>
      <c r="H229" s="42"/>
      <c r="I229" s="29"/>
      <c r="J229" s="29"/>
      <c r="K229" s="29"/>
      <c r="L229" s="29"/>
      <c r="M229" s="29"/>
    </row>
    <row r="230" spans="1:13" x14ac:dyDescent="0.25">
      <c r="A230" s="13" t="s">
        <v>45</v>
      </c>
      <c r="B230" s="64" t="s">
        <v>115</v>
      </c>
      <c r="C230" s="65">
        <f>SUM(C222:C229)</f>
        <v>91023316.860000014</v>
      </c>
      <c r="D230" s="66">
        <f t="shared" ref="D230:M230" si="68">SUM(D222:D229)</f>
        <v>90711409.389999986</v>
      </c>
      <c r="E230" s="65">
        <f t="shared" si="68"/>
        <v>91114982.790000007</v>
      </c>
      <c r="F230" s="65">
        <f t="shared" si="68"/>
        <v>94008004.239999995</v>
      </c>
      <c r="G230" s="67">
        <f t="shared" si="68"/>
        <v>97174631.030000016</v>
      </c>
      <c r="H230" s="43">
        <f t="shared" si="68"/>
        <v>100236067.41</v>
      </c>
      <c r="I230" s="31">
        <f t="shared" si="68"/>
        <v>103572500.73</v>
      </c>
      <c r="J230" s="31">
        <f t="shared" si="68"/>
        <v>106893695.36</v>
      </c>
      <c r="K230" s="31">
        <f t="shared" si="68"/>
        <v>110467334.71000001</v>
      </c>
      <c r="L230" s="31">
        <f t="shared" si="68"/>
        <v>114082343.44999999</v>
      </c>
      <c r="M230" s="31">
        <f t="shared" si="68"/>
        <v>117910085.56</v>
      </c>
    </row>
    <row r="231" spans="1:13" x14ac:dyDescent="0.25">
      <c r="A231" s="13" t="s">
        <v>206</v>
      </c>
      <c r="B231" s="56" t="s">
        <v>135</v>
      </c>
      <c r="C231" s="57"/>
      <c r="D231" s="58"/>
      <c r="E231" s="57"/>
      <c r="F231" s="57"/>
      <c r="G231" s="59"/>
      <c r="H231" s="42"/>
      <c r="I231" s="29"/>
      <c r="J231" s="29"/>
      <c r="K231" s="29"/>
      <c r="L231" s="29"/>
      <c r="M231" s="29"/>
    </row>
    <row r="232" spans="1:13" x14ac:dyDescent="0.25">
      <c r="A232" s="13" t="s">
        <v>385</v>
      </c>
      <c r="B232" s="85" t="s">
        <v>150</v>
      </c>
      <c r="C232" s="81">
        <v>27066774.649999999</v>
      </c>
      <c r="D232" s="82">
        <v>28201188</v>
      </c>
      <c r="E232" s="81">
        <v>29275195.73</v>
      </c>
      <c r="F232" s="81">
        <v>30214256.379999999</v>
      </c>
      <c r="G232" s="86">
        <v>31198491.27</v>
      </c>
      <c r="H232" s="46">
        <v>32182005.170000002</v>
      </c>
      <c r="I232" s="47">
        <v>33195007.359999999</v>
      </c>
      <c r="J232" s="47">
        <v>34238375.82</v>
      </c>
      <c r="K232" s="47">
        <v>35316255.079999998</v>
      </c>
      <c r="L232" s="47">
        <v>36423196.560000002</v>
      </c>
      <c r="M232" s="47">
        <v>37563343.700000003</v>
      </c>
    </row>
    <row r="233" spans="1:13" x14ac:dyDescent="0.25">
      <c r="A233" s="13" t="s">
        <v>386</v>
      </c>
      <c r="B233" s="85" t="s">
        <v>151</v>
      </c>
      <c r="C233" s="81">
        <v>19829821.129999999</v>
      </c>
      <c r="D233" s="82">
        <v>15450554.5</v>
      </c>
      <c r="E233" s="81">
        <v>14751008.15</v>
      </c>
      <c r="F233" s="81">
        <v>15261674.109999999</v>
      </c>
      <c r="G233" s="86">
        <v>15759922.789999999</v>
      </c>
      <c r="H233" s="46">
        <v>15893696.529999999</v>
      </c>
      <c r="I233" s="47">
        <v>16315837.33</v>
      </c>
      <c r="J233" s="47">
        <v>16944981.23</v>
      </c>
      <c r="K233" s="47">
        <v>17502741.68</v>
      </c>
      <c r="L233" s="47">
        <v>17597008.120000001</v>
      </c>
      <c r="M233" s="47">
        <v>17988872.75</v>
      </c>
    </row>
    <row r="234" spans="1:13" x14ac:dyDescent="0.25">
      <c r="A234" s="13" t="s">
        <v>387</v>
      </c>
      <c r="B234" s="85" t="s">
        <v>152</v>
      </c>
      <c r="C234" s="81">
        <v>1277084</v>
      </c>
      <c r="D234" s="82">
        <v>1509403</v>
      </c>
      <c r="E234" s="81">
        <v>1569617</v>
      </c>
      <c r="F234" s="81">
        <v>1467969</v>
      </c>
      <c r="G234" s="86">
        <v>1367107</v>
      </c>
      <c r="H234" s="46">
        <v>1283094</v>
      </c>
      <c r="I234" s="47">
        <v>1196739</v>
      </c>
      <c r="J234" s="47">
        <v>1111083</v>
      </c>
      <c r="K234" s="47">
        <v>1016922</v>
      </c>
      <c r="L234" s="47">
        <v>919058</v>
      </c>
      <c r="M234" s="47">
        <v>817437</v>
      </c>
    </row>
    <row r="235" spans="1:13" x14ac:dyDescent="0.25">
      <c r="A235" s="13" t="s">
        <v>269</v>
      </c>
      <c r="B235" s="85" t="s">
        <v>153</v>
      </c>
      <c r="C235" s="81">
        <v>14957876</v>
      </c>
      <c r="D235" s="82">
        <v>15407876</v>
      </c>
      <c r="E235" s="81">
        <v>15407876</v>
      </c>
      <c r="F235" s="81">
        <v>15407876</v>
      </c>
      <c r="G235" s="86">
        <v>15407876</v>
      </c>
      <c r="H235" s="46">
        <v>15407876</v>
      </c>
      <c r="I235" s="47">
        <v>15407876</v>
      </c>
      <c r="J235" s="47">
        <v>15407876</v>
      </c>
      <c r="K235" s="47">
        <v>15407876</v>
      </c>
      <c r="L235" s="47">
        <v>15407876</v>
      </c>
      <c r="M235" s="47">
        <v>15407876</v>
      </c>
    </row>
    <row r="236" spans="1:13" x14ac:dyDescent="0.25">
      <c r="A236" s="13" t="s">
        <v>388</v>
      </c>
      <c r="B236" s="85" t="s">
        <v>154</v>
      </c>
      <c r="C236" s="81">
        <v>6067726.0300000003</v>
      </c>
      <c r="D236" s="82">
        <v>6373831.8399999999</v>
      </c>
      <c r="E236" s="81">
        <v>6582492.3700000001</v>
      </c>
      <c r="F236" s="81">
        <v>6798297.0199999996</v>
      </c>
      <c r="G236" s="86">
        <v>6943843.75</v>
      </c>
      <c r="H236" s="46">
        <v>7188870.9699999997</v>
      </c>
      <c r="I236" s="47">
        <v>7341589.5899999999</v>
      </c>
      <c r="J236" s="47">
        <v>7602664.9800000004</v>
      </c>
      <c r="K236" s="47">
        <v>7762767.5099999998</v>
      </c>
      <c r="L236" s="47">
        <v>8041472.6699999999</v>
      </c>
      <c r="M236" s="47">
        <v>8208760.6799999997</v>
      </c>
    </row>
    <row r="237" spans="1:13" x14ac:dyDescent="0.25">
      <c r="A237" s="13" t="s">
        <v>389</v>
      </c>
      <c r="B237" s="85" t="s">
        <v>155</v>
      </c>
      <c r="C237" s="81">
        <v>18938086.120000001</v>
      </c>
      <c r="D237" s="82">
        <v>19570914.129999999</v>
      </c>
      <c r="E237" s="81">
        <v>19958644.280000001</v>
      </c>
      <c r="F237" s="81">
        <v>20604614.690000001</v>
      </c>
      <c r="G237" s="86">
        <v>21271768.75</v>
      </c>
      <c r="H237" s="46">
        <v>21960808.73</v>
      </c>
      <c r="I237" s="47">
        <v>22672460.390000001</v>
      </c>
      <c r="J237" s="47">
        <v>23407473.969999999</v>
      </c>
      <c r="K237" s="47">
        <v>24166624.300000001</v>
      </c>
      <c r="L237" s="47">
        <v>24950712.649999999</v>
      </c>
      <c r="M237" s="47">
        <v>25760567.030000001</v>
      </c>
    </row>
    <row r="238" spans="1:13" hidden="1" x14ac:dyDescent="0.25">
      <c r="A238" s="13" t="s">
        <v>69</v>
      </c>
      <c r="B238" s="63"/>
      <c r="C238" s="57"/>
      <c r="D238" s="58"/>
      <c r="E238" s="57"/>
      <c r="F238" s="57"/>
      <c r="G238" s="59"/>
      <c r="H238" s="42"/>
      <c r="I238" s="29"/>
      <c r="J238" s="29"/>
      <c r="K238" s="29"/>
      <c r="L238" s="29"/>
      <c r="M238" s="29"/>
    </row>
    <row r="239" spans="1:13" ht="15.75" thickBot="1" x14ac:dyDescent="0.3">
      <c r="A239" s="13" t="s">
        <v>79</v>
      </c>
      <c r="B239" s="68" t="s">
        <v>116</v>
      </c>
      <c r="C239" s="69">
        <f>SUM(C231:C238)</f>
        <v>88137367.930000007</v>
      </c>
      <c r="D239" s="70">
        <f t="shared" ref="D239:M239" si="69">SUM(D231:D238)</f>
        <v>86513767.469999999</v>
      </c>
      <c r="E239" s="69">
        <f t="shared" si="69"/>
        <v>87544833.530000001</v>
      </c>
      <c r="F239" s="69">
        <f t="shared" si="69"/>
        <v>89754687.199999988</v>
      </c>
      <c r="G239" s="71">
        <f t="shared" si="69"/>
        <v>91949009.560000002</v>
      </c>
      <c r="H239" s="43">
        <f t="shared" si="69"/>
        <v>93916351.400000006</v>
      </c>
      <c r="I239" s="31">
        <f t="shared" si="69"/>
        <v>96129509.670000002</v>
      </c>
      <c r="J239" s="31">
        <f t="shared" si="69"/>
        <v>98712455</v>
      </c>
      <c r="K239" s="31">
        <f t="shared" si="69"/>
        <v>101173186.56999999</v>
      </c>
      <c r="L239" s="31">
        <f t="shared" si="69"/>
        <v>103339324</v>
      </c>
      <c r="M239" s="31">
        <f t="shared" si="69"/>
        <v>105746857.16</v>
      </c>
    </row>
    <row r="240" spans="1:13" ht="15.75" thickTop="1" x14ac:dyDescent="0.25">
      <c r="A240" s="13" t="s">
        <v>45</v>
      </c>
      <c r="B240" s="94" t="s">
        <v>106</v>
      </c>
      <c r="C240" s="95">
        <f t="shared" ref="C240:M240" si="70">C230-C239</f>
        <v>2885948.9300000072</v>
      </c>
      <c r="D240" s="95">
        <f t="shared" si="70"/>
        <v>4197641.9199999869</v>
      </c>
      <c r="E240" s="95">
        <f t="shared" si="70"/>
        <v>3570149.2600000054</v>
      </c>
      <c r="F240" s="95">
        <f t="shared" si="70"/>
        <v>4253317.0400000066</v>
      </c>
      <c r="G240" s="96">
        <f t="shared" si="70"/>
        <v>5225621.4700000137</v>
      </c>
      <c r="H240" s="50">
        <f t="shared" si="70"/>
        <v>6319716.0099999905</v>
      </c>
      <c r="I240" s="51">
        <f t="shared" si="70"/>
        <v>7442991.0600000024</v>
      </c>
      <c r="J240" s="51">
        <f t="shared" si="70"/>
        <v>8181240.3599999994</v>
      </c>
      <c r="K240" s="51">
        <f t="shared" si="70"/>
        <v>9294148.1400000155</v>
      </c>
      <c r="L240" s="51">
        <f t="shared" si="70"/>
        <v>10743019.449999988</v>
      </c>
      <c r="M240" s="51">
        <f t="shared" si="70"/>
        <v>12163228.400000006</v>
      </c>
    </row>
    <row r="241" spans="1:13" x14ac:dyDescent="0.25">
      <c r="A241" s="13" t="s">
        <v>206</v>
      </c>
      <c r="B241" s="90" t="s">
        <v>74</v>
      </c>
      <c r="C241" s="91"/>
      <c r="D241" s="92"/>
      <c r="E241" s="91"/>
      <c r="F241" s="91"/>
      <c r="G241" s="93"/>
      <c r="H241" s="42"/>
      <c r="I241" s="29"/>
      <c r="J241" s="29"/>
      <c r="K241" s="29"/>
      <c r="L241" s="29"/>
      <c r="M241" s="29"/>
    </row>
    <row r="242" spans="1:13" x14ac:dyDescent="0.25">
      <c r="A242" s="13" t="s">
        <v>390</v>
      </c>
      <c r="B242" s="85" t="s">
        <v>156</v>
      </c>
      <c r="C242" s="81">
        <v>36005672</v>
      </c>
      <c r="D242" s="82">
        <v>21521640</v>
      </c>
      <c r="E242" s="81">
        <v>1699340</v>
      </c>
      <c r="F242" s="81">
        <v>1703312</v>
      </c>
      <c r="G242" s="86">
        <v>1707428</v>
      </c>
      <c r="H242" s="46">
        <v>1711688</v>
      </c>
      <c r="I242" s="47">
        <v>1716092</v>
      </c>
      <c r="J242" s="47">
        <v>1720652</v>
      </c>
      <c r="K242" s="47">
        <v>1722128</v>
      </c>
      <c r="L242" s="47">
        <v>1726904</v>
      </c>
      <c r="M242" s="47">
        <v>1731836</v>
      </c>
    </row>
    <row r="243" spans="1:13" hidden="1" x14ac:dyDescent="0.25">
      <c r="A243" s="13" t="s">
        <v>43</v>
      </c>
      <c r="B243" s="101"/>
      <c r="C243" s="102"/>
      <c r="D243" s="103"/>
      <c r="E243" s="102"/>
      <c r="F243" s="102"/>
      <c r="G243" s="104"/>
      <c r="H243" s="42"/>
      <c r="I243" s="29"/>
      <c r="J243" s="29"/>
      <c r="K243" s="29"/>
      <c r="L243" s="29"/>
      <c r="M243" s="29"/>
    </row>
    <row r="244" spans="1:13" ht="15.75" thickBot="1" x14ac:dyDescent="0.3">
      <c r="A244" s="13" t="s">
        <v>43</v>
      </c>
      <c r="B244" s="72" t="s">
        <v>107</v>
      </c>
      <c r="C244" s="73">
        <f>SUM(C240:C243)</f>
        <v>38891620.930000007</v>
      </c>
      <c r="D244" s="73">
        <f t="shared" ref="D244:M244" si="71">SUM(D240:D243)</f>
        <v>25719281.919999987</v>
      </c>
      <c r="E244" s="73">
        <f t="shared" si="71"/>
        <v>5269489.2600000054</v>
      </c>
      <c r="F244" s="73">
        <f t="shared" si="71"/>
        <v>5956629.0400000066</v>
      </c>
      <c r="G244" s="74">
        <f t="shared" si="71"/>
        <v>6933049.4700000137</v>
      </c>
      <c r="H244" s="50">
        <f t="shared" si="71"/>
        <v>8031404.0099999905</v>
      </c>
      <c r="I244" s="51">
        <f t="shared" si="71"/>
        <v>9159083.0600000024</v>
      </c>
      <c r="J244" s="51">
        <f t="shared" si="71"/>
        <v>9901892.3599999994</v>
      </c>
      <c r="K244" s="51">
        <f t="shared" si="71"/>
        <v>11016276.140000015</v>
      </c>
      <c r="L244" s="51">
        <f t="shared" si="71"/>
        <v>12469923.449999988</v>
      </c>
      <c r="M244" s="51">
        <f t="shared" si="71"/>
        <v>13895064.400000006</v>
      </c>
    </row>
    <row r="245" spans="1:13" ht="16.5" thickTop="1" thickBot="1" x14ac:dyDescent="0.3">
      <c r="A245" s="13" t="s">
        <v>79</v>
      </c>
      <c r="B245" s="38"/>
      <c r="C245" s="39"/>
      <c r="D245" s="39"/>
      <c r="E245" s="39"/>
      <c r="F245" s="39"/>
      <c r="G245" s="39"/>
      <c r="H245" s="35"/>
      <c r="I245" s="35"/>
      <c r="J245" s="35"/>
      <c r="K245" s="35"/>
      <c r="L245" s="35"/>
      <c r="M245" s="35"/>
    </row>
    <row r="246" spans="1:13" ht="26.25" thickTop="1" x14ac:dyDescent="0.25">
      <c r="A246" s="13" t="s">
        <v>45</v>
      </c>
      <c r="B246" s="87" t="s">
        <v>255</v>
      </c>
      <c r="C246" s="88" t="str">
        <f>LEFT(xlvar.NXTBUD.DESCRLONG,7)&amp;" Original"</f>
        <v>2021/22 Original</v>
      </c>
      <c r="D246" s="88" t="str">
        <f>LEFT(xlvar.NXTBUD.DESCRLONG,7)</f>
        <v>2021/22</v>
      </c>
      <c r="E246" s="88" t="str">
        <f t="shared" ref="E246:M246" si="72">LEFT(D246,4)+1&amp;"/"&amp;RIGHT(D246,2)+1</f>
        <v>2022/23</v>
      </c>
      <c r="F246" s="88" t="str">
        <f t="shared" si="72"/>
        <v>2023/24</v>
      </c>
      <c r="G246" s="89" t="str">
        <f t="shared" si="72"/>
        <v>2024/25</v>
      </c>
      <c r="H246" s="48" t="str">
        <f t="shared" si="72"/>
        <v>2025/26</v>
      </c>
      <c r="I246" s="49" t="str">
        <f t="shared" si="72"/>
        <v>2026/27</v>
      </c>
      <c r="J246" s="49" t="str">
        <f t="shared" si="72"/>
        <v>2027/28</v>
      </c>
      <c r="K246" s="49" t="str">
        <f t="shared" si="72"/>
        <v>2028/29</v>
      </c>
      <c r="L246" s="49" t="str">
        <f t="shared" si="72"/>
        <v>2029/30</v>
      </c>
      <c r="M246" s="49" t="str">
        <f t="shared" si="72"/>
        <v>2030/31</v>
      </c>
    </row>
    <row r="247" spans="1:13" x14ac:dyDescent="0.25">
      <c r="A247" s="13" t="s">
        <v>206</v>
      </c>
      <c r="B247" s="90" t="s">
        <v>137</v>
      </c>
      <c r="C247" s="91"/>
      <c r="D247" s="92"/>
      <c r="E247" s="91"/>
      <c r="F247" s="91"/>
      <c r="G247" s="93"/>
      <c r="H247" s="42"/>
      <c r="I247" s="29"/>
      <c r="J247" s="29"/>
      <c r="K247" s="29"/>
      <c r="L247" s="29"/>
      <c r="M247" s="29"/>
    </row>
    <row r="248" spans="1:13" x14ac:dyDescent="0.25">
      <c r="A248" s="13" t="s">
        <v>391</v>
      </c>
      <c r="B248" s="85" t="s">
        <v>153</v>
      </c>
      <c r="C248" s="81">
        <v>14957876</v>
      </c>
      <c r="D248" s="82">
        <v>15407876</v>
      </c>
      <c r="E248" s="81">
        <v>15407876</v>
      </c>
      <c r="F248" s="81">
        <v>15407876</v>
      </c>
      <c r="G248" s="86">
        <v>15407876</v>
      </c>
      <c r="H248" s="46">
        <v>15407876</v>
      </c>
      <c r="I248" s="47">
        <v>15407876</v>
      </c>
      <c r="J248" s="47">
        <v>15407876</v>
      </c>
      <c r="K248" s="47">
        <v>15407876</v>
      </c>
      <c r="L248" s="47">
        <v>15407876</v>
      </c>
      <c r="M248" s="47">
        <v>15407876</v>
      </c>
    </row>
    <row r="249" spans="1:13" hidden="1" x14ac:dyDescent="0.25">
      <c r="A249" s="13" t="s">
        <v>79</v>
      </c>
      <c r="B249" s="63"/>
      <c r="C249" s="57"/>
      <c r="D249" s="58"/>
      <c r="E249" s="57"/>
      <c r="F249" s="57"/>
      <c r="G249" s="59"/>
      <c r="H249" s="42"/>
      <c r="I249" s="29"/>
      <c r="J249" s="29"/>
      <c r="K249" s="29"/>
      <c r="L249" s="29"/>
      <c r="M249" s="29"/>
    </row>
    <row r="250" spans="1:13" x14ac:dyDescent="0.25">
      <c r="A250" s="13" t="s">
        <v>72</v>
      </c>
      <c r="B250" s="64" t="str">
        <f>"Total "&amp;B247</f>
        <v>Total Non Cash</v>
      </c>
      <c r="C250" s="65">
        <f t="shared" ref="C250:M250" si="73">SUM(C247:C249)</f>
        <v>14957876</v>
      </c>
      <c r="D250" s="66">
        <f t="shared" si="73"/>
        <v>15407876</v>
      </c>
      <c r="E250" s="65">
        <f t="shared" si="73"/>
        <v>15407876</v>
      </c>
      <c r="F250" s="65">
        <f t="shared" si="73"/>
        <v>15407876</v>
      </c>
      <c r="G250" s="67">
        <f t="shared" si="73"/>
        <v>15407876</v>
      </c>
      <c r="H250" s="43">
        <f t="shared" si="73"/>
        <v>15407876</v>
      </c>
      <c r="I250" s="31">
        <f t="shared" si="73"/>
        <v>15407876</v>
      </c>
      <c r="J250" s="31">
        <f t="shared" si="73"/>
        <v>15407876</v>
      </c>
      <c r="K250" s="31">
        <f t="shared" si="73"/>
        <v>15407876</v>
      </c>
      <c r="L250" s="31">
        <f t="shared" si="73"/>
        <v>15407876</v>
      </c>
      <c r="M250" s="31">
        <f t="shared" si="73"/>
        <v>15407876</v>
      </c>
    </row>
    <row r="251" spans="1:13" x14ac:dyDescent="0.25">
      <c r="A251" s="13" t="s">
        <v>105</v>
      </c>
      <c r="B251" s="75" t="s">
        <v>75</v>
      </c>
      <c r="C251" s="61"/>
      <c r="D251" s="76"/>
      <c r="E251" s="61"/>
      <c r="F251" s="61"/>
      <c r="G251" s="62"/>
      <c r="H251" s="41"/>
      <c r="I251" s="30"/>
      <c r="J251" s="30"/>
      <c r="K251" s="30"/>
      <c r="L251" s="30"/>
      <c r="M251" s="30"/>
    </row>
    <row r="252" spans="1:13" x14ac:dyDescent="0.25">
      <c r="A252" s="13" t="s">
        <v>392</v>
      </c>
      <c r="B252" s="85" t="s">
        <v>140</v>
      </c>
      <c r="C252" s="81">
        <v>-99286455.629999995</v>
      </c>
      <c r="D252" s="82">
        <v>-71128025.519999996</v>
      </c>
      <c r="E252" s="81">
        <v>-34413025.869999997</v>
      </c>
      <c r="F252" s="81">
        <v>-22302998.09</v>
      </c>
      <c r="G252" s="86">
        <v>-15400113.710000001</v>
      </c>
      <c r="H252" s="46">
        <v>-16981374.100000001</v>
      </c>
      <c r="I252" s="47">
        <v>-17368777.629999999</v>
      </c>
      <c r="J252" s="47">
        <v>-19655337.699999999</v>
      </c>
      <c r="K252" s="47">
        <v>-23314813.699999999</v>
      </c>
      <c r="L252" s="47">
        <v>-18016590.050000001</v>
      </c>
      <c r="M252" s="47">
        <v>-15389522.16</v>
      </c>
    </row>
    <row r="253" spans="1:13" x14ac:dyDescent="0.25">
      <c r="A253" s="13" t="s">
        <v>393</v>
      </c>
      <c r="B253" s="85" t="s">
        <v>142</v>
      </c>
      <c r="C253" s="81">
        <v>522000</v>
      </c>
      <c r="D253" s="82">
        <v>350000</v>
      </c>
      <c r="E253" s="81">
        <v>320000</v>
      </c>
      <c r="F253" s="81">
        <v>320000</v>
      </c>
      <c r="G253" s="86">
        <v>320000</v>
      </c>
      <c r="H253" s="46">
        <v>320000</v>
      </c>
      <c r="I253" s="47">
        <v>320000</v>
      </c>
      <c r="J253" s="47">
        <v>320000</v>
      </c>
      <c r="K253" s="47">
        <v>320000</v>
      </c>
      <c r="L253" s="47">
        <v>320000</v>
      </c>
      <c r="M253" s="47">
        <v>320000</v>
      </c>
    </row>
    <row r="254" spans="1:13" hidden="1" x14ac:dyDescent="0.25">
      <c r="A254" s="13" t="s">
        <v>43</v>
      </c>
      <c r="B254" s="63"/>
      <c r="C254" s="57"/>
      <c r="D254" s="58"/>
      <c r="E254" s="57"/>
      <c r="F254" s="57"/>
      <c r="G254" s="59"/>
      <c r="H254" s="42"/>
      <c r="I254" s="29"/>
      <c r="J254" s="29"/>
      <c r="K254" s="29"/>
      <c r="L254" s="29"/>
      <c r="M254" s="29"/>
    </row>
    <row r="255" spans="1:13" x14ac:dyDescent="0.25">
      <c r="A255" s="13" t="s">
        <v>72</v>
      </c>
      <c r="B255" s="64" t="str">
        <f>"Total "&amp;B251</f>
        <v>Total Investing Fund Flows</v>
      </c>
      <c r="C255" s="65">
        <f t="shared" ref="C255:M255" si="74">SUM(C252:C254)</f>
        <v>-98764455.629999995</v>
      </c>
      <c r="D255" s="66">
        <f t="shared" si="74"/>
        <v>-70778025.519999996</v>
      </c>
      <c r="E255" s="65">
        <f t="shared" si="74"/>
        <v>-34093025.869999997</v>
      </c>
      <c r="F255" s="65">
        <f t="shared" si="74"/>
        <v>-21982998.09</v>
      </c>
      <c r="G255" s="67">
        <f t="shared" si="74"/>
        <v>-15080113.710000001</v>
      </c>
      <c r="H255" s="43">
        <f t="shared" si="74"/>
        <v>-16661374.100000001</v>
      </c>
      <c r="I255" s="31">
        <f t="shared" si="74"/>
        <v>-17048777.629999999</v>
      </c>
      <c r="J255" s="31">
        <f t="shared" si="74"/>
        <v>-19335337.699999999</v>
      </c>
      <c r="K255" s="31">
        <f t="shared" si="74"/>
        <v>-22994813.699999999</v>
      </c>
      <c r="L255" s="31">
        <f t="shared" si="74"/>
        <v>-17696590.050000001</v>
      </c>
      <c r="M255" s="31">
        <f t="shared" si="74"/>
        <v>-15069522.16</v>
      </c>
    </row>
    <row r="256" spans="1:13" x14ac:dyDescent="0.25">
      <c r="A256" s="13" t="s">
        <v>45</v>
      </c>
      <c r="B256" s="75" t="s">
        <v>77</v>
      </c>
      <c r="C256" s="61"/>
      <c r="D256" s="76"/>
      <c r="E256" s="61"/>
      <c r="F256" s="61"/>
      <c r="G256" s="62"/>
      <c r="H256" s="41"/>
      <c r="I256" s="30"/>
      <c r="J256" s="30"/>
      <c r="K256" s="30"/>
      <c r="L256" s="30"/>
      <c r="M256" s="30"/>
    </row>
    <row r="257" spans="1:13" x14ac:dyDescent="0.25">
      <c r="A257" s="13" t="s">
        <v>394</v>
      </c>
      <c r="B257" s="85" t="s">
        <v>157</v>
      </c>
      <c r="C257" s="81">
        <v>-1651712</v>
      </c>
      <c r="D257" s="82">
        <v>-2755748</v>
      </c>
      <c r="E257" s="81">
        <v>-3031880</v>
      </c>
      <c r="F257" s="81">
        <v>-2788348</v>
      </c>
      <c r="G257" s="86">
        <v>-2790079</v>
      </c>
      <c r="H257" s="46">
        <v>-2578942</v>
      </c>
      <c r="I257" s="47">
        <v>-2663986</v>
      </c>
      <c r="J257" s="47">
        <v>-2748303</v>
      </c>
      <c r="K257" s="47">
        <v>-2841100</v>
      </c>
      <c r="L257" s="47">
        <v>-2937571</v>
      </c>
      <c r="M257" s="47">
        <v>-3037769</v>
      </c>
    </row>
    <row r="258" spans="1:13" x14ac:dyDescent="0.25">
      <c r="A258" s="13" t="s">
        <v>415</v>
      </c>
      <c r="B258" s="85" t="s">
        <v>414</v>
      </c>
      <c r="C258" s="81">
        <v>2700000</v>
      </c>
      <c r="D258" s="82">
        <v>-300000</v>
      </c>
      <c r="E258" s="81">
        <v>-300000</v>
      </c>
      <c r="F258" s="81">
        <v>-300000</v>
      </c>
      <c r="G258" s="86">
        <v>-300000</v>
      </c>
      <c r="H258" s="46">
        <v>-300000</v>
      </c>
      <c r="I258" s="47">
        <v>-300000</v>
      </c>
      <c r="J258" s="47">
        <v>-300000</v>
      </c>
      <c r="K258" s="47">
        <v>-300000</v>
      </c>
      <c r="L258" s="47">
        <v>-300000</v>
      </c>
      <c r="M258" s="47">
        <v>0</v>
      </c>
    </row>
    <row r="259" spans="1:13" x14ac:dyDescent="0.25">
      <c r="A259" s="13" t="s">
        <v>395</v>
      </c>
      <c r="B259" s="85" t="s">
        <v>158</v>
      </c>
      <c r="C259" s="81">
        <v>21200000</v>
      </c>
      <c r="D259" s="82">
        <v>8780000</v>
      </c>
      <c r="E259" s="81">
        <v>0</v>
      </c>
      <c r="F259" s="81">
        <v>0</v>
      </c>
      <c r="G259" s="86">
        <v>0</v>
      </c>
      <c r="H259" s="46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</row>
    <row r="260" spans="1:13" hidden="1" x14ac:dyDescent="0.25">
      <c r="A260" s="13" t="s">
        <v>69</v>
      </c>
      <c r="B260" s="63"/>
      <c r="C260" s="57"/>
      <c r="D260" s="58"/>
      <c r="E260" s="57"/>
      <c r="F260" s="57"/>
      <c r="G260" s="59"/>
      <c r="H260" s="42"/>
      <c r="I260" s="29"/>
      <c r="J260" s="29"/>
      <c r="K260" s="29"/>
      <c r="L260" s="29"/>
      <c r="M260" s="29"/>
    </row>
    <row r="261" spans="1:13" ht="15.75" thickBot="1" x14ac:dyDescent="0.3">
      <c r="A261" s="13" t="s">
        <v>43</v>
      </c>
      <c r="B261" s="68" t="str">
        <f>"Total "&amp;B256</f>
        <v>Total Financing Fund Flows</v>
      </c>
      <c r="C261" s="69">
        <f t="shared" ref="C261:M261" si="75">SUM(C257:C260)</f>
        <v>22248288</v>
      </c>
      <c r="D261" s="70">
        <f t="shared" si="75"/>
        <v>5724252</v>
      </c>
      <c r="E261" s="69">
        <f t="shared" si="75"/>
        <v>-3331880</v>
      </c>
      <c r="F261" s="69">
        <f t="shared" si="75"/>
        <v>-3088348</v>
      </c>
      <c r="G261" s="79">
        <f t="shared" si="75"/>
        <v>-3090079</v>
      </c>
      <c r="H261" s="43">
        <f t="shared" si="75"/>
        <v>-2878942</v>
      </c>
      <c r="I261" s="31">
        <f t="shared" si="75"/>
        <v>-2963986</v>
      </c>
      <c r="J261" s="31">
        <f t="shared" si="75"/>
        <v>-3048303</v>
      </c>
      <c r="K261" s="31">
        <f t="shared" si="75"/>
        <v>-3141100</v>
      </c>
      <c r="L261" s="31">
        <f t="shared" si="75"/>
        <v>-3237571</v>
      </c>
      <c r="M261" s="31">
        <f t="shared" si="75"/>
        <v>-3037769</v>
      </c>
    </row>
    <row r="262" spans="1:13" ht="15.75" thickTop="1" x14ac:dyDescent="0.25">
      <c r="A262" s="13" t="s">
        <v>72</v>
      </c>
      <c r="B262" s="94" t="s">
        <v>108</v>
      </c>
      <c r="C262" s="95">
        <f t="shared" ref="C262:M262" si="76">C244+C250+C255+C261</f>
        <v>-22666670.699999988</v>
      </c>
      <c r="D262" s="95">
        <f t="shared" si="76"/>
        <v>-23926615.600000009</v>
      </c>
      <c r="E262" s="95">
        <f t="shared" si="76"/>
        <v>-16747540.609999992</v>
      </c>
      <c r="F262" s="95">
        <f t="shared" si="76"/>
        <v>-3706841.0499999933</v>
      </c>
      <c r="G262" s="96">
        <f t="shared" si="76"/>
        <v>4170732.7600000128</v>
      </c>
      <c r="H262" s="50">
        <f t="shared" si="76"/>
        <v>3898963.909999989</v>
      </c>
      <c r="I262" s="51">
        <f t="shared" si="76"/>
        <v>4554195.4300000034</v>
      </c>
      <c r="J262" s="51">
        <f t="shared" si="76"/>
        <v>2926127.66</v>
      </c>
      <c r="K262" s="51">
        <f t="shared" si="76"/>
        <v>288238.44000001624</v>
      </c>
      <c r="L262" s="51">
        <f t="shared" si="76"/>
        <v>6943638.3999999873</v>
      </c>
      <c r="M262" s="51">
        <f t="shared" si="76"/>
        <v>11195649.240000006</v>
      </c>
    </row>
    <row r="263" spans="1:13" x14ac:dyDescent="0.25">
      <c r="A263" s="13" t="s">
        <v>45</v>
      </c>
      <c r="B263" s="97" t="s">
        <v>78</v>
      </c>
      <c r="C263" s="98"/>
      <c r="D263" s="99"/>
      <c r="E263" s="98"/>
      <c r="F263" s="98"/>
      <c r="G263" s="100"/>
      <c r="H263" s="41"/>
      <c r="I263" s="30"/>
      <c r="J263" s="30"/>
      <c r="K263" s="30"/>
      <c r="L263" s="30"/>
      <c r="M263" s="30"/>
    </row>
    <row r="264" spans="1:13" x14ac:dyDescent="0.25">
      <c r="A264" s="13" t="s">
        <v>396</v>
      </c>
      <c r="B264" s="85" t="s">
        <v>159</v>
      </c>
      <c r="C264" s="81">
        <v>-1884825.84</v>
      </c>
      <c r="D264" s="82">
        <v>-806689.92</v>
      </c>
      <c r="E264" s="81">
        <v>-872190</v>
      </c>
      <c r="F264" s="81">
        <v>-921690</v>
      </c>
      <c r="G264" s="86">
        <v>-857190</v>
      </c>
      <c r="H264" s="46">
        <v>-976690</v>
      </c>
      <c r="I264" s="47">
        <v>-977190</v>
      </c>
      <c r="J264" s="47">
        <v>-976690</v>
      </c>
      <c r="K264" s="47">
        <v>-907190</v>
      </c>
      <c r="L264" s="47">
        <v>-1031690</v>
      </c>
      <c r="M264" s="47">
        <v>-1032190</v>
      </c>
    </row>
    <row r="265" spans="1:13" x14ac:dyDescent="0.25">
      <c r="A265" s="13" t="s">
        <v>397</v>
      </c>
      <c r="B265" s="85" t="s">
        <v>160</v>
      </c>
      <c r="C265" s="81">
        <v>-3700042.44</v>
      </c>
      <c r="D265" s="82">
        <v>-3234500.04</v>
      </c>
      <c r="E265" s="81">
        <v>-3234500</v>
      </c>
      <c r="F265" s="81">
        <v>-3234500</v>
      </c>
      <c r="G265" s="86">
        <v>-3234500</v>
      </c>
      <c r="H265" s="46">
        <v>-3234500</v>
      </c>
      <c r="I265" s="47">
        <v>-3234500</v>
      </c>
      <c r="J265" s="47">
        <v>-3234500</v>
      </c>
      <c r="K265" s="47">
        <v>-3234500</v>
      </c>
      <c r="L265" s="47">
        <v>-3234500</v>
      </c>
      <c r="M265" s="47">
        <v>-3234500</v>
      </c>
    </row>
    <row r="266" spans="1:13" x14ac:dyDescent="0.25">
      <c r="A266" s="13" t="s">
        <v>398</v>
      </c>
      <c r="B266" s="85" t="s">
        <v>161</v>
      </c>
      <c r="C266" s="81">
        <v>-2287150.0800000001</v>
      </c>
      <c r="D266" s="82">
        <v>-80000.039999999994</v>
      </c>
      <c r="E266" s="81">
        <v>-90000</v>
      </c>
      <c r="F266" s="81">
        <v>-80000</v>
      </c>
      <c r="G266" s="86">
        <v>-90000</v>
      </c>
      <c r="H266" s="46">
        <v>-80000</v>
      </c>
      <c r="I266" s="47">
        <v>-90000</v>
      </c>
      <c r="J266" s="47">
        <v>-80000</v>
      </c>
      <c r="K266" s="47">
        <v>-90000</v>
      </c>
      <c r="L266" s="47">
        <v>-80000</v>
      </c>
      <c r="M266" s="47">
        <v>-80000</v>
      </c>
    </row>
    <row r="267" spans="1:13" x14ac:dyDescent="0.25">
      <c r="A267" s="13" t="s">
        <v>399</v>
      </c>
      <c r="B267" s="85" t="s">
        <v>162</v>
      </c>
      <c r="C267" s="81">
        <v>9329817.7200000007</v>
      </c>
      <c r="D267" s="82">
        <v>9303000.9600000009</v>
      </c>
      <c r="E267" s="81">
        <v>1576113</v>
      </c>
      <c r="F267" s="81">
        <v>1220242</v>
      </c>
      <c r="G267" s="86">
        <v>1156139</v>
      </c>
      <c r="H267" s="46">
        <v>971139</v>
      </c>
      <c r="I267" s="47">
        <v>966139</v>
      </c>
      <c r="J267" s="47">
        <v>971139</v>
      </c>
      <c r="K267" s="47">
        <v>1156139</v>
      </c>
      <c r="L267" s="47">
        <v>946139</v>
      </c>
      <c r="M267" s="47">
        <v>646139</v>
      </c>
    </row>
    <row r="268" spans="1:13" x14ac:dyDescent="0.25">
      <c r="A268" s="13" t="s">
        <v>400</v>
      </c>
      <c r="B268" s="85" t="s">
        <v>163</v>
      </c>
      <c r="C268" s="81">
        <v>8125818.5999999996</v>
      </c>
      <c r="D268" s="82">
        <v>8205303.96</v>
      </c>
      <c r="E268" s="81">
        <v>1562877</v>
      </c>
      <c r="F268" s="81">
        <v>987877</v>
      </c>
      <c r="G268" s="86">
        <v>1472877</v>
      </c>
      <c r="H268" s="46">
        <v>837877</v>
      </c>
      <c r="I268" s="47">
        <v>822877</v>
      </c>
      <c r="J268" s="47">
        <v>1022877</v>
      </c>
      <c r="K268" s="47">
        <v>822877</v>
      </c>
      <c r="L268" s="47">
        <v>822877</v>
      </c>
      <c r="M268" s="47">
        <v>827877</v>
      </c>
    </row>
    <row r="269" spans="1:13" x14ac:dyDescent="0.25">
      <c r="A269" s="13" t="s">
        <v>401</v>
      </c>
      <c r="B269" s="85" t="s">
        <v>164</v>
      </c>
      <c r="C269" s="81">
        <v>11385022.199999999</v>
      </c>
      <c r="D269" s="82">
        <v>6180785.1600000001</v>
      </c>
      <c r="E269" s="81">
        <v>2618948</v>
      </c>
      <c r="F269" s="81">
        <v>340000</v>
      </c>
      <c r="G269" s="86">
        <v>80000</v>
      </c>
      <c r="H269" s="46">
        <v>90000</v>
      </c>
      <c r="I269" s="47">
        <v>80000</v>
      </c>
      <c r="J269" s="47">
        <v>90000</v>
      </c>
      <c r="K269" s="47">
        <v>80000</v>
      </c>
      <c r="L269" s="47">
        <v>90000</v>
      </c>
      <c r="M269" s="47">
        <v>90000</v>
      </c>
    </row>
    <row r="270" spans="1:13" hidden="1" x14ac:dyDescent="0.25">
      <c r="A270" s="13" t="s">
        <v>69</v>
      </c>
      <c r="B270" s="63"/>
      <c r="C270" s="57"/>
      <c r="D270" s="58"/>
      <c r="E270" s="57"/>
      <c r="F270" s="57"/>
      <c r="G270" s="59"/>
      <c r="H270" s="42"/>
      <c r="I270" s="29"/>
      <c r="J270" s="29"/>
      <c r="K270" s="29"/>
      <c r="L270" s="29"/>
      <c r="M270" s="29"/>
    </row>
    <row r="271" spans="1:13" ht="15.75" thickBot="1" x14ac:dyDescent="0.3">
      <c r="A271" s="13" t="s">
        <v>43</v>
      </c>
      <c r="B271" s="68" t="str">
        <f>"Total "&amp;B263</f>
        <v>Total Reserve Movements</v>
      </c>
      <c r="C271" s="69">
        <f t="shared" ref="C271:M271" si="77">SUM(C264:C270)</f>
        <v>20968640.16</v>
      </c>
      <c r="D271" s="70">
        <f t="shared" si="77"/>
        <v>19567900.080000002</v>
      </c>
      <c r="E271" s="69">
        <f t="shared" si="77"/>
        <v>1561248</v>
      </c>
      <c r="F271" s="69">
        <f t="shared" si="77"/>
        <v>-1688071</v>
      </c>
      <c r="G271" s="71">
        <f t="shared" si="77"/>
        <v>-1472674</v>
      </c>
      <c r="H271" s="43">
        <f t="shared" si="77"/>
        <v>-2392174</v>
      </c>
      <c r="I271" s="31">
        <f t="shared" si="77"/>
        <v>-2432674</v>
      </c>
      <c r="J271" s="31">
        <f t="shared" si="77"/>
        <v>-2207174</v>
      </c>
      <c r="K271" s="31">
        <f t="shared" si="77"/>
        <v>-2172674</v>
      </c>
      <c r="L271" s="31">
        <f t="shared" si="77"/>
        <v>-2487174</v>
      </c>
      <c r="M271" s="31">
        <f t="shared" si="77"/>
        <v>-2782674</v>
      </c>
    </row>
    <row r="272" spans="1:13" ht="15.75" thickTop="1" x14ac:dyDescent="0.25">
      <c r="B272" s="77" t="s">
        <v>109</v>
      </c>
      <c r="C272" s="78">
        <f t="shared" ref="C272:M272" si="78">C262+C271</f>
        <v>-1698030.5399999879</v>
      </c>
      <c r="D272" s="78">
        <f t="shared" si="78"/>
        <v>-4358715.520000007</v>
      </c>
      <c r="E272" s="78">
        <f t="shared" si="78"/>
        <v>-15186292.609999992</v>
      </c>
      <c r="F272" s="78">
        <f t="shared" si="78"/>
        <v>-5394912.0499999933</v>
      </c>
      <c r="G272" s="78">
        <f t="shared" si="78"/>
        <v>2698058.7600000128</v>
      </c>
      <c r="H272" s="50">
        <f t="shared" si="78"/>
        <v>1506789.909999989</v>
      </c>
      <c r="I272" s="51">
        <f t="shared" si="78"/>
        <v>2121521.4300000034</v>
      </c>
      <c r="J272" s="51">
        <f t="shared" si="78"/>
        <v>718953.66000000015</v>
      </c>
      <c r="K272" s="51">
        <f t="shared" si="78"/>
        <v>-1884435.5599999838</v>
      </c>
      <c r="L272" s="51">
        <f t="shared" si="78"/>
        <v>4456464.3999999873</v>
      </c>
      <c r="M272" s="51">
        <f t="shared" si="78"/>
        <v>8412975.2400000058</v>
      </c>
    </row>
  </sheetData>
  <hyperlinks>
    <hyperlink ref="B12" location="'260321'!B12" tooltip="Click to drilldown" display="'260321'!B12" xr:uid="{00000000-0004-0000-0B00-000000000000}"/>
    <hyperlink ref="C12" location="'260321'!C12" tooltip="Click to drilldown" display="'260321'!C12" xr:uid="{00000000-0004-0000-0B00-000001000000}"/>
    <hyperlink ref="D12" location="'260321'!D12" tooltip="Click to drilldown" display="'260321'!D12" xr:uid="{00000000-0004-0000-0B00-000002000000}"/>
    <hyperlink ref="E12" location="'260321'!E12" tooltip="Click to drilldown" display="'260321'!E12" xr:uid="{00000000-0004-0000-0B00-000003000000}"/>
    <hyperlink ref="F12" location="'260321'!F12" tooltip="Click to drilldown" display="'260321'!F12" xr:uid="{00000000-0004-0000-0B00-000004000000}"/>
    <hyperlink ref="G12" location="'260321'!G12" tooltip="Click to drilldown" display="'260321'!G12" xr:uid="{00000000-0004-0000-0B00-000005000000}"/>
    <hyperlink ref="H12" location="'260321'!H12" tooltip="Click to drilldown" display="'260321'!H12" xr:uid="{00000000-0004-0000-0B00-000006000000}"/>
    <hyperlink ref="I12" location="'260321'!I12" tooltip="Click to drilldown" display="'260321'!I12" xr:uid="{00000000-0004-0000-0B00-000007000000}"/>
    <hyperlink ref="J12" location="'260321'!J12" tooltip="Click to drilldown" display="'260321'!J12" xr:uid="{00000000-0004-0000-0B00-000008000000}"/>
    <hyperlink ref="K12" location="'260321'!K12" tooltip="Click to drilldown" display="'260321'!K12" xr:uid="{00000000-0004-0000-0B00-000009000000}"/>
    <hyperlink ref="L12" location="'260321'!L12" tooltip="Click to drilldown" display="'260321'!L12" xr:uid="{00000000-0004-0000-0B00-00000A000000}"/>
    <hyperlink ref="M12" location="'260321'!M12" tooltip="Click to drilldown" display="'260321'!M12" xr:uid="{00000000-0004-0000-0B00-00000B000000}"/>
    <hyperlink ref="B13" location="'260321'!B13" tooltip="Click to drilldown" display="'260321'!B13" xr:uid="{00000000-0004-0000-0B00-00000C000000}"/>
    <hyperlink ref="C13" location="'260321'!C13" tooltip="Click to drilldown" display="'260321'!C13" xr:uid="{00000000-0004-0000-0B00-00000D000000}"/>
    <hyperlink ref="D13" location="'260321'!D13" tooltip="Click to drilldown" display="'260321'!D13" xr:uid="{00000000-0004-0000-0B00-00000E000000}"/>
    <hyperlink ref="E13" location="'260321'!E13" tooltip="Click to drilldown" display="'260321'!E13" xr:uid="{00000000-0004-0000-0B00-00000F000000}"/>
    <hyperlink ref="F13" location="'260321'!F13" tooltip="Click to drilldown" display="'260321'!F13" xr:uid="{00000000-0004-0000-0B00-000010000000}"/>
    <hyperlink ref="G13" location="'260321'!G13" tooltip="Click to drilldown" display="'260321'!G13" xr:uid="{00000000-0004-0000-0B00-000011000000}"/>
    <hyperlink ref="H13" location="'260321'!H13" tooltip="Click to drilldown" display="'260321'!H13" xr:uid="{00000000-0004-0000-0B00-000012000000}"/>
    <hyperlink ref="I13" location="'260321'!I13" tooltip="Click to drilldown" display="'260321'!I13" xr:uid="{00000000-0004-0000-0B00-000013000000}"/>
    <hyperlink ref="J13" location="'260321'!J13" tooltip="Click to drilldown" display="'260321'!J13" xr:uid="{00000000-0004-0000-0B00-000014000000}"/>
    <hyperlink ref="K13" location="'260321'!K13" tooltip="Click to drilldown" display="'260321'!K13" xr:uid="{00000000-0004-0000-0B00-000015000000}"/>
    <hyperlink ref="L13" location="'260321'!L13" tooltip="Click to drilldown" display="'260321'!L13" xr:uid="{00000000-0004-0000-0B00-000016000000}"/>
    <hyperlink ref="M13" location="'260321'!M13" tooltip="Click to drilldown" display="'260321'!M13" xr:uid="{00000000-0004-0000-0B00-000017000000}"/>
    <hyperlink ref="B14" location="'260321'!B14" tooltip="Click to drilldown" display="'260321'!B14" xr:uid="{00000000-0004-0000-0B00-000018000000}"/>
    <hyperlink ref="C14" location="'260321'!C14" tooltip="Click to drilldown" display="'260321'!C14" xr:uid="{00000000-0004-0000-0B00-000019000000}"/>
    <hyperlink ref="D14" location="'260321'!D14" tooltip="Click to drilldown" display="'260321'!D14" xr:uid="{00000000-0004-0000-0B00-00001A000000}"/>
    <hyperlink ref="E14" location="'260321'!E14" tooltip="Click to drilldown" display="'260321'!E14" xr:uid="{00000000-0004-0000-0B00-00001B000000}"/>
    <hyperlink ref="F14" location="'260321'!F14" tooltip="Click to drilldown" display="'260321'!F14" xr:uid="{00000000-0004-0000-0B00-00001C000000}"/>
    <hyperlink ref="G14" location="'260321'!G14" tooltip="Click to drilldown" display="'260321'!G14" xr:uid="{00000000-0004-0000-0B00-00001D000000}"/>
    <hyperlink ref="H14" location="'260321'!H14" tooltip="Click to drilldown" display="'260321'!H14" xr:uid="{00000000-0004-0000-0B00-00001E000000}"/>
    <hyperlink ref="I14" location="'260321'!I14" tooltip="Click to drilldown" display="'260321'!I14" xr:uid="{00000000-0004-0000-0B00-00001F000000}"/>
    <hyperlink ref="J14" location="'260321'!J14" tooltip="Click to drilldown" display="'260321'!J14" xr:uid="{00000000-0004-0000-0B00-000020000000}"/>
    <hyperlink ref="K14" location="'260321'!K14" tooltip="Click to drilldown" display="'260321'!K14" xr:uid="{00000000-0004-0000-0B00-000021000000}"/>
    <hyperlink ref="L14" location="'260321'!L14" tooltip="Click to drilldown" display="'260321'!L14" xr:uid="{00000000-0004-0000-0B00-000022000000}"/>
    <hyperlink ref="M14" location="'260321'!M14" tooltip="Click to drilldown" display="'260321'!M14" xr:uid="{00000000-0004-0000-0B00-000023000000}"/>
    <hyperlink ref="B15" location="'260321'!B15" tooltip="Click to drilldown" display="'260321'!B15" xr:uid="{00000000-0004-0000-0B00-000024000000}"/>
    <hyperlink ref="C15" location="'260321'!C15" tooltip="Click to drilldown" display="'260321'!C15" xr:uid="{00000000-0004-0000-0B00-000025000000}"/>
    <hyperlink ref="D15" location="'260321'!D15" tooltip="Click to drilldown" display="'260321'!D15" xr:uid="{00000000-0004-0000-0B00-000026000000}"/>
    <hyperlink ref="E15" location="'260321'!E15" tooltip="Click to drilldown" display="'260321'!E15" xr:uid="{00000000-0004-0000-0B00-000027000000}"/>
    <hyperlink ref="F15" location="'260321'!F15" tooltip="Click to drilldown" display="'260321'!F15" xr:uid="{00000000-0004-0000-0B00-000028000000}"/>
    <hyperlink ref="G15" location="'260321'!G15" tooltip="Click to drilldown" display="'260321'!G15" xr:uid="{00000000-0004-0000-0B00-000029000000}"/>
    <hyperlink ref="H15" location="'260321'!H15" tooltip="Click to drilldown" display="'260321'!H15" xr:uid="{00000000-0004-0000-0B00-00002A000000}"/>
    <hyperlink ref="I15" location="'260321'!I15" tooltip="Click to drilldown" display="'260321'!I15" xr:uid="{00000000-0004-0000-0B00-00002B000000}"/>
    <hyperlink ref="J15" location="'260321'!J15" tooltip="Click to drilldown" display="'260321'!J15" xr:uid="{00000000-0004-0000-0B00-00002C000000}"/>
    <hyperlink ref="K15" location="'260321'!K15" tooltip="Click to drilldown" display="'260321'!K15" xr:uid="{00000000-0004-0000-0B00-00002D000000}"/>
    <hyperlink ref="L15" location="'260321'!L15" tooltip="Click to drilldown" display="'260321'!L15" xr:uid="{00000000-0004-0000-0B00-00002E000000}"/>
    <hyperlink ref="M15" location="'260321'!M15" tooltip="Click to drilldown" display="'260321'!M15" xr:uid="{00000000-0004-0000-0B00-00002F000000}"/>
    <hyperlink ref="B16" location="'260321'!B16" tooltip="Click to drilldown" display="'260321'!B16" xr:uid="{00000000-0004-0000-0B00-000030000000}"/>
    <hyperlink ref="C16" location="'260321'!C16" tooltip="Click to drilldown" display="'260321'!C16" xr:uid="{00000000-0004-0000-0B00-000031000000}"/>
    <hyperlink ref="D16" location="'260321'!D16" tooltip="Click to drilldown" display="'260321'!D16" xr:uid="{00000000-0004-0000-0B00-000032000000}"/>
    <hyperlink ref="E16" location="'260321'!E16" tooltip="Click to drilldown" display="'260321'!E16" xr:uid="{00000000-0004-0000-0B00-000033000000}"/>
    <hyperlink ref="F16" location="'260321'!F16" tooltip="Click to drilldown" display="'260321'!F16" xr:uid="{00000000-0004-0000-0B00-000034000000}"/>
    <hyperlink ref="G16" location="'260321'!G16" tooltip="Click to drilldown" display="'260321'!G16" xr:uid="{00000000-0004-0000-0B00-000035000000}"/>
    <hyperlink ref="H16" location="'260321'!H16" tooltip="Click to drilldown" display="'260321'!H16" xr:uid="{00000000-0004-0000-0B00-000036000000}"/>
    <hyperlink ref="I16" location="'260321'!I16" tooltip="Click to drilldown" display="'260321'!I16" xr:uid="{00000000-0004-0000-0B00-000037000000}"/>
    <hyperlink ref="J16" location="'260321'!J16" tooltip="Click to drilldown" display="'260321'!J16" xr:uid="{00000000-0004-0000-0B00-000038000000}"/>
    <hyperlink ref="K16" location="'260321'!K16" tooltip="Click to drilldown" display="'260321'!K16" xr:uid="{00000000-0004-0000-0B00-000039000000}"/>
    <hyperlink ref="L16" location="'260321'!L16" tooltip="Click to drilldown" display="'260321'!L16" xr:uid="{00000000-0004-0000-0B00-00003A000000}"/>
    <hyperlink ref="M16" location="'260321'!M16" tooltip="Click to drilldown" display="'260321'!M16" xr:uid="{00000000-0004-0000-0B00-00003B000000}"/>
    <hyperlink ref="B17" location="'260321'!B17" tooltip="Click to drilldown" display="'260321'!B17" xr:uid="{00000000-0004-0000-0B00-00003C000000}"/>
    <hyperlink ref="C17" location="'260321'!C17" tooltip="Click to drilldown" display="'260321'!C17" xr:uid="{00000000-0004-0000-0B00-00003D000000}"/>
    <hyperlink ref="D17" location="'260321'!D17" tooltip="Click to drilldown" display="'260321'!D17" xr:uid="{00000000-0004-0000-0B00-00003E000000}"/>
    <hyperlink ref="E17" location="'260321'!E17" tooltip="Click to drilldown" display="'260321'!E17" xr:uid="{00000000-0004-0000-0B00-00003F000000}"/>
    <hyperlink ref="F17" location="'260321'!F17" tooltip="Click to drilldown" display="'260321'!F17" xr:uid="{00000000-0004-0000-0B00-000040000000}"/>
    <hyperlink ref="G17" location="'260321'!G17" tooltip="Click to drilldown" display="'260321'!G17" xr:uid="{00000000-0004-0000-0B00-000041000000}"/>
    <hyperlink ref="H17" location="'260321'!H17" tooltip="Click to drilldown" display="'260321'!H17" xr:uid="{00000000-0004-0000-0B00-000042000000}"/>
    <hyperlink ref="I17" location="'260321'!I17" tooltip="Click to drilldown" display="'260321'!I17" xr:uid="{00000000-0004-0000-0B00-000043000000}"/>
    <hyperlink ref="J17" location="'260321'!J17" tooltip="Click to drilldown" display="'260321'!J17" xr:uid="{00000000-0004-0000-0B00-000044000000}"/>
    <hyperlink ref="K17" location="'260321'!K17" tooltip="Click to drilldown" display="'260321'!K17" xr:uid="{00000000-0004-0000-0B00-000045000000}"/>
    <hyperlink ref="L17" location="'260321'!L17" tooltip="Click to drilldown" display="'260321'!L17" xr:uid="{00000000-0004-0000-0B00-000046000000}"/>
    <hyperlink ref="M17" location="'260321'!M17" tooltip="Click to drilldown" display="'260321'!M17" xr:uid="{00000000-0004-0000-0B00-000047000000}"/>
    <hyperlink ref="B21" location="'260321'!B21" tooltip="Click to drilldown" display="'260321'!B21" xr:uid="{00000000-0004-0000-0B00-000048000000}"/>
    <hyperlink ref="C21" location="'260321'!C21" tooltip="Click to drilldown" display="'260321'!C21" xr:uid="{00000000-0004-0000-0B00-000049000000}"/>
    <hyperlink ref="D21" location="'260321'!D21" tooltip="Click to drilldown" display="'260321'!D21" xr:uid="{00000000-0004-0000-0B00-00004A000000}"/>
    <hyperlink ref="E21" location="'260321'!E21" tooltip="Click to drilldown" display="'260321'!E21" xr:uid="{00000000-0004-0000-0B00-00004B000000}"/>
    <hyperlink ref="F21" location="'260321'!F21" tooltip="Click to drilldown" display="'260321'!F21" xr:uid="{00000000-0004-0000-0B00-00004C000000}"/>
    <hyperlink ref="G21" location="'260321'!G21" tooltip="Click to drilldown" display="'260321'!G21" xr:uid="{00000000-0004-0000-0B00-00004D000000}"/>
    <hyperlink ref="H21" location="'260321'!H21" tooltip="Click to drilldown" display="'260321'!H21" xr:uid="{00000000-0004-0000-0B00-00004E000000}"/>
    <hyperlink ref="I21" location="'260321'!I21" tooltip="Click to drilldown" display="'260321'!I21" xr:uid="{00000000-0004-0000-0B00-00004F000000}"/>
    <hyperlink ref="J21" location="'260321'!J21" tooltip="Click to drilldown" display="'260321'!J21" xr:uid="{00000000-0004-0000-0B00-000050000000}"/>
    <hyperlink ref="K21" location="'260321'!K21" tooltip="Click to drilldown" display="'260321'!K21" xr:uid="{00000000-0004-0000-0B00-000051000000}"/>
    <hyperlink ref="L21" location="'260321'!L21" tooltip="Click to drilldown" display="'260321'!L21" xr:uid="{00000000-0004-0000-0B00-000052000000}"/>
    <hyperlink ref="M21" location="'260321'!M21" tooltip="Click to drilldown" display="'260321'!M21" xr:uid="{00000000-0004-0000-0B00-000053000000}"/>
    <hyperlink ref="B22" location="'260321'!B22" tooltip="Click to drilldown" display="'260321'!B22" xr:uid="{00000000-0004-0000-0B00-000054000000}"/>
    <hyperlink ref="C22" location="'260321'!C22" tooltip="Click to drilldown" display="'260321'!C22" xr:uid="{00000000-0004-0000-0B00-000055000000}"/>
    <hyperlink ref="D22" location="'260321'!D22" tooltip="Click to drilldown" display="'260321'!D22" xr:uid="{00000000-0004-0000-0B00-000056000000}"/>
    <hyperlink ref="E22" location="'260321'!E22" tooltip="Click to drilldown" display="'260321'!E22" xr:uid="{00000000-0004-0000-0B00-000057000000}"/>
    <hyperlink ref="F22" location="'260321'!F22" tooltip="Click to drilldown" display="'260321'!F22" xr:uid="{00000000-0004-0000-0B00-000058000000}"/>
    <hyperlink ref="G22" location="'260321'!G22" tooltip="Click to drilldown" display="'260321'!G22" xr:uid="{00000000-0004-0000-0B00-000059000000}"/>
    <hyperlink ref="H22" location="'260321'!H22" tooltip="Click to drilldown" display="'260321'!H22" xr:uid="{00000000-0004-0000-0B00-00005A000000}"/>
    <hyperlink ref="I22" location="'260321'!I22" tooltip="Click to drilldown" display="'260321'!I22" xr:uid="{00000000-0004-0000-0B00-00005B000000}"/>
    <hyperlink ref="J22" location="'260321'!J22" tooltip="Click to drilldown" display="'260321'!J22" xr:uid="{00000000-0004-0000-0B00-00005C000000}"/>
    <hyperlink ref="K22" location="'260321'!K22" tooltip="Click to drilldown" display="'260321'!K22" xr:uid="{00000000-0004-0000-0B00-00005D000000}"/>
    <hyperlink ref="L22" location="'260321'!L22" tooltip="Click to drilldown" display="'260321'!L22" xr:uid="{00000000-0004-0000-0B00-00005E000000}"/>
    <hyperlink ref="M22" location="'260321'!M22" tooltip="Click to drilldown" display="'260321'!M22" xr:uid="{00000000-0004-0000-0B00-00005F000000}"/>
    <hyperlink ref="B23" location="'260321'!B23" tooltip="Click to drilldown" display="'260321'!B23" xr:uid="{00000000-0004-0000-0B00-000060000000}"/>
    <hyperlink ref="C23" location="'260321'!C23" tooltip="Click to drilldown" display="'260321'!C23" xr:uid="{00000000-0004-0000-0B00-000061000000}"/>
    <hyperlink ref="D23" location="'260321'!D23" tooltip="Click to drilldown" display="'260321'!D23" xr:uid="{00000000-0004-0000-0B00-000062000000}"/>
    <hyperlink ref="E23" location="'260321'!E23" tooltip="Click to drilldown" display="'260321'!E23" xr:uid="{00000000-0004-0000-0B00-000063000000}"/>
    <hyperlink ref="F23" location="'260321'!F23" tooltip="Click to drilldown" display="'260321'!F23" xr:uid="{00000000-0004-0000-0B00-000064000000}"/>
    <hyperlink ref="G23" location="'260321'!G23" tooltip="Click to drilldown" display="'260321'!G23" xr:uid="{00000000-0004-0000-0B00-000065000000}"/>
    <hyperlink ref="H23" location="'260321'!H23" tooltip="Click to drilldown" display="'260321'!H23" xr:uid="{00000000-0004-0000-0B00-000066000000}"/>
    <hyperlink ref="I23" location="'260321'!I23" tooltip="Click to drilldown" display="'260321'!I23" xr:uid="{00000000-0004-0000-0B00-000067000000}"/>
    <hyperlink ref="J23" location="'260321'!J23" tooltip="Click to drilldown" display="'260321'!J23" xr:uid="{00000000-0004-0000-0B00-000068000000}"/>
    <hyperlink ref="K23" location="'260321'!K23" tooltip="Click to drilldown" display="'260321'!K23" xr:uid="{00000000-0004-0000-0B00-000069000000}"/>
    <hyperlink ref="L23" location="'260321'!L23" tooltip="Click to drilldown" display="'260321'!L23" xr:uid="{00000000-0004-0000-0B00-00006A000000}"/>
    <hyperlink ref="M23" location="'260321'!M23" tooltip="Click to drilldown" display="'260321'!M23" xr:uid="{00000000-0004-0000-0B00-00006B000000}"/>
    <hyperlink ref="B24" location="'260321'!B24" tooltip="Click to drilldown" display="'260321'!B24" xr:uid="{00000000-0004-0000-0B00-00006C000000}"/>
    <hyperlink ref="C24" location="'260321'!C24" tooltip="Click to drilldown" display="'260321'!C24" xr:uid="{00000000-0004-0000-0B00-00006D000000}"/>
    <hyperlink ref="D24" location="'260321'!D24" tooltip="Click to drilldown" display="'260321'!D24" xr:uid="{00000000-0004-0000-0B00-00006E000000}"/>
    <hyperlink ref="E24" location="'260321'!E24" tooltip="Click to drilldown" display="'260321'!E24" xr:uid="{00000000-0004-0000-0B00-00006F000000}"/>
    <hyperlink ref="F24" location="'260321'!F24" tooltip="Click to drilldown" display="'260321'!F24" xr:uid="{00000000-0004-0000-0B00-000070000000}"/>
    <hyperlink ref="G24" location="'260321'!G24" tooltip="Click to drilldown" display="'260321'!G24" xr:uid="{00000000-0004-0000-0B00-000071000000}"/>
    <hyperlink ref="H24" location="'260321'!H24" tooltip="Click to drilldown" display="'260321'!H24" xr:uid="{00000000-0004-0000-0B00-000072000000}"/>
    <hyperlink ref="I24" location="'260321'!I24" tooltip="Click to drilldown" display="'260321'!I24" xr:uid="{00000000-0004-0000-0B00-000073000000}"/>
    <hyperlink ref="J24" location="'260321'!J24" tooltip="Click to drilldown" display="'260321'!J24" xr:uid="{00000000-0004-0000-0B00-000074000000}"/>
    <hyperlink ref="K24" location="'260321'!K24" tooltip="Click to drilldown" display="'260321'!K24" xr:uid="{00000000-0004-0000-0B00-000075000000}"/>
    <hyperlink ref="L24" location="'260321'!L24" tooltip="Click to drilldown" display="'260321'!L24" xr:uid="{00000000-0004-0000-0B00-000076000000}"/>
    <hyperlink ref="M24" location="'260321'!M24" tooltip="Click to drilldown" display="'260321'!M24" xr:uid="{00000000-0004-0000-0B00-000077000000}"/>
    <hyperlink ref="B25" location="'260321'!B25" tooltip="Click to drilldown" display="'260321'!B25" xr:uid="{00000000-0004-0000-0B00-000078000000}"/>
    <hyperlink ref="C25" location="'260321'!C25" tooltip="Click to drilldown" display="'260321'!C25" xr:uid="{00000000-0004-0000-0B00-000079000000}"/>
    <hyperlink ref="D25" location="'260321'!D25" tooltip="Click to drilldown" display="'260321'!D25" xr:uid="{00000000-0004-0000-0B00-00007A000000}"/>
    <hyperlink ref="E25" location="'260321'!E25" tooltip="Click to drilldown" display="'260321'!E25" xr:uid="{00000000-0004-0000-0B00-00007B000000}"/>
    <hyperlink ref="F25" location="'260321'!F25" tooltip="Click to drilldown" display="'260321'!F25" xr:uid="{00000000-0004-0000-0B00-00007C000000}"/>
    <hyperlink ref="G25" location="'260321'!G25" tooltip="Click to drilldown" display="'260321'!G25" xr:uid="{00000000-0004-0000-0B00-00007D000000}"/>
    <hyperlink ref="H25" location="'260321'!H25" tooltip="Click to drilldown" display="'260321'!H25" xr:uid="{00000000-0004-0000-0B00-00007E000000}"/>
    <hyperlink ref="I25" location="'260321'!I25" tooltip="Click to drilldown" display="'260321'!I25" xr:uid="{00000000-0004-0000-0B00-00007F000000}"/>
    <hyperlink ref="J25" location="'260321'!J25" tooltip="Click to drilldown" display="'260321'!J25" xr:uid="{00000000-0004-0000-0B00-000080000000}"/>
    <hyperlink ref="K25" location="'260321'!K25" tooltip="Click to drilldown" display="'260321'!K25" xr:uid="{00000000-0004-0000-0B00-000081000000}"/>
    <hyperlink ref="L25" location="'260321'!L25" tooltip="Click to drilldown" display="'260321'!L25" xr:uid="{00000000-0004-0000-0B00-000082000000}"/>
    <hyperlink ref="M25" location="'260321'!M25" tooltip="Click to drilldown" display="'260321'!M25" xr:uid="{00000000-0004-0000-0B00-000083000000}"/>
    <hyperlink ref="B26" location="'260321'!B26" tooltip="Click to drilldown" display="'260321'!B26" xr:uid="{00000000-0004-0000-0B00-000084000000}"/>
    <hyperlink ref="C26" location="'260321'!C26" tooltip="Click to drilldown" display="'260321'!C26" xr:uid="{00000000-0004-0000-0B00-000085000000}"/>
    <hyperlink ref="D26" location="'260321'!D26" tooltip="Click to drilldown" display="'260321'!D26" xr:uid="{00000000-0004-0000-0B00-000086000000}"/>
    <hyperlink ref="E26" location="'260321'!E26" tooltip="Click to drilldown" display="'260321'!E26" xr:uid="{00000000-0004-0000-0B00-000087000000}"/>
    <hyperlink ref="F26" location="'260321'!F26" tooltip="Click to drilldown" display="'260321'!F26" xr:uid="{00000000-0004-0000-0B00-000088000000}"/>
    <hyperlink ref="G26" location="'260321'!G26" tooltip="Click to drilldown" display="'260321'!G26" xr:uid="{00000000-0004-0000-0B00-000089000000}"/>
    <hyperlink ref="H26" location="'260321'!H26" tooltip="Click to drilldown" display="'260321'!H26" xr:uid="{00000000-0004-0000-0B00-00008A000000}"/>
    <hyperlink ref="I26" location="'260321'!I26" tooltip="Click to drilldown" display="'260321'!I26" xr:uid="{00000000-0004-0000-0B00-00008B000000}"/>
    <hyperlink ref="J26" location="'260321'!J26" tooltip="Click to drilldown" display="'260321'!J26" xr:uid="{00000000-0004-0000-0B00-00008C000000}"/>
    <hyperlink ref="K26" location="'260321'!K26" tooltip="Click to drilldown" display="'260321'!K26" xr:uid="{00000000-0004-0000-0B00-00008D000000}"/>
    <hyperlink ref="L26" location="'260321'!L26" tooltip="Click to drilldown" display="'260321'!L26" xr:uid="{00000000-0004-0000-0B00-00008E000000}"/>
    <hyperlink ref="M26" location="'260321'!M26" tooltip="Click to drilldown" display="'260321'!M26" xr:uid="{00000000-0004-0000-0B00-00008F000000}"/>
    <hyperlink ref="B31" location="'260321'!B31" tooltip="Click to drilldown" display="'260321'!B31" xr:uid="{00000000-0004-0000-0B00-000090000000}"/>
    <hyperlink ref="C31" location="'260321'!C31" tooltip="Click to drilldown" display="'260321'!C31" xr:uid="{00000000-0004-0000-0B00-000091000000}"/>
    <hyperlink ref="D31" location="'260321'!D31" tooltip="Click to drilldown" display="'260321'!D31" xr:uid="{00000000-0004-0000-0B00-000092000000}"/>
    <hyperlink ref="E31" location="'260321'!E31" tooltip="Click to drilldown" display="'260321'!E31" xr:uid="{00000000-0004-0000-0B00-000093000000}"/>
    <hyperlink ref="F31" location="'260321'!F31" tooltip="Click to drilldown" display="'260321'!F31" xr:uid="{00000000-0004-0000-0B00-000094000000}"/>
    <hyperlink ref="G31" location="'260321'!G31" tooltip="Click to drilldown" display="'260321'!G31" xr:uid="{00000000-0004-0000-0B00-000095000000}"/>
    <hyperlink ref="H31" location="'260321'!H31" tooltip="Click to drilldown" display="'260321'!H31" xr:uid="{00000000-0004-0000-0B00-000096000000}"/>
    <hyperlink ref="I31" location="'260321'!I31" tooltip="Click to drilldown" display="'260321'!I31" xr:uid="{00000000-0004-0000-0B00-000097000000}"/>
    <hyperlink ref="J31" location="'260321'!J31" tooltip="Click to drilldown" display="'260321'!J31" xr:uid="{00000000-0004-0000-0B00-000098000000}"/>
    <hyperlink ref="K31" location="'260321'!K31" tooltip="Click to drilldown" display="'260321'!K31" xr:uid="{00000000-0004-0000-0B00-000099000000}"/>
    <hyperlink ref="L31" location="'260321'!L31" tooltip="Click to drilldown" display="'260321'!L31" xr:uid="{00000000-0004-0000-0B00-00009A000000}"/>
    <hyperlink ref="M31" location="'260321'!M31" tooltip="Click to drilldown" display="'260321'!M31" xr:uid="{00000000-0004-0000-0B00-00009B000000}"/>
    <hyperlink ref="B37" location="'260321'!B37" tooltip="Click to drilldown" display="'260321'!B37" xr:uid="{00000000-0004-0000-0B00-00009C000000}"/>
    <hyperlink ref="C37" location="'260321'!C37" tooltip="Click to drilldown" display="'260321'!C37" xr:uid="{00000000-0004-0000-0B00-00009D000000}"/>
    <hyperlink ref="D37" location="'260321'!D37" tooltip="Click to drilldown" display="'260321'!D37" xr:uid="{00000000-0004-0000-0B00-00009E000000}"/>
    <hyperlink ref="E37" location="'260321'!E37" tooltip="Click to drilldown" display="'260321'!E37" xr:uid="{00000000-0004-0000-0B00-00009F000000}"/>
    <hyperlink ref="F37" location="'260321'!F37" tooltip="Click to drilldown" display="'260321'!F37" xr:uid="{00000000-0004-0000-0B00-0000A0000000}"/>
    <hyperlink ref="G37" location="'260321'!G37" tooltip="Click to drilldown" display="'260321'!G37" xr:uid="{00000000-0004-0000-0B00-0000A1000000}"/>
    <hyperlink ref="H37" location="'260321'!H37" tooltip="Click to drilldown" display="'260321'!H37" xr:uid="{00000000-0004-0000-0B00-0000A2000000}"/>
    <hyperlink ref="I37" location="'260321'!I37" tooltip="Click to drilldown" display="'260321'!I37" xr:uid="{00000000-0004-0000-0B00-0000A3000000}"/>
    <hyperlink ref="J37" location="'260321'!J37" tooltip="Click to drilldown" display="'260321'!J37" xr:uid="{00000000-0004-0000-0B00-0000A4000000}"/>
    <hyperlink ref="K37" location="'260321'!K37" tooltip="Click to drilldown" display="'260321'!K37" xr:uid="{00000000-0004-0000-0B00-0000A5000000}"/>
    <hyperlink ref="L37" location="'260321'!L37" tooltip="Click to drilldown" display="'260321'!L37" xr:uid="{00000000-0004-0000-0B00-0000A6000000}"/>
    <hyperlink ref="M37" location="'260321'!M37" tooltip="Click to drilldown" display="'260321'!M37" xr:uid="{00000000-0004-0000-0B00-0000A7000000}"/>
    <hyperlink ref="B41" location="'260321'!B41" tooltip="Click to drilldown" display="'260321'!B41" xr:uid="{00000000-0004-0000-0B00-0000A8000000}"/>
    <hyperlink ref="C41" location="'260321'!C41" tooltip="Click to drilldown" display="'260321'!C41" xr:uid="{00000000-0004-0000-0B00-0000A9000000}"/>
    <hyperlink ref="D41" location="'260321'!D41" tooltip="Click to drilldown" display="'260321'!D41" xr:uid="{00000000-0004-0000-0B00-0000AA000000}"/>
    <hyperlink ref="E41" location="'260321'!E41" tooltip="Click to drilldown" display="'260321'!E41" xr:uid="{00000000-0004-0000-0B00-0000AB000000}"/>
    <hyperlink ref="F41" location="'260321'!F41" tooltip="Click to drilldown" display="'260321'!F41" xr:uid="{00000000-0004-0000-0B00-0000AC000000}"/>
    <hyperlink ref="G41" location="'260321'!G41" tooltip="Click to drilldown" display="'260321'!G41" xr:uid="{00000000-0004-0000-0B00-0000AD000000}"/>
    <hyperlink ref="H41" location="'260321'!H41" tooltip="Click to drilldown" display="'260321'!H41" xr:uid="{00000000-0004-0000-0B00-0000AE000000}"/>
    <hyperlink ref="I41" location="'260321'!I41" tooltip="Click to drilldown" display="'260321'!I41" xr:uid="{00000000-0004-0000-0B00-0000AF000000}"/>
    <hyperlink ref="J41" location="'260321'!J41" tooltip="Click to drilldown" display="'260321'!J41" xr:uid="{00000000-0004-0000-0B00-0000B0000000}"/>
    <hyperlink ref="K41" location="'260321'!K41" tooltip="Click to drilldown" display="'260321'!K41" xr:uid="{00000000-0004-0000-0B00-0000B1000000}"/>
    <hyperlink ref="L41" location="'260321'!L41" tooltip="Click to drilldown" display="'260321'!L41" xr:uid="{00000000-0004-0000-0B00-0000B2000000}"/>
    <hyperlink ref="M41" location="'260321'!M41" tooltip="Click to drilldown" display="'260321'!M41" xr:uid="{00000000-0004-0000-0B00-0000B3000000}"/>
    <hyperlink ref="B42" location="'260321'!B42" tooltip="Click to drilldown" display="'260321'!B42" xr:uid="{00000000-0004-0000-0B00-0000B4000000}"/>
    <hyperlink ref="C42" location="'260321'!C42" tooltip="Click to drilldown" display="'260321'!C42" xr:uid="{00000000-0004-0000-0B00-0000B5000000}"/>
    <hyperlink ref="D42" location="'260321'!D42" tooltip="Click to drilldown" display="'260321'!D42" xr:uid="{00000000-0004-0000-0B00-0000B6000000}"/>
    <hyperlink ref="E42" location="'260321'!E42" tooltip="Click to drilldown" display="'260321'!E42" xr:uid="{00000000-0004-0000-0B00-0000B7000000}"/>
    <hyperlink ref="F42" location="'260321'!F42" tooltip="Click to drilldown" display="'260321'!F42" xr:uid="{00000000-0004-0000-0B00-0000B8000000}"/>
    <hyperlink ref="G42" location="'260321'!G42" tooltip="Click to drilldown" display="'260321'!G42" xr:uid="{00000000-0004-0000-0B00-0000B9000000}"/>
    <hyperlink ref="H42" location="'260321'!H42" tooltip="Click to drilldown" display="'260321'!H42" xr:uid="{00000000-0004-0000-0B00-0000BA000000}"/>
    <hyperlink ref="I42" location="'260321'!I42" tooltip="Click to drilldown" display="'260321'!I42" xr:uid="{00000000-0004-0000-0B00-0000BB000000}"/>
    <hyperlink ref="J42" location="'260321'!J42" tooltip="Click to drilldown" display="'260321'!J42" xr:uid="{00000000-0004-0000-0B00-0000BC000000}"/>
    <hyperlink ref="K42" location="'260321'!K42" tooltip="Click to drilldown" display="'260321'!K42" xr:uid="{00000000-0004-0000-0B00-0000BD000000}"/>
    <hyperlink ref="L42" location="'260321'!L42" tooltip="Click to drilldown" display="'260321'!L42" xr:uid="{00000000-0004-0000-0B00-0000BE000000}"/>
    <hyperlink ref="M42" location="'260321'!M42" tooltip="Click to drilldown" display="'260321'!M42" xr:uid="{00000000-0004-0000-0B00-0000BF000000}"/>
    <hyperlink ref="B46" location="'260321'!B46" tooltip="Click to drilldown" display="'260321'!B46" xr:uid="{00000000-0004-0000-0B00-0000C0000000}"/>
    <hyperlink ref="C46" location="'260321'!C46" tooltip="Click to drilldown" display="'260321'!C46" xr:uid="{00000000-0004-0000-0B00-0000C1000000}"/>
    <hyperlink ref="D46" location="'260321'!D46" tooltip="Click to drilldown" display="'260321'!D46" xr:uid="{00000000-0004-0000-0B00-0000C2000000}"/>
    <hyperlink ref="E46" location="'260321'!E46" tooltip="Click to drilldown" display="'260321'!E46" xr:uid="{00000000-0004-0000-0B00-0000C3000000}"/>
    <hyperlink ref="F46" location="'260321'!F46" tooltip="Click to drilldown" display="'260321'!F46" xr:uid="{00000000-0004-0000-0B00-0000C4000000}"/>
    <hyperlink ref="G46" location="'260321'!G46" tooltip="Click to drilldown" display="'260321'!G46" xr:uid="{00000000-0004-0000-0B00-0000C5000000}"/>
    <hyperlink ref="H46" location="'260321'!H46" tooltip="Click to drilldown" display="'260321'!H46" xr:uid="{00000000-0004-0000-0B00-0000C6000000}"/>
    <hyperlink ref="I46" location="'260321'!I46" tooltip="Click to drilldown" display="'260321'!I46" xr:uid="{00000000-0004-0000-0B00-0000C7000000}"/>
    <hyperlink ref="J46" location="'260321'!J46" tooltip="Click to drilldown" display="'260321'!J46" xr:uid="{00000000-0004-0000-0B00-0000C8000000}"/>
    <hyperlink ref="K46" location="'260321'!K46" tooltip="Click to drilldown" display="'260321'!K46" xr:uid="{00000000-0004-0000-0B00-0000C9000000}"/>
    <hyperlink ref="L46" location="'260321'!L46" tooltip="Click to drilldown" display="'260321'!L46" xr:uid="{00000000-0004-0000-0B00-0000CA000000}"/>
    <hyperlink ref="M46" location="'260321'!M46" tooltip="Click to drilldown" display="'260321'!M46" xr:uid="{00000000-0004-0000-0B00-0000CB000000}"/>
    <hyperlink ref="B47" location="'260321'!B47" tooltip="Click to drilldown" display="'260321'!B47" xr:uid="{00000000-0004-0000-0B00-0000CC000000}"/>
    <hyperlink ref="C47" location="'260321'!C47" tooltip="Click to drilldown" display="'260321'!C47" xr:uid="{00000000-0004-0000-0B00-0000CD000000}"/>
    <hyperlink ref="D47" location="'260321'!D47" tooltip="Click to drilldown" display="'260321'!D47" xr:uid="{00000000-0004-0000-0B00-0000CE000000}"/>
    <hyperlink ref="E47" location="'260321'!E47" tooltip="Click to drilldown" display="'260321'!E47" xr:uid="{00000000-0004-0000-0B00-0000CF000000}"/>
    <hyperlink ref="F47" location="'260321'!F47" tooltip="Click to drilldown" display="'260321'!F47" xr:uid="{00000000-0004-0000-0B00-0000D0000000}"/>
    <hyperlink ref="G47" location="'260321'!G47" tooltip="Click to drilldown" display="'260321'!G47" xr:uid="{00000000-0004-0000-0B00-0000D1000000}"/>
    <hyperlink ref="H47" location="'260321'!H47" tooltip="Click to drilldown" display="'260321'!H47" xr:uid="{00000000-0004-0000-0B00-0000D2000000}"/>
    <hyperlink ref="I47" location="'260321'!I47" tooltip="Click to drilldown" display="'260321'!I47" xr:uid="{00000000-0004-0000-0B00-0000D3000000}"/>
    <hyperlink ref="J47" location="'260321'!J47" tooltip="Click to drilldown" display="'260321'!J47" xr:uid="{00000000-0004-0000-0B00-0000D4000000}"/>
    <hyperlink ref="K47" location="'260321'!K47" tooltip="Click to drilldown" display="'260321'!K47" xr:uid="{00000000-0004-0000-0B00-0000D5000000}"/>
    <hyperlink ref="L47" location="'260321'!L47" tooltip="Click to drilldown" display="'260321'!L47" xr:uid="{00000000-0004-0000-0B00-0000D6000000}"/>
    <hyperlink ref="M47" location="'260321'!M47" tooltip="Click to drilldown" display="'260321'!M47" xr:uid="{00000000-0004-0000-0B00-0000D7000000}"/>
    <hyperlink ref="B48" location="'260321'!B48" tooltip="Click to drilldown" display="'260321'!B48" xr:uid="{00000000-0004-0000-0B00-0000D8000000}"/>
    <hyperlink ref="C48" location="'260321'!C48" tooltip="Click to drilldown" display="'260321'!C48" xr:uid="{00000000-0004-0000-0B00-0000D9000000}"/>
    <hyperlink ref="D48" location="'260321'!D48" tooltip="Click to drilldown" display="'260321'!D48" xr:uid="{00000000-0004-0000-0B00-0000DA000000}"/>
    <hyperlink ref="E48" location="'260321'!E48" tooltip="Click to drilldown" display="'260321'!E48" xr:uid="{00000000-0004-0000-0B00-0000DB000000}"/>
    <hyperlink ref="F48" location="'260321'!F48" tooltip="Click to drilldown" display="'260321'!F48" xr:uid="{00000000-0004-0000-0B00-0000DC000000}"/>
    <hyperlink ref="G48" location="'260321'!G48" tooltip="Click to drilldown" display="'260321'!G48" xr:uid="{00000000-0004-0000-0B00-0000DD000000}"/>
    <hyperlink ref="H48" location="'260321'!H48" tooltip="Click to drilldown" display="'260321'!H48" xr:uid="{00000000-0004-0000-0B00-0000DE000000}"/>
    <hyperlink ref="I48" location="'260321'!I48" tooltip="Click to drilldown" display="'260321'!I48" xr:uid="{00000000-0004-0000-0B00-0000DF000000}"/>
    <hyperlink ref="J48" location="'260321'!J48" tooltip="Click to drilldown" display="'260321'!J48" xr:uid="{00000000-0004-0000-0B00-0000E0000000}"/>
    <hyperlink ref="K48" location="'260321'!K48" tooltip="Click to drilldown" display="'260321'!K48" xr:uid="{00000000-0004-0000-0B00-0000E1000000}"/>
    <hyperlink ref="L48" location="'260321'!L48" tooltip="Click to drilldown" display="'260321'!L48" xr:uid="{00000000-0004-0000-0B00-0000E2000000}"/>
    <hyperlink ref="M48" location="'260321'!M48" tooltip="Click to drilldown" display="'260321'!M48" xr:uid="{00000000-0004-0000-0B00-0000E3000000}"/>
    <hyperlink ref="B53" location="'260321'!B53" tooltip="Click to drilldown" display="'260321'!B53" xr:uid="{00000000-0004-0000-0B00-0000E4000000}"/>
    <hyperlink ref="C53" location="'260321'!C53" tooltip="Click to drilldown" display="'260321'!C53" xr:uid="{00000000-0004-0000-0B00-0000E5000000}"/>
    <hyperlink ref="D53" location="'260321'!D53" tooltip="Click to drilldown" display="'260321'!D53" xr:uid="{00000000-0004-0000-0B00-0000E6000000}"/>
    <hyperlink ref="E53" location="'260321'!E53" tooltip="Click to drilldown" display="'260321'!E53" xr:uid="{00000000-0004-0000-0B00-0000E7000000}"/>
    <hyperlink ref="F53" location="'260321'!F53" tooltip="Click to drilldown" display="'260321'!F53" xr:uid="{00000000-0004-0000-0B00-0000E8000000}"/>
    <hyperlink ref="G53" location="'260321'!G53" tooltip="Click to drilldown" display="'260321'!G53" xr:uid="{00000000-0004-0000-0B00-0000E9000000}"/>
    <hyperlink ref="H53" location="'260321'!H53" tooltip="Click to drilldown" display="'260321'!H53" xr:uid="{00000000-0004-0000-0B00-0000EA000000}"/>
    <hyperlink ref="I53" location="'260321'!I53" tooltip="Click to drilldown" display="'260321'!I53" xr:uid="{00000000-0004-0000-0B00-0000EB000000}"/>
    <hyperlink ref="J53" location="'260321'!J53" tooltip="Click to drilldown" display="'260321'!J53" xr:uid="{00000000-0004-0000-0B00-0000EC000000}"/>
    <hyperlink ref="K53" location="'260321'!K53" tooltip="Click to drilldown" display="'260321'!K53" xr:uid="{00000000-0004-0000-0B00-0000ED000000}"/>
    <hyperlink ref="L53" location="'260321'!L53" tooltip="Click to drilldown" display="'260321'!L53" xr:uid="{00000000-0004-0000-0B00-0000EE000000}"/>
    <hyperlink ref="M53" location="'260321'!M53" tooltip="Click to drilldown" display="'260321'!M53" xr:uid="{00000000-0004-0000-0B00-0000EF000000}"/>
    <hyperlink ref="B54" location="'260321'!B54" tooltip="Click to drilldown" display="'260321'!B54" xr:uid="{00000000-0004-0000-0B00-0000F0000000}"/>
    <hyperlink ref="C54" location="'260321'!C54" tooltip="Click to drilldown" display="'260321'!C54" xr:uid="{00000000-0004-0000-0B00-0000F1000000}"/>
    <hyperlink ref="D54" location="'260321'!D54" tooltip="Click to drilldown" display="'260321'!D54" xr:uid="{00000000-0004-0000-0B00-0000F2000000}"/>
    <hyperlink ref="E54" location="'260321'!E54" tooltip="Click to drilldown" display="'260321'!E54" xr:uid="{00000000-0004-0000-0B00-0000F3000000}"/>
    <hyperlink ref="F54" location="'260321'!F54" tooltip="Click to drilldown" display="'260321'!F54" xr:uid="{00000000-0004-0000-0B00-0000F4000000}"/>
    <hyperlink ref="G54" location="'260321'!G54" tooltip="Click to drilldown" display="'260321'!G54" xr:uid="{00000000-0004-0000-0B00-0000F5000000}"/>
    <hyperlink ref="H54" location="'260321'!H54" tooltip="Click to drilldown" display="'260321'!H54" xr:uid="{00000000-0004-0000-0B00-0000F6000000}"/>
    <hyperlink ref="I54" location="'260321'!I54" tooltip="Click to drilldown" display="'260321'!I54" xr:uid="{00000000-0004-0000-0B00-0000F7000000}"/>
    <hyperlink ref="J54" location="'260321'!J54" tooltip="Click to drilldown" display="'260321'!J54" xr:uid="{00000000-0004-0000-0B00-0000F8000000}"/>
    <hyperlink ref="K54" location="'260321'!K54" tooltip="Click to drilldown" display="'260321'!K54" xr:uid="{00000000-0004-0000-0B00-0000F9000000}"/>
    <hyperlink ref="L54" location="'260321'!L54" tooltip="Click to drilldown" display="'260321'!L54" xr:uid="{00000000-0004-0000-0B00-0000FA000000}"/>
    <hyperlink ref="M54" location="'260321'!M54" tooltip="Click to drilldown" display="'260321'!M54" xr:uid="{00000000-0004-0000-0B00-0000FB000000}"/>
    <hyperlink ref="B55" location="'260321'!B55" tooltip="Click to drilldown" display="'260321'!B55" xr:uid="{00000000-0004-0000-0B00-0000FC000000}"/>
    <hyperlink ref="C55" location="'260321'!C55" tooltip="Click to drilldown" display="'260321'!C55" xr:uid="{00000000-0004-0000-0B00-0000FD000000}"/>
    <hyperlink ref="D55" location="'260321'!D55" tooltip="Click to drilldown" display="'260321'!D55" xr:uid="{00000000-0004-0000-0B00-0000FE000000}"/>
    <hyperlink ref="E55" location="'260321'!E55" tooltip="Click to drilldown" display="'260321'!E55" xr:uid="{00000000-0004-0000-0B00-0000FF000000}"/>
    <hyperlink ref="F55" location="'260321'!F55" tooltip="Click to drilldown" display="'260321'!F55" xr:uid="{00000000-0004-0000-0B00-000000010000}"/>
    <hyperlink ref="G55" location="'260321'!G55" tooltip="Click to drilldown" display="'260321'!G55" xr:uid="{00000000-0004-0000-0B00-000001010000}"/>
    <hyperlink ref="H55" location="'260321'!H55" tooltip="Click to drilldown" display="'260321'!H55" xr:uid="{00000000-0004-0000-0B00-000002010000}"/>
    <hyperlink ref="I55" location="'260321'!I55" tooltip="Click to drilldown" display="'260321'!I55" xr:uid="{00000000-0004-0000-0B00-000003010000}"/>
    <hyperlink ref="J55" location="'260321'!J55" tooltip="Click to drilldown" display="'260321'!J55" xr:uid="{00000000-0004-0000-0B00-000004010000}"/>
    <hyperlink ref="K55" location="'260321'!K55" tooltip="Click to drilldown" display="'260321'!K55" xr:uid="{00000000-0004-0000-0B00-000005010000}"/>
    <hyperlink ref="L55" location="'260321'!L55" tooltip="Click to drilldown" display="'260321'!L55" xr:uid="{00000000-0004-0000-0B00-000006010000}"/>
    <hyperlink ref="M55" location="'260321'!M55" tooltip="Click to drilldown" display="'260321'!M55" xr:uid="{00000000-0004-0000-0B00-000007010000}"/>
    <hyperlink ref="B56" location="'260321'!B56" tooltip="Click to drilldown" display="'260321'!B56" xr:uid="{00000000-0004-0000-0B00-000008010000}"/>
    <hyperlink ref="C56" location="'260321'!C56" tooltip="Click to drilldown" display="'260321'!C56" xr:uid="{00000000-0004-0000-0B00-000009010000}"/>
    <hyperlink ref="D56" location="'260321'!D56" tooltip="Click to drilldown" display="'260321'!D56" xr:uid="{00000000-0004-0000-0B00-00000A010000}"/>
    <hyperlink ref="E56" location="'260321'!E56" tooltip="Click to drilldown" display="'260321'!E56" xr:uid="{00000000-0004-0000-0B00-00000B010000}"/>
    <hyperlink ref="F56" location="'260321'!F56" tooltip="Click to drilldown" display="'260321'!F56" xr:uid="{00000000-0004-0000-0B00-00000C010000}"/>
    <hyperlink ref="G56" location="'260321'!G56" tooltip="Click to drilldown" display="'260321'!G56" xr:uid="{00000000-0004-0000-0B00-00000D010000}"/>
    <hyperlink ref="H56" location="'260321'!H56" tooltip="Click to drilldown" display="'260321'!H56" xr:uid="{00000000-0004-0000-0B00-00000E010000}"/>
    <hyperlink ref="I56" location="'260321'!I56" tooltip="Click to drilldown" display="'260321'!I56" xr:uid="{00000000-0004-0000-0B00-00000F010000}"/>
    <hyperlink ref="J56" location="'260321'!J56" tooltip="Click to drilldown" display="'260321'!J56" xr:uid="{00000000-0004-0000-0B00-000010010000}"/>
    <hyperlink ref="K56" location="'260321'!K56" tooltip="Click to drilldown" display="'260321'!K56" xr:uid="{00000000-0004-0000-0B00-000011010000}"/>
    <hyperlink ref="L56" location="'260321'!L56" tooltip="Click to drilldown" display="'260321'!L56" xr:uid="{00000000-0004-0000-0B00-000012010000}"/>
    <hyperlink ref="M56" location="'260321'!M56" tooltip="Click to drilldown" display="'260321'!M56" xr:uid="{00000000-0004-0000-0B00-000013010000}"/>
    <hyperlink ref="B57" location="'260321'!B57" tooltip="Click to drilldown" display="'260321'!B57" xr:uid="{00000000-0004-0000-0B00-000014010000}"/>
    <hyperlink ref="C57" location="'260321'!C57" tooltip="Click to drilldown" display="'260321'!C57" xr:uid="{00000000-0004-0000-0B00-000015010000}"/>
    <hyperlink ref="D57" location="'260321'!D57" tooltip="Click to drilldown" display="'260321'!D57" xr:uid="{00000000-0004-0000-0B00-000016010000}"/>
    <hyperlink ref="E57" location="'260321'!E57" tooltip="Click to drilldown" display="'260321'!E57" xr:uid="{00000000-0004-0000-0B00-000017010000}"/>
    <hyperlink ref="F57" location="'260321'!F57" tooltip="Click to drilldown" display="'260321'!F57" xr:uid="{00000000-0004-0000-0B00-000018010000}"/>
    <hyperlink ref="G57" location="'260321'!G57" tooltip="Click to drilldown" display="'260321'!G57" xr:uid="{00000000-0004-0000-0B00-000019010000}"/>
    <hyperlink ref="H57" location="'260321'!H57" tooltip="Click to drilldown" display="'260321'!H57" xr:uid="{00000000-0004-0000-0B00-00001A010000}"/>
    <hyperlink ref="I57" location="'260321'!I57" tooltip="Click to drilldown" display="'260321'!I57" xr:uid="{00000000-0004-0000-0B00-00001B010000}"/>
    <hyperlink ref="J57" location="'260321'!J57" tooltip="Click to drilldown" display="'260321'!J57" xr:uid="{00000000-0004-0000-0B00-00001C010000}"/>
    <hyperlink ref="K57" location="'260321'!K57" tooltip="Click to drilldown" display="'260321'!K57" xr:uid="{00000000-0004-0000-0B00-00001D010000}"/>
    <hyperlink ref="L57" location="'260321'!L57" tooltip="Click to drilldown" display="'260321'!L57" xr:uid="{00000000-0004-0000-0B00-00001E010000}"/>
    <hyperlink ref="M57" location="'260321'!M57" tooltip="Click to drilldown" display="'260321'!M57" xr:uid="{00000000-0004-0000-0B00-00001F010000}"/>
    <hyperlink ref="B58" location="'260321'!B58" tooltip="Click to drilldown" display="'260321'!B58" xr:uid="{00000000-0004-0000-0B00-000020010000}"/>
    <hyperlink ref="C58" location="'260321'!C58" tooltip="Click to drilldown" display="'260321'!C58" xr:uid="{00000000-0004-0000-0B00-000021010000}"/>
    <hyperlink ref="D58" location="'260321'!D58" tooltip="Click to drilldown" display="'260321'!D58" xr:uid="{00000000-0004-0000-0B00-000022010000}"/>
    <hyperlink ref="E58" location="'260321'!E58" tooltip="Click to drilldown" display="'260321'!E58" xr:uid="{00000000-0004-0000-0B00-000023010000}"/>
    <hyperlink ref="F58" location="'260321'!F58" tooltip="Click to drilldown" display="'260321'!F58" xr:uid="{00000000-0004-0000-0B00-000024010000}"/>
    <hyperlink ref="G58" location="'260321'!G58" tooltip="Click to drilldown" display="'260321'!G58" xr:uid="{00000000-0004-0000-0B00-000025010000}"/>
    <hyperlink ref="H58" location="'260321'!H58" tooltip="Click to drilldown" display="'260321'!H58" xr:uid="{00000000-0004-0000-0B00-000026010000}"/>
    <hyperlink ref="I58" location="'260321'!I58" tooltip="Click to drilldown" display="'260321'!I58" xr:uid="{00000000-0004-0000-0B00-000027010000}"/>
    <hyperlink ref="J58" location="'260321'!J58" tooltip="Click to drilldown" display="'260321'!J58" xr:uid="{00000000-0004-0000-0B00-000028010000}"/>
    <hyperlink ref="K58" location="'260321'!K58" tooltip="Click to drilldown" display="'260321'!K58" xr:uid="{00000000-0004-0000-0B00-000029010000}"/>
    <hyperlink ref="L58" location="'260321'!L58" tooltip="Click to drilldown" display="'260321'!L58" xr:uid="{00000000-0004-0000-0B00-00002A010000}"/>
    <hyperlink ref="M58" location="'260321'!M58" tooltip="Click to drilldown" display="'260321'!M58" xr:uid="{00000000-0004-0000-0B00-00002B010000}"/>
    <hyperlink ref="B70" location="'260321'!B70" tooltip="Click to drilldown" display="'260321'!B70" xr:uid="{00000000-0004-0000-0B00-00002C010000}"/>
    <hyperlink ref="C70" location="'260321'!C70" tooltip="Click to drilldown" display="'260321'!C70" xr:uid="{00000000-0004-0000-0B00-00002D010000}"/>
    <hyperlink ref="D70" location="'260321'!D70" tooltip="Click to drilldown" display="'260321'!D70" xr:uid="{00000000-0004-0000-0B00-00002E010000}"/>
    <hyperlink ref="E70" location="'260321'!E70" tooltip="Click to drilldown" display="'260321'!E70" xr:uid="{00000000-0004-0000-0B00-00002F010000}"/>
    <hyperlink ref="F70" location="'260321'!F70" tooltip="Click to drilldown" display="'260321'!F70" xr:uid="{00000000-0004-0000-0B00-000030010000}"/>
    <hyperlink ref="G70" location="'260321'!G70" tooltip="Click to drilldown" display="'260321'!G70" xr:uid="{00000000-0004-0000-0B00-000031010000}"/>
    <hyperlink ref="H70" location="'260321'!H70" tooltip="Click to drilldown" display="'260321'!H70" xr:uid="{00000000-0004-0000-0B00-000032010000}"/>
    <hyperlink ref="I70" location="'260321'!I70" tooltip="Click to drilldown" display="'260321'!I70" xr:uid="{00000000-0004-0000-0B00-000033010000}"/>
    <hyperlink ref="J70" location="'260321'!J70" tooltip="Click to drilldown" display="'260321'!J70" xr:uid="{00000000-0004-0000-0B00-000034010000}"/>
    <hyperlink ref="K70" location="'260321'!K70" tooltip="Click to drilldown" display="'260321'!K70" xr:uid="{00000000-0004-0000-0B00-000035010000}"/>
    <hyperlink ref="L70" location="'260321'!L70" tooltip="Click to drilldown" display="'260321'!L70" xr:uid="{00000000-0004-0000-0B00-000036010000}"/>
    <hyperlink ref="M70" location="'260321'!M70" tooltip="Click to drilldown" display="'260321'!M70" xr:uid="{00000000-0004-0000-0B00-000037010000}"/>
    <hyperlink ref="B71" location="'260321'!B71" tooltip="Click to drilldown" display="'260321'!B71" xr:uid="{00000000-0004-0000-0B00-000038010000}"/>
    <hyperlink ref="C71" location="'260321'!C71" tooltip="Click to drilldown" display="'260321'!C71" xr:uid="{00000000-0004-0000-0B00-000039010000}"/>
    <hyperlink ref="D71" location="'260321'!D71" tooltip="Click to drilldown" display="'260321'!D71" xr:uid="{00000000-0004-0000-0B00-00003A010000}"/>
    <hyperlink ref="E71" location="'260321'!E71" tooltip="Click to drilldown" display="'260321'!E71" xr:uid="{00000000-0004-0000-0B00-00003B010000}"/>
    <hyperlink ref="F71" location="'260321'!F71" tooltip="Click to drilldown" display="'260321'!F71" xr:uid="{00000000-0004-0000-0B00-00003C010000}"/>
    <hyperlink ref="G71" location="'260321'!G71" tooltip="Click to drilldown" display="'260321'!G71" xr:uid="{00000000-0004-0000-0B00-00003D010000}"/>
    <hyperlink ref="H71" location="'260321'!H71" tooltip="Click to drilldown" display="'260321'!H71" xr:uid="{00000000-0004-0000-0B00-00003E010000}"/>
    <hyperlink ref="I71" location="'260321'!I71" tooltip="Click to drilldown" display="'260321'!I71" xr:uid="{00000000-0004-0000-0B00-00003F010000}"/>
    <hyperlink ref="J71" location="'260321'!J71" tooltip="Click to drilldown" display="'260321'!J71" xr:uid="{00000000-0004-0000-0B00-000040010000}"/>
    <hyperlink ref="K71" location="'260321'!K71" tooltip="Click to drilldown" display="'260321'!K71" xr:uid="{00000000-0004-0000-0B00-000041010000}"/>
    <hyperlink ref="L71" location="'260321'!L71" tooltip="Click to drilldown" display="'260321'!L71" xr:uid="{00000000-0004-0000-0B00-000042010000}"/>
    <hyperlink ref="M71" location="'260321'!M71" tooltip="Click to drilldown" display="'260321'!M71" xr:uid="{00000000-0004-0000-0B00-000043010000}"/>
    <hyperlink ref="B72" location="'260321'!B72" tooltip="Click to drilldown" display="'260321'!B72" xr:uid="{00000000-0004-0000-0B00-000044010000}"/>
    <hyperlink ref="C72" location="'260321'!C72" tooltip="Click to drilldown" display="'260321'!C72" xr:uid="{00000000-0004-0000-0B00-000045010000}"/>
    <hyperlink ref="D72" location="'260321'!D72" tooltip="Click to drilldown" display="'260321'!D72" xr:uid="{00000000-0004-0000-0B00-000046010000}"/>
    <hyperlink ref="E72" location="'260321'!E72" tooltip="Click to drilldown" display="'260321'!E72" xr:uid="{00000000-0004-0000-0B00-000047010000}"/>
    <hyperlink ref="F72" location="'260321'!F72" tooltip="Click to drilldown" display="'260321'!F72" xr:uid="{00000000-0004-0000-0B00-000048010000}"/>
    <hyperlink ref="G72" location="'260321'!G72" tooltip="Click to drilldown" display="'260321'!G72" xr:uid="{00000000-0004-0000-0B00-000049010000}"/>
    <hyperlink ref="H72" location="'260321'!H72" tooltip="Click to drilldown" display="'260321'!H72" xr:uid="{00000000-0004-0000-0B00-00004A010000}"/>
    <hyperlink ref="I72" location="'260321'!I72" tooltip="Click to drilldown" display="'260321'!I72" xr:uid="{00000000-0004-0000-0B00-00004B010000}"/>
    <hyperlink ref="J72" location="'260321'!J72" tooltip="Click to drilldown" display="'260321'!J72" xr:uid="{00000000-0004-0000-0B00-00004C010000}"/>
    <hyperlink ref="K72" location="'260321'!K72" tooltip="Click to drilldown" display="'260321'!K72" xr:uid="{00000000-0004-0000-0B00-00004D010000}"/>
    <hyperlink ref="L72" location="'260321'!L72" tooltip="Click to drilldown" display="'260321'!L72" xr:uid="{00000000-0004-0000-0B00-00004E010000}"/>
    <hyperlink ref="M72" location="'260321'!M72" tooltip="Click to drilldown" display="'260321'!M72" xr:uid="{00000000-0004-0000-0B00-00004F010000}"/>
    <hyperlink ref="B73" location="'260321'!B73" tooltip="Click to drilldown" display="'260321'!B73" xr:uid="{00000000-0004-0000-0B00-000050010000}"/>
    <hyperlink ref="C73" location="'260321'!C73" tooltip="Click to drilldown" display="'260321'!C73" xr:uid="{00000000-0004-0000-0B00-000051010000}"/>
    <hyperlink ref="D73" location="'260321'!D73" tooltip="Click to drilldown" display="'260321'!D73" xr:uid="{00000000-0004-0000-0B00-000052010000}"/>
    <hyperlink ref="E73" location="'260321'!E73" tooltip="Click to drilldown" display="'260321'!E73" xr:uid="{00000000-0004-0000-0B00-000053010000}"/>
    <hyperlink ref="F73" location="'260321'!F73" tooltip="Click to drilldown" display="'260321'!F73" xr:uid="{00000000-0004-0000-0B00-000054010000}"/>
    <hyperlink ref="G73" location="'260321'!G73" tooltip="Click to drilldown" display="'260321'!G73" xr:uid="{00000000-0004-0000-0B00-000055010000}"/>
    <hyperlink ref="H73" location="'260321'!H73" tooltip="Click to drilldown" display="'260321'!H73" xr:uid="{00000000-0004-0000-0B00-000056010000}"/>
    <hyperlink ref="I73" location="'260321'!I73" tooltip="Click to drilldown" display="'260321'!I73" xr:uid="{00000000-0004-0000-0B00-000057010000}"/>
    <hyperlink ref="J73" location="'260321'!J73" tooltip="Click to drilldown" display="'260321'!J73" xr:uid="{00000000-0004-0000-0B00-000058010000}"/>
    <hyperlink ref="K73" location="'260321'!K73" tooltip="Click to drilldown" display="'260321'!K73" xr:uid="{00000000-0004-0000-0B00-000059010000}"/>
    <hyperlink ref="L73" location="'260321'!L73" tooltip="Click to drilldown" display="'260321'!L73" xr:uid="{00000000-0004-0000-0B00-00005A010000}"/>
    <hyperlink ref="M73" location="'260321'!M73" tooltip="Click to drilldown" display="'260321'!M73" xr:uid="{00000000-0004-0000-0B00-00005B010000}"/>
    <hyperlink ref="B74" location="'260321'!B74" tooltip="Click to drilldown" display="'260321'!B74" xr:uid="{00000000-0004-0000-0B00-00005C010000}"/>
    <hyperlink ref="C74" location="'260321'!C74" tooltip="Click to drilldown" display="'260321'!C74" xr:uid="{00000000-0004-0000-0B00-00005D010000}"/>
    <hyperlink ref="D74" location="'260321'!D74" tooltip="Click to drilldown" display="'260321'!D74" xr:uid="{00000000-0004-0000-0B00-00005E010000}"/>
    <hyperlink ref="E74" location="'260321'!E74" tooltip="Click to drilldown" display="'260321'!E74" xr:uid="{00000000-0004-0000-0B00-00005F010000}"/>
    <hyperlink ref="F74" location="'260321'!F74" tooltip="Click to drilldown" display="'260321'!F74" xr:uid="{00000000-0004-0000-0B00-000060010000}"/>
    <hyperlink ref="G74" location="'260321'!G74" tooltip="Click to drilldown" display="'260321'!G74" xr:uid="{00000000-0004-0000-0B00-000061010000}"/>
    <hyperlink ref="H74" location="'260321'!H74" tooltip="Click to drilldown" display="'260321'!H74" xr:uid="{00000000-0004-0000-0B00-000062010000}"/>
    <hyperlink ref="I74" location="'260321'!I74" tooltip="Click to drilldown" display="'260321'!I74" xr:uid="{00000000-0004-0000-0B00-000063010000}"/>
    <hyperlink ref="J74" location="'260321'!J74" tooltip="Click to drilldown" display="'260321'!J74" xr:uid="{00000000-0004-0000-0B00-000064010000}"/>
    <hyperlink ref="K74" location="'260321'!K74" tooltip="Click to drilldown" display="'260321'!K74" xr:uid="{00000000-0004-0000-0B00-000065010000}"/>
    <hyperlink ref="L74" location="'260321'!L74" tooltip="Click to drilldown" display="'260321'!L74" xr:uid="{00000000-0004-0000-0B00-000066010000}"/>
    <hyperlink ref="M74" location="'260321'!M74" tooltip="Click to drilldown" display="'260321'!M74" xr:uid="{00000000-0004-0000-0B00-000067010000}"/>
    <hyperlink ref="B78" location="'260321'!B78" tooltip="Click to drilldown" display="'260321'!B78" xr:uid="{00000000-0004-0000-0B00-000068010000}"/>
    <hyperlink ref="C78" location="'260321'!C78" tooltip="Click to drilldown" display="'260321'!C78" xr:uid="{00000000-0004-0000-0B00-000069010000}"/>
    <hyperlink ref="D78" location="'260321'!D78" tooltip="Click to drilldown" display="'260321'!D78" xr:uid="{00000000-0004-0000-0B00-00006A010000}"/>
    <hyperlink ref="E78" location="'260321'!E78" tooltip="Click to drilldown" display="'260321'!E78" xr:uid="{00000000-0004-0000-0B00-00006B010000}"/>
    <hyperlink ref="F78" location="'260321'!F78" tooltip="Click to drilldown" display="'260321'!F78" xr:uid="{00000000-0004-0000-0B00-00006C010000}"/>
    <hyperlink ref="G78" location="'260321'!G78" tooltip="Click to drilldown" display="'260321'!G78" xr:uid="{00000000-0004-0000-0B00-00006D010000}"/>
    <hyperlink ref="H78" location="'260321'!H78" tooltip="Click to drilldown" display="'260321'!H78" xr:uid="{00000000-0004-0000-0B00-00006E010000}"/>
    <hyperlink ref="I78" location="'260321'!I78" tooltip="Click to drilldown" display="'260321'!I78" xr:uid="{00000000-0004-0000-0B00-00006F010000}"/>
    <hyperlink ref="J78" location="'260321'!J78" tooltip="Click to drilldown" display="'260321'!J78" xr:uid="{00000000-0004-0000-0B00-000070010000}"/>
    <hyperlink ref="K78" location="'260321'!K78" tooltip="Click to drilldown" display="'260321'!K78" xr:uid="{00000000-0004-0000-0B00-000071010000}"/>
    <hyperlink ref="L78" location="'260321'!L78" tooltip="Click to drilldown" display="'260321'!L78" xr:uid="{00000000-0004-0000-0B00-000072010000}"/>
    <hyperlink ref="M78" location="'260321'!M78" tooltip="Click to drilldown" display="'260321'!M78" xr:uid="{00000000-0004-0000-0B00-000073010000}"/>
    <hyperlink ref="B79" location="'260321'!B79" tooltip="Click to drilldown" display="'260321'!B79" xr:uid="{00000000-0004-0000-0B00-000074010000}"/>
    <hyperlink ref="C79" location="'260321'!C79" tooltip="Click to drilldown" display="'260321'!C79" xr:uid="{00000000-0004-0000-0B00-000075010000}"/>
    <hyperlink ref="D79" location="'260321'!D79" tooltip="Click to drilldown" display="'260321'!D79" xr:uid="{00000000-0004-0000-0B00-000076010000}"/>
    <hyperlink ref="E79" location="'260321'!E79" tooltip="Click to drilldown" display="'260321'!E79" xr:uid="{00000000-0004-0000-0B00-000077010000}"/>
    <hyperlink ref="F79" location="'260321'!F79" tooltip="Click to drilldown" display="'260321'!F79" xr:uid="{00000000-0004-0000-0B00-000078010000}"/>
    <hyperlink ref="G79" location="'260321'!G79" tooltip="Click to drilldown" display="'260321'!G79" xr:uid="{00000000-0004-0000-0B00-000079010000}"/>
    <hyperlink ref="H79" location="'260321'!H79" tooltip="Click to drilldown" display="'260321'!H79" xr:uid="{00000000-0004-0000-0B00-00007A010000}"/>
    <hyperlink ref="I79" location="'260321'!I79" tooltip="Click to drilldown" display="'260321'!I79" xr:uid="{00000000-0004-0000-0B00-00007B010000}"/>
    <hyperlink ref="J79" location="'260321'!J79" tooltip="Click to drilldown" display="'260321'!J79" xr:uid="{00000000-0004-0000-0B00-00007C010000}"/>
    <hyperlink ref="K79" location="'260321'!K79" tooltip="Click to drilldown" display="'260321'!K79" xr:uid="{00000000-0004-0000-0B00-00007D010000}"/>
    <hyperlink ref="L79" location="'260321'!L79" tooltip="Click to drilldown" display="'260321'!L79" xr:uid="{00000000-0004-0000-0B00-00007E010000}"/>
    <hyperlink ref="M79" location="'260321'!M79" tooltip="Click to drilldown" display="'260321'!M79" xr:uid="{00000000-0004-0000-0B00-00007F010000}"/>
    <hyperlink ref="B80" location="'260321'!B80" tooltip="Click to drilldown" display="'260321'!B80" xr:uid="{00000000-0004-0000-0B00-000080010000}"/>
    <hyperlink ref="C80" location="'260321'!C80" tooltip="Click to drilldown" display="'260321'!C80" xr:uid="{00000000-0004-0000-0B00-000081010000}"/>
    <hyperlink ref="D80" location="'260321'!D80" tooltip="Click to drilldown" display="'260321'!D80" xr:uid="{00000000-0004-0000-0B00-000082010000}"/>
    <hyperlink ref="E80" location="'260321'!E80" tooltip="Click to drilldown" display="'260321'!E80" xr:uid="{00000000-0004-0000-0B00-000083010000}"/>
    <hyperlink ref="F80" location="'260321'!F80" tooltip="Click to drilldown" display="'260321'!F80" xr:uid="{00000000-0004-0000-0B00-000084010000}"/>
    <hyperlink ref="G80" location="'260321'!G80" tooltip="Click to drilldown" display="'260321'!G80" xr:uid="{00000000-0004-0000-0B00-000085010000}"/>
    <hyperlink ref="H80" location="'260321'!H80" tooltip="Click to drilldown" display="'260321'!H80" xr:uid="{00000000-0004-0000-0B00-000086010000}"/>
    <hyperlink ref="I80" location="'260321'!I80" tooltip="Click to drilldown" display="'260321'!I80" xr:uid="{00000000-0004-0000-0B00-000087010000}"/>
    <hyperlink ref="J80" location="'260321'!J80" tooltip="Click to drilldown" display="'260321'!J80" xr:uid="{00000000-0004-0000-0B00-000088010000}"/>
    <hyperlink ref="K80" location="'260321'!K80" tooltip="Click to drilldown" display="'260321'!K80" xr:uid="{00000000-0004-0000-0B00-000089010000}"/>
    <hyperlink ref="L80" location="'260321'!L80" tooltip="Click to drilldown" display="'260321'!L80" xr:uid="{00000000-0004-0000-0B00-00008A010000}"/>
    <hyperlink ref="M80" location="'260321'!M80" tooltip="Click to drilldown" display="'260321'!M80" xr:uid="{00000000-0004-0000-0B00-00008B010000}"/>
    <hyperlink ref="B81" location="'260321'!B81" tooltip="Click to drilldown" display="'260321'!B81" xr:uid="{00000000-0004-0000-0B00-00008C010000}"/>
    <hyperlink ref="C81" location="'260321'!C81" tooltip="Click to drilldown" display="'260321'!C81" xr:uid="{00000000-0004-0000-0B00-00008D010000}"/>
    <hyperlink ref="D81" location="'260321'!D81" tooltip="Click to drilldown" display="'260321'!D81" xr:uid="{00000000-0004-0000-0B00-00008E010000}"/>
    <hyperlink ref="E81" location="'260321'!E81" tooltip="Click to drilldown" display="'260321'!E81" xr:uid="{00000000-0004-0000-0B00-00008F010000}"/>
    <hyperlink ref="F81" location="'260321'!F81" tooltip="Click to drilldown" display="'260321'!F81" xr:uid="{00000000-0004-0000-0B00-000090010000}"/>
    <hyperlink ref="G81" location="'260321'!G81" tooltip="Click to drilldown" display="'260321'!G81" xr:uid="{00000000-0004-0000-0B00-000091010000}"/>
    <hyperlink ref="H81" location="'260321'!H81" tooltip="Click to drilldown" display="'260321'!H81" xr:uid="{00000000-0004-0000-0B00-000092010000}"/>
    <hyperlink ref="I81" location="'260321'!I81" tooltip="Click to drilldown" display="'260321'!I81" xr:uid="{00000000-0004-0000-0B00-000093010000}"/>
    <hyperlink ref="J81" location="'260321'!J81" tooltip="Click to drilldown" display="'260321'!J81" xr:uid="{00000000-0004-0000-0B00-000094010000}"/>
    <hyperlink ref="K81" location="'260321'!K81" tooltip="Click to drilldown" display="'260321'!K81" xr:uid="{00000000-0004-0000-0B00-000095010000}"/>
    <hyperlink ref="L81" location="'260321'!L81" tooltip="Click to drilldown" display="'260321'!L81" xr:uid="{00000000-0004-0000-0B00-000096010000}"/>
    <hyperlink ref="M81" location="'260321'!M81" tooltip="Click to drilldown" display="'260321'!M81" xr:uid="{00000000-0004-0000-0B00-000097010000}"/>
    <hyperlink ref="B82" location="'260321'!B82" tooltip="Click to drilldown" display="'260321'!B82" xr:uid="{00000000-0004-0000-0B00-000098010000}"/>
    <hyperlink ref="C82" location="'260321'!C82" tooltip="Click to drilldown" display="'260321'!C82" xr:uid="{00000000-0004-0000-0B00-000099010000}"/>
    <hyperlink ref="D82" location="'260321'!D82" tooltip="Click to drilldown" display="'260321'!D82" xr:uid="{00000000-0004-0000-0B00-00009A010000}"/>
    <hyperlink ref="E82" location="'260321'!E82" tooltip="Click to drilldown" display="'260321'!E82" xr:uid="{00000000-0004-0000-0B00-00009B010000}"/>
    <hyperlink ref="F82" location="'260321'!F82" tooltip="Click to drilldown" display="'260321'!F82" xr:uid="{00000000-0004-0000-0B00-00009C010000}"/>
    <hyperlink ref="G82" location="'260321'!G82" tooltip="Click to drilldown" display="'260321'!G82" xr:uid="{00000000-0004-0000-0B00-00009D010000}"/>
    <hyperlink ref="H82" location="'260321'!H82" tooltip="Click to drilldown" display="'260321'!H82" xr:uid="{00000000-0004-0000-0B00-00009E010000}"/>
    <hyperlink ref="I82" location="'260321'!I82" tooltip="Click to drilldown" display="'260321'!I82" xr:uid="{00000000-0004-0000-0B00-00009F010000}"/>
    <hyperlink ref="J82" location="'260321'!J82" tooltip="Click to drilldown" display="'260321'!J82" xr:uid="{00000000-0004-0000-0B00-0000A0010000}"/>
    <hyperlink ref="K82" location="'260321'!K82" tooltip="Click to drilldown" display="'260321'!K82" xr:uid="{00000000-0004-0000-0B00-0000A1010000}"/>
    <hyperlink ref="L82" location="'260321'!L82" tooltip="Click to drilldown" display="'260321'!L82" xr:uid="{00000000-0004-0000-0B00-0000A2010000}"/>
    <hyperlink ref="M82" location="'260321'!M82" tooltip="Click to drilldown" display="'260321'!M82" xr:uid="{00000000-0004-0000-0B00-0000A3010000}"/>
    <hyperlink ref="B92" location="'260321'!B92" tooltip="Click to drilldown" display="'260321'!B92" xr:uid="{00000000-0004-0000-0B00-0000A4010000}"/>
    <hyperlink ref="C92" location="'260321'!C92" tooltip="Click to drilldown" display="'260321'!C92" xr:uid="{00000000-0004-0000-0B00-0000A5010000}"/>
    <hyperlink ref="D92" location="'260321'!D92" tooltip="Click to drilldown" display="'260321'!D92" xr:uid="{00000000-0004-0000-0B00-0000A6010000}"/>
    <hyperlink ref="E92" location="'260321'!E92" tooltip="Click to drilldown" display="'260321'!E92" xr:uid="{00000000-0004-0000-0B00-0000A7010000}"/>
    <hyperlink ref="F92" location="'260321'!F92" tooltip="Click to drilldown" display="'260321'!F92" xr:uid="{00000000-0004-0000-0B00-0000A8010000}"/>
    <hyperlink ref="G92" location="'260321'!G92" tooltip="Click to drilldown" display="'260321'!G92" xr:uid="{00000000-0004-0000-0B00-0000A9010000}"/>
    <hyperlink ref="H92" location="'260321'!H92" tooltip="Click to drilldown" display="'260321'!H92" xr:uid="{00000000-0004-0000-0B00-0000AA010000}"/>
    <hyperlink ref="I92" location="'260321'!I92" tooltip="Click to drilldown" display="'260321'!I92" xr:uid="{00000000-0004-0000-0B00-0000AB010000}"/>
    <hyperlink ref="J92" location="'260321'!J92" tooltip="Click to drilldown" display="'260321'!J92" xr:uid="{00000000-0004-0000-0B00-0000AC010000}"/>
    <hyperlink ref="K92" location="'260321'!K92" tooltip="Click to drilldown" display="'260321'!K92" xr:uid="{00000000-0004-0000-0B00-0000AD010000}"/>
    <hyperlink ref="L92" location="'260321'!L92" tooltip="Click to drilldown" display="'260321'!L92" xr:uid="{00000000-0004-0000-0B00-0000AE010000}"/>
    <hyperlink ref="M92" location="'260321'!M92" tooltip="Click to drilldown" display="'260321'!M92" xr:uid="{00000000-0004-0000-0B00-0000AF010000}"/>
    <hyperlink ref="B96" location="'260321'!B96" tooltip="Click to drilldown" display="'260321'!B96" xr:uid="{00000000-0004-0000-0B00-0000B0010000}"/>
    <hyperlink ref="C96" location="'260321'!C96" tooltip="Click to drilldown" display="'260321'!C96" xr:uid="{00000000-0004-0000-0B00-0000B1010000}"/>
    <hyperlink ref="D96" location="'260321'!D96" tooltip="Click to drilldown" display="'260321'!D96" xr:uid="{00000000-0004-0000-0B00-0000B2010000}"/>
    <hyperlink ref="E96" location="'260321'!E96" tooltip="Click to drilldown" display="'260321'!E96" xr:uid="{00000000-0004-0000-0B00-0000B3010000}"/>
    <hyperlink ref="F96" location="'260321'!F96" tooltip="Click to drilldown" display="'260321'!F96" xr:uid="{00000000-0004-0000-0B00-0000B4010000}"/>
    <hyperlink ref="G96" location="'260321'!G96" tooltip="Click to drilldown" display="'260321'!G96" xr:uid="{00000000-0004-0000-0B00-0000B5010000}"/>
    <hyperlink ref="H96" location="'260321'!H96" tooltip="Click to drilldown" display="'260321'!H96" xr:uid="{00000000-0004-0000-0B00-0000B6010000}"/>
    <hyperlink ref="I96" location="'260321'!I96" tooltip="Click to drilldown" display="'260321'!I96" xr:uid="{00000000-0004-0000-0B00-0000B7010000}"/>
    <hyperlink ref="J96" location="'260321'!J96" tooltip="Click to drilldown" display="'260321'!J96" xr:uid="{00000000-0004-0000-0B00-0000B8010000}"/>
    <hyperlink ref="K96" location="'260321'!K96" tooltip="Click to drilldown" display="'260321'!K96" xr:uid="{00000000-0004-0000-0B00-0000B9010000}"/>
    <hyperlink ref="L96" location="'260321'!L96" tooltip="Click to drilldown" display="'260321'!L96" xr:uid="{00000000-0004-0000-0B00-0000BA010000}"/>
    <hyperlink ref="M96" location="'260321'!M96" tooltip="Click to drilldown" display="'260321'!M96" xr:uid="{00000000-0004-0000-0B00-0000BB010000}"/>
    <hyperlink ref="B105" location="'260321'!B105" tooltip="Click to drilldown" display="'260321'!B105" xr:uid="{00000000-0004-0000-0B00-0000BC010000}"/>
    <hyperlink ref="C105" location="'260321'!C105" tooltip="Click to drilldown" display="'260321'!C105" xr:uid="{00000000-0004-0000-0B00-0000BD010000}"/>
    <hyperlink ref="D105" location="'260321'!D105" tooltip="Click to drilldown" display="'260321'!D105" xr:uid="{00000000-0004-0000-0B00-0000BE010000}"/>
    <hyperlink ref="E105" location="'260321'!E105" tooltip="Click to drilldown" display="'260321'!E105" xr:uid="{00000000-0004-0000-0B00-0000BF010000}"/>
    <hyperlink ref="F105" location="'260321'!F105" tooltip="Click to drilldown" display="'260321'!F105" xr:uid="{00000000-0004-0000-0B00-0000C0010000}"/>
    <hyperlink ref="G105" location="'260321'!G105" tooltip="Click to drilldown" display="'260321'!G105" xr:uid="{00000000-0004-0000-0B00-0000C1010000}"/>
    <hyperlink ref="H105" location="'260321'!H105" tooltip="Click to drilldown" display="'260321'!H105" xr:uid="{00000000-0004-0000-0B00-0000C2010000}"/>
    <hyperlink ref="I105" location="'260321'!I105" tooltip="Click to drilldown" display="'260321'!I105" xr:uid="{00000000-0004-0000-0B00-0000C3010000}"/>
    <hyperlink ref="J105" location="'260321'!J105" tooltip="Click to drilldown" display="'260321'!J105" xr:uid="{00000000-0004-0000-0B00-0000C4010000}"/>
    <hyperlink ref="K105" location="'260321'!K105" tooltip="Click to drilldown" display="'260321'!K105" xr:uid="{00000000-0004-0000-0B00-0000C5010000}"/>
    <hyperlink ref="L105" location="'260321'!L105" tooltip="Click to drilldown" display="'260321'!L105" xr:uid="{00000000-0004-0000-0B00-0000C6010000}"/>
    <hyperlink ref="M105" location="'260321'!M105" tooltip="Click to drilldown" display="'260321'!M105" xr:uid="{00000000-0004-0000-0B00-0000C7010000}"/>
    <hyperlink ref="B117" location="'260321'!B117" tooltip="Click to drilldown" display="'260321'!B117" xr:uid="{00000000-0004-0000-0B00-0000C8010000}"/>
    <hyperlink ref="C117" location="'260321'!C117" tooltip="Click to drilldown" display="'260321'!C117" xr:uid="{00000000-0004-0000-0B00-0000C9010000}"/>
    <hyperlink ref="D117" location="'260321'!D117" tooltip="Click to drilldown" display="'260321'!D117" xr:uid="{00000000-0004-0000-0B00-0000CA010000}"/>
    <hyperlink ref="E117" location="'260321'!E117" tooltip="Click to drilldown" display="'260321'!E117" xr:uid="{00000000-0004-0000-0B00-0000CB010000}"/>
    <hyperlink ref="F117" location="'260321'!F117" tooltip="Click to drilldown" display="'260321'!F117" xr:uid="{00000000-0004-0000-0B00-0000CC010000}"/>
    <hyperlink ref="G117" location="'260321'!G117" tooltip="Click to drilldown" display="'260321'!G117" xr:uid="{00000000-0004-0000-0B00-0000CD010000}"/>
    <hyperlink ref="H117" location="'260321'!H117" tooltip="Click to drilldown" display="'260321'!H117" xr:uid="{00000000-0004-0000-0B00-0000CE010000}"/>
    <hyperlink ref="I117" location="'260321'!I117" tooltip="Click to drilldown" display="'260321'!I117" xr:uid="{00000000-0004-0000-0B00-0000CF010000}"/>
    <hyperlink ref="J117" location="'260321'!J117" tooltip="Click to drilldown" display="'260321'!J117" xr:uid="{00000000-0004-0000-0B00-0000D0010000}"/>
    <hyperlink ref="K117" location="'260321'!K117" tooltip="Click to drilldown" display="'260321'!K117" xr:uid="{00000000-0004-0000-0B00-0000D1010000}"/>
    <hyperlink ref="L117" location="'260321'!L117" tooltip="Click to drilldown" display="'260321'!L117" xr:uid="{00000000-0004-0000-0B00-0000D2010000}"/>
    <hyperlink ref="M117" location="'260321'!M117" tooltip="Click to drilldown" display="'260321'!M117" xr:uid="{00000000-0004-0000-0B00-0000D3010000}"/>
    <hyperlink ref="B118" location="'260321'!B118" tooltip="Click to drilldown" display="'260321'!B118" xr:uid="{00000000-0004-0000-0B00-0000D4010000}"/>
    <hyperlink ref="C118" location="'260321'!C118" tooltip="Click to drilldown" display="'260321'!C118" xr:uid="{00000000-0004-0000-0B00-0000D5010000}"/>
    <hyperlink ref="D118" location="'260321'!D118" tooltip="Click to drilldown" display="'260321'!D118" xr:uid="{00000000-0004-0000-0B00-0000D6010000}"/>
    <hyperlink ref="E118" location="'260321'!E118" tooltip="Click to drilldown" display="'260321'!E118" xr:uid="{00000000-0004-0000-0B00-0000D7010000}"/>
    <hyperlink ref="F118" location="'260321'!F118" tooltip="Click to drilldown" display="'260321'!F118" xr:uid="{00000000-0004-0000-0B00-0000D8010000}"/>
    <hyperlink ref="G118" location="'260321'!G118" tooltip="Click to drilldown" display="'260321'!G118" xr:uid="{00000000-0004-0000-0B00-0000D9010000}"/>
    <hyperlink ref="H118" location="'260321'!H118" tooltip="Click to drilldown" display="'260321'!H118" xr:uid="{00000000-0004-0000-0B00-0000DA010000}"/>
    <hyperlink ref="I118" location="'260321'!I118" tooltip="Click to drilldown" display="'260321'!I118" xr:uid="{00000000-0004-0000-0B00-0000DB010000}"/>
    <hyperlink ref="J118" location="'260321'!J118" tooltip="Click to drilldown" display="'260321'!J118" xr:uid="{00000000-0004-0000-0B00-0000DC010000}"/>
    <hyperlink ref="K118" location="'260321'!K118" tooltip="Click to drilldown" display="'260321'!K118" xr:uid="{00000000-0004-0000-0B00-0000DD010000}"/>
    <hyperlink ref="L118" location="'260321'!L118" tooltip="Click to drilldown" display="'260321'!L118" xr:uid="{00000000-0004-0000-0B00-0000DE010000}"/>
    <hyperlink ref="M118" location="'260321'!M118" tooltip="Click to drilldown" display="'260321'!M118" xr:uid="{00000000-0004-0000-0B00-0000DF010000}"/>
    <hyperlink ref="B119" location="'260321'!B119" tooltip="Click to drilldown" display="'260321'!B119" xr:uid="{00000000-0004-0000-0B00-0000E0010000}"/>
    <hyperlink ref="C119" location="'260321'!C119" tooltip="Click to drilldown" display="'260321'!C119" xr:uid="{00000000-0004-0000-0B00-0000E1010000}"/>
    <hyperlink ref="D119" location="'260321'!D119" tooltip="Click to drilldown" display="'260321'!D119" xr:uid="{00000000-0004-0000-0B00-0000E2010000}"/>
    <hyperlink ref="E119" location="'260321'!E119" tooltip="Click to drilldown" display="'260321'!E119" xr:uid="{00000000-0004-0000-0B00-0000E3010000}"/>
    <hyperlink ref="F119" location="'260321'!F119" tooltip="Click to drilldown" display="'260321'!F119" xr:uid="{00000000-0004-0000-0B00-0000E4010000}"/>
    <hyperlink ref="G119" location="'260321'!G119" tooltip="Click to drilldown" display="'260321'!G119" xr:uid="{00000000-0004-0000-0B00-0000E5010000}"/>
    <hyperlink ref="H119" location="'260321'!H119" tooltip="Click to drilldown" display="'260321'!H119" xr:uid="{00000000-0004-0000-0B00-0000E6010000}"/>
    <hyperlink ref="I119" location="'260321'!I119" tooltip="Click to drilldown" display="'260321'!I119" xr:uid="{00000000-0004-0000-0B00-0000E7010000}"/>
    <hyperlink ref="J119" location="'260321'!J119" tooltip="Click to drilldown" display="'260321'!J119" xr:uid="{00000000-0004-0000-0B00-0000E8010000}"/>
    <hyperlink ref="K119" location="'260321'!K119" tooltip="Click to drilldown" display="'260321'!K119" xr:uid="{00000000-0004-0000-0B00-0000E9010000}"/>
    <hyperlink ref="L119" location="'260321'!L119" tooltip="Click to drilldown" display="'260321'!L119" xr:uid="{00000000-0004-0000-0B00-0000EA010000}"/>
    <hyperlink ref="M119" location="'260321'!M119" tooltip="Click to drilldown" display="'260321'!M119" xr:uid="{00000000-0004-0000-0B00-0000EB010000}"/>
    <hyperlink ref="B120" location="'260321'!B120" tooltip="Click to drilldown" display="'260321'!B120" xr:uid="{00000000-0004-0000-0B00-0000EC010000}"/>
    <hyperlink ref="C120" location="'260321'!C120" tooltip="Click to drilldown" display="'260321'!C120" xr:uid="{00000000-0004-0000-0B00-0000ED010000}"/>
    <hyperlink ref="D120" location="'260321'!D120" tooltip="Click to drilldown" display="'260321'!D120" xr:uid="{00000000-0004-0000-0B00-0000EE010000}"/>
    <hyperlink ref="E120" location="'260321'!E120" tooltip="Click to drilldown" display="'260321'!E120" xr:uid="{00000000-0004-0000-0B00-0000EF010000}"/>
    <hyperlink ref="F120" location="'260321'!F120" tooltip="Click to drilldown" display="'260321'!F120" xr:uid="{00000000-0004-0000-0B00-0000F0010000}"/>
    <hyperlink ref="G120" location="'260321'!G120" tooltip="Click to drilldown" display="'260321'!G120" xr:uid="{00000000-0004-0000-0B00-0000F1010000}"/>
    <hyperlink ref="H120" location="'260321'!H120" tooltip="Click to drilldown" display="'260321'!H120" xr:uid="{00000000-0004-0000-0B00-0000F2010000}"/>
    <hyperlink ref="I120" location="'260321'!I120" tooltip="Click to drilldown" display="'260321'!I120" xr:uid="{00000000-0004-0000-0B00-0000F3010000}"/>
    <hyperlink ref="J120" location="'260321'!J120" tooltip="Click to drilldown" display="'260321'!J120" xr:uid="{00000000-0004-0000-0B00-0000F4010000}"/>
    <hyperlink ref="K120" location="'260321'!K120" tooltip="Click to drilldown" display="'260321'!K120" xr:uid="{00000000-0004-0000-0B00-0000F5010000}"/>
    <hyperlink ref="L120" location="'260321'!L120" tooltip="Click to drilldown" display="'260321'!L120" xr:uid="{00000000-0004-0000-0B00-0000F6010000}"/>
    <hyperlink ref="M120" location="'260321'!M120" tooltip="Click to drilldown" display="'260321'!M120" xr:uid="{00000000-0004-0000-0B00-0000F7010000}"/>
    <hyperlink ref="B121" location="'260321'!B121" tooltip="Click to drilldown" display="'260321'!B121" xr:uid="{00000000-0004-0000-0B00-0000F8010000}"/>
    <hyperlink ref="C121" location="'260321'!C121" tooltip="Click to drilldown" display="'260321'!C121" xr:uid="{00000000-0004-0000-0B00-0000F9010000}"/>
    <hyperlink ref="D121" location="'260321'!D121" tooltip="Click to drilldown" display="'260321'!D121" xr:uid="{00000000-0004-0000-0B00-0000FA010000}"/>
    <hyperlink ref="E121" location="'260321'!E121" tooltip="Click to drilldown" display="'260321'!E121" xr:uid="{00000000-0004-0000-0B00-0000FB010000}"/>
    <hyperlink ref="F121" location="'260321'!F121" tooltip="Click to drilldown" display="'260321'!F121" xr:uid="{00000000-0004-0000-0B00-0000FC010000}"/>
    <hyperlink ref="G121" location="'260321'!G121" tooltip="Click to drilldown" display="'260321'!G121" xr:uid="{00000000-0004-0000-0B00-0000FD010000}"/>
    <hyperlink ref="H121" location="'260321'!H121" tooltip="Click to drilldown" display="'260321'!H121" xr:uid="{00000000-0004-0000-0B00-0000FE010000}"/>
    <hyperlink ref="I121" location="'260321'!I121" tooltip="Click to drilldown" display="'260321'!I121" xr:uid="{00000000-0004-0000-0B00-0000FF010000}"/>
    <hyperlink ref="J121" location="'260321'!J121" tooltip="Click to drilldown" display="'260321'!J121" xr:uid="{00000000-0004-0000-0B00-000000020000}"/>
    <hyperlink ref="K121" location="'260321'!K121" tooltip="Click to drilldown" display="'260321'!K121" xr:uid="{00000000-0004-0000-0B00-000001020000}"/>
    <hyperlink ref="L121" location="'260321'!L121" tooltip="Click to drilldown" display="'260321'!L121" xr:uid="{00000000-0004-0000-0B00-000002020000}"/>
    <hyperlink ref="M121" location="'260321'!M121" tooltip="Click to drilldown" display="'260321'!M121" xr:uid="{00000000-0004-0000-0B00-000003020000}"/>
    <hyperlink ref="B122" location="'260321'!B122" tooltip="Click to drilldown" display="'260321'!B122" xr:uid="{00000000-0004-0000-0B00-000004020000}"/>
    <hyperlink ref="C122" location="'260321'!C122" tooltip="Click to drilldown" display="'260321'!C122" xr:uid="{00000000-0004-0000-0B00-000005020000}"/>
    <hyperlink ref="D122" location="'260321'!D122" tooltip="Click to drilldown" display="'260321'!D122" xr:uid="{00000000-0004-0000-0B00-000006020000}"/>
    <hyperlink ref="E122" location="'260321'!E122" tooltip="Click to drilldown" display="'260321'!E122" xr:uid="{00000000-0004-0000-0B00-000007020000}"/>
    <hyperlink ref="F122" location="'260321'!F122" tooltip="Click to drilldown" display="'260321'!F122" xr:uid="{00000000-0004-0000-0B00-000008020000}"/>
    <hyperlink ref="G122" location="'260321'!G122" tooltip="Click to drilldown" display="'260321'!G122" xr:uid="{00000000-0004-0000-0B00-000009020000}"/>
    <hyperlink ref="H122" location="'260321'!H122" tooltip="Click to drilldown" display="'260321'!H122" xr:uid="{00000000-0004-0000-0B00-00000A020000}"/>
    <hyperlink ref="I122" location="'260321'!I122" tooltip="Click to drilldown" display="'260321'!I122" xr:uid="{00000000-0004-0000-0B00-00000B020000}"/>
    <hyperlink ref="J122" location="'260321'!J122" tooltip="Click to drilldown" display="'260321'!J122" xr:uid="{00000000-0004-0000-0B00-00000C020000}"/>
    <hyperlink ref="K122" location="'260321'!K122" tooltip="Click to drilldown" display="'260321'!K122" xr:uid="{00000000-0004-0000-0B00-00000D020000}"/>
    <hyperlink ref="L122" location="'260321'!L122" tooltip="Click to drilldown" display="'260321'!L122" xr:uid="{00000000-0004-0000-0B00-00000E020000}"/>
    <hyperlink ref="M122" location="'260321'!M122" tooltip="Click to drilldown" display="'260321'!M122" xr:uid="{00000000-0004-0000-0B00-00000F020000}"/>
    <hyperlink ref="B126" location="'260321'!B126" tooltip="Click to drilldown" display="'260321'!B126" xr:uid="{00000000-0004-0000-0B00-000010020000}"/>
    <hyperlink ref="C126" location="'260321'!C126" tooltip="Click to drilldown" display="'260321'!C126" xr:uid="{00000000-0004-0000-0B00-000011020000}"/>
    <hyperlink ref="D126" location="'260321'!D126" tooltip="Click to drilldown" display="'260321'!D126" xr:uid="{00000000-0004-0000-0B00-000012020000}"/>
    <hyperlink ref="E126" location="'260321'!E126" tooltip="Click to drilldown" display="'260321'!E126" xr:uid="{00000000-0004-0000-0B00-000013020000}"/>
    <hyperlink ref="F126" location="'260321'!F126" tooltip="Click to drilldown" display="'260321'!F126" xr:uid="{00000000-0004-0000-0B00-000014020000}"/>
    <hyperlink ref="G126" location="'260321'!G126" tooltip="Click to drilldown" display="'260321'!G126" xr:uid="{00000000-0004-0000-0B00-000015020000}"/>
    <hyperlink ref="H126" location="'260321'!H126" tooltip="Click to drilldown" display="'260321'!H126" xr:uid="{00000000-0004-0000-0B00-000016020000}"/>
    <hyperlink ref="I126" location="'260321'!I126" tooltip="Click to drilldown" display="'260321'!I126" xr:uid="{00000000-0004-0000-0B00-000017020000}"/>
    <hyperlink ref="J126" location="'260321'!J126" tooltip="Click to drilldown" display="'260321'!J126" xr:uid="{00000000-0004-0000-0B00-000018020000}"/>
    <hyperlink ref="K126" location="'260321'!K126" tooltip="Click to drilldown" display="'260321'!K126" xr:uid="{00000000-0004-0000-0B00-000019020000}"/>
    <hyperlink ref="L126" location="'260321'!L126" tooltip="Click to drilldown" display="'260321'!L126" xr:uid="{00000000-0004-0000-0B00-00001A020000}"/>
    <hyperlink ref="M126" location="'260321'!M126" tooltip="Click to drilldown" display="'260321'!M126" xr:uid="{00000000-0004-0000-0B00-00001B020000}"/>
    <hyperlink ref="B127" location="'260321'!B127" tooltip="Click to drilldown" display="'260321'!B127" xr:uid="{00000000-0004-0000-0B00-00001C020000}"/>
    <hyperlink ref="C127" location="'260321'!C127" tooltip="Click to drilldown" display="'260321'!C127" xr:uid="{00000000-0004-0000-0B00-00001D020000}"/>
    <hyperlink ref="D127" location="'260321'!D127" tooltip="Click to drilldown" display="'260321'!D127" xr:uid="{00000000-0004-0000-0B00-00001E020000}"/>
    <hyperlink ref="E127" location="'260321'!E127" tooltip="Click to drilldown" display="'260321'!E127" xr:uid="{00000000-0004-0000-0B00-00001F020000}"/>
    <hyperlink ref="F127" location="'260321'!F127" tooltip="Click to drilldown" display="'260321'!F127" xr:uid="{00000000-0004-0000-0B00-000020020000}"/>
    <hyperlink ref="G127" location="'260321'!G127" tooltip="Click to drilldown" display="'260321'!G127" xr:uid="{00000000-0004-0000-0B00-000021020000}"/>
    <hyperlink ref="H127" location="'260321'!H127" tooltip="Click to drilldown" display="'260321'!H127" xr:uid="{00000000-0004-0000-0B00-000022020000}"/>
    <hyperlink ref="I127" location="'260321'!I127" tooltip="Click to drilldown" display="'260321'!I127" xr:uid="{00000000-0004-0000-0B00-000023020000}"/>
    <hyperlink ref="J127" location="'260321'!J127" tooltip="Click to drilldown" display="'260321'!J127" xr:uid="{00000000-0004-0000-0B00-000024020000}"/>
    <hyperlink ref="K127" location="'260321'!K127" tooltip="Click to drilldown" display="'260321'!K127" xr:uid="{00000000-0004-0000-0B00-000025020000}"/>
    <hyperlink ref="L127" location="'260321'!L127" tooltip="Click to drilldown" display="'260321'!L127" xr:uid="{00000000-0004-0000-0B00-000026020000}"/>
    <hyperlink ref="M127" location="'260321'!M127" tooltip="Click to drilldown" display="'260321'!M127" xr:uid="{00000000-0004-0000-0B00-000027020000}"/>
    <hyperlink ref="B128" location="'260321'!B128" tooltip="Click to drilldown" display="'260321'!B128" xr:uid="{00000000-0004-0000-0B00-000028020000}"/>
    <hyperlink ref="C128" location="'260321'!C128" tooltip="Click to drilldown" display="'260321'!C128" xr:uid="{00000000-0004-0000-0B00-000029020000}"/>
    <hyperlink ref="D128" location="'260321'!D128" tooltip="Click to drilldown" display="'260321'!D128" xr:uid="{00000000-0004-0000-0B00-00002A020000}"/>
    <hyperlink ref="E128" location="'260321'!E128" tooltip="Click to drilldown" display="'260321'!E128" xr:uid="{00000000-0004-0000-0B00-00002B020000}"/>
    <hyperlink ref="F128" location="'260321'!F128" tooltip="Click to drilldown" display="'260321'!F128" xr:uid="{00000000-0004-0000-0B00-00002C020000}"/>
    <hyperlink ref="G128" location="'260321'!G128" tooltip="Click to drilldown" display="'260321'!G128" xr:uid="{00000000-0004-0000-0B00-00002D020000}"/>
    <hyperlink ref="H128" location="'260321'!H128" tooltip="Click to drilldown" display="'260321'!H128" xr:uid="{00000000-0004-0000-0B00-00002E020000}"/>
    <hyperlink ref="I128" location="'260321'!I128" tooltip="Click to drilldown" display="'260321'!I128" xr:uid="{00000000-0004-0000-0B00-00002F020000}"/>
    <hyperlink ref="J128" location="'260321'!J128" tooltip="Click to drilldown" display="'260321'!J128" xr:uid="{00000000-0004-0000-0B00-000030020000}"/>
    <hyperlink ref="K128" location="'260321'!K128" tooltip="Click to drilldown" display="'260321'!K128" xr:uid="{00000000-0004-0000-0B00-000031020000}"/>
    <hyperlink ref="L128" location="'260321'!L128" tooltip="Click to drilldown" display="'260321'!L128" xr:uid="{00000000-0004-0000-0B00-000032020000}"/>
    <hyperlink ref="M128" location="'260321'!M128" tooltip="Click to drilldown" display="'260321'!M128" xr:uid="{00000000-0004-0000-0B00-000033020000}"/>
    <hyperlink ref="B129" location="'260321'!B129" tooltip="Click to drilldown" display="'260321'!B129" xr:uid="{00000000-0004-0000-0B00-000034020000}"/>
    <hyperlink ref="C129" location="'260321'!C129" tooltip="Click to drilldown" display="'260321'!C129" xr:uid="{00000000-0004-0000-0B00-000035020000}"/>
    <hyperlink ref="D129" location="'260321'!D129" tooltip="Click to drilldown" display="'260321'!D129" xr:uid="{00000000-0004-0000-0B00-000036020000}"/>
    <hyperlink ref="E129" location="'260321'!E129" tooltip="Click to drilldown" display="'260321'!E129" xr:uid="{00000000-0004-0000-0B00-000037020000}"/>
    <hyperlink ref="F129" location="'260321'!F129" tooltip="Click to drilldown" display="'260321'!F129" xr:uid="{00000000-0004-0000-0B00-000038020000}"/>
    <hyperlink ref="G129" location="'260321'!G129" tooltip="Click to drilldown" display="'260321'!G129" xr:uid="{00000000-0004-0000-0B00-000039020000}"/>
    <hyperlink ref="H129" location="'260321'!H129" tooltip="Click to drilldown" display="'260321'!H129" xr:uid="{00000000-0004-0000-0B00-00003A020000}"/>
    <hyperlink ref="I129" location="'260321'!I129" tooltip="Click to drilldown" display="'260321'!I129" xr:uid="{00000000-0004-0000-0B00-00003B020000}"/>
    <hyperlink ref="J129" location="'260321'!J129" tooltip="Click to drilldown" display="'260321'!J129" xr:uid="{00000000-0004-0000-0B00-00003C020000}"/>
    <hyperlink ref="K129" location="'260321'!K129" tooltip="Click to drilldown" display="'260321'!K129" xr:uid="{00000000-0004-0000-0B00-00003D020000}"/>
    <hyperlink ref="L129" location="'260321'!L129" tooltip="Click to drilldown" display="'260321'!L129" xr:uid="{00000000-0004-0000-0B00-00003E020000}"/>
    <hyperlink ref="M129" location="'260321'!M129" tooltip="Click to drilldown" display="'260321'!M129" xr:uid="{00000000-0004-0000-0B00-00003F020000}"/>
    <hyperlink ref="B130" location="'260321'!B130" tooltip="Click to drilldown" display="'260321'!B130" xr:uid="{00000000-0004-0000-0B00-000040020000}"/>
    <hyperlink ref="C130" location="'260321'!C130" tooltip="Click to drilldown" display="'260321'!C130" xr:uid="{00000000-0004-0000-0B00-000041020000}"/>
    <hyperlink ref="D130" location="'260321'!D130" tooltip="Click to drilldown" display="'260321'!D130" xr:uid="{00000000-0004-0000-0B00-000042020000}"/>
    <hyperlink ref="E130" location="'260321'!E130" tooltip="Click to drilldown" display="'260321'!E130" xr:uid="{00000000-0004-0000-0B00-000043020000}"/>
    <hyperlink ref="F130" location="'260321'!F130" tooltip="Click to drilldown" display="'260321'!F130" xr:uid="{00000000-0004-0000-0B00-000044020000}"/>
    <hyperlink ref="G130" location="'260321'!G130" tooltip="Click to drilldown" display="'260321'!G130" xr:uid="{00000000-0004-0000-0B00-000045020000}"/>
    <hyperlink ref="H130" location="'260321'!H130" tooltip="Click to drilldown" display="'260321'!H130" xr:uid="{00000000-0004-0000-0B00-000046020000}"/>
    <hyperlink ref="I130" location="'260321'!I130" tooltip="Click to drilldown" display="'260321'!I130" xr:uid="{00000000-0004-0000-0B00-000047020000}"/>
    <hyperlink ref="J130" location="'260321'!J130" tooltip="Click to drilldown" display="'260321'!J130" xr:uid="{00000000-0004-0000-0B00-000048020000}"/>
    <hyperlink ref="K130" location="'260321'!K130" tooltip="Click to drilldown" display="'260321'!K130" xr:uid="{00000000-0004-0000-0B00-000049020000}"/>
    <hyperlink ref="L130" location="'260321'!L130" tooltip="Click to drilldown" display="'260321'!L130" xr:uid="{00000000-0004-0000-0B00-00004A020000}"/>
    <hyperlink ref="M130" location="'260321'!M130" tooltip="Click to drilldown" display="'260321'!M130" xr:uid="{00000000-0004-0000-0B00-00004B020000}"/>
    <hyperlink ref="B131" location="'260321'!B131" tooltip="Click to drilldown" display="'260321'!B131" xr:uid="{00000000-0004-0000-0B00-00004C020000}"/>
    <hyperlink ref="C131" location="'260321'!C131" tooltip="Click to drilldown" display="'260321'!C131" xr:uid="{00000000-0004-0000-0B00-00004D020000}"/>
    <hyperlink ref="D131" location="'260321'!D131" tooltip="Click to drilldown" display="'260321'!D131" xr:uid="{00000000-0004-0000-0B00-00004E020000}"/>
    <hyperlink ref="E131" location="'260321'!E131" tooltip="Click to drilldown" display="'260321'!E131" xr:uid="{00000000-0004-0000-0B00-00004F020000}"/>
    <hyperlink ref="F131" location="'260321'!F131" tooltip="Click to drilldown" display="'260321'!F131" xr:uid="{00000000-0004-0000-0B00-000050020000}"/>
    <hyperlink ref="G131" location="'260321'!G131" tooltip="Click to drilldown" display="'260321'!G131" xr:uid="{00000000-0004-0000-0B00-000051020000}"/>
    <hyperlink ref="H131" location="'260321'!H131" tooltip="Click to drilldown" display="'260321'!H131" xr:uid="{00000000-0004-0000-0B00-000052020000}"/>
    <hyperlink ref="I131" location="'260321'!I131" tooltip="Click to drilldown" display="'260321'!I131" xr:uid="{00000000-0004-0000-0B00-000053020000}"/>
    <hyperlink ref="J131" location="'260321'!J131" tooltip="Click to drilldown" display="'260321'!J131" xr:uid="{00000000-0004-0000-0B00-000054020000}"/>
    <hyperlink ref="K131" location="'260321'!K131" tooltip="Click to drilldown" display="'260321'!K131" xr:uid="{00000000-0004-0000-0B00-000055020000}"/>
    <hyperlink ref="L131" location="'260321'!L131" tooltip="Click to drilldown" display="'260321'!L131" xr:uid="{00000000-0004-0000-0B00-000056020000}"/>
    <hyperlink ref="M131" location="'260321'!M131" tooltip="Click to drilldown" display="'260321'!M131" xr:uid="{00000000-0004-0000-0B00-000057020000}"/>
    <hyperlink ref="B136" location="'260321'!B136" tooltip="Click to drilldown" display="'260321'!B136" xr:uid="{00000000-0004-0000-0B00-000058020000}"/>
    <hyperlink ref="C136" location="'260321'!C136" tooltip="Click to drilldown" display="'260321'!C136" xr:uid="{00000000-0004-0000-0B00-000059020000}"/>
    <hyperlink ref="D136" location="'260321'!D136" tooltip="Click to drilldown" display="'260321'!D136" xr:uid="{00000000-0004-0000-0B00-00005A020000}"/>
    <hyperlink ref="E136" location="'260321'!E136" tooltip="Click to drilldown" display="'260321'!E136" xr:uid="{00000000-0004-0000-0B00-00005B020000}"/>
    <hyperlink ref="F136" location="'260321'!F136" tooltip="Click to drilldown" display="'260321'!F136" xr:uid="{00000000-0004-0000-0B00-00005C020000}"/>
    <hyperlink ref="G136" location="'260321'!G136" tooltip="Click to drilldown" display="'260321'!G136" xr:uid="{00000000-0004-0000-0B00-00005D020000}"/>
    <hyperlink ref="H136" location="'260321'!H136" tooltip="Click to drilldown" display="'260321'!H136" xr:uid="{00000000-0004-0000-0B00-00005E020000}"/>
    <hyperlink ref="I136" location="'260321'!I136" tooltip="Click to drilldown" display="'260321'!I136" xr:uid="{00000000-0004-0000-0B00-00005F020000}"/>
    <hyperlink ref="J136" location="'260321'!J136" tooltip="Click to drilldown" display="'260321'!J136" xr:uid="{00000000-0004-0000-0B00-000060020000}"/>
    <hyperlink ref="K136" location="'260321'!K136" tooltip="Click to drilldown" display="'260321'!K136" xr:uid="{00000000-0004-0000-0B00-000061020000}"/>
    <hyperlink ref="L136" location="'260321'!L136" tooltip="Click to drilldown" display="'260321'!L136" xr:uid="{00000000-0004-0000-0B00-000062020000}"/>
    <hyperlink ref="M136" location="'260321'!M136" tooltip="Click to drilldown" display="'260321'!M136" xr:uid="{00000000-0004-0000-0B00-000063020000}"/>
    <hyperlink ref="B142" location="'260321'!B142" tooltip="Click to drilldown" display="'260321'!B142" xr:uid="{00000000-0004-0000-0B00-000064020000}"/>
    <hyperlink ref="C142" location="'260321'!C142" tooltip="Click to drilldown" display="'260321'!C142" xr:uid="{00000000-0004-0000-0B00-000065020000}"/>
    <hyperlink ref="D142" location="'260321'!D142" tooltip="Click to drilldown" display="'260321'!D142" xr:uid="{00000000-0004-0000-0B00-000066020000}"/>
    <hyperlink ref="E142" location="'260321'!E142" tooltip="Click to drilldown" display="'260321'!E142" xr:uid="{00000000-0004-0000-0B00-000067020000}"/>
    <hyperlink ref="F142" location="'260321'!F142" tooltip="Click to drilldown" display="'260321'!F142" xr:uid="{00000000-0004-0000-0B00-000068020000}"/>
    <hyperlink ref="G142" location="'260321'!G142" tooltip="Click to drilldown" display="'260321'!G142" xr:uid="{00000000-0004-0000-0B00-000069020000}"/>
    <hyperlink ref="H142" location="'260321'!H142" tooltip="Click to drilldown" display="'260321'!H142" xr:uid="{00000000-0004-0000-0B00-00006A020000}"/>
    <hyperlink ref="I142" location="'260321'!I142" tooltip="Click to drilldown" display="'260321'!I142" xr:uid="{00000000-0004-0000-0B00-00006B020000}"/>
    <hyperlink ref="J142" location="'260321'!J142" tooltip="Click to drilldown" display="'260321'!J142" xr:uid="{00000000-0004-0000-0B00-00006C020000}"/>
    <hyperlink ref="K142" location="'260321'!K142" tooltip="Click to drilldown" display="'260321'!K142" xr:uid="{00000000-0004-0000-0B00-00006D020000}"/>
    <hyperlink ref="L142" location="'260321'!L142" tooltip="Click to drilldown" display="'260321'!L142" xr:uid="{00000000-0004-0000-0B00-00006E020000}"/>
    <hyperlink ref="M142" location="'260321'!M142" tooltip="Click to drilldown" display="'260321'!M142" xr:uid="{00000000-0004-0000-0B00-00006F020000}"/>
    <hyperlink ref="B146" location="'260321'!B146" tooltip="Click to drilldown" display="'260321'!B146" xr:uid="{00000000-0004-0000-0B00-000070020000}"/>
    <hyperlink ref="C146" location="'260321'!C146" tooltip="Click to drilldown" display="'260321'!C146" xr:uid="{00000000-0004-0000-0B00-000071020000}"/>
    <hyperlink ref="D146" location="'260321'!D146" tooltip="Click to drilldown" display="'260321'!D146" xr:uid="{00000000-0004-0000-0B00-000072020000}"/>
    <hyperlink ref="E146" location="'260321'!E146" tooltip="Click to drilldown" display="'260321'!E146" xr:uid="{00000000-0004-0000-0B00-000073020000}"/>
    <hyperlink ref="F146" location="'260321'!F146" tooltip="Click to drilldown" display="'260321'!F146" xr:uid="{00000000-0004-0000-0B00-000074020000}"/>
    <hyperlink ref="G146" location="'260321'!G146" tooltip="Click to drilldown" display="'260321'!G146" xr:uid="{00000000-0004-0000-0B00-000075020000}"/>
    <hyperlink ref="H146" location="'260321'!H146" tooltip="Click to drilldown" display="'260321'!H146" xr:uid="{00000000-0004-0000-0B00-000076020000}"/>
    <hyperlink ref="I146" location="'260321'!I146" tooltip="Click to drilldown" display="'260321'!I146" xr:uid="{00000000-0004-0000-0B00-000077020000}"/>
    <hyperlink ref="J146" location="'260321'!J146" tooltip="Click to drilldown" display="'260321'!J146" xr:uid="{00000000-0004-0000-0B00-000078020000}"/>
    <hyperlink ref="K146" location="'260321'!K146" tooltip="Click to drilldown" display="'260321'!K146" xr:uid="{00000000-0004-0000-0B00-000079020000}"/>
    <hyperlink ref="L146" location="'260321'!L146" tooltip="Click to drilldown" display="'260321'!L146" xr:uid="{00000000-0004-0000-0B00-00007A020000}"/>
    <hyperlink ref="M146" location="'260321'!M146" tooltip="Click to drilldown" display="'260321'!M146" xr:uid="{00000000-0004-0000-0B00-00007B020000}"/>
    <hyperlink ref="B151" location="'260321'!B151" tooltip="Click to drilldown" display="'260321'!B151" xr:uid="{00000000-0004-0000-0B00-00007C020000}"/>
    <hyperlink ref="C151" location="'260321'!C151" tooltip="Click to drilldown" display="'260321'!C151" xr:uid="{00000000-0004-0000-0B00-00007D020000}"/>
    <hyperlink ref="D151" location="'260321'!D151" tooltip="Click to drilldown" display="'260321'!D151" xr:uid="{00000000-0004-0000-0B00-00007E020000}"/>
    <hyperlink ref="E151" location="'260321'!E151" tooltip="Click to drilldown" display="'260321'!E151" xr:uid="{00000000-0004-0000-0B00-00007F020000}"/>
    <hyperlink ref="F151" location="'260321'!F151" tooltip="Click to drilldown" display="'260321'!F151" xr:uid="{00000000-0004-0000-0B00-000080020000}"/>
    <hyperlink ref="G151" location="'260321'!G151" tooltip="Click to drilldown" display="'260321'!G151" xr:uid="{00000000-0004-0000-0B00-000081020000}"/>
    <hyperlink ref="H151" location="'260321'!H151" tooltip="Click to drilldown" display="'260321'!H151" xr:uid="{00000000-0004-0000-0B00-000082020000}"/>
    <hyperlink ref="I151" location="'260321'!I151" tooltip="Click to drilldown" display="'260321'!I151" xr:uid="{00000000-0004-0000-0B00-000083020000}"/>
    <hyperlink ref="J151" location="'260321'!J151" tooltip="Click to drilldown" display="'260321'!J151" xr:uid="{00000000-0004-0000-0B00-000084020000}"/>
    <hyperlink ref="K151" location="'260321'!K151" tooltip="Click to drilldown" display="'260321'!K151" xr:uid="{00000000-0004-0000-0B00-000085020000}"/>
    <hyperlink ref="L151" location="'260321'!L151" tooltip="Click to drilldown" display="'260321'!L151" xr:uid="{00000000-0004-0000-0B00-000086020000}"/>
    <hyperlink ref="M151" location="'260321'!M151" tooltip="Click to drilldown" display="'260321'!M151" xr:uid="{00000000-0004-0000-0B00-000087020000}"/>
    <hyperlink ref="B156" location="'260321'!B156" tooltip="Click to drilldown" display="'260321'!B156" xr:uid="{00000000-0004-0000-0B00-000088020000}"/>
    <hyperlink ref="C156" location="'260321'!C156" tooltip="Click to drilldown" display="'260321'!C156" xr:uid="{00000000-0004-0000-0B00-000089020000}"/>
    <hyperlink ref="D156" location="'260321'!D156" tooltip="Click to drilldown" display="'260321'!D156" xr:uid="{00000000-0004-0000-0B00-00008A020000}"/>
    <hyperlink ref="E156" location="'260321'!E156" tooltip="Click to drilldown" display="'260321'!E156" xr:uid="{00000000-0004-0000-0B00-00008B020000}"/>
    <hyperlink ref="F156" location="'260321'!F156" tooltip="Click to drilldown" display="'260321'!F156" xr:uid="{00000000-0004-0000-0B00-00008C020000}"/>
    <hyperlink ref="G156" location="'260321'!G156" tooltip="Click to drilldown" display="'260321'!G156" xr:uid="{00000000-0004-0000-0B00-00008D020000}"/>
    <hyperlink ref="H156" location="'260321'!H156" tooltip="Click to drilldown" display="'260321'!H156" xr:uid="{00000000-0004-0000-0B00-00008E020000}"/>
    <hyperlink ref="I156" location="'260321'!I156" tooltip="Click to drilldown" display="'260321'!I156" xr:uid="{00000000-0004-0000-0B00-00008F020000}"/>
    <hyperlink ref="J156" location="'260321'!J156" tooltip="Click to drilldown" display="'260321'!J156" xr:uid="{00000000-0004-0000-0B00-000090020000}"/>
    <hyperlink ref="K156" location="'260321'!K156" tooltip="Click to drilldown" display="'260321'!K156" xr:uid="{00000000-0004-0000-0B00-000091020000}"/>
    <hyperlink ref="L156" location="'260321'!L156" tooltip="Click to drilldown" display="'260321'!L156" xr:uid="{00000000-0004-0000-0B00-000092020000}"/>
    <hyperlink ref="M156" location="'260321'!M156" tooltip="Click to drilldown" display="'260321'!M156" xr:uid="{00000000-0004-0000-0B00-000093020000}"/>
    <hyperlink ref="B157" location="'260321'!B157" tooltip="Click to drilldown" display="'260321'!B157" xr:uid="{00000000-0004-0000-0B00-000094020000}"/>
    <hyperlink ref="C157" location="'260321'!C157" tooltip="Click to drilldown" display="'260321'!C157" xr:uid="{00000000-0004-0000-0B00-000095020000}"/>
    <hyperlink ref="D157" location="'260321'!D157" tooltip="Click to drilldown" display="'260321'!D157" xr:uid="{00000000-0004-0000-0B00-000096020000}"/>
    <hyperlink ref="E157" location="'260321'!E157" tooltip="Click to drilldown" display="'260321'!E157" xr:uid="{00000000-0004-0000-0B00-000097020000}"/>
    <hyperlink ref="F157" location="'260321'!F157" tooltip="Click to drilldown" display="'260321'!F157" xr:uid="{00000000-0004-0000-0B00-000098020000}"/>
    <hyperlink ref="G157" location="'260321'!G157" tooltip="Click to drilldown" display="'260321'!G157" xr:uid="{00000000-0004-0000-0B00-000099020000}"/>
    <hyperlink ref="H157" location="'260321'!H157" tooltip="Click to drilldown" display="'260321'!H157" xr:uid="{00000000-0004-0000-0B00-00009A020000}"/>
    <hyperlink ref="I157" location="'260321'!I157" tooltip="Click to drilldown" display="'260321'!I157" xr:uid="{00000000-0004-0000-0B00-00009B020000}"/>
    <hyperlink ref="J157" location="'260321'!J157" tooltip="Click to drilldown" display="'260321'!J157" xr:uid="{00000000-0004-0000-0B00-00009C020000}"/>
    <hyperlink ref="K157" location="'260321'!K157" tooltip="Click to drilldown" display="'260321'!K157" xr:uid="{00000000-0004-0000-0B00-00009D020000}"/>
    <hyperlink ref="L157" location="'260321'!L157" tooltip="Click to drilldown" display="'260321'!L157" xr:uid="{00000000-0004-0000-0B00-00009E020000}"/>
    <hyperlink ref="M157" location="'260321'!M157" tooltip="Click to drilldown" display="'260321'!M157" xr:uid="{00000000-0004-0000-0B00-00009F020000}"/>
    <hyperlink ref="B158" location="'260321'!B158" tooltip="Click to drilldown" display="'260321'!B158" xr:uid="{00000000-0004-0000-0B00-0000A0020000}"/>
    <hyperlink ref="C158" location="'260321'!C158" tooltip="Click to drilldown" display="'260321'!C158" xr:uid="{00000000-0004-0000-0B00-0000A1020000}"/>
    <hyperlink ref="D158" location="'260321'!D158" tooltip="Click to drilldown" display="'260321'!D158" xr:uid="{00000000-0004-0000-0B00-0000A2020000}"/>
    <hyperlink ref="E158" location="'260321'!E158" tooltip="Click to drilldown" display="'260321'!E158" xr:uid="{00000000-0004-0000-0B00-0000A3020000}"/>
    <hyperlink ref="F158" location="'260321'!F158" tooltip="Click to drilldown" display="'260321'!F158" xr:uid="{00000000-0004-0000-0B00-0000A4020000}"/>
    <hyperlink ref="G158" location="'260321'!G158" tooltip="Click to drilldown" display="'260321'!G158" xr:uid="{00000000-0004-0000-0B00-0000A5020000}"/>
    <hyperlink ref="H158" location="'260321'!H158" tooltip="Click to drilldown" display="'260321'!H158" xr:uid="{00000000-0004-0000-0B00-0000A6020000}"/>
    <hyperlink ref="I158" location="'260321'!I158" tooltip="Click to drilldown" display="'260321'!I158" xr:uid="{00000000-0004-0000-0B00-0000A7020000}"/>
    <hyperlink ref="J158" location="'260321'!J158" tooltip="Click to drilldown" display="'260321'!J158" xr:uid="{00000000-0004-0000-0B00-0000A8020000}"/>
    <hyperlink ref="K158" location="'260321'!K158" tooltip="Click to drilldown" display="'260321'!K158" xr:uid="{00000000-0004-0000-0B00-0000A9020000}"/>
    <hyperlink ref="L158" location="'260321'!L158" tooltip="Click to drilldown" display="'260321'!L158" xr:uid="{00000000-0004-0000-0B00-0000AA020000}"/>
    <hyperlink ref="M158" location="'260321'!M158" tooltip="Click to drilldown" display="'260321'!M158" xr:uid="{00000000-0004-0000-0B00-0000AB020000}"/>
    <hyperlink ref="B170" location="'260321'!B170" tooltip="Click to drilldown" display="'260321'!B170" xr:uid="{00000000-0004-0000-0B00-0000AC020000}"/>
    <hyperlink ref="C170" location="'260321'!C170" tooltip="Click to drilldown" display="'260321'!C170" xr:uid="{00000000-0004-0000-0B00-0000AD020000}"/>
    <hyperlink ref="D170" location="'260321'!D170" tooltip="Click to drilldown" display="'260321'!D170" xr:uid="{00000000-0004-0000-0B00-0000AE020000}"/>
    <hyperlink ref="E170" location="'260321'!E170" tooltip="Click to drilldown" display="'260321'!E170" xr:uid="{00000000-0004-0000-0B00-0000AF020000}"/>
    <hyperlink ref="F170" location="'260321'!F170" tooltip="Click to drilldown" display="'260321'!F170" xr:uid="{00000000-0004-0000-0B00-0000B0020000}"/>
    <hyperlink ref="G170" location="'260321'!G170" tooltip="Click to drilldown" display="'260321'!G170" xr:uid="{00000000-0004-0000-0B00-0000B1020000}"/>
    <hyperlink ref="H170" location="'260321'!H170" tooltip="Click to drilldown" display="'260321'!H170" xr:uid="{00000000-0004-0000-0B00-0000B2020000}"/>
    <hyperlink ref="I170" location="'260321'!I170" tooltip="Click to drilldown" display="'260321'!I170" xr:uid="{00000000-0004-0000-0B00-0000B3020000}"/>
    <hyperlink ref="J170" location="'260321'!J170" tooltip="Click to drilldown" display="'260321'!J170" xr:uid="{00000000-0004-0000-0B00-0000B4020000}"/>
    <hyperlink ref="K170" location="'260321'!K170" tooltip="Click to drilldown" display="'260321'!K170" xr:uid="{00000000-0004-0000-0B00-0000B5020000}"/>
    <hyperlink ref="L170" location="'260321'!L170" tooltip="Click to drilldown" display="'260321'!L170" xr:uid="{00000000-0004-0000-0B00-0000B6020000}"/>
    <hyperlink ref="M170" location="'260321'!M170" tooltip="Click to drilldown" display="'260321'!M170" xr:uid="{00000000-0004-0000-0B00-0000B7020000}"/>
    <hyperlink ref="B171" location="'260321'!B171" tooltip="Click to drilldown" display="'260321'!B171" xr:uid="{00000000-0004-0000-0B00-0000B8020000}"/>
    <hyperlink ref="C171" location="'260321'!C171" tooltip="Click to drilldown" display="'260321'!C171" xr:uid="{00000000-0004-0000-0B00-0000B9020000}"/>
    <hyperlink ref="D171" location="'260321'!D171" tooltip="Click to drilldown" display="'260321'!D171" xr:uid="{00000000-0004-0000-0B00-0000BA020000}"/>
    <hyperlink ref="E171" location="'260321'!E171" tooltip="Click to drilldown" display="'260321'!E171" xr:uid="{00000000-0004-0000-0B00-0000BB020000}"/>
    <hyperlink ref="F171" location="'260321'!F171" tooltip="Click to drilldown" display="'260321'!F171" xr:uid="{00000000-0004-0000-0B00-0000BC020000}"/>
    <hyperlink ref="G171" location="'260321'!G171" tooltip="Click to drilldown" display="'260321'!G171" xr:uid="{00000000-0004-0000-0B00-0000BD020000}"/>
    <hyperlink ref="H171" location="'260321'!H171" tooltip="Click to drilldown" display="'260321'!H171" xr:uid="{00000000-0004-0000-0B00-0000BE020000}"/>
    <hyperlink ref="I171" location="'260321'!I171" tooltip="Click to drilldown" display="'260321'!I171" xr:uid="{00000000-0004-0000-0B00-0000BF020000}"/>
    <hyperlink ref="J171" location="'260321'!J171" tooltip="Click to drilldown" display="'260321'!J171" xr:uid="{00000000-0004-0000-0B00-0000C0020000}"/>
    <hyperlink ref="K171" location="'260321'!K171" tooltip="Click to drilldown" display="'260321'!K171" xr:uid="{00000000-0004-0000-0B00-0000C1020000}"/>
    <hyperlink ref="L171" location="'260321'!L171" tooltip="Click to drilldown" display="'260321'!L171" xr:uid="{00000000-0004-0000-0B00-0000C2020000}"/>
    <hyperlink ref="M171" location="'260321'!M171" tooltip="Click to drilldown" display="'260321'!M171" xr:uid="{00000000-0004-0000-0B00-0000C3020000}"/>
    <hyperlink ref="B172" location="'260321'!B172" tooltip="Click to drilldown" display="'260321'!B172" xr:uid="{00000000-0004-0000-0B00-0000C4020000}"/>
    <hyperlink ref="C172" location="'260321'!C172" tooltip="Click to drilldown" display="'260321'!C172" xr:uid="{00000000-0004-0000-0B00-0000C5020000}"/>
    <hyperlink ref="D172" location="'260321'!D172" tooltip="Click to drilldown" display="'260321'!D172" xr:uid="{00000000-0004-0000-0B00-0000C6020000}"/>
    <hyperlink ref="E172" location="'260321'!E172" tooltip="Click to drilldown" display="'260321'!E172" xr:uid="{00000000-0004-0000-0B00-0000C7020000}"/>
    <hyperlink ref="F172" location="'260321'!F172" tooltip="Click to drilldown" display="'260321'!F172" xr:uid="{00000000-0004-0000-0B00-0000C8020000}"/>
    <hyperlink ref="G172" location="'260321'!G172" tooltip="Click to drilldown" display="'260321'!G172" xr:uid="{00000000-0004-0000-0B00-0000C9020000}"/>
    <hyperlink ref="H172" location="'260321'!H172" tooltip="Click to drilldown" display="'260321'!H172" xr:uid="{00000000-0004-0000-0B00-0000CA020000}"/>
    <hyperlink ref="I172" location="'260321'!I172" tooltip="Click to drilldown" display="'260321'!I172" xr:uid="{00000000-0004-0000-0B00-0000CB020000}"/>
    <hyperlink ref="J172" location="'260321'!J172" tooltip="Click to drilldown" display="'260321'!J172" xr:uid="{00000000-0004-0000-0B00-0000CC020000}"/>
    <hyperlink ref="K172" location="'260321'!K172" tooltip="Click to drilldown" display="'260321'!K172" xr:uid="{00000000-0004-0000-0B00-0000CD020000}"/>
    <hyperlink ref="L172" location="'260321'!L172" tooltip="Click to drilldown" display="'260321'!L172" xr:uid="{00000000-0004-0000-0B00-0000CE020000}"/>
    <hyperlink ref="M172" location="'260321'!M172" tooltip="Click to drilldown" display="'260321'!M172" xr:uid="{00000000-0004-0000-0B00-0000CF020000}"/>
    <hyperlink ref="B173" location="'260321'!B173" tooltip="Click to drilldown" display="'260321'!B173" xr:uid="{00000000-0004-0000-0B00-0000D0020000}"/>
    <hyperlink ref="C173" location="'260321'!C173" tooltip="Click to drilldown" display="'260321'!C173" xr:uid="{00000000-0004-0000-0B00-0000D1020000}"/>
    <hyperlink ref="D173" location="'260321'!D173" tooltip="Click to drilldown" display="'260321'!D173" xr:uid="{00000000-0004-0000-0B00-0000D2020000}"/>
    <hyperlink ref="E173" location="'260321'!E173" tooltip="Click to drilldown" display="'260321'!E173" xr:uid="{00000000-0004-0000-0B00-0000D3020000}"/>
    <hyperlink ref="F173" location="'260321'!F173" tooltip="Click to drilldown" display="'260321'!F173" xr:uid="{00000000-0004-0000-0B00-0000D4020000}"/>
    <hyperlink ref="G173" location="'260321'!G173" tooltip="Click to drilldown" display="'260321'!G173" xr:uid="{00000000-0004-0000-0B00-0000D5020000}"/>
    <hyperlink ref="H173" location="'260321'!H173" tooltip="Click to drilldown" display="'260321'!H173" xr:uid="{00000000-0004-0000-0B00-0000D6020000}"/>
    <hyperlink ref="I173" location="'260321'!I173" tooltip="Click to drilldown" display="'260321'!I173" xr:uid="{00000000-0004-0000-0B00-0000D7020000}"/>
    <hyperlink ref="J173" location="'260321'!J173" tooltip="Click to drilldown" display="'260321'!J173" xr:uid="{00000000-0004-0000-0B00-0000D8020000}"/>
    <hyperlink ref="K173" location="'260321'!K173" tooltip="Click to drilldown" display="'260321'!K173" xr:uid="{00000000-0004-0000-0B00-0000D9020000}"/>
    <hyperlink ref="L173" location="'260321'!L173" tooltip="Click to drilldown" display="'260321'!L173" xr:uid="{00000000-0004-0000-0B00-0000DA020000}"/>
    <hyperlink ref="M173" location="'260321'!M173" tooltip="Click to drilldown" display="'260321'!M173" xr:uid="{00000000-0004-0000-0B00-0000DB020000}"/>
    <hyperlink ref="B174" location="'260321'!B174" tooltip="Click to drilldown" display="'260321'!B174" xr:uid="{00000000-0004-0000-0B00-0000DC020000}"/>
    <hyperlink ref="C174" location="'260321'!C174" tooltip="Click to drilldown" display="'260321'!C174" xr:uid="{00000000-0004-0000-0B00-0000DD020000}"/>
    <hyperlink ref="D174" location="'260321'!D174" tooltip="Click to drilldown" display="'260321'!D174" xr:uid="{00000000-0004-0000-0B00-0000DE020000}"/>
    <hyperlink ref="E174" location="'260321'!E174" tooltip="Click to drilldown" display="'260321'!E174" xr:uid="{00000000-0004-0000-0B00-0000DF020000}"/>
    <hyperlink ref="F174" location="'260321'!F174" tooltip="Click to drilldown" display="'260321'!F174" xr:uid="{00000000-0004-0000-0B00-0000E0020000}"/>
    <hyperlink ref="G174" location="'260321'!G174" tooltip="Click to drilldown" display="'260321'!G174" xr:uid="{00000000-0004-0000-0B00-0000E1020000}"/>
    <hyperlink ref="H174" location="'260321'!H174" tooltip="Click to drilldown" display="'260321'!H174" xr:uid="{00000000-0004-0000-0B00-0000E2020000}"/>
    <hyperlink ref="I174" location="'260321'!I174" tooltip="Click to drilldown" display="'260321'!I174" xr:uid="{00000000-0004-0000-0B00-0000E3020000}"/>
    <hyperlink ref="J174" location="'260321'!J174" tooltip="Click to drilldown" display="'260321'!J174" xr:uid="{00000000-0004-0000-0B00-0000E4020000}"/>
    <hyperlink ref="K174" location="'260321'!K174" tooltip="Click to drilldown" display="'260321'!K174" xr:uid="{00000000-0004-0000-0B00-0000E5020000}"/>
    <hyperlink ref="L174" location="'260321'!L174" tooltip="Click to drilldown" display="'260321'!L174" xr:uid="{00000000-0004-0000-0B00-0000E6020000}"/>
    <hyperlink ref="M174" location="'260321'!M174" tooltip="Click to drilldown" display="'260321'!M174" xr:uid="{00000000-0004-0000-0B00-0000E7020000}"/>
    <hyperlink ref="B175" location="'260321'!B175" tooltip="Click to drilldown" display="'260321'!B175" xr:uid="{00000000-0004-0000-0B00-0000E8020000}"/>
    <hyperlink ref="C175" location="'260321'!C175" tooltip="Click to drilldown" display="'260321'!C175" xr:uid="{00000000-0004-0000-0B00-0000E9020000}"/>
    <hyperlink ref="D175" location="'260321'!D175" tooltip="Click to drilldown" display="'260321'!D175" xr:uid="{00000000-0004-0000-0B00-0000EA020000}"/>
    <hyperlink ref="E175" location="'260321'!E175" tooltip="Click to drilldown" display="'260321'!E175" xr:uid="{00000000-0004-0000-0B00-0000EB020000}"/>
    <hyperlink ref="F175" location="'260321'!F175" tooltip="Click to drilldown" display="'260321'!F175" xr:uid="{00000000-0004-0000-0B00-0000EC020000}"/>
    <hyperlink ref="G175" location="'260321'!G175" tooltip="Click to drilldown" display="'260321'!G175" xr:uid="{00000000-0004-0000-0B00-0000ED020000}"/>
    <hyperlink ref="H175" location="'260321'!H175" tooltip="Click to drilldown" display="'260321'!H175" xr:uid="{00000000-0004-0000-0B00-0000EE020000}"/>
    <hyperlink ref="I175" location="'260321'!I175" tooltip="Click to drilldown" display="'260321'!I175" xr:uid="{00000000-0004-0000-0B00-0000EF020000}"/>
    <hyperlink ref="J175" location="'260321'!J175" tooltip="Click to drilldown" display="'260321'!J175" xr:uid="{00000000-0004-0000-0B00-0000F0020000}"/>
    <hyperlink ref="K175" location="'260321'!K175" tooltip="Click to drilldown" display="'260321'!K175" xr:uid="{00000000-0004-0000-0B00-0000F1020000}"/>
    <hyperlink ref="L175" location="'260321'!L175" tooltip="Click to drilldown" display="'260321'!L175" xr:uid="{00000000-0004-0000-0B00-0000F2020000}"/>
    <hyperlink ref="M175" location="'260321'!M175" tooltip="Click to drilldown" display="'260321'!M175" xr:uid="{00000000-0004-0000-0B00-0000F3020000}"/>
    <hyperlink ref="B179" location="'260321'!B179" tooltip="Click to drilldown" display="'260321'!B179" xr:uid="{00000000-0004-0000-0B00-0000F4020000}"/>
    <hyperlink ref="C179" location="'260321'!C179" tooltip="Click to drilldown" display="'260321'!C179" xr:uid="{00000000-0004-0000-0B00-0000F5020000}"/>
    <hyperlink ref="D179" location="'260321'!D179" tooltip="Click to drilldown" display="'260321'!D179" xr:uid="{00000000-0004-0000-0B00-0000F6020000}"/>
    <hyperlink ref="E179" location="'260321'!E179" tooltip="Click to drilldown" display="'260321'!E179" xr:uid="{00000000-0004-0000-0B00-0000F7020000}"/>
    <hyperlink ref="F179" location="'260321'!F179" tooltip="Click to drilldown" display="'260321'!F179" xr:uid="{00000000-0004-0000-0B00-0000F8020000}"/>
    <hyperlink ref="G179" location="'260321'!G179" tooltip="Click to drilldown" display="'260321'!G179" xr:uid="{00000000-0004-0000-0B00-0000F9020000}"/>
    <hyperlink ref="H179" location="'260321'!H179" tooltip="Click to drilldown" display="'260321'!H179" xr:uid="{00000000-0004-0000-0B00-0000FA020000}"/>
    <hyperlink ref="I179" location="'260321'!I179" tooltip="Click to drilldown" display="'260321'!I179" xr:uid="{00000000-0004-0000-0B00-0000FB020000}"/>
    <hyperlink ref="J179" location="'260321'!J179" tooltip="Click to drilldown" display="'260321'!J179" xr:uid="{00000000-0004-0000-0B00-0000FC020000}"/>
    <hyperlink ref="K179" location="'260321'!K179" tooltip="Click to drilldown" display="'260321'!K179" xr:uid="{00000000-0004-0000-0B00-0000FD020000}"/>
    <hyperlink ref="L179" location="'260321'!L179" tooltip="Click to drilldown" display="'260321'!L179" xr:uid="{00000000-0004-0000-0B00-0000FE020000}"/>
    <hyperlink ref="M179" location="'260321'!M179" tooltip="Click to drilldown" display="'260321'!M179" xr:uid="{00000000-0004-0000-0B00-0000FF020000}"/>
    <hyperlink ref="B180" location="'260321'!B180" tooltip="Click to drilldown" display="'260321'!B180" xr:uid="{00000000-0004-0000-0B00-000000030000}"/>
    <hyperlink ref="C180" location="'260321'!C180" tooltip="Click to drilldown" display="'260321'!C180" xr:uid="{00000000-0004-0000-0B00-000001030000}"/>
    <hyperlink ref="D180" location="'260321'!D180" tooltip="Click to drilldown" display="'260321'!D180" xr:uid="{00000000-0004-0000-0B00-000002030000}"/>
    <hyperlink ref="E180" location="'260321'!E180" tooltip="Click to drilldown" display="'260321'!E180" xr:uid="{00000000-0004-0000-0B00-000003030000}"/>
    <hyperlink ref="F180" location="'260321'!F180" tooltip="Click to drilldown" display="'260321'!F180" xr:uid="{00000000-0004-0000-0B00-000004030000}"/>
    <hyperlink ref="G180" location="'260321'!G180" tooltip="Click to drilldown" display="'260321'!G180" xr:uid="{00000000-0004-0000-0B00-000005030000}"/>
    <hyperlink ref="H180" location="'260321'!H180" tooltip="Click to drilldown" display="'260321'!H180" xr:uid="{00000000-0004-0000-0B00-000006030000}"/>
    <hyperlink ref="I180" location="'260321'!I180" tooltip="Click to drilldown" display="'260321'!I180" xr:uid="{00000000-0004-0000-0B00-000007030000}"/>
    <hyperlink ref="J180" location="'260321'!J180" tooltip="Click to drilldown" display="'260321'!J180" xr:uid="{00000000-0004-0000-0B00-000008030000}"/>
    <hyperlink ref="K180" location="'260321'!K180" tooltip="Click to drilldown" display="'260321'!K180" xr:uid="{00000000-0004-0000-0B00-000009030000}"/>
    <hyperlink ref="L180" location="'260321'!L180" tooltip="Click to drilldown" display="'260321'!L180" xr:uid="{00000000-0004-0000-0B00-00000A030000}"/>
    <hyperlink ref="M180" location="'260321'!M180" tooltip="Click to drilldown" display="'260321'!M180" xr:uid="{00000000-0004-0000-0B00-00000B030000}"/>
    <hyperlink ref="B181" location="'260321'!B181" tooltip="Click to drilldown" display="'260321'!B181" xr:uid="{00000000-0004-0000-0B00-00000C030000}"/>
    <hyperlink ref="C181" location="'260321'!C181" tooltip="Click to drilldown" display="'260321'!C181" xr:uid="{00000000-0004-0000-0B00-00000D030000}"/>
    <hyperlink ref="D181" location="'260321'!D181" tooltip="Click to drilldown" display="'260321'!D181" xr:uid="{00000000-0004-0000-0B00-00000E030000}"/>
    <hyperlink ref="E181" location="'260321'!E181" tooltip="Click to drilldown" display="'260321'!E181" xr:uid="{00000000-0004-0000-0B00-00000F030000}"/>
    <hyperlink ref="F181" location="'260321'!F181" tooltip="Click to drilldown" display="'260321'!F181" xr:uid="{00000000-0004-0000-0B00-000010030000}"/>
    <hyperlink ref="G181" location="'260321'!G181" tooltip="Click to drilldown" display="'260321'!G181" xr:uid="{00000000-0004-0000-0B00-000011030000}"/>
    <hyperlink ref="H181" location="'260321'!H181" tooltip="Click to drilldown" display="'260321'!H181" xr:uid="{00000000-0004-0000-0B00-000012030000}"/>
    <hyperlink ref="I181" location="'260321'!I181" tooltip="Click to drilldown" display="'260321'!I181" xr:uid="{00000000-0004-0000-0B00-000013030000}"/>
    <hyperlink ref="J181" location="'260321'!J181" tooltip="Click to drilldown" display="'260321'!J181" xr:uid="{00000000-0004-0000-0B00-000014030000}"/>
    <hyperlink ref="K181" location="'260321'!K181" tooltip="Click to drilldown" display="'260321'!K181" xr:uid="{00000000-0004-0000-0B00-000015030000}"/>
    <hyperlink ref="L181" location="'260321'!L181" tooltip="Click to drilldown" display="'260321'!L181" xr:uid="{00000000-0004-0000-0B00-000016030000}"/>
    <hyperlink ref="M181" location="'260321'!M181" tooltip="Click to drilldown" display="'260321'!M181" xr:uid="{00000000-0004-0000-0B00-000017030000}"/>
    <hyperlink ref="B182" location="'260321'!B182" tooltip="Click to drilldown" display="'260321'!B182" xr:uid="{00000000-0004-0000-0B00-000018030000}"/>
    <hyperlink ref="C182" location="'260321'!C182" tooltip="Click to drilldown" display="'260321'!C182" xr:uid="{00000000-0004-0000-0B00-000019030000}"/>
    <hyperlink ref="D182" location="'260321'!D182" tooltip="Click to drilldown" display="'260321'!D182" xr:uid="{00000000-0004-0000-0B00-00001A030000}"/>
    <hyperlink ref="E182" location="'260321'!E182" tooltip="Click to drilldown" display="'260321'!E182" xr:uid="{00000000-0004-0000-0B00-00001B030000}"/>
    <hyperlink ref="F182" location="'260321'!F182" tooltip="Click to drilldown" display="'260321'!F182" xr:uid="{00000000-0004-0000-0B00-00001C030000}"/>
    <hyperlink ref="G182" location="'260321'!G182" tooltip="Click to drilldown" display="'260321'!G182" xr:uid="{00000000-0004-0000-0B00-00001D030000}"/>
    <hyperlink ref="H182" location="'260321'!H182" tooltip="Click to drilldown" display="'260321'!H182" xr:uid="{00000000-0004-0000-0B00-00001E030000}"/>
    <hyperlink ref="I182" location="'260321'!I182" tooltip="Click to drilldown" display="'260321'!I182" xr:uid="{00000000-0004-0000-0B00-00001F030000}"/>
    <hyperlink ref="J182" location="'260321'!J182" tooltip="Click to drilldown" display="'260321'!J182" xr:uid="{00000000-0004-0000-0B00-000020030000}"/>
    <hyperlink ref="K182" location="'260321'!K182" tooltip="Click to drilldown" display="'260321'!K182" xr:uid="{00000000-0004-0000-0B00-000021030000}"/>
    <hyperlink ref="L182" location="'260321'!L182" tooltip="Click to drilldown" display="'260321'!L182" xr:uid="{00000000-0004-0000-0B00-000022030000}"/>
    <hyperlink ref="M182" location="'260321'!M182" tooltip="Click to drilldown" display="'260321'!M182" xr:uid="{00000000-0004-0000-0B00-000023030000}"/>
    <hyperlink ref="B183" location="'260321'!B183" tooltip="Click to drilldown" display="'260321'!B183" xr:uid="{00000000-0004-0000-0B00-000024030000}"/>
    <hyperlink ref="C183" location="'260321'!C183" tooltip="Click to drilldown" display="'260321'!C183" xr:uid="{00000000-0004-0000-0B00-000025030000}"/>
    <hyperlink ref="D183" location="'260321'!D183" tooltip="Click to drilldown" display="'260321'!D183" xr:uid="{00000000-0004-0000-0B00-000026030000}"/>
    <hyperlink ref="E183" location="'260321'!E183" tooltip="Click to drilldown" display="'260321'!E183" xr:uid="{00000000-0004-0000-0B00-000027030000}"/>
    <hyperlink ref="F183" location="'260321'!F183" tooltip="Click to drilldown" display="'260321'!F183" xr:uid="{00000000-0004-0000-0B00-000028030000}"/>
    <hyperlink ref="G183" location="'260321'!G183" tooltip="Click to drilldown" display="'260321'!G183" xr:uid="{00000000-0004-0000-0B00-000029030000}"/>
    <hyperlink ref="H183" location="'260321'!H183" tooltip="Click to drilldown" display="'260321'!H183" xr:uid="{00000000-0004-0000-0B00-00002A030000}"/>
    <hyperlink ref="I183" location="'260321'!I183" tooltip="Click to drilldown" display="'260321'!I183" xr:uid="{00000000-0004-0000-0B00-00002B030000}"/>
    <hyperlink ref="J183" location="'260321'!J183" tooltip="Click to drilldown" display="'260321'!J183" xr:uid="{00000000-0004-0000-0B00-00002C030000}"/>
    <hyperlink ref="K183" location="'260321'!K183" tooltip="Click to drilldown" display="'260321'!K183" xr:uid="{00000000-0004-0000-0B00-00002D030000}"/>
    <hyperlink ref="L183" location="'260321'!L183" tooltip="Click to drilldown" display="'260321'!L183" xr:uid="{00000000-0004-0000-0B00-00002E030000}"/>
    <hyperlink ref="M183" location="'260321'!M183" tooltip="Click to drilldown" display="'260321'!M183" xr:uid="{00000000-0004-0000-0B00-00002F030000}"/>
    <hyperlink ref="B184" location="'260321'!B184" tooltip="Click to drilldown" display="'260321'!B184" xr:uid="{00000000-0004-0000-0B00-000030030000}"/>
    <hyperlink ref="C184" location="'260321'!C184" tooltip="Click to drilldown" display="'260321'!C184" xr:uid="{00000000-0004-0000-0B00-000031030000}"/>
    <hyperlink ref="D184" location="'260321'!D184" tooltip="Click to drilldown" display="'260321'!D184" xr:uid="{00000000-0004-0000-0B00-000032030000}"/>
    <hyperlink ref="E184" location="'260321'!E184" tooltip="Click to drilldown" display="'260321'!E184" xr:uid="{00000000-0004-0000-0B00-000033030000}"/>
    <hyperlink ref="F184" location="'260321'!F184" tooltip="Click to drilldown" display="'260321'!F184" xr:uid="{00000000-0004-0000-0B00-000034030000}"/>
    <hyperlink ref="G184" location="'260321'!G184" tooltip="Click to drilldown" display="'260321'!G184" xr:uid="{00000000-0004-0000-0B00-000035030000}"/>
    <hyperlink ref="H184" location="'260321'!H184" tooltip="Click to drilldown" display="'260321'!H184" xr:uid="{00000000-0004-0000-0B00-000036030000}"/>
    <hyperlink ref="I184" location="'260321'!I184" tooltip="Click to drilldown" display="'260321'!I184" xr:uid="{00000000-0004-0000-0B00-000037030000}"/>
    <hyperlink ref="J184" location="'260321'!J184" tooltip="Click to drilldown" display="'260321'!J184" xr:uid="{00000000-0004-0000-0B00-000038030000}"/>
    <hyperlink ref="K184" location="'260321'!K184" tooltip="Click to drilldown" display="'260321'!K184" xr:uid="{00000000-0004-0000-0B00-000039030000}"/>
    <hyperlink ref="L184" location="'260321'!L184" tooltip="Click to drilldown" display="'260321'!L184" xr:uid="{00000000-0004-0000-0B00-00003A030000}"/>
    <hyperlink ref="M184" location="'260321'!M184" tooltip="Click to drilldown" display="'260321'!M184" xr:uid="{00000000-0004-0000-0B00-00003B030000}"/>
    <hyperlink ref="B189" location="'260321'!B189" tooltip="Click to drilldown" display="'260321'!B189" xr:uid="{00000000-0004-0000-0B00-00003C030000}"/>
    <hyperlink ref="C189" location="'260321'!C189" tooltip="Click to drilldown" display="'260321'!C189" xr:uid="{00000000-0004-0000-0B00-00003D030000}"/>
    <hyperlink ref="D189" location="'260321'!D189" tooltip="Click to drilldown" display="'260321'!D189" xr:uid="{00000000-0004-0000-0B00-00003E030000}"/>
    <hyperlink ref="E189" location="'260321'!E189" tooltip="Click to drilldown" display="'260321'!E189" xr:uid="{00000000-0004-0000-0B00-00003F030000}"/>
    <hyperlink ref="F189" location="'260321'!F189" tooltip="Click to drilldown" display="'260321'!F189" xr:uid="{00000000-0004-0000-0B00-000040030000}"/>
    <hyperlink ref="G189" location="'260321'!G189" tooltip="Click to drilldown" display="'260321'!G189" xr:uid="{00000000-0004-0000-0B00-000041030000}"/>
    <hyperlink ref="H189" location="'260321'!H189" tooltip="Click to drilldown" display="'260321'!H189" xr:uid="{00000000-0004-0000-0B00-000042030000}"/>
    <hyperlink ref="I189" location="'260321'!I189" tooltip="Click to drilldown" display="'260321'!I189" xr:uid="{00000000-0004-0000-0B00-000043030000}"/>
    <hyperlink ref="J189" location="'260321'!J189" tooltip="Click to drilldown" display="'260321'!J189" xr:uid="{00000000-0004-0000-0B00-000044030000}"/>
    <hyperlink ref="K189" location="'260321'!K189" tooltip="Click to drilldown" display="'260321'!K189" xr:uid="{00000000-0004-0000-0B00-000045030000}"/>
    <hyperlink ref="L189" location="'260321'!L189" tooltip="Click to drilldown" display="'260321'!L189" xr:uid="{00000000-0004-0000-0B00-000046030000}"/>
    <hyperlink ref="M189" location="'260321'!M189" tooltip="Click to drilldown" display="'260321'!M189" xr:uid="{00000000-0004-0000-0B00-000047030000}"/>
    <hyperlink ref="B195" location="'260321'!B195" tooltip="Click to drilldown" display="'260321'!B195" xr:uid="{00000000-0004-0000-0B00-000048030000}"/>
    <hyperlink ref="C195" location="'260321'!C195" tooltip="Click to drilldown" display="'260321'!C195" xr:uid="{00000000-0004-0000-0B00-000049030000}"/>
    <hyperlink ref="D195" location="'260321'!D195" tooltip="Click to drilldown" display="'260321'!D195" xr:uid="{00000000-0004-0000-0B00-00004A030000}"/>
    <hyperlink ref="E195" location="'260321'!E195" tooltip="Click to drilldown" display="'260321'!E195" xr:uid="{00000000-0004-0000-0B00-00004B030000}"/>
    <hyperlink ref="F195" location="'260321'!F195" tooltip="Click to drilldown" display="'260321'!F195" xr:uid="{00000000-0004-0000-0B00-00004C030000}"/>
    <hyperlink ref="G195" location="'260321'!G195" tooltip="Click to drilldown" display="'260321'!G195" xr:uid="{00000000-0004-0000-0B00-00004D030000}"/>
    <hyperlink ref="H195" location="'260321'!H195" tooltip="Click to drilldown" display="'260321'!H195" xr:uid="{00000000-0004-0000-0B00-00004E030000}"/>
    <hyperlink ref="I195" location="'260321'!I195" tooltip="Click to drilldown" display="'260321'!I195" xr:uid="{00000000-0004-0000-0B00-00004F030000}"/>
    <hyperlink ref="J195" location="'260321'!J195" tooltip="Click to drilldown" display="'260321'!J195" xr:uid="{00000000-0004-0000-0B00-000050030000}"/>
    <hyperlink ref="K195" location="'260321'!K195" tooltip="Click to drilldown" display="'260321'!K195" xr:uid="{00000000-0004-0000-0B00-000051030000}"/>
    <hyperlink ref="L195" location="'260321'!L195" tooltip="Click to drilldown" display="'260321'!L195" xr:uid="{00000000-0004-0000-0B00-000052030000}"/>
    <hyperlink ref="M195" location="'260321'!M195" tooltip="Click to drilldown" display="'260321'!M195" xr:uid="{00000000-0004-0000-0B00-000053030000}"/>
    <hyperlink ref="B199" location="'260321'!B199" tooltip="Click to drilldown" display="'260321'!B199" xr:uid="{00000000-0004-0000-0B00-000054030000}"/>
    <hyperlink ref="C199" location="'260321'!C199" tooltip="Click to drilldown" display="'260321'!C199" xr:uid="{00000000-0004-0000-0B00-000055030000}"/>
    <hyperlink ref="D199" location="'260321'!D199" tooltip="Click to drilldown" display="'260321'!D199" xr:uid="{00000000-0004-0000-0B00-000056030000}"/>
    <hyperlink ref="E199" location="'260321'!E199" tooltip="Click to drilldown" display="'260321'!E199" xr:uid="{00000000-0004-0000-0B00-000057030000}"/>
    <hyperlink ref="F199" location="'260321'!F199" tooltip="Click to drilldown" display="'260321'!F199" xr:uid="{00000000-0004-0000-0B00-000058030000}"/>
    <hyperlink ref="G199" location="'260321'!G199" tooltip="Click to drilldown" display="'260321'!G199" xr:uid="{00000000-0004-0000-0B00-000059030000}"/>
    <hyperlink ref="H199" location="'260321'!H199" tooltip="Click to drilldown" display="'260321'!H199" xr:uid="{00000000-0004-0000-0B00-00005A030000}"/>
    <hyperlink ref="I199" location="'260321'!I199" tooltip="Click to drilldown" display="'260321'!I199" xr:uid="{00000000-0004-0000-0B00-00005B030000}"/>
    <hyperlink ref="J199" location="'260321'!J199" tooltip="Click to drilldown" display="'260321'!J199" xr:uid="{00000000-0004-0000-0B00-00005C030000}"/>
    <hyperlink ref="K199" location="'260321'!K199" tooltip="Click to drilldown" display="'260321'!K199" xr:uid="{00000000-0004-0000-0B00-00005D030000}"/>
    <hyperlink ref="L199" location="'260321'!L199" tooltip="Click to drilldown" display="'260321'!L199" xr:uid="{00000000-0004-0000-0B00-00005E030000}"/>
    <hyperlink ref="M199" location="'260321'!M199" tooltip="Click to drilldown" display="'260321'!M199" xr:uid="{00000000-0004-0000-0B00-00005F030000}"/>
    <hyperlink ref="B204" location="'260321'!B204" tooltip="Click to drilldown" display="'260321'!B204" xr:uid="{00000000-0004-0000-0B00-000060030000}"/>
    <hyperlink ref="C204" location="'260321'!C204" tooltip="Click to drilldown" display="'260321'!C204" xr:uid="{00000000-0004-0000-0B00-000061030000}"/>
    <hyperlink ref="D204" location="'260321'!D204" tooltip="Click to drilldown" display="'260321'!D204" xr:uid="{00000000-0004-0000-0B00-000062030000}"/>
    <hyperlink ref="E204" location="'260321'!E204" tooltip="Click to drilldown" display="'260321'!E204" xr:uid="{00000000-0004-0000-0B00-000063030000}"/>
    <hyperlink ref="F204" location="'260321'!F204" tooltip="Click to drilldown" display="'260321'!F204" xr:uid="{00000000-0004-0000-0B00-000064030000}"/>
    <hyperlink ref="G204" location="'260321'!G204" tooltip="Click to drilldown" display="'260321'!G204" xr:uid="{00000000-0004-0000-0B00-000065030000}"/>
    <hyperlink ref="H204" location="'260321'!H204" tooltip="Click to drilldown" display="'260321'!H204" xr:uid="{00000000-0004-0000-0B00-000066030000}"/>
    <hyperlink ref="I204" location="'260321'!I204" tooltip="Click to drilldown" display="'260321'!I204" xr:uid="{00000000-0004-0000-0B00-000067030000}"/>
    <hyperlink ref="J204" location="'260321'!J204" tooltip="Click to drilldown" display="'260321'!J204" xr:uid="{00000000-0004-0000-0B00-000068030000}"/>
    <hyperlink ref="K204" location="'260321'!K204" tooltip="Click to drilldown" display="'260321'!K204" xr:uid="{00000000-0004-0000-0B00-000069030000}"/>
    <hyperlink ref="L204" location="'260321'!L204" tooltip="Click to drilldown" display="'260321'!L204" xr:uid="{00000000-0004-0000-0B00-00006A030000}"/>
    <hyperlink ref="M204" location="'260321'!M204" tooltip="Click to drilldown" display="'260321'!M204" xr:uid="{00000000-0004-0000-0B00-00006B030000}"/>
    <hyperlink ref="B209" location="'260321'!B209" tooltip="Click to drilldown" display="'260321'!B209" xr:uid="{00000000-0004-0000-0B00-00006C030000}"/>
    <hyperlink ref="C209" location="'260321'!C209" tooltip="Click to drilldown" display="'260321'!C209" xr:uid="{00000000-0004-0000-0B00-00006D030000}"/>
    <hyperlink ref="D209" location="'260321'!D209" tooltip="Click to drilldown" display="'260321'!D209" xr:uid="{00000000-0004-0000-0B00-00006E030000}"/>
    <hyperlink ref="E209" location="'260321'!E209" tooltip="Click to drilldown" display="'260321'!E209" xr:uid="{00000000-0004-0000-0B00-00006F030000}"/>
    <hyperlink ref="F209" location="'260321'!F209" tooltip="Click to drilldown" display="'260321'!F209" xr:uid="{00000000-0004-0000-0B00-000070030000}"/>
    <hyperlink ref="G209" location="'260321'!G209" tooltip="Click to drilldown" display="'260321'!G209" xr:uid="{00000000-0004-0000-0B00-000071030000}"/>
    <hyperlink ref="H209" location="'260321'!H209" tooltip="Click to drilldown" display="'260321'!H209" xr:uid="{00000000-0004-0000-0B00-000072030000}"/>
    <hyperlink ref="I209" location="'260321'!I209" tooltip="Click to drilldown" display="'260321'!I209" xr:uid="{00000000-0004-0000-0B00-000073030000}"/>
    <hyperlink ref="J209" location="'260321'!J209" tooltip="Click to drilldown" display="'260321'!J209" xr:uid="{00000000-0004-0000-0B00-000074030000}"/>
    <hyperlink ref="K209" location="'260321'!K209" tooltip="Click to drilldown" display="'260321'!K209" xr:uid="{00000000-0004-0000-0B00-000075030000}"/>
    <hyperlink ref="L209" location="'260321'!L209" tooltip="Click to drilldown" display="'260321'!L209" xr:uid="{00000000-0004-0000-0B00-000076030000}"/>
    <hyperlink ref="M209" location="'260321'!M209" tooltip="Click to drilldown" display="'260321'!M209" xr:uid="{00000000-0004-0000-0B00-000077030000}"/>
    <hyperlink ref="B210" location="'260321'!B210" tooltip="Click to drilldown" display="'260321'!B210" xr:uid="{00000000-0004-0000-0B00-000078030000}"/>
    <hyperlink ref="C210" location="'260321'!C210" tooltip="Click to drilldown" display="'260321'!C210" xr:uid="{00000000-0004-0000-0B00-000079030000}"/>
    <hyperlink ref="D210" location="'260321'!D210" tooltip="Click to drilldown" display="'260321'!D210" xr:uid="{00000000-0004-0000-0B00-00007A030000}"/>
    <hyperlink ref="E210" location="'260321'!E210" tooltip="Click to drilldown" display="'260321'!E210" xr:uid="{00000000-0004-0000-0B00-00007B030000}"/>
    <hyperlink ref="F210" location="'260321'!F210" tooltip="Click to drilldown" display="'260321'!F210" xr:uid="{00000000-0004-0000-0B00-00007C030000}"/>
    <hyperlink ref="G210" location="'260321'!G210" tooltip="Click to drilldown" display="'260321'!G210" xr:uid="{00000000-0004-0000-0B00-00007D030000}"/>
    <hyperlink ref="H210" location="'260321'!H210" tooltip="Click to drilldown" display="'260321'!H210" xr:uid="{00000000-0004-0000-0B00-00007E030000}"/>
    <hyperlink ref="I210" location="'260321'!I210" tooltip="Click to drilldown" display="'260321'!I210" xr:uid="{00000000-0004-0000-0B00-00007F030000}"/>
    <hyperlink ref="J210" location="'260321'!J210" tooltip="Click to drilldown" display="'260321'!J210" xr:uid="{00000000-0004-0000-0B00-000080030000}"/>
    <hyperlink ref="K210" location="'260321'!K210" tooltip="Click to drilldown" display="'260321'!K210" xr:uid="{00000000-0004-0000-0B00-000081030000}"/>
    <hyperlink ref="L210" location="'260321'!L210" tooltip="Click to drilldown" display="'260321'!L210" xr:uid="{00000000-0004-0000-0B00-000082030000}"/>
    <hyperlink ref="M210" location="'260321'!M210" tooltip="Click to drilldown" display="'260321'!M210" xr:uid="{00000000-0004-0000-0B00-000083030000}"/>
    <hyperlink ref="B211" location="'260321'!B211" tooltip="Click to drilldown" display="'260321'!B211" xr:uid="{00000000-0004-0000-0B00-000084030000}"/>
    <hyperlink ref="C211" location="'260321'!C211" tooltip="Click to drilldown" display="'260321'!C211" xr:uid="{00000000-0004-0000-0B00-000085030000}"/>
    <hyperlink ref="D211" location="'260321'!D211" tooltip="Click to drilldown" display="'260321'!D211" xr:uid="{00000000-0004-0000-0B00-000086030000}"/>
    <hyperlink ref="E211" location="'260321'!E211" tooltip="Click to drilldown" display="'260321'!E211" xr:uid="{00000000-0004-0000-0B00-000087030000}"/>
    <hyperlink ref="F211" location="'260321'!F211" tooltip="Click to drilldown" display="'260321'!F211" xr:uid="{00000000-0004-0000-0B00-000088030000}"/>
    <hyperlink ref="G211" location="'260321'!G211" tooltip="Click to drilldown" display="'260321'!G211" xr:uid="{00000000-0004-0000-0B00-000089030000}"/>
    <hyperlink ref="H211" location="'260321'!H211" tooltip="Click to drilldown" display="'260321'!H211" xr:uid="{00000000-0004-0000-0B00-00008A030000}"/>
    <hyperlink ref="I211" location="'260321'!I211" tooltip="Click to drilldown" display="'260321'!I211" xr:uid="{00000000-0004-0000-0B00-00008B030000}"/>
    <hyperlink ref="J211" location="'260321'!J211" tooltip="Click to drilldown" display="'260321'!J211" xr:uid="{00000000-0004-0000-0B00-00008C030000}"/>
    <hyperlink ref="K211" location="'260321'!K211" tooltip="Click to drilldown" display="'260321'!K211" xr:uid="{00000000-0004-0000-0B00-00008D030000}"/>
    <hyperlink ref="L211" location="'260321'!L211" tooltip="Click to drilldown" display="'260321'!L211" xr:uid="{00000000-0004-0000-0B00-00008E030000}"/>
    <hyperlink ref="M211" location="'260321'!M211" tooltip="Click to drilldown" display="'260321'!M211" xr:uid="{00000000-0004-0000-0B00-00008F030000}"/>
    <hyperlink ref="B223" location="'260321'!B223" tooltip="Click to drilldown" display="'260321'!B223" xr:uid="{00000000-0004-0000-0B00-000090030000}"/>
    <hyperlink ref="C223" location="'260321'!C223" tooltip="Click to drilldown" display="'260321'!C223" xr:uid="{00000000-0004-0000-0B00-000091030000}"/>
    <hyperlink ref="D223" location="'260321'!D223" tooltip="Click to drilldown" display="'260321'!D223" xr:uid="{00000000-0004-0000-0B00-000092030000}"/>
    <hyperlink ref="E223" location="'260321'!E223" tooltip="Click to drilldown" display="'260321'!E223" xr:uid="{00000000-0004-0000-0B00-000093030000}"/>
    <hyperlink ref="F223" location="'260321'!F223" tooltip="Click to drilldown" display="'260321'!F223" xr:uid="{00000000-0004-0000-0B00-000094030000}"/>
    <hyperlink ref="G223" location="'260321'!G223" tooltip="Click to drilldown" display="'260321'!G223" xr:uid="{00000000-0004-0000-0B00-000095030000}"/>
    <hyperlink ref="H223" location="'260321'!H223" tooltip="Click to drilldown" display="'260321'!H223" xr:uid="{00000000-0004-0000-0B00-000096030000}"/>
    <hyperlink ref="I223" location="'260321'!I223" tooltip="Click to drilldown" display="'260321'!I223" xr:uid="{00000000-0004-0000-0B00-000097030000}"/>
    <hyperlink ref="J223" location="'260321'!J223" tooltip="Click to drilldown" display="'260321'!J223" xr:uid="{00000000-0004-0000-0B00-000098030000}"/>
    <hyperlink ref="K223" location="'260321'!K223" tooltip="Click to drilldown" display="'260321'!K223" xr:uid="{00000000-0004-0000-0B00-000099030000}"/>
    <hyperlink ref="L223" location="'260321'!L223" tooltip="Click to drilldown" display="'260321'!L223" xr:uid="{00000000-0004-0000-0B00-00009A030000}"/>
    <hyperlink ref="M223" location="'260321'!M223" tooltip="Click to drilldown" display="'260321'!M223" xr:uid="{00000000-0004-0000-0B00-00009B030000}"/>
    <hyperlink ref="B224" location="'260321'!B224" tooltip="Click to drilldown" display="'260321'!B224" xr:uid="{00000000-0004-0000-0B00-00009C030000}"/>
    <hyperlink ref="C224" location="'260321'!C224" tooltip="Click to drilldown" display="'260321'!C224" xr:uid="{00000000-0004-0000-0B00-00009D030000}"/>
    <hyperlink ref="D224" location="'260321'!D224" tooltip="Click to drilldown" display="'260321'!D224" xr:uid="{00000000-0004-0000-0B00-00009E030000}"/>
    <hyperlink ref="E224" location="'260321'!E224" tooltip="Click to drilldown" display="'260321'!E224" xr:uid="{00000000-0004-0000-0B00-00009F030000}"/>
    <hyperlink ref="F224" location="'260321'!F224" tooltip="Click to drilldown" display="'260321'!F224" xr:uid="{00000000-0004-0000-0B00-0000A0030000}"/>
    <hyperlink ref="G224" location="'260321'!G224" tooltip="Click to drilldown" display="'260321'!G224" xr:uid="{00000000-0004-0000-0B00-0000A1030000}"/>
    <hyperlink ref="H224" location="'260321'!H224" tooltip="Click to drilldown" display="'260321'!H224" xr:uid="{00000000-0004-0000-0B00-0000A2030000}"/>
    <hyperlink ref="I224" location="'260321'!I224" tooltip="Click to drilldown" display="'260321'!I224" xr:uid="{00000000-0004-0000-0B00-0000A3030000}"/>
    <hyperlink ref="J224" location="'260321'!J224" tooltip="Click to drilldown" display="'260321'!J224" xr:uid="{00000000-0004-0000-0B00-0000A4030000}"/>
    <hyperlink ref="K224" location="'260321'!K224" tooltip="Click to drilldown" display="'260321'!K224" xr:uid="{00000000-0004-0000-0B00-0000A5030000}"/>
    <hyperlink ref="L224" location="'260321'!L224" tooltip="Click to drilldown" display="'260321'!L224" xr:uid="{00000000-0004-0000-0B00-0000A6030000}"/>
    <hyperlink ref="M224" location="'260321'!M224" tooltip="Click to drilldown" display="'260321'!M224" xr:uid="{00000000-0004-0000-0B00-0000A7030000}"/>
    <hyperlink ref="B225" location="'260321'!B225" tooltip="Click to drilldown" display="'260321'!B225" xr:uid="{00000000-0004-0000-0B00-0000A8030000}"/>
    <hyperlink ref="C225" location="'260321'!C225" tooltip="Click to drilldown" display="'260321'!C225" xr:uid="{00000000-0004-0000-0B00-0000A9030000}"/>
    <hyperlink ref="D225" location="'260321'!D225" tooltip="Click to drilldown" display="'260321'!D225" xr:uid="{00000000-0004-0000-0B00-0000AA030000}"/>
    <hyperlink ref="E225" location="'260321'!E225" tooltip="Click to drilldown" display="'260321'!E225" xr:uid="{00000000-0004-0000-0B00-0000AB030000}"/>
    <hyperlink ref="F225" location="'260321'!F225" tooltip="Click to drilldown" display="'260321'!F225" xr:uid="{00000000-0004-0000-0B00-0000AC030000}"/>
    <hyperlink ref="G225" location="'260321'!G225" tooltip="Click to drilldown" display="'260321'!G225" xr:uid="{00000000-0004-0000-0B00-0000AD030000}"/>
    <hyperlink ref="H225" location="'260321'!H225" tooltip="Click to drilldown" display="'260321'!H225" xr:uid="{00000000-0004-0000-0B00-0000AE030000}"/>
    <hyperlink ref="I225" location="'260321'!I225" tooltip="Click to drilldown" display="'260321'!I225" xr:uid="{00000000-0004-0000-0B00-0000AF030000}"/>
    <hyperlink ref="J225" location="'260321'!J225" tooltip="Click to drilldown" display="'260321'!J225" xr:uid="{00000000-0004-0000-0B00-0000B0030000}"/>
    <hyperlink ref="K225" location="'260321'!K225" tooltip="Click to drilldown" display="'260321'!K225" xr:uid="{00000000-0004-0000-0B00-0000B1030000}"/>
    <hyperlink ref="L225" location="'260321'!L225" tooltip="Click to drilldown" display="'260321'!L225" xr:uid="{00000000-0004-0000-0B00-0000B2030000}"/>
    <hyperlink ref="M225" location="'260321'!M225" tooltip="Click to drilldown" display="'260321'!M225" xr:uid="{00000000-0004-0000-0B00-0000B3030000}"/>
    <hyperlink ref="B226" location="'260321'!B226" tooltip="Click to drilldown" display="'260321'!B226" xr:uid="{00000000-0004-0000-0B00-0000B4030000}"/>
    <hyperlink ref="C226" location="'260321'!C226" tooltip="Click to drilldown" display="'260321'!C226" xr:uid="{00000000-0004-0000-0B00-0000B5030000}"/>
    <hyperlink ref="D226" location="'260321'!D226" tooltip="Click to drilldown" display="'260321'!D226" xr:uid="{00000000-0004-0000-0B00-0000B6030000}"/>
    <hyperlink ref="E226" location="'260321'!E226" tooltip="Click to drilldown" display="'260321'!E226" xr:uid="{00000000-0004-0000-0B00-0000B7030000}"/>
    <hyperlink ref="F226" location="'260321'!F226" tooltip="Click to drilldown" display="'260321'!F226" xr:uid="{00000000-0004-0000-0B00-0000B8030000}"/>
    <hyperlink ref="G226" location="'260321'!G226" tooltip="Click to drilldown" display="'260321'!G226" xr:uid="{00000000-0004-0000-0B00-0000B9030000}"/>
    <hyperlink ref="H226" location="'260321'!H226" tooltip="Click to drilldown" display="'260321'!H226" xr:uid="{00000000-0004-0000-0B00-0000BA030000}"/>
    <hyperlink ref="I226" location="'260321'!I226" tooltip="Click to drilldown" display="'260321'!I226" xr:uid="{00000000-0004-0000-0B00-0000BB030000}"/>
    <hyperlink ref="J226" location="'260321'!J226" tooltip="Click to drilldown" display="'260321'!J226" xr:uid="{00000000-0004-0000-0B00-0000BC030000}"/>
    <hyperlink ref="K226" location="'260321'!K226" tooltip="Click to drilldown" display="'260321'!K226" xr:uid="{00000000-0004-0000-0B00-0000BD030000}"/>
    <hyperlink ref="L226" location="'260321'!L226" tooltip="Click to drilldown" display="'260321'!L226" xr:uid="{00000000-0004-0000-0B00-0000BE030000}"/>
    <hyperlink ref="M226" location="'260321'!M226" tooltip="Click to drilldown" display="'260321'!M226" xr:uid="{00000000-0004-0000-0B00-0000BF030000}"/>
    <hyperlink ref="B227" location="'260321'!B227" tooltip="Click to drilldown" display="'260321'!B227" xr:uid="{00000000-0004-0000-0B00-0000C0030000}"/>
    <hyperlink ref="C227" location="'260321'!C227" tooltip="Click to drilldown" display="'260321'!C227" xr:uid="{00000000-0004-0000-0B00-0000C1030000}"/>
    <hyperlink ref="D227" location="'260321'!D227" tooltip="Click to drilldown" display="'260321'!D227" xr:uid="{00000000-0004-0000-0B00-0000C2030000}"/>
    <hyperlink ref="E227" location="'260321'!E227" tooltip="Click to drilldown" display="'260321'!E227" xr:uid="{00000000-0004-0000-0B00-0000C3030000}"/>
    <hyperlink ref="F227" location="'260321'!F227" tooltip="Click to drilldown" display="'260321'!F227" xr:uid="{00000000-0004-0000-0B00-0000C4030000}"/>
    <hyperlink ref="G227" location="'260321'!G227" tooltip="Click to drilldown" display="'260321'!G227" xr:uid="{00000000-0004-0000-0B00-0000C5030000}"/>
    <hyperlink ref="H227" location="'260321'!H227" tooltip="Click to drilldown" display="'260321'!H227" xr:uid="{00000000-0004-0000-0B00-0000C6030000}"/>
    <hyperlink ref="I227" location="'260321'!I227" tooltip="Click to drilldown" display="'260321'!I227" xr:uid="{00000000-0004-0000-0B00-0000C7030000}"/>
    <hyperlink ref="J227" location="'260321'!J227" tooltip="Click to drilldown" display="'260321'!J227" xr:uid="{00000000-0004-0000-0B00-0000C8030000}"/>
    <hyperlink ref="K227" location="'260321'!K227" tooltip="Click to drilldown" display="'260321'!K227" xr:uid="{00000000-0004-0000-0B00-0000C9030000}"/>
    <hyperlink ref="L227" location="'260321'!L227" tooltip="Click to drilldown" display="'260321'!L227" xr:uid="{00000000-0004-0000-0B00-0000CA030000}"/>
    <hyperlink ref="M227" location="'260321'!M227" tooltip="Click to drilldown" display="'260321'!M227" xr:uid="{00000000-0004-0000-0B00-0000CB030000}"/>
    <hyperlink ref="B228" location="'260321'!B228" tooltip="Click to drilldown" display="'260321'!B228" xr:uid="{00000000-0004-0000-0B00-0000CC030000}"/>
    <hyperlink ref="C228" location="'260321'!C228" tooltip="Click to drilldown" display="'260321'!C228" xr:uid="{00000000-0004-0000-0B00-0000CD030000}"/>
    <hyperlink ref="D228" location="'260321'!D228" tooltip="Click to drilldown" display="'260321'!D228" xr:uid="{00000000-0004-0000-0B00-0000CE030000}"/>
    <hyperlink ref="E228" location="'260321'!E228" tooltip="Click to drilldown" display="'260321'!E228" xr:uid="{00000000-0004-0000-0B00-0000CF030000}"/>
    <hyperlink ref="F228" location="'260321'!F228" tooltip="Click to drilldown" display="'260321'!F228" xr:uid="{00000000-0004-0000-0B00-0000D0030000}"/>
    <hyperlink ref="G228" location="'260321'!G228" tooltip="Click to drilldown" display="'260321'!G228" xr:uid="{00000000-0004-0000-0B00-0000D1030000}"/>
    <hyperlink ref="H228" location="'260321'!H228" tooltip="Click to drilldown" display="'260321'!H228" xr:uid="{00000000-0004-0000-0B00-0000D2030000}"/>
    <hyperlink ref="I228" location="'260321'!I228" tooltip="Click to drilldown" display="'260321'!I228" xr:uid="{00000000-0004-0000-0B00-0000D3030000}"/>
    <hyperlink ref="J228" location="'260321'!J228" tooltip="Click to drilldown" display="'260321'!J228" xr:uid="{00000000-0004-0000-0B00-0000D4030000}"/>
    <hyperlink ref="K228" location="'260321'!K228" tooltip="Click to drilldown" display="'260321'!K228" xr:uid="{00000000-0004-0000-0B00-0000D5030000}"/>
    <hyperlink ref="L228" location="'260321'!L228" tooltip="Click to drilldown" display="'260321'!L228" xr:uid="{00000000-0004-0000-0B00-0000D6030000}"/>
    <hyperlink ref="M228" location="'260321'!M228" tooltip="Click to drilldown" display="'260321'!M228" xr:uid="{00000000-0004-0000-0B00-0000D7030000}"/>
    <hyperlink ref="B232" location="'260321'!B232" tooltip="Click to drilldown" display="'260321'!B232" xr:uid="{00000000-0004-0000-0B00-0000D8030000}"/>
    <hyperlink ref="C232" location="'260321'!C232" tooltip="Click to drilldown" display="'260321'!C232" xr:uid="{00000000-0004-0000-0B00-0000D9030000}"/>
    <hyperlink ref="D232" location="'260321'!D232" tooltip="Click to drilldown" display="'260321'!D232" xr:uid="{00000000-0004-0000-0B00-0000DA030000}"/>
    <hyperlink ref="E232" location="'260321'!E232" tooltip="Click to drilldown" display="'260321'!E232" xr:uid="{00000000-0004-0000-0B00-0000DB030000}"/>
    <hyperlink ref="F232" location="'260321'!F232" tooltip="Click to drilldown" display="'260321'!F232" xr:uid="{00000000-0004-0000-0B00-0000DC030000}"/>
    <hyperlink ref="G232" location="'260321'!G232" tooltip="Click to drilldown" display="'260321'!G232" xr:uid="{00000000-0004-0000-0B00-0000DD030000}"/>
    <hyperlink ref="H232" location="'260321'!H232" tooltip="Click to drilldown" display="'260321'!H232" xr:uid="{00000000-0004-0000-0B00-0000DE030000}"/>
    <hyperlink ref="I232" location="'260321'!I232" tooltip="Click to drilldown" display="'260321'!I232" xr:uid="{00000000-0004-0000-0B00-0000DF030000}"/>
    <hyperlink ref="J232" location="'260321'!J232" tooltip="Click to drilldown" display="'260321'!J232" xr:uid="{00000000-0004-0000-0B00-0000E0030000}"/>
    <hyperlink ref="K232" location="'260321'!K232" tooltip="Click to drilldown" display="'260321'!K232" xr:uid="{00000000-0004-0000-0B00-0000E1030000}"/>
    <hyperlink ref="L232" location="'260321'!L232" tooltip="Click to drilldown" display="'260321'!L232" xr:uid="{00000000-0004-0000-0B00-0000E2030000}"/>
    <hyperlink ref="M232" location="'260321'!M232" tooltip="Click to drilldown" display="'260321'!M232" xr:uid="{00000000-0004-0000-0B00-0000E3030000}"/>
    <hyperlink ref="B233" location="'260321'!B233" tooltip="Click to drilldown" display="'260321'!B233" xr:uid="{00000000-0004-0000-0B00-0000E4030000}"/>
    <hyperlink ref="C233" location="'260321'!C233" tooltip="Click to drilldown" display="'260321'!C233" xr:uid="{00000000-0004-0000-0B00-0000E5030000}"/>
    <hyperlink ref="D233" location="'260321'!D233" tooltip="Click to drilldown" display="'260321'!D233" xr:uid="{00000000-0004-0000-0B00-0000E6030000}"/>
    <hyperlink ref="E233" location="'260321'!E233" tooltip="Click to drilldown" display="'260321'!E233" xr:uid="{00000000-0004-0000-0B00-0000E7030000}"/>
    <hyperlink ref="F233" location="'260321'!F233" tooltip="Click to drilldown" display="'260321'!F233" xr:uid="{00000000-0004-0000-0B00-0000E8030000}"/>
    <hyperlink ref="G233" location="'260321'!G233" tooltip="Click to drilldown" display="'260321'!G233" xr:uid="{00000000-0004-0000-0B00-0000E9030000}"/>
    <hyperlink ref="H233" location="'260321'!H233" tooltip="Click to drilldown" display="'260321'!H233" xr:uid="{00000000-0004-0000-0B00-0000EA030000}"/>
    <hyperlink ref="I233" location="'260321'!I233" tooltip="Click to drilldown" display="'260321'!I233" xr:uid="{00000000-0004-0000-0B00-0000EB030000}"/>
    <hyperlink ref="J233" location="'260321'!J233" tooltip="Click to drilldown" display="'260321'!J233" xr:uid="{00000000-0004-0000-0B00-0000EC030000}"/>
    <hyperlink ref="K233" location="'260321'!K233" tooltip="Click to drilldown" display="'260321'!K233" xr:uid="{00000000-0004-0000-0B00-0000ED030000}"/>
    <hyperlink ref="L233" location="'260321'!L233" tooltip="Click to drilldown" display="'260321'!L233" xr:uid="{00000000-0004-0000-0B00-0000EE030000}"/>
    <hyperlink ref="M233" location="'260321'!M233" tooltip="Click to drilldown" display="'260321'!M233" xr:uid="{00000000-0004-0000-0B00-0000EF030000}"/>
    <hyperlink ref="B234" location="'260321'!B234" tooltip="Click to drilldown" display="'260321'!B234" xr:uid="{00000000-0004-0000-0B00-0000F0030000}"/>
    <hyperlink ref="C234" location="'260321'!C234" tooltip="Click to drilldown" display="'260321'!C234" xr:uid="{00000000-0004-0000-0B00-0000F1030000}"/>
    <hyperlink ref="D234" location="'260321'!D234" tooltip="Click to drilldown" display="'260321'!D234" xr:uid="{00000000-0004-0000-0B00-0000F2030000}"/>
    <hyperlink ref="E234" location="'260321'!E234" tooltip="Click to drilldown" display="'260321'!E234" xr:uid="{00000000-0004-0000-0B00-0000F3030000}"/>
    <hyperlink ref="F234" location="'260321'!F234" tooltip="Click to drilldown" display="'260321'!F234" xr:uid="{00000000-0004-0000-0B00-0000F4030000}"/>
    <hyperlink ref="G234" location="'260321'!G234" tooltip="Click to drilldown" display="'260321'!G234" xr:uid="{00000000-0004-0000-0B00-0000F5030000}"/>
    <hyperlink ref="H234" location="'260321'!H234" tooltip="Click to drilldown" display="'260321'!H234" xr:uid="{00000000-0004-0000-0B00-0000F6030000}"/>
    <hyperlink ref="I234" location="'260321'!I234" tooltip="Click to drilldown" display="'260321'!I234" xr:uid="{00000000-0004-0000-0B00-0000F7030000}"/>
    <hyperlink ref="J234" location="'260321'!J234" tooltip="Click to drilldown" display="'260321'!J234" xr:uid="{00000000-0004-0000-0B00-0000F8030000}"/>
    <hyperlink ref="K234" location="'260321'!K234" tooltip="Click to drilldown" display="'260321'!K234" xr:uid="{00000000-0004-0000-0B00-0000F9030000}"/>
    <hyperlink ref="L234" location="'260321'!L234" tooltip="Click to drilldown" display="'260321'!L234" xr:uid="{00000000-0004-0000-0B00-0000FA030000}"/>
    <hyperlink ref="M234" location="'260321'!M234" tooltip="Click to drilldown" display="'260321'!M234" xr:uid="{00000000-0004-0000-0B00-0000FB030000}"/>
    <hyperlink ref="B235" location="'260321'!B235" tooltip="Click to drilldown" display="'260321'!B235" xr:uid="{00000000-0004-0000-0B00-0000FC030000}"/>
    <hyperlink ref="C235" location="'260321'!C235" tooltip="Click to drilldown" display="'260321'!C235" xr:uid="{00000000-0004-0000-0B00-0000FD030000}"/>
    <hyperlink ref="D235" location="'260321'!D235" tooltip="Click to drilldown" display="'260321'!D235" xr:uid="{00000000-0004-0000-0B00-0000FE030000}"/>
    <hyperlink ref="E235" location="'260321'!E235" tooltip="Click to drilldown" display="'260321'!E235" xr:uid="{00000000-0004-0000-0B00-0000FF030000}"/>
    <hyperlink ref="F235" location="'260321'!F235" tooltip="Click to drilldown" display="'260321'!F235" xr:uid="{00000000-0004-0000-0B00-000000040000}"/>
    <hyperlink ref="G235" location="'260321'!G235" tooltip="Click to drilldown" display="'260321'!G235" xr:uid="{00000000-0004-0000-0B00-000001040000}"/>
    <hyperlink ref="H235" location="'260321'!H235" tooltip="Click to drilldown" display="'260321'!H235" xr:uid="{00000000-0004-0000-0B00-000002040000}"/>
    <hyperlink ref="I235" location="'260321'!I235" tooltip="Click to drilldown" display="'260321'!I235" xr:uid="{00000000-0004-0000-0B00-000003040000}"/>
    <hyperlink ref="J235" location="'260321'!J235" tooltip="Click to drilldown" display="'260321'!J235" xr:uid="{00000000-0004-0000-0B00-000004040000}"/>
    <hyperlink ref="K235" location="'260321'!K235" tooltip="Click to drilldown" display="'260321'!K235" xr:uid="{00000000-0004-0000-0B00-000005040000}"/>
    <hyperlink ref="L235" location="'260321'!L235" tooltip="Click to drilldown" display="'260321'!L235" xr:uid="{00000000-0004-0000-0B00-000006040000}"/>
    <hyperlink ref="M235" location="'260321'!M235" tooltip="Click to drilldown" display="'260321'!M235" xr:uid="{00000000-0004-0000-0B00-000007040000}"/>
    <hyperlink ref="B236" location="'260321'!B236" tooltip="Click to drilldown" display="'260321'!B236" xr:uid="{00000000-0004-0000-0B00-000008040000}"/>
    <hyperlink ref="C236" location="'260321'!C236" tooltip="Click to drilldown" display="'260321'!C236" xr:uid="{00000000-0004-0000-0B00-000009040000}"/>
    <hyperlink ref="D236" location="'260321'!D236" tooltip="Click to drilldown" display="'260321'!D236" xr:uid="{00000000-0004-0000-0B00-00000A040000}"/>
    <hyperlink ref="E236" location="'260321'!E236" tooltip="Click to drilldown" display="'260321'!E236" xr:uid="{00000000-0004-0000-0B00-00000B040000}"/>
    <hyperlink ref="F236" location="'260321'!F236" tooltip="Click to drilldown" display="'260321'!F236" xr:uid="{00000000-0004-0000-0B00-00000C040000}"/>
    <hyperlink ref="G236" location="'260321'!G236" tooltip="Click to drilldown" display="'260321'!G236" xr:uid="{00000000-0004-0000-0B00-00000D040000}"/>
    <hyperlink ref="H236" location="'260321'!H236" tooltip="Click to drilldown" display="'260321'!H236" xr:uid="{00000000-0004-0000-0B00-00000E040000}"/>
    <hyperlink ref="I236" location="'260321'!I236" tooltip="Click to drilldown" display="'260321'!I236" xr:uid="{00000000-0004-0000-0B00-00000F040000}"/>
    <hyperlink ref="J236" location="'260321'!J236" tooltip="Click to drilldown" display="'260321'!J236" xr:uid="{00000000-0004-0000-0B00-000010040000}"/>
    <hyperlink ref="K236" location="'260321'!K236" tooltip="Click to drilldown" display="'260321'!K236" xr:uid="{00000000-0004-0000-0B00-000011040000}"/>
    <hyperlink ref="L236" location="'260321'!L236" tooltip="Click to drilldown" display="'260321'!L236" xr:uid="{00000000-0004-0000-0B00-000012040000}"/>
    <hyperlink ref="M236" location="'260321'!M236" tooltip="Click to drilldown" display="'260321'!M236" xr:uid="{00000000-0004-0000-0B00-000013040000}"/>
    <hyperlink ref="B237" location="'260321'!B237" tooltip="Click to drilldown" display="'260321'!B237" xr:uid="{00000000-0004-0000-0B00-000014040000}"/>
    <hyperlink ref="C237" location="'260321'!C237" tooltip="Click to drilldown" display="'260321'!C237" xr:uid="{00000000-0004-0000-0B00-000015040000}"/>
    <hyperlink ref="D237" location="'260321'!D237" tooltip="Click to drilldown" display="'260321'!D237" xr:uid="{00000000-0004-0000-0B00-000016040000}"/>
    <hyperlink ref="E237" location="'260321'!E237" tooltip="Click to drilldown" display="'260321'!E237" xr:uid="{00000000-0004-0000-0B00-000017040000}"/>
    <hyperlink ref="F237" location="'260321'!F237" tooltip="Click to drilldown" display="'260321'!F237" xr:uid="{00000000-0004-0000-0B00-000018040000}"/>
    <hyperlink ref="G237" location="'260321'!G237" tooltip="Click to drilldown" display="'260321'!G237" xr:uid="{00000000-0004-0000-0B00-000019040000}"/>
    <hyperlink ref="H237" location="'260321'!H237" tooltip="Click to drilldown" display="'260321'!H237" xr:uid="{00000000-0004-0000-0B00-00001A040000}"/>
    <hyperlink ref="I237" location="'260321'!I237" tooltip="Click to drilldown" display="'260321'!I237" xr:uid="{00000000-0004-0000-0B00-00001B040000}"/>
    <hyperlink ref="J237" location="'260321'!J237" tooltip="Click to drilldown" display="'260321'!J237" xr:uid="{00000000-0004-0000-0B00-00001C040000}"/>
    <hyperlink ref="K237" location="'260321'!K237" tooltip="Click to drilldown" display="'260321'!K237" xr:uid="{00000000-0004-0000-0B00-00001D040000}"/>
    <hyperlink ref="L237" location="'260321'!L237" tooltip="Click to drilldown" display="'260321'!L237" xr:uid="{00000000-0004-0000-0B00-00001E040000}"/>
    <hyperlink ref="M237" location="'260321'!M237" tooltip="Click to drilldown" display="'260321'!M237" xr:uid="{00000000-0004-0000-0B00-00001F040000}"/>
    <hyperlink ref="B242" location="'260321'!B242" tooltip="Click to drilldown" display="'260321'!B242" xr:uid="{00000000-0004-0000-0B00-000020040000}"/>
    <hyperlink ref="C242" location="'260321'!C242" tooltip="Click to drilldown" display="'260321'!C242" xr:uid="{00000000-0004-0000-0B00-000021040000}"/>
    <hyperlink ref="D242" location="'260321'!D242" tooltip="Click to drilldown" display="'260321'!D242" xr:uid="{00000000-0004-0000-0B00-000022040000}"/>
    <hyperlink ref="E242" location="'260321'!E242" tooltip="Click to drilldown" display="'260321'!E242" xr:uid="{00000000-0004-0000-0B00-000023040000}"/>
    <hyperlink ref="F242" location="'260321'!F242" tooltip="Click to drilldown" display="'260321'!F242" xr:uid="{00000000-0004-0000-0B00-000024040000}"/>
    <hyperlink ref="G242" location="'260321'!G242" tooltip="Click to drilldown" display="'260321'!G242" xr:uid="{00000000-0004-0000-0B00-000025040000}"/>
    <hyperlink ref="H242" location="'260321'!H242" tooltip="Click to drilldown" display="'260321'!H242" xr:uid="{00000000-0004-0000-0B00-000026040000}"/>
    <hyperlink ref="I242" location="'260321'!I242" tooltip="Click to drilldown" display="'260321'!I242" xr:uid="{00000000-0004-0000-0B00-000027040000}"/>
    <hyperlink ref="J242" location="'260321'!J242" tooltip="Click to drilldown" display="'260321'!J242" xr:uid="{00000000-0004-0000-0B00-000028040000}"/>
    <hyperlink ref="K242" location="'260321'!K242" tooltip="Click to drilldown" display="'260321'!K242" xr:uid="{00000000-0004-0000-0B00-000029040000}"/>
    <hyperlink ref="L242" location="'260321'!L242" tooltip="Click to drilldown" display="'260321'!L242" xr:uid="{00000000-0004-0000-0B00-00002A040000}"/>
    <hyperlink ref="M242" location="'260321'!M242" tooltip="Click to drilldown" display="'260321'!M242" xr:uid="{00000000-0004-0000-0B00-00002B040000}"/>
    <hyperlink ref="B248" location="'260321'!B248" tooltip="Click to drilldown" display="'260321'!B248" xr:uid="{00000000-0004-0000-0B00-00002C040000}"/>
    <hyperlink ref="C248" location="'260321'!C248" tooltip="Click to drilldown" display="'260321'!C248" xr:uid="{00000000-0004-0000-0B00-00002D040000}"/>
    <hyperlink ref="D248" location="'260321'!D248" tooltip="Click to drilldown" display="'260321'!D248" xr:uid="{00000000-0004-0000-0B00-00002E040000}"/>
    <hyperlink ref="E248" location="'260321'!E248" tooltip="Click to drilldown" display="'260321'!E248" xr:uid="{00000000-0004-0000-0B00-00002F040000}"/>
    <hyperlink ref="F248" location="'260321'!F248" tooltip="Click to drilldown" display="'260321'!F248" xr:uid="{00000000-0004-0000-0B00-000030040000}"/>
    <hyperlink ref="G248" location="'260321'!G248" tooltip="Click to drilldown" display="'260321'!G248" xr:uid="{00000000-0004-0000-0B00-000031040000}"/>
    <hyperlink ref="H248" location="'260321'!H248" tooltip="Click to drilldown" display="'260321'!H248" xr:uid="{00000000-0004-0000-0B00-000032040000}"/>
    <hyperlink ref="I248" location="'260321'!I248" tooltip="Click to drilldown" display="'260321'!I248" xr:uid="{00000000-0004-0000-0B00-000033040000}"/>
    <hyperlink ref="J248" location="'260321'!J248" tooltip="Click to drilldown" display="'260321'!J248" xr:uid="{00000000-0004-0000-0B00-000034040000}"/>
    <hyperlink ref="K248" location="'260321'!K248" tooltip="Click to drilldown" display="'260321'!K248" xr:uid="{00000000-0004-0000-0B00-000035040000}"/>
    <hyperlink ref="L248" location="'260321'!L248" tooltip="Click to drilldown" display="'260321'!L248" xr:uid="{00000000-0004-0000-0B00-000036040000}"/>
    <hyperlink ref="M248" location="'260321'!M248" tooltip="Click to drilldown" display="'260321'!M248" xr:uid="{00000000-0004-0000-0B00-000037040000}"/>
    <hyperlink ref="B252" location="'260321'!B252" tooltip="Click to drilldown" display="'260321'!B252" xr:uid="{00000000-0004-0000-0B00-000038040000}"/>
    <hyperlink ref="C252" location="'260321'!C252" tooltip="Click to drilldown" display="'260321'!C252" xr:uid="{00000000-0004-0000-0B00-000039040000}"/>
    <hyperlink ref="D252" location="'260321'!D252" tooltip="Click to drilldown" display="'260321'!D252" xr:uid="{00000000-0004-0000-0B00-00003A040000}"/>
    <hyperlink ref="E252" location="'260321'!E252" tooltip="Click to drilldown" display="'260321'!E252" xr:uid="{00000000-0004-0000-0B00-00003B040000}"/>
    <hyperlink ref="F252" location="'260321'!F252" tooltip="Click to drilldown" display="'260321'!F252" xr:uid="{00000000-0004-0000-0B00-00003C040000}"/>
    <hyperlink ref="G252" location="'260321'!G252" tooltip="Click to drilldown" display="'260321'!G252" xr:uid="{00000000-0004-0000-0B00-00003D040000}"/>
    <hyperlink ref="H252" location="'260321'!H252" tooltip="Click to drilldown" display="'260321'!H252" xr:uid="{00000000-0004-0000-0B00-00003E040000}"/>
    <hyperlink ref="I252" location="'260321'!I252" tooltip="Click to drilldown" display="'260321'!I252" xr:uid="{00000000-0004-0000-0B00-00003F040000}"/>
    <hyperlink ref="J252" location="'260321'!J252" tooltip="Click to drilldown" display="'260321'!J252" xr:uid="{00000000-0004-0000-0B00-000040040000}"/>
    <hyperlink ref="K252" location="'260321'!K252" tooltip="Click to drilldown" display="'260321'!K252" xr:uid="{00000000-0004-0000-0B00-000041040000}"/>
    <hyperlink ref="L252" location="'260321'!L252" tooltip="Click to drilldown" display="'260321'!L252" xr:uid="{00000000-0004-0000-0B00-000042040000}"/>
    <hyperlink ref="M252" location="'260321'!M252" tooltip="Click to drilldown" display="'260321'!M252" xr:uid="{00000000-0004-0000-0B00-000043040000}"/>
    <hyperlink ref="B253" location="'260321'!B253" tooltip="Click to drilldown" display="'260321'!B253" xr:uid="{00000000-0004-0000-0B00-000044040000}"/>
    <hyperlink ref="C253" location="'260321'!C253" tooltip="Click to drilldown" display="'260321'!C253" xr:uid="{00000000-0004-0000-0B00-000045040000}"/>
    <hyperlink ref="D253" location="'260321'!D253" tooltip="Click to drilldown" display="'260321'!D253" xr:uid="{00000000-0004-0000-0B00-000046040000}"/>
    <hyperlink ref="E253" location="'260321'!E253" tooltip="Click to drilldown" display="'260321'!E253" xr:uid="{00000000-0004-0000-0B00-000047040000}"/>
    <hyperlink ref="F253" location="'260321'!F253" tooltip="Click to drilldown" display="'260321'!F253" xr:uid="{00000000-0004-0000-0B00-000048040000}"/>
    <hyperlink ref="G253" location="'260321'!G253" tooltip="Click to drilldown" display="'260321'!G253" xr:uid="{00000000-0004-0000-0B00-000049040000}"/>
    <hyperlink ref="H253" location="'260321'!H253" tooltip="Click to drilldown" display="'260321'!H253" xr:uid="{00000000-0004-0000-0B00-00004A040000}"/>
    <hyperlink ref="I253" location="'260321'!I253" tooltip="Click to drilldown" display="'260321'!I253" xr:uid="{00000000-0004-0000-0B00-00004B040000}"/>
    <hyperlink ref="J253" location="'260321'!J253" tooltip="Click to drilldown" display="'260321'!J253" xr:uid="{00000000-0004-0000-0B00-00004C040000}"/>
    <hyperlink ref="K253" location="'260321'!K253" tooltip="Click to drilldown" display="'260321'!K253" xr:uid="{00000000-0004-0000-0B00-00004D040000}"/>
    <hyperlink ref="L253" location="'260321'!L253" tooltip="Click to drilldown" display="'260321'!L253" xr:uid="{00000000-0004-0000-0B00-00004E040000}"/>
    <hyperlink ref="M253" location="'260321'!M253" tooltip="Click to drilldown" display="'260321'!M253" xr:uid="{00000000-0004-0000-0B00-00004F040000}"/>
    <hyperlink ref="B257" location="'260321'!B257" tooltip="Click to drilldown" display="'260321'!B257" xr:uid="{00000000-0004-0000-0B00-000050040000}"/>
    <hyperlink ref="C257" location="'260321'!C257" tooltip="Click to drilldown" display="'260321'!C257" xr:uid="{00000000-0004-0000-0B00-000051040000}"/>
    <hyperlink ref="D257" location="'260321'!D257" tooltip="Click to drilldown" display="'260321'!D257" xr:uid="{00000000-0004-0000-0B00-000052040000}"/>
    <hyperlink ref="E257" location="'260321'!E257" tooltip="Click to drilldown" display="'260321'!E257" xr:uid="{00000000-0004-0000-0B00-000053040000}"/>
    <hyperlink ref="F257" location="'260321'!F257" tooltip="Click to drilldown" display="'260321'!F257" xr:uid="{00000000-0004-0000-0B00-000054040000}"/>
    <hyperlink ref="G257" location="'260321'!G257" tooltip="Click to drilldown" display="'260321'!G257" xr:uid="{00000000-0004-0000-0B00-000055040000}"/>
    <hyperlink ref="H257" location="'260321'!H257" tooltip="Click to drilldown" display="'260321'!H257" xr:uid="{00000000-0004-0000-0B00-000056040000}"/>
    <hyperlink ref="I257" location="'260321'!I257" tooltip="Click to drilldown" display="'260321'!I257" xr:uid="{00000000-0004-0000-0B00-000057040000}"/>
    <hyperlink ref="J257" location="'260321'!J257" tooltip="Click to drilldown" display="'260321'!J257" xr:uid="{00000000-0004-0000-0B00-000058040000}"/>
    <hyperlink ref="K257" location="'260321'!K257" tooltip="Click to drilldown" display="'260321'!K257" xr:uid="{00000000-0004-0000-0B00-000059040000}"/>
    <hyperlink ref="L257" location="'260321'!L257" tooltip="Click to drilldown" display="'260321'!L257" xr:uid="{00000000-0004-0000-0B00-00005A040000}"/>
    <hyperlink ref="M257" location="'260321'!M257" tooltip="Click to drilldown" display="'260321'!M257" xr:uid="{00000000-0004-0000-0B00-00005B040000}"/>
    <hyperlink ref="B258" location="'260321'!B258" tooltip="Click to drilldown" display="'260321'!B258" xr:uid="{00000000-0004-0000-0B00-00005C040000}"/>
    <hyperlink ref="C258" location="'260321'!C258" tooltip="Click to drilldown" display="'260321'!C258" xr:uid="{00000000-0004-0000-0B00-00005D040000}"/>
    <hyperlink ref="D258" location="'260321'!D258" tooltip="Click to drilldown" display="'260321'!D258" xr:uid="{00000000-0004-0000-0B00-00005E040000}"/>
    <hyperlink ref="E258" location="'260321'!E258" tooltip="Click to drilldown" display="'260321'!E258" xr:uid="{00000000-0004-0000-0B00-00005F040000}"/>
    <hyperlink ref="F258" location="'260321'!F258" tooltip="Click to drilldown" display="'260321'!F258" xr:uid="{00000000-0004-0000-0B00-000060040000}"/>
    <hyperlink ref="G258" location="'260321'!G258" tooltip="Click to drilldown" display="'260321'!G258" xr:uid="{00000000-0004-0000-0B00-000061040000}"/>
    <hyperlink ref="H258" location="'260321'!H258" tooltip="Click to drilldown" display="'260321'!H258" xr:uid="{00000000-0004-0000-0B00-000062040000}"/>
    <hyperlink ref="I258" location="'260321'!I258" tooltip="Click to drilldown" display="'260321'!I258" xr:uid="{00000000-0004-0000-0B00-000063040000}"/>
    <hyperlink ref="J258" location="'260321'!J258" tooltip="Click to drilldown" display="'260321'!J258" xr:uid="{00000000-0004-0000-0B00-000064040000}"/>
    <hyperlink ref="K258" location="'260321'!K258" tooltip="Click to drilldown" display="'260321'!K258" xr:uid="{00000000-0004-0000-0B00-000065040000}"/>
    <hyperlink ref="L258" location="'260321'!L258" tooltip="Click to drilldown" display="'260321'!L258" xr:uid="{00000000-0004-0000-0B00-000066040000}"/>
    <hyperlink ref="M258" location="'260321'!M258" tooltip="Click to drilldown" display="'260321'!M258" xr:uid="{00000000-0004-0000-0B00-000067040000}"/>
    <hyperlink ref="B259" location="'260321'!B259" tooltip="Click to drilldown" display="'260321'!B259" xr:uid="{00000000-0004-0000-0B00-000068040000}"/>
    <hyperlink ref="C259" location="'260321'!C259" tooltip="Click to drilldown" display="'260321'!C259" xr:uid="{00000000-0004-0000-0B00-000069040000}"/>
    <hyperlink ref="D259" location="'260321'!D259" tooltip="Click to drilldown" display="'260321'!D259" xr:uid="{00000000-0004-0000-0B00-00006A040000}"/>
    <hyperlink ref="E259" location="'260321'!E259" tooltip="Click to drilldown" display="'260321'!E259" xr:uid="{00000000-0004-0000-0B00-00006B040000}"/>
    <hyperlink ref="F259" location="'260321'!F259" tooltip="Click to drilldown" display="'260321'!F259" xr:uid="{00000000-0004-0000-0B00-00006C040000}"/>
    <hyperlink ref="G259" location="'260321'!G259" tooltip="Click to drilldown" display="'260321'!G259" xr:uid="{00000000-0004-0000-0B00-00006D040000}"/>
    <hyperlink ref="H259" location="'260321'!H259" tooltip="Click to drilldown" display="'260321'!H259" xr:uid="{00000000-0004-0000-0B00-00006E040000}"/>
    <hyperlink ref="I259" location="'260321'!I259" tooltip="Click to drilldown" display="'260321'!I259" xr:uid="{00000000-0004-0000-0B00-00006F040000}"/>
    <hyperlink ref="J259" location="'260321'!J259" tooltip="Click to drilldown" display="'260321'!J259" xr:uid="{00000000-0004-0000-0B00-000070040000}"/>
    <hyperlink ref="K259" location="'260321'!K259" tooltip="Click to drilldown" display="'260321'!K259" xr:uid="{00000000-0004-0000-0B00-000071040000}"/>
    <hyperlink ref="L259" location="'260321'!L259" tooltip="Click to drilldown" display="'260321'!L259" xr:uid="{00000000-0004-0000-0B00-000072040000}"/>
    <hyperlink ref="M259" location="'260321'!M259" tooltip="Click to drilldown" display="'260321'!M259" xr:uid="{00000000-0004-0000-0B00-000073040000}"/>
    <hyperlink ref="B264" location="'260321'!B264" tooltip="Click to drilldown" display="'260321'!B264" xr:uid="{00000000-0004-0000-0B00-000074040000}"/>
    <hyperlink ref="C264" location="'260321'!C264" tooltip="Click to drilldown" display="'260321'!C264" xr:uid="{00000000-0004-0000-0B00-000075040000}"/>
    <hyperlink ref="D264" location="'260321'!D264" tooltip="Click to drilldown" display="'260321'!D264" xr:uid="{00000000-0004-0000-0B00-000076040000}"/>
    <hyperlink ref="E264" location="'260321'!E264" tooltip="Click to drilldown" display="'260321'!E264" xr:uid="{00000000-0004-0000-0B00-000077040000}"/>
    <hyperlink ref="F264" location="'260321'!F264" tooltip="Click to drilldown" display="'260321'!F264" xr:uid="{00000000-0004-0000-0B00-000078040000}"/>
    <hyperlink ref="G264" location="'260321'!G264" tooltip="Click to drilldown" display="'260321'!G264" xr:uid="{00000000-0004-0000-0B00-000079040000}"/>
    <hyperlink ref="H264" location="'260321'!H264" tooltip="Click to drilldown" display="'260321'!H264" xr:uid="{00000000-0004-0000-0B00-00007A040000}"/>
    <hyperlink ref="I264" location="'260321'!I264" tooltip="Click to drilldown" display="'260321'!I264" xr:uid="{00000000-0004-0000-0B00-00007B040000}"/>
    <hyperlink ref="J264" location="'260321'!J264" tooltip="Click to drilldown" display="'260321'!J264" xr:uid="{00000000-0004-0000-0B00-00007C040000}"/>
    <hyperlink ref="K264" location="'260321'!K264" tooltip="Click to drilldown" display="'260321'!K264" xr:uid="{00000000-0004-0000-0B00-00007D040000}"/>
    <hyperlink ref="L264" location="'260321'!L264" tooltip="Click to drilldown" display="'260321'!L264" xr:uid="{00000000-0004-0000-0B00-00007E040000}"/>
    <hyperlink ref="M264" location="'260321'!M264" tooltip="Click to drilldown" display="'260321'!M264" xr:uid="{00000000-0004-0000-0B00-00007F040000}"/>
    <hyperlink ref="B265" location="'260321'!B265" tooltip="Click to drilldown" display="'260321'!B265" xr:uid="{00000000-0004-0000-0B00-000080040000}"/>
    <hyperlink ref="C265" location="'260321'!C265" tooltip="Click to drilldown" display="'260321'!C265" xr:uid="{00000000-0004-0000-0B00-000081040000}"/>
    <hyperlink ref="D265" location="'260321'!D265" tooltip="Click to drilldown" display="'260321'!D265" xr:uid="{00000000-0004-0000-0B00-000082040000}"/>
    <hyperlink ref="E265" location="'260321'!E265" tooltip="Click to drilldown" display="'260321'!E265" xr:uid="{00000000-0004-0000-0B00-000083040000}"/>
    <hyperlink ref="F265" location="'260321'!F265" tooltip="Click to drilldown" display="'260321'!F265" xr:uid="{00000000-0004-0000-0B00-000084040000}"/>
    <hyperlink ref="G265" location="'260321'!G265" tooltip="Click to drilldown" display="'260321'!G265" xr:uid="{00000000-0004-0000-0B00-000085040000}"/>
    <hyperlink ref="H265" location="'260321'!H265" tooltip="Click to drilldown" display="'260321'!H265" xr:uid="{00000000-0004-0000-0B00-000086040000}"/>
    <hyperlink ref="I265" location="'260321'!I265" tooltip="Click to drilldown" display="'260321'!I265" xr:uid="{00000000-0004-0000-0B00-000087040000}"/>
    <hyperlink ref="J265" location="'260321'!J265" tooltip="Click to drilldown" display="'260321'!J265" xr:uid="{00000000-0004-0000-0B00-000088040000}"/>
    <hyperlink ref="K265" location="'260321'!K265" tooltip="Click to drilldown" display="'260321'!K265" xr:uid="{00000000-0004-0000-0B00-000089040000}"/>
    <hyperlink ref="L265" location="'260321'!L265" tooltip="Click to drilldown" display="'260321'!L265" xr:uid="{00000000-0004-0000-0B00-00008A040000}"/>
    <hyperlink ref="M265" location="'260321'!M265" tooltip="Click to drilldown" display="'260321'!M265" xr:uid="{00000000-0004-0000-0B00-00008B040000}"/>
    <hyperlink ref="B266" location="'260321'!B266" tooltip="Click to drilldown" display="'260321'!B266" xr:uid="{00000000-0004-0000-0B00-00008C040000}"/>
    <hyperlink ref="C266" location="'260321'!C266" tooltip="Click to drilldown" display="'260321'!C266" xr:uid="{00000000-0004-0000-0B00-00008D040000}"/>
    <hyperlink ref="D266" location="'260321'!D266" tooltip="Click to drilldown" display="'260321'!D266" xr:uid="{00000000-0004-0000-0B00-00008E040000}"/>
    <hyperlink ref="E266" location="'260321'!E266" tooltip="Click to drilldown" display="'260321'!E266" xr:uid="{00000000-0004-0000-0B00-00008F040000}"/>
    <hyperlink ref="F266" location="'260321'!F266" tooltip="Click to drilldown" display="'260321'!F266" xr:uid="{00000000-0004-0000-0B00-000090040000}"/>
    <hyperlink ref="G266" location="'260321'!G266" tooltip="Click to drilldown" display="'260321'!G266" xr:uid="{00000000-0004-0000-0B00-000091040000}"/>
    <hyperlink ref="H266" location="'260321'!H266" tooltip="Click to drilldown" display="'260321'!H266" xr:uid="{00000000-0004-0000-0B00-000092040000}"/>
    <hyperlink ref="I266" location="'260321'!I266" tooltip="Click to drilldown" display="'260321'!I266" xr:uid="{00000000-0004-0000-0B00-000093040000}"/>
    <hyperlink ref="J266" location="'260321'!J266" tooltip="Click to drilldown" display="'260321'!J266" xr:uid="{00000000-0004-0000-0B00-000094040000}"/>
    <hyperlink ref="K266" location="'260321'!K266" tooltip="Click to drilldown" display="'260321'!K266" xr:uid="{00000000-0004-0000-0B00-000095040000}"/>
    <hyperlink ref="L266" location="'260321'!L266" tooltip="Click to drilldown" display="'260321'!L266" xr:uid="{00000000-0004-0000-0B00-000096040000}"/>
    <hyperlink ref="M266" location="'260321'!M266" tooltip="Click to drilldown" display="'260321'!M266" xr:uid="{00000000-0004-0000-0B00-000097040000}"/>
    <hyperlink ref="B267" location="'260321'!B267" tooltip="Click to drilldown" display="'260321'!B267" xr:uid="{00000000-0004-0000-0B00-000098040000}"/>
    <hyperlink ref="C267" location="'260321'!C267" tooltip="Click to drilldown" display="'260321'!C267" xr:uid="{00000000-0004-0000-0B00-000099040000}"/>
    <hyperlink ref="D267" location="'260321'!D267" tooltip="Click to drilldown" display="'260321'!D267" xr:uid="{00000000-0004-0000-0B00-00009A040000}"/>
    <hyperlink ref="E267" location="'260321'!E267" tooltip="Click to drilldown" display="'260321'!E267" xr:uid="{00000000-0004-0000-0B00-00009B040000}"/>
    <hyperlink ref="F267" location="'260321'!F267" tooltip="Click to drilldown" display="'260321'!F267" xr:uid="{00000000-0004-0000-0B00-00009C040000}"/>
    <hyperlink ref="G267" location="'260321'!G267" tooltip="Click to drilldown" display="'260321'!G267" xr:uid="{00000000-0004-0000-0B00-00009D040000}"/>
    <hyperlink ref="H267" location="'260321'!H267" tooltip="Click to drilldown" display="'260321'!H267" xr:uid="{00000000-0004-0000-0B00-00009E040000}"/>
    <hyperlink ref="I267" location="'260321'!I267" tooltip="Click to drilldown" display="'260321'!I267" xr:uid="{00000000-0004-0000-0B00-00009F040000}"/>
    <hyperlink ref="J267" location="'260321'!J267" tooltip="Click to drilldown" display="'260321'!J267" xr:uid="{00000000-0004-0000-0B00-0000A0040000}"/>
    <hyperlink ref="K267" location="'260321'!K267" tooltip="Click to drilldown" display="'260321'!K267" xr:uid="{00000000-0004-0000-0B00-0000A1040000}"/>
    <hyperlink ref="L267" location="'260321'!L267" tooltip="Click to drilldown" display="'260321'!L267" xr:uid="{00000000-0004-0000-0B00-0000A2040000}"/>
    <hyperlink ref="M267" location="'260321'!M267" tooltip="Click to drilldown" display="'260321'!M267" xr:uid="{00000000-0004-0000-0B00-0000A3040000}"/>
    <hyperlink ref="B268" location="'260321'!B268" tooltip="Click to drilldown" display="'260321'!B268" xr:uid="{00000000-0004-0000-0B00-0000A4040000}"/>
    <hyperlink ref="C268" location="'260321'!C268" tooltip="Click to drilldown" display="'260321'!C268" xr:uid="{00000000-0004-0000-0B00-0000A5040000}"/>
    <hyperlink ref="D268" location="'260321'!D268" tooltip="Click to drilldown" display="'260321'!D268" xr:uid="{00000000-0004-0000-0B00-0000A6040000}"/>
    <hyperlink ref="E268" location="'260321'!E268" tooltip="Click to drilldown" display="'260321'!E268" xr:uid="{00000000-0004-0000-0B00-0000A7040000}"/>
    <hyperlink ref="F268" location="'260321'!F268" tooltip="Click to drilldown" display="'260321'!F268" xr:uid="{00000000-0004-0000-0B00-0000A8040000}"/>
    <hyperlink ref="G268" location="'260321'!G268" tooltip="Click to drilldown" display="'260321'!G268" xr:uid="{00000000-0004-0000-0B00-0000A9040000}"/>
    <hyperlink ref="H268" location="'260321'!H268" tooltip="Click to drilldown" display="'260321'!H268" xr:uid="{00000000-0004-0000-0B00-0000AA040000}"/>
    <hyperlink ref="I268" location="'260321'!I268" tooltip="Click to drilldown" display="'260321'!I268" xr:uid="{00000000-0004-0000-0B00-0000AB040000}"/>
    <hyperlink ref="J268" location="'260321'!J268" tooltip="Click to drilldown" display="'260321'!J268" xr:uid="{00000000-0004-0000-0B00-0000AC040000}"/>
    <hyperlink ref="K268" location="'260321'!K268" tooltip="Click to drilldown" display="'260321'!K268" xr:uid="{00000000-0004-0000-0B00-0000AD040000}"/>
    <hyperlink ref="L268" location="'260321'!L268" tooltip="Click to drilldown" display="'260321'!L268" xr:uid="{00000000-0004-0000-0B00-0000AE040000}"/>
    <hyperlink ref="M268" location="'260321'!M268" tooltip="Click to drilldown" display="'260321'!M268" xr:uid="{00000000-0004-0000-0B00-0000AF040000}"/>
    <hyperlink ref="B269" location="'260321'!B269" tooltip="Click to drilldown" display="'260321'!B269" xr:uid="{00000000-0004-0000-0B00-0000B0040000}"/>
    <hyperlink ref="C269" location="'260321'!C269" tooltip="Click to drilldown" display="'260321'!C269" xr:uid="{00000000-0004-0000-0B00-0000B1040000}"/>
    <hyperlink ref="D269" location="'260321'!D269" tooltip="Click to drilldown" display="'260321'!D269" xr:uid="{00000000-0004-0000-0B00-0000B2040000}"/>
    <hyperlink ref="E269" location="'260321'!E269" tooltip="Click to drilldown" display="'260321'!E269" xr:uid="{00000000-0004-0000-0B00-0000B3040000}"/>
    <hyperlink ref="F269" location="'260321'!F269" tooltip="Click to drilldown" display="'260321'!F269" xr:uid="{00000000-0004-0000-0B00-0000B4040000}"/>
    <hyperlink ref="G269" location="'260321'!G269" tooltip="Click to drilldown" display="'260321'!G269" xr:uid="{00000000-0004-0000-0B00-0000B5040000}"/>
    <hyperlink ref="H269" location="'260321'!H269" tooltip="Click to drilldown" display="'260321'!H269" xr:uid="{00000000-0004-0000-0B00-0000B6040000}"/>
    <hyperlink ref="I269" location="'260321'!I269" tooltip="Click to drilldown" display="'260321'!I269" xr:uid="{00000000-0004-0000-0B00-0000B7040000}"/>
    <hyperlink ref="J269" location="'260321'!J269" tooltip="Click to drilldown" display="'260321'!J269" xr:uid="{00000000-0004-0000-0B00-0000B8040000}"/>
    <hyperlink ref="K269" location="'260321'!K269" tooltip="Click to drilldown" display="'260321'!K269" xr:uid="{00000000-0004-0000-0B00-0000B9040000}"/>
    <hyperlink ref="L269" location="'260321'!L269" tooltip="Click to drilldown" display="'260321'!L269" xr:uid="{00000000-0004-0000-0B00-0000BA040000}"/>
    <hyperlink ref="M269" location="'260321'!M269" tooltip="Click to drilldown" display="'260321'!M269" xr:uid="{00000000-0004-0000-0B00-0000BB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7" min="1" max="6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70"/>
  <sheetViews>
    <sheetView showGridLines="0" topLeftCell="B3" workbookViewId="0">
      <selection activeCell="D12" sqref="D12:G17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Initial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410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2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22037336.010000002</v>
      </c>
      <c r="E12" s="83">
        <v>22916277.77</v>
      </c>
      <c r="F12" s="83">
        <v>23830287.899999999</v>
      </c>
      <c r="G12" s="84">
        <v>24780766</v>
      </c>
      <c r="H12" s="44">
        <v>25766338.440000001</v>
      </c>
      <c r="I12" s="45">
        <v>26791164.050000001</v>
      </c>
      <c r="J12" s="45">
        <v>27856807.84</v>
      </c>
      <c r="K12" s="45">
        <v>28964897.300000001</v>
      </c>
      <c r="L12" s="45">
        <v>30117124.850000001</v>
      </c>
      <c r="M12" s="45">
        <v>31315250.449999999</v>
      </c>
    </row>
    <row r="13" spans="1:14" x14ac:dyDescent="0.25">
      <c r="A13" s="13" t="s">
        <v>215</v>
      </c>
      <c r="B13" s="80" t="s">
        <v>145</v>
      </c>
      <c r="C13" s="81">
        <v>6346400.29</v>
      </c>
      <c r="D13" s="82">
        <v>6700681.5999999996</v>
      </c>
      <c r="E13" s="83">
        <v>7018333.8700000001</v>
      </c>
      <c r="F13" s="83">
        <v>7246681.9199999999</v>
      </c>
      <c r="G13" s="84">
        <v>7586153.2699999996</v>
      </c>
      <c r="H13" s="44">
        <v>7837192.6600000001</v>
      </c>
      <c r="I13" s="45">
        <v>8200262.4000000004</v>
      </c>
      <c r="J13" s="45">
        <v>8475843.4299999997</v>
      </c>
      <c r="K13" s="45">
        <v>8864435.8599999994</v>
      </c>
      <c r="L13" s="45">
        <v>9166559.9000000004</v>
      </c>
      <c r="M13" s="45">
        <v>9582756.3699999992</v>
      </c>
    </row>
    <row r="14" spans="1:14" x14ac:dyDescent="0.25">
      <c r="A14" s="13" t="s">
        <v>216</v>
      </c>
      <c r="B14" s="80" t="s">
        <v>146</v>
      </c>
      <c r="C14" s="81">
        <v>555000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1378342.35</v>
      </c>
      <c r="D15" s="82">
        <v>1349775.2</v>
      </c>
      <c r="E15" s="83">
        <v>1403289.92</v>
      </c>
      <c r="F15" s="83">
        <v>1448704.81</v>
      </c>
      <c r="G15" s="84">
        <v>1506095.74</v>
      </c>
      <c r="H15" s="44">
        <v>1555538.37</v>
      </c>
      <c r="I15" s="45">
        <v>1617114.3</v>
      </c>
      <c r="J15" s="45">
        <v>1670908.17</v>
      </c>
      <c r="K15" s="45">
        <v>1737005.8</v>
      </c>
      <c r="L15" s="45">
        <v>1795498</v>
      </c>
      <c r="M15" s="45">
        <v>1866482.33</v>
      </c>
    </row>
    <row r="16" spans="1:14" x14ac:dyDescent="0.25">
      <c r="A16" s="13" t="s">
        <v>218</v>
      </c>
      <c r="B16" s="80" t="s">
        <v>148</v>
      </c>
      <c r="C16" s="81">
        <v>15633122.52</v>
      </c>
      <c r="D16" s="82">
        <v>11710731.140000001</v>
      </c>
      <c r="E16" s="83">
        <v>11433725.699999999</v>
      </c>
      <c r="F16" s="83">
        <v>11550088.119999999</v>
      </c>
      <c r="G16" s="84">
        <v>11758241.699999999</v>
      </c>
      <c r="H16" s="44">
        <v>11865785.93</v>
      </c>
      <c r="I16" s="45">
        <v>12057124.539999999</v>
      </c>
      <c r="J16" s="45">
        <v>12255923.380000001</v>
      </c>
      <c r="K16" s="45">
        <v>12458347.02</v>
      </c>
      <c r="L16" s="45">
        <v>12666565.289999999</v>
      </c>
      <c r="M16" s="45">
        <v>12879753.390000001</v>
      </c>
    </row>
    <row r="17" spans="1:13" x14ac:dyDescent="0.25">
      <c r="A17" s="13" t="s">
        <v>219</v>
      </c>
      <c r="B17" s="80" t="s">
        <v>149</v>
      </c>
      <c r="C17" s="81">
        <v>18885246.399999999</v>
      </c>
      <c r="D17" s="82">
        <v>18964895.670000002</v>
      </c>
      <c r="E17" s="83">
        <v>19283277.300000001</v>
      </c>
      <c r="F17" s="83">
        <v>19910192.800000001</v>
      </c>
      <c r="G17" s="84">
        <v>20579493.949999999</v>
      </c>
      <c r="H17" s="44">
        <v>21259963.420000002</v>
      </c>
      <c r="I17" s="45">
        <v>21988411.280000001</v>
      </c>
      <c r="J17" s="45">
        <v>22717676.34</v>
      </c>
      <c r="K17" s="45">
        <v>23496626.850000001</v>
      </c>
      <c r="L17" s="45">
        <v>24278161.82</v>
      </c>
      <c r="M17" s="45">
        <v>25111212.149999999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64462597.559999995</v>
      </c>
      <c r="D19" s="66">
        <f t="shared" ref="D19:M19" si="1">SUM(D11:D18)</f>
        <v>61043419.620000005</v>
      </c>
      <c r="E19" s="65">
        <f t="shared" si="1"/>
        <v>62334904.560000002</v>
      </c>
      <c r="F19" s="65">
        <f t="shared" si="1"/>
        <v>64265955.549999997</v>
      </c>
      <c r="G19" s="67">
        <f t="shared" si="1"/>
        <v>66490750.659999996</v>
      </c>
      <c r="H19" s="43">
        <f t="shared" si="1"/>
        <v>68564818.819999993</v>
      </c>
      <c r="I19" s="31">
        <f t="shared" si="1"/>
        <v>70934076.569999993</v>
      </c>
      <c r="J19" s="31">
        <f t="shared" si="1"/>
        <v>73257159.159999996</v>
      </c>
      <c r="K19" s="31">
        <f t="shared" si="1"/>
        <v>75801312.829999983</v>
      </c>
      <c r="L19" s="31">
        <f t="shared" si="1"/>
        <v>78303909.859999999</v>
      </c>
      <c r="M19" s="31">
        <f t="shared" si="1"/>
        <v>81035454.689999998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22084508.649999999</v>
      </c>
      <c r="D21" s="82">
        <v>23279945.77</v>
      </c>
      <c r="E21" s="81">
        <v>24660996.010000002</v>
      </c>
      <c r="F21" s="81">
        <v>25416087.359999999</v>
      </c>
      <c r="G21" s="86">
        <v>26226034.09</v>
      </c>
      <c r="H21" s="46">
        <v>27026856.5</v>
      </c>
      <c r="I21" s="47">
        <v>27851573.510000002</v>
      </c>
      <c r="J21" s="47">
        <v>28700904.48</v>
      </c>
      <c r="K21" s="47">
        <v>29575579.16</v>
      </c>
      <c r="L21" s="47">
        <v>30476350.34</v>
      </c>
      <c r="M21" s="47">
        <v>31403994.359999999</v>
      </c>
    </row>
    <row r="22" spans="1:13" x14ac:dyDescent="0.25">
      <c r="A22" s="13" t="s">
        <v>221</v>
      </c>
      <c r="B22" s="85" t="s">
        <v>151</v>
      </c>
      <c r="C22" s="81">
        <v>14820452.57</v>
      </c>
      <c r="D22" s="82">
        <v>10092967.630000001</v>
      </c>
      <c r="E22" s="81">
        <v>10290730.09</v>
      </c>
      <c r="F22" s="81">
        <v>10801964.49</v>
      </c>
      <c r="G22" s="86">
        <v>11199542.09</v>
      </c>
      <c r="H22" s="46">
        <v>11121301.82</v>
      </c>
      <c r="I22" s="47">
        <v>11509146.09</v>
      </c>
      <c r="J22" s="47">
        <v>12001620</v>
      </c>
      <c r="K22" s="47">
        <v>12441245.99</v>
      </c>
      <c r="L22" s="47">
        <v>12361215.439999999</v>
      </c>
      <c r="M22" s="47">
        <v>12653322.369999999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372565</v>
      </c>
      <c r="E23" s="81">
        <v>363781</v>
      </c>
      <c r="F23" s="81">
        <v>351511</v>
      </c>
      <c r="G23" s="86">
        <v>327042</v>
      </c>
      <c r="H23" s="46">
        <v>302277</v>
      </c>
      <c r="I23" s="47">
        <v>277041</v>
      </c>
      <c r="J23" s="47">
        <v>251446</v>
      </c>
      <c r="K23" s="47">
        <v>225095</v>
      </c>
      <c r="L23" s="47">
        <v>198337</v>
      </c>
      <c r="M23" s="47">
        <v>175709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4830321.28</v>
      </c>
      <c r="D25" s="82">
        <v>5036091.8899999997</v>
      </c>
      <c r="E25" s="81">
        <v>5174937.78</v>
      </c>
      <c r="F25" s="81">
        <v>5318010.53</v>
      </c>
      <c r="G25" s="86">
        <v>5466226.5</v>
      </c>
      <c r="H25" s="46">
        <v>5617705.5199999996</v>
      </c>
      <c r="I25" s="47">
        <v>5774571.0199999996</v>
      </c>
      <c r="J25" s="47">
        <v>5934949.6100000003</v>
      </c>
      <c r="K25" s="47">
        <v>6100971.7400000002</v>
      </c>
      <c r="L25" s="47">
        <v>6270771.9199999999</v>
      </c>
      <c r="M25" s="47">
        <v>6446488.1500000004</v>
      </c>
    </row>
    <row r="26" spans="1:13" x14ac:dyDescent="0.25">
      <c r="A26" s="13" t="s">
        <v>225</v>
      </c>
      <c r="B26" s="85" t="s">
        <v>155</v>
      </c>
      <c r="C26" s="81">
        <v>11861983.09</v>
      </c>
      <c r="D26" s="82">
        <v>12653694.92</v>
      </c>
      <c r="E26" s="81">
        <v>13065897.35</v>
      </c>
      <c r="F26" s="81">
        <v>13491703.99</v>
      </c>
      <c r="G26" s="86">
        <v>13931568.390000001</v>
      </c>
      <c r="H26" s="46">
        <v>14385959.34</v>
      </c>
      <c r="I26" s="47">
        <v>14855361.460000001</v>
      </c>
      <c r="J26" s="47">
        <v>15340275.640000001</v>
      </c>
      <c r="K26" s="47">
        <v>15841219.35</v>
      </c>
      <c r="L26" s="47">
        <v>16358727.77</v>
      </c>
      <c r="M26" s="47">
        <v>16893354.359999999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63580737.590000004</v>
      </c>
      <c r="D28" s="70">
        <f t="shared" ref="D28:M28" si="2">SUM(D20:D27)</f>
        <v>61558621.210000001</v>
      </c>
      <c r="E28" s="69">
        <f t="shared" si="2"/>
        <v>63679698.230000004</v>
      </c>
      <c r="F28" s="69">
        <f t="shared" si="2"/>
        <v>65502633.370000005</v>
      </c>
      <c r="G28" s="71">
        <f t="shared" si="2"/>
        <v>67273769.069999993</v>
      </c>
      <c r="H28" s="43">
        <f t="shared" si="2"/>
        <v>68577456.180000007</v>
      </c>
      <c r="I28" s="31">
        <f t="shared" si="2"/>
        <v>70391049.080000013</v>
      </c>
      <c r="J28" s="31">
        <f t="shared" si="2"/>
        <v>72352551.730000004</v>
      </c>
      <c r="K28" s="31">
        <f t="shared" si="2"/>
        <v>74307467.239999995</v>
      </c>
      <c r="L28" s="31">
        <f t="shared" si="2"/>
        <v>75788758.469999999</v>
      </c>
      <c r="M28" s="31">
        <f t="shared" si="2"/>
        <v>77696224.239999995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881859.96999999136</v>
      </c>
      <c r="D29" s="95">
        <f t="shared" si="3"/>
        <v>-515201.58999999613</v>
      </c>
      <c r="E29" s="95">
        <f t="shared" si="3"/>
        <v>-1344793.6700000018</v>
      </c>
      <c r="F29" s="95">
        <f t="shared" si="3"/>
        <v>-1236677.8200000077</v>
      </c>
      <c r="G29" s="96">
        <f t="shared" si="3"/>
        <v>-783018.40999999642</v>
      </c>
      <c r="H29" s="50">
        <f t="shared" si="3"/>
        <v>-12637.360000014305</v>
      </c>
      <c r="I29" s="51">
        <f t="shared" si="3"/>
        <v>543027.48999997973</v>
      </c>
      <c r="J29" s="51">
        <f t="shared" si="3"/>
        <v>904607.42999999225</v>
      </c>
      <c r="K29" s="51">
        <f t="shared" si="3"/>
        <v>1493845.5899999887</v>
      </c>
      <c r="L29" s="51">
        <f t="shared" si="3"/>
        <v>2515151.3900000006</v>
      </c>
      <c r="M29" s="51">
        <f t="shared" si="3"/>
        <v>3339230.450000003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50229676</v>
      </c>
      <c r="D31" s="82">
        <v>11364165</v>
      </c>
      <c r="E31" s="81">
        <v>3139500</v>
      </c>
      <c r="F31" s="81">
        <v>639500</v>
      </c>
      <c r="G31" s="86">
        <v>639500</v>
      </c>
      <c r="H31" s="46">
        <v>639500</v>
      </c>
      <c r="I31" s="47">
        <v>639500</v>
      </c>
      <c r="J31" s="47">
        <v>639500</v>
      </c>
      <c r="K31" s="47">
        <v>639500</v>
      </c>
      <c r="L31" s="47">
        <v>639500</v>
      </c>
      <c r="M31" s="47">
        <v>639500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51111535.969999991</v>
      </c>
      <c r="D33" s="73">
        <f t="shared" ref="D33:M33" si="4">SUM(D29:D32)</f>
        <v>10848963.410000004</v>
      </c>
      <c r="E33" s="73">
        <f t="shared" si="4"/>
        <v>1794706.3299999982</v>
      </c>
      <c r="F33" s="73">
        <f t="shared" si="4"/>
        <v>-597177.82000000775</v>
      </c>
      <c r="G33" s="74">
        <f t="shared" si="4"/>
        <v>-143518.40999999642</v>
      </c>
      <c r="H33" s="50">
        <f t="shared" si="4"/>
        <v>626862.63999998569</v>
      </c>
      <c r="I33" s="51">
        <f t="shared" si="4"/>
        <v>1182527.4899999797</v>
      </c>
      <c r="J33" s="51">
        <f t="shared" si="4"/>
        <v>1544107.4299999923</v>
      </c>
      <c r="K33" s="51">
        <f t="shared" si="4"/>
        <v>2133345.5899999887</v>
      </c>
      <c r="L33" s="51">
        <f t="shared" si="4"/>
        <v>3154651.3900000006</v>
      </c>
      <c r="M33" s="51">
        <f t="shared" si="4"/>
        <v>3978730.450000003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-96718896.629999995</v>
      </c>
      <c r="D41" s="82">
        <v>-31247073.510000002</v>
      </c>
      <c r="E41" s="81">
        <v>-13380618.390000001</v>
      </c>
      <c r="F41" s="81">
        <v>-10473529.99</v>
      </c>
      <c r="G41" s="86">
        <v>-8725494.1500000004</v>
      </c>
      <c r="H41" s="46">
        <v>-8309512.3399999999</v>
      </c>
      <c r="I41" s="47">
        <v>-8969586.0299999993</v>
      </c>
      <c r="J41" s="47">
        <v>-8318716.7400000002</v>
      </c>
      <c r="K41" s="47">
        <v>-8748906.0399999991</v>
      </c>
      <c r="L41" s="47">
        <v>-8468155.5399999991</v>
      </c>
      <c r="M41" s="47">
        <v>-8818466.9199999999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355000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-96196896.629999995</v>
      </c>
      <c r="D44" s="66">
        <f t="shared" si="7"/>
        <v>-30892073.510000002</v>
      </c>
      <c r="E44" s="65">
        <f t="shared" si="7"/>
        <v>-13060618.390000001</v>
      </c>
      <c r="F44" s="65">
        <f t="shared" si="7"/>
        <v>-10153529.99</v>
      </c>
      <c r="G44" s="67">
        <f t="shared" si="7"/>
        <v>-8405494.1500000004</v>
      </c>
      <c r="H44" s="43">
        <f t="shared" si="7"/>
        <v>-7989512.3399999999</v>
      </c>
      <c r="I44" s="31">
        <f t="shared" si="7"/>
        <v>-8649586.0299999993</v>
      </c>
      <c r="J44" s="31">
        <f t="shared" si="7"/>
        <v>-7998716.7400000002</v>
      </c>
      <c r="K44" s="31">
        <f t="shared" si="7"/>
        <v>-8428906.0399999991</v>
      </c>
      <c r="L44" s="31">
        <f t="shared" si="7"/>
        <v>-8148155.5399999991</v>
      </c>
      <c r="M44" s="31">
        <f t="shared" si="7"/>
        <v>-8498466.9199999999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-2229799</v>
      </c>
      <c r="E46" s="81">
        <v>-2157192</v>
      </c>
      <c r="F46" s="81">
        <v>-1969267</v>
      </c>
      <c r="G46" s="86">
        <v>-1993798</v>
      </c>
      <c r="H46" s="46">
        <v>-2018502</v>
      </c>
      <c r="I46" s="47">
        <v>-2043738</v>
      </c>
      <c r="J46" s="47">
        <v>-2069332</v>
      </c>
      <c r="K46" s="47">
        <v>-2095685</v>
      </c>
      <c r="L46" s="47">
        <v>-2122442</v>
      </c>
      <c r="M46" s="47">
        <v>-2145069</v>
      </c>
    </row>
    <row r="47" spans="1:13" x14ac:dyDescent="0.25">
      <c r="A47" s="13" t="s">
        <v>231</v>
      </c>
      <c r="B47" s="85" t="s">
        <v>158</v>
      </c>
      <c r="C47" s="81">
        <v>25480000</v>
      </c>
      <c r="D47" s="82">
        <v>2000000</v>
      </c>
      <c r="E47" s="81">
        <v>2000000</v>
      </c>
      <c r="F47" s="81">
        <v>0</v>
      </c>
      <c r="G47" s="86">
        <v>0</v>
      </c>
      <c r="H47" s="46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</row>
    <row r="48" spans="1:13" hidden="1" x14ac:dyDescent="0.25">
      <c r="A48" s="13" t="s">
        <v>206</v>
      </c>
      <c r="B48" s="63"/>
      <c r="C48" s="57"/>
      <c r="D48" s="58"/>
      <c r="E48" s="57"/>
      <c r="F48" s="57"/>
      <c r="G48" s="59"/>
      <c r="H48" s="42"/>
      <c r="I48" s="29"/>
      <c r="J48" s="29"/>
      <c r="K48" s="29"/>
      <c r="L48" s="29"/>
      <c r="M48" s="29"/>
    </row>
    <row r="49" spans="1:13" ht="15.75" thickBot="1" x14ac:dyDescent="0.3">
      <c r="A49" s="13" t="s">
        <v>43</v>
      </c>
      <c r="B49" s="68" t="str">
        <f>"Total "&amp;B45</f>
        <v>Total Financing Fund Flows</v>
      </c>
      <c r="C49" s="69">
        <f t="shared" ref="C49:M49" si="8">SUM(C46:C48)</f>
        <v>24828654</v>
      </c>
      <c r="D49" s="70">
        <f t="shared" si="8"/>
        <v>-229799</v>
      </c>
      <c r="E49" s="69">
        <f t="shared" si="8"/>
        <v>-157192</v>
      </c>
      <c r="F49" s="69">
        <f t="shared" si="8"/>
        <v>-1969267</v>
      </c>
      <c r="G49" s="71">
        <f t="shared" si="8"/>
        <v>-1993798</v>
      </c>
      <c r="H49" s="43">
        <f t="shared" si="8"/>
        <v>-2018502</v>
      </c>
      <c r="I49" s="31">
        <f t="shared" si="8"/>
        <v>-2043738</v>
      </c>
      <c r="J49" s="31">
        <f t="shared" si="8"/>
        <v>-2069332</v>
      </c>
      <c r="K49" s="31">
        <f t="shared" si="8"/>
        <v>-2095685</v>
      </c>
      <c r="L49" s="31">
        <f t="shared" si="8"/>
        <v>-2122442</v>
      </c>
      <c r="M49" s="31">
        <f t="shared" si="8"/>
        <v>-2145069</v>
      </c>
    </row>
    <row r="50" spans="1:13" ht="15.75" thickTop="1" x14ac:dyDescent="0.25">
      <c r="A50" s="13" t="s">
        <v>43</v>
      </c>
      <c r="B50" s="94" t="s">
        <v>108</v>
      </c>
      <c r="C50" s="95">
        <f t="shared" ref="C50:M50" si="9">C33+C39+C44+C49</f>
        <v>-10433350.660000004</v>
      </c>
      <c r="D50" s="95">
        <f t="shared" si="9"/>
        <v>-10149553.099999998</v>
      </c>
      <c r="E50" s="95">
        <f t="shared" si="9"/>
        <v>-1299748.0600000024</v>
      </c>
      <c r="F50" s="95">
        <f t="shared" si="9"/>
        <v>-2596618.810000008</v>
      </c>
      <c r="G50" s="96">
        <f t="shared" si="9"/>
        <v>-419454.5599999968</v>
      </c>
      <c r="H50" s="50">
        <f t="shared" si="9"/>
        <v>742204.29999998584</v>
      </c>
      <c r="I50" s="51">
        <f t="shared" si="9"/>
        <v>612559.4599999804</v>
      </c>
      <c r="J50" s="51">
        <f t="shared" si="9"/>
        <v>1599414.689999992</v>
      </c>
      <c r="K50" s="51">
        <f t="shared" si="9"/>
        <v>1732110.5499999896</v>
      </c>
      <c r="L50" s="51">
        <f t="shared" si="9"/>
        <v>3007409.8500000015</v>
      </c>
      <c r="M50" s="51">
        <f t="shared" si="9"/>
        <v>3458550.5300000031</v>
      </c>
    </row>
    <row r="51" spans="1:13" x14ac:dyDescent="0.25">
      <c r="A51" s="13" t="s">
        <v>43</v>
      </c>
      <c r="B51" s="97" t="s">
        <v>78</v>
      </c>
      <c r="C51" s="98"/>
      <c r="D51" s="99"/>
      <c r="E51" s="98"/>
      <c r="F51" s="98"/>
      <c r="G51" s="100"/>
      <c r="H51" s="41"/>
      <c r="I51" s="30"/>
      <c r="J51" s="30"/>
      <c r="K51" s="30"/>
      <c r="L51" s="30"/>
      <c r="M51" s="30"/>
    </row>
    <row r="52" spans="1:13" x14ac:dyDescent="0.25">
      <c r="A52" s="13" t="s">
        <v>232</v>
      </c>
      <c r="B52" s="85" t="s">
        <v>159</v>
      </c>
      <c r="C52" s="81">
        <v>-1279424.8799999999</v>
      </c>
      <c r="D52" s="82">
        <v>-736689.96</v>
      </c>
      <c r="E52" s="81">
        <v>-802190</v>
      </c>
      <c r="F52" s="81">
        <v>-801690</v>
      </c>
      <c r="G52" s="86">
        <v>-737190</v>
      </c>
      <c r="H52" s="46">
        <v>-806690</v>
      </c>
      <c r="I52" s="47">
        <v>-807190</v>
      </c>
      <c r="J52" s="47">
        <v>-806690</v>
      </c>
      <c r="K52" s="47">
        <v>-737190</v>
      </c>
      <c r="L52" s="47">
        <v>-811690</v>
      </c>
      <c r="M52" s="47">
        <v>-812190</v>
      </c>
    </row>
    <row r="53" spans="1:13" x14ac:dyDescent="0.25">
      <c r="A53" s="13" t="s">
        <v>233</v>
      </c>
      <c r="B53" s="85" t="s">
        <v>160</v>
      </c>
      <c r="C53" s="81">
        <v>-2162599.92</v>
      </c>
      <c r="D53" s="82">
        <v>-2417499.96</v>
      </c>
      <c r="E53" s="81">
        <v>-2417500</v>
      </c>
      <c r="F53" s="81">
        <v>-2417500</v>
      </c>
      <c r="G53" s="86">
        <v>-2417500</v>
      </c>
      <c r="H53" s="46">
        <v>-2417500</v>
      </c>
      <c r="I53" s="47">
        <v>-2417500</v>
      </c>
      <c r="J53" s="47">
        <v>-2417500</v>
      </c>
      <c r="K53" s="47">
        <v>-2417500</v>
      </c>
      <c r="L53" s="47">
        <v>-2417500</v>
      </c>
      <c r="M53" s="47">
        <v>-2417500</v>
      </c>
    </row>
    <row r="54" spans="1:13" x14ac:dyDescent="0.25">
      <c r="A54" s="13" t="s">
        <v>234</v>
      </c>
      <c r="B54" s="85" t="s">
        <v>161</v>
      </c>
      <c r="C54" s="81">
        <v>-3990000</v>
      </c>
      <c r="D54" s="82">
        <v>-80000.039999999994</v>
      </c>
      <c r="E54" s="81">
        <v>-90000</v>
      </c>
      <c r="F54" s="81">
        <v>-80000</v>
      </c>
      <c r="G54" s="86">
        <v>-90000</v>
      </c>
      <c r="H54" s="46">
        <v>-80000</v>
      </c>
      <c r="I54" s="47">
        <v>-90000</v>
      </c>
      <c r="J54" s="47">
        <v>-80000</v>
      </c>
      <c r="K54" s="47">
        <v>-90000</v>
      </c>
      <c r="L54" s="47">
        <v>-80000</v>
      </c>
      <c r="M54" s="47">
        <v>-80000</v>
      </c>
    </row>
    <row r="55" spans="1:13" x14ac:dyDescent="0.25">
      <c r="A55" s="13" t="s">
        <v>235</v>
      </c>
      <c r="B55" s="85" t="s">
        <v>162</v>
      </c>
      <c r="C55" s="81">
        <v>11843595.48</v>
      </c>
      <c r="D55" s="82">
        <v>4374022.92</v>
      </c>
      <c r="E55" s="81">
        <v>963394</v>
      </c>
      <c r="F55" s="81">
        <v>468738</v>
      </c>
      <c r="G55" s="86">
        <v>594066</v>
      </c>
      <c r="H55" s="46">
        <v>469404</v>
      </c>
      <c r="I55" s="47">
        <v>464752</v>
      </c>
      <c r="J55" s="47">
        <v>470110</v>
      </c>
      <c r="K55" s="47">
        <v>675479</v>
      </c>
      <c r="L55" s="47">
        <v>465859</v>
      </c>
      <c r="M55" s="47">
        <v>466250</v>
      </c>
    </row>
    <row r="56" spans="1:13" x14ac:dyDescent="0.25">
      <c r="A56" s="13" t="s">
        <v>236</v>
      </c>
      <c r="B56" s="85" t="s">
        <v>163</v>
      </c>
      <c r="C56" s="81">
        <v>4415349.24</v>
      </c>
      <c r="D56" s="82">
        <v>2284666.92</v>
      </c>
      <c r="E56" s="81">
        <v>1056000</v>
      </c>
      <c r="F56" s="81">
        <v>816000</v>
      </c>
      <c r="G56" s="86">
        <v>501000</v>
      </c>
      <c r="H56" s="46">
        <v>511000</v>
      </c>
      <c r="I56" s="47">
        <v>501000</v>
      </c>
      <c r="J56" s="47">
        <v>501000</v>
      </c>
      <c r="K56" s="47">
        <v>501000</v>
      </c>
      <c r="L56" s="47">
        <v>501000</v>
      </c>
      <c r="M56" s="47">
        <v>501000</v>
      </c>
    </row>
    <row r="57" spans="1:13" x14ac:dyDescent="0.25">
      <c r="A57" s="13" t="s">
        <v>237</v>
      </c>
      <c r="B57" s="85" t="s">
        <v>164</v>
      </c>
      <c r="C57" s="81">
        <v>2928460.2</v>
      </c>
      <c r="D57" s="82">
        <v>3990000</v>
      </c>
      <c r="E57" s="81">
        <v>80000</v>
      </c>
      <c r="F57" s="81">
        <v>90000</v>
      </c>
      <c r="G57" s="86">
        <v>80000</v>
      </c>
      <c r="H57" s="46">
        <v>90000</v>
      </c>
      <c r="I57" s="47">
        <v>80000</v>
      </c>
      <c r="J57" s="47">
        <v>90000</v>
      </c>
      <c r="K57" s="47">
        <v>80000</v>
      </c>
      <c r="L57" s="47">
        <v>90000</v>
      </c>
      <c r="M57" s="47">
        <v>90000</v>
      </c>
    </row>
    <row r="58" spans="1:13" hidden="1" x14ac:dyDescent="0.25">
      <c r="A58" s="13" t="s">
        <v>206</v>
      </c>
      <c r="B58" s="63"/>
      <c r="C58" s="57"/>
      <c r="D58" s="58"/>
      <c r="E58" s="57"/>
      <c r="F58" s="57"/>
      <c r="G58" s="59"/>
      <c r="H58" s="42"/>
      <c r="I58" s="29"/>
      <c r="J58" s="29"/>
      <c r="K58" s="29"/>
      <c r="L58" s="29"/>
      <c r="M58" s="29"/>
    </row>
    <row r="59" spans="1:13" ht="15.75" thickBot="1" x14ac:dyDescent="0.3">
      <c r="A59" s="13" t="s">
        <v>43</v>
      </c>
      <c r="B59" s="68" t="str">
        <f>"Total "&amp;B51</f>
        <v>Total Reserve Movements</v>
      </c>
      <c r="C59" s="69">
        <f t="shared" ref="C59:M59" si="10">SUM(C52:C58)</f>
        <v>11755380.120000001</v>
      </c>
      <c r="D59" s="70">
        <f t="shared" si="10"/>
        <v>7414499.8799999999</v>
      </c>
      <c r="E59" s="69">
        <f t="shared" si="10"/>
        <v>-1210296</v>
      </c>
      <c r="F59" s="69">
        <f t="shared" si="10"/>
        <v>-1924452</v>
      </c>
      <c r="G59" s="71">
        <f t="shared" si="10"/>
        <v>-2069624</v>
      </c>
      <c r="H59" s="43">
        <f t="shared" si="10"/>
        <v>-2233786</v>
      </c>
      <c r="I59" s="31">
        <f t="shared" si="10"/>
        <v>-2268938</v>
      </c>
      <c r="J59" s="31">
        <f t="shared" si="10"/>
        <v>-2243080</v>
      </c>
      <c r="K59" s="31">
        <f t="shared" si="10"/>
        <v>-1988211</v>
      </c>
      <c r="L59" s="31">
        <f t="shared" si="10"/>
        <v>-2252331</v>
      </c>
      <c r="M59" s="31">
        <f t="shared" si="10"/>
        <v>-2252440</v>
      </c>
    </row>
    <row r="60" spans="1:13" ht="16.5" thickTop="1" thickBot="1" x14ac:dyDescent="0.3">
      <c r="A60" s="13" t="s">
        <v>43</v>
      </c>
      <c r="B60" s="72" t="s">
        <v>109</v>
      </c>
      <c r="C60" s="73">
        <f t="shared" ref="C60:M60" si="11">C50+C59</f>
        <v>1322029.4599999972</v>
      </c>
      <c r="D60" s="73">
        <f t="shared" si="11"/>
        <v>-2735053.2199999979</v>
      </c>
      <c r="E60" s="73">
        <f t="shared" si="11"/>
        <v>-2510044.0600000024</v>
      </c>
      <c r="F60" s="73">
        <f t="shared" si="11"/>
        <v>-4521070.810000008</v>
      </c>
      <c r="G60" s="74">
        <f t="shared" si="11"/>
        <v>-2489078.5599999968</v>
      </c>
      <c r="H60" s="50">
        <f t="shared" si="11"/>
        <v>-1491581.7000000142</v>
      </c>
      <c r="I60" s="51">
        <f t="shared" si="11"/>
        <v>-1656378.5400000196</v>
      </c>
      <c r="J60" s="51">
        <f t="shared" si="11"/>
        <v>-643665.31000000797</v>
      </c>
      <c r="K60" s="51">
        <f t="shared" si="11"/>
        <v>-256100.45000001043</v>
      </c>
      <c r="L60" s="51">
        <f t="shared" si="11"/>
        <v>755078.85000000149</v>
      </c>
      <c r="M60" s="51">
        <f t="shared" si="11"/>
        <v>1206110.5300000031</v>
      </c>
    </row>
    <row r="61" spans="1:13" ht="15.75" thickTop="1" x14ac:dyDescent="0.25">
      <c r="A61" s="13" t="s">
        <v>43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25">
      <c r="A62" s="13" t="s">
        <v>43</v>
      </c>
      <c r="B62" s="77" t="s">
        <v>250</v>
      </c>
      <c r="C62" s="78">
        <f>+C60+'Gen Unrestricted'!B6</f>
        <v>5728029.4599999972</v>
      </c>
      <c r="D62" s="78">
        <f>+C62+D60</f>
        <v>2992976.2399999993</v>
      </c>
      <c r="E62" s="78">
        <f t="shared" ref="E62:G62" si="12">+D62+E60</f>
        <v>482932.17999999691</v>
      </c>
      <c r="F62" s="78">
        <f t="shared" si="12"/>
        <v>-4038138.6300000111</v>
      </c>
      <c r="G62" s="78">
        <f t="shared" si="12"/>
        <v>-6527217.1900000079</v>
      </c>
      <c r="H62" s="52"/>
      <c r="I62" s="52"/>
      <c r="J62" s="52"/>
      <c r="K62" s="52"/>
      <c r="L62" s="52"/>
      <c r="M62" s="52"/>
    </row>
    <row r="63" spans="1:13" x14ac:dyDescent="0.25">
      <c r="A63" s="13" t="s">
        <v>133</v>
      </c>
    </row>
    <row r="64" spans="1:13" hidden="1" x14ac:dyDescent="0.25">
      <c r="A64" s="13" t="s">
        <v>257</v>
      </c>
      <c r="B64" s="1" t="str">
        <f>IF(xlvar.SELECT="Entity",B66,IF(xlvar.SELECT="Directorate",C66,IF(xlvar.SELECT="Business Unit",D66,IF(xlvar.SELECT="Key Outcome Area",H66,IF(xlvar.SELECT="IPR Outcomes",I66,IF(xlvar.SELECT="IPR Strategies",J66,IF(xlvar.SELECT="IPR Activities",K66,IF(xlvar.SELECT="Project",L66,F66))))))))</f>
        <v>20 - Domestic Waste Management</v>
      </c>
    </row>
    <row r="65" spans="1:13" ht="15.75" thickBot="1" x14ac:dyDescent="0.3">
      <c r="A65" s="13" t="s">
        <v>165</v>
      </c>
      <c r="B65" s="1"/>
    </row>
    <row r="66" spans="1:13" ht="15.75" hidden="1" thickBot="1" x14ac:dyDescent="0.3">
      <c r="A66" s="13" t="s">
        <v>207</v>
      </c>
      <c r="B66" s="34" t="s">
        <v>210</v>
      </c>
      <c r="C66" s="34" t="s">
        <v>192</v>
      </c>
      <c r="D66" s="34" t="s">
        <v>196</v>
      </c>
      <c r="E66" s="34" t="s">
        <v>44</v>
      </c>
      <c r="F66" s="34" t="s">
        <v>337</v>
      </c>
      <c r="G66" s="34"/>
      <c r="H66" s="34" t="s">
        <v>211</v>
      </c>
      <c r="I66" s="34" t="s">
        <v>193</v>
      </c>
      <c r="J66" s="34" t="s">
        <v>194</v>
      </c>
      <c r="K66" s="34" t="s">
        <v>195</v>
      </c>
      <c r="L66" s="34" t="s">
        <v>338</v>
      </c>
    </row>
    <row r="67" spans="1:13" ht="28.5" customHeight="1" thickTop="1" x14ac:dyDescent="0.25">
      <c r="A67" s="13" t="s">
        <v>165</v>
      </c>
      <c r="B67" s="87" t="s">
        <v>260</v>
      </c>
      <c r="C67" s="88" t="str">
        <f>xlvar.PYORIG.DESCRLONG</f>
        <v>2020/21 Quarter 2 PJ Budget</v>
      </c>
      <c r="D67" s="88" t="str">
        <f>LEFT(xlvar.NXTBUD.DESCRLONG,7)</f>
        <v>2021/22</v>
      </c>
      <c r="E67" s="88" t="str">
        <f t="shared" ref="E67:M67" si="13">LEFT(D67,4)+1&amp;"/"&amp;RIGHT(D67,2)+1</f>
        <v>2022/23</v>
      </c>
      <c r="F67" s="88" t="str">
        <f t="shared" si="13"/>
        <v>2023/24</v>
      </c>
      <c r="G67" s="89" t="str">
        <f t="shared" si="13"/>
        <v>2024/25</v>
      </c>
      <c r="H67" s="48" t="str">
        <f t="shared" si="13"/>
        <v>2025/26</v>
      </c>
      <c r="I67" s="49" t="str">
        <f t="shared" si="13"/>
        <v>2026/27</v>
      </c>
      <c r="J67" s="49" t="str">
        <f t="shared" si="13"/>
        <v>2027/28</v>
      </c>
      <c r="K67" s="49" t="str">
        <f t="shared" si="13"/>
        <v>2028/29</v>
      </c>
      <c r="L67" s="49" t="str">
        <f t="shared" si="13"/>
        <v>2029/30</v>
      </c>
      <c r="M67" s="49" t="str">
        <f t="shared" si="13"/>
        <v>2030/31</v>
      </c>
    </row>
    <row r="68" spans="1:13" x14ac:dyDescent="0.25">
      <c r="A68" s="13" t="s">
        <v>166</v>
      </c>
      <c r="B68" s="90" t="s">
        <v>134</v>
      </c>
      <c r="C68" s="91"/>
      <c r="D68" s="92"/>
      <c r="E68" s="91"/>
      <c r="F68" s="91"/>
      <c r="G68" s="93"/>
      <c r="H68" s="40"/>
      <c r="I68" s="28"/>
      <c r="J68" s="28"/>
      <c r="K68" s="28"/>
      <c r="L68" s="28"/>
      <c r="M68" s="28"/>
    </row>
    <row r="69" spans="1:13" x14ac:dyDescent="0.25">
      <c r="A69" s="13" t="s">
        <v>238</v>
      </c>
      <c r="B69" s="80" t="s">
        <v>144</v>
      </c>
      <c r="C69" s="81">
        <v>4170000</v>
      </c>
      <c r="D69" s="82">
        <v>4417000</v>
      </c>
      <c r="E69" s="83">
        <v>4570930</v>
      </c>
      <c r="F69" s="83">
        <v>4730220.95</v>
      </c>
      <c r="G69" s="84">
        <v>4895059.42</v>
      </c>
      <c r="H69" s="44">
        <v>5040415.13</v>
      </c>
      <c r="I69" s="45">
        <v>5190071.67</v>
      </c>
      <c r="J69" s="45">
        <v>5344155.68</v>
      </c>
      <c r="K69" s="45">
        <v>5502797.4699999997</v>
      </c>
      <c r="L69" s="45">
        <v>5666131.2000000002</v>
      </c>
      <c r="M69" s="45">
        <v>5834294.9400000004</v>
      </c>
    </row>
    <row r="70" spans="1:13" x14ac:dyDescent="0.25">
      <c r="A70" s="13" t="s">
        <v>239</v>
      </c>
      <c r="B70" s="80" t="s">
        <v>146</v>
      </c>
      <c r="C70" s="81">
        <v>23250</v>
      </c>
      <c r="D70" s="82">
        <v>20500</v>
      </c>
      <c r="E70" s="83">
        <v>20500</v>
      </c>
      <c r="F70" s="83">
        <v>20500</v>
      </c>
      <c r="G70" s="84">
        <v>20500</v>
      </c>
      <c r="H70" s="44">
        <v>20500</v>
      </c>
      <c r="I70" s="45">
        <v>20500</v>
      </c>
      <c r="J70" s="45">
        <v>20500</v>
      </c>
      <c r="K70" s="45">
        <v>20500</v>
      </c>
      <c r="L70" s="45">
        <v>20500</v>
      </c>
      <c r="M70" s="45">
        <v>20500</v>
      </c>
    </row>
    <row r="71" spans="1:13" x14ac:dyDescent="0.25">
      <c r="A71" s="13" t="s">
        <v>240</v>
      </c>
      <c r="B71" s="80" t="s">
        <v>147</v>
      </c>
      <c r="C71" s="81">
        <v>22800</v>
      </c>
      <c r="D71" s="82">
        <v>26828</v>
      </c>
      <c r="E71" s="83">
        <v>27901.119999999999</v>
      </c>
      <c r="F71" s="83">
        <v>29017.16</v>
      </c>
      <c r="G71" s="84">
        <v>30177.85</v>
      </c>
      <c r="H71" s="44">
        <v>31384.959999999999</v>
      </c>
      <c r="I71" s="45">
        <v>32640.35</v>
      </c>
      <c r="J71" s="45">
        <v>33945.97</v>
      </c>
      <c r="K71" s="45">
        <v>35303.81</v>
      </c>
      <c r="L71" s="45">
        <v>36715.96</v>
      </c>
      <c r="M71" s="45">
        <v>38184.6</v>
      </c>
    </row>
    <row r="72" spans="1:13" x14ac:dyDescent="0.25">
      <c r="A72" s="13" t="s">
        <v>241</v>
      </c>
      <c r="B72" s="80" t="s">
        <v>148</v>
      </c>
      <c r="C72" s="81">
        <v>71500</v>
      </c>
      <c r="D72" s="82">
        <v>71500</v>
      </c>
      <c r="E72" s="83">
        <v>71500</v>
      </c>
      <c r="F72" s="83">
        <v>71500</v>
      </c>
      <c r="G72" s="84">
        <v>71500</v>
      </c>
      <c r="H72" s="44">
        <v>71500</v>
      </c>
      <c r="I72" s="45">
        <v>71500</v>
      </c>
      <c r="J72" s="45">
        <v>71500</v>
      </c>
      <c r="K72" s="45">
        <v>71500</v>
      </c>
      <c r="L72" s="45">
        <v>71500</v>
      </c>
      <c r="M72" s="45">
        <v>71500</v>
      </c>
    </row>
    <row r="73" spans="1:13" x14ac:dyDescent="0.25">
      <c r="A73" s="13" t="s">
        <v>272</v>
      </c>
      <c r="B73" s="80" t="s">
        <v>149</v>
      </c>
      <c r="C73" s="81">
        <v>6970</v>
      </c>
      <c r="D73" s="82">
        <v>0</v>
      </c>
      <c r="E73" s="83">
        <v>0</v>
      </c>
      <c r="F73" s="83">
        <v>0</v>
      </c>
      <c r="G73" s="84">
        <v>0</v>
      </c>
      <c r="H73" s="44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</row>
    <row r="74" spans="1:13" hidden="1" x14ac:dyDescent="0.25">
      <c r="A74" s="13" t="s">
        <v>207</v>
      </c>
      <c r="B74" s="63"/>
      <c r="C74" s="57"/>
      <c r="D74" s="58"/>
      <c r="E74" s="57"/>
      <c r="F74" s="57"/>
      <c r="G74" s="59"/>
      <c r="H74" s="42"/>
      <c r="I74" s="29"/>
      <c r="J74" s="29"/>
      <c r="K74" s="29"/>
      <c r="L74" s="29"/>
      <c r="M74" s="29"/>
    </row>
    <row r="75" spans="1:13" x14ac:dyDescent="0.25">
      <c r="A75" s="13" t="s">
        <v>168</v>
      </c>
      <c r="B75" s="64" t="s">
        <v>115</v>
      </c>
      <c r="C75" s="65">
        <f t="shared" ref="C75" si="14">SUM(C68:C74)</f>
        <v>4294520</v>
      </c>
      <c r="D75" s="66">
        <f t="shared" ref="D75:M75" si="15">SUM(D68:D74)</f>
        <v>4535828</v>
      </c>
      <c r="E75" s="65">
        <f t="shared" si="15"/>
        <v>4690831.12</v>
      </c>
      <c r="F75" s="65">
        <f t="shared" si="15"/>
        <v>4851238.1100000003</v>
      </c>
      <c r="G75" s="67">
        <f t="shared" si="15"/>
        <v>5017237.2699999996</v>
      </c>
      <c r="H75" s="43">
        <f t="shared" si="15"/>
        <v>5163800.09</v>
      </c>
      <c r="I75" s="31">
        <f t="shared" si="15"/>
        <v>5314712.0199999996</v>
      </c>
      <c r="J75" s="31">
        <f t="shared" si="15"/>
        <v>5470101.6499999994</v>
      </c>
      <c r="K75" s="31">
        <f t="shared" si="15"/>
        <v>5630101.2799999993</v>
      </c>
      <c r="L75" s="31">
        <f t="shared" si="15"/>
        <v>5794847.1600000001</v>
      </c>
      <c r="M75" s="31">
        <f t="shared" si="15"/>
        <v>5964479.54</v>
      </c>
    </row>
    <row r="76" spans="1:13" x14ac:dyDescent="0.25">
      <c r="A76" s="13" t="s">
        <v>166</v>
      </c>
      <c r="B76" s="56" t="s">
        <v>135</v>
      </c>
      <c r="C76" s="57"/>
      <c r="D76" s="58"/>
      <c r="E76" s="57"/>
      <c r="F76" s="57"/>
      <c r="G76" s="59"/>
      <c r="H76" s="42"/>
      <c r="I76" s="29"/>
      <c r="J76" s="29"/>
      <c r="K76" s="29"/>
      <c r="L76" s="29"/>
      <c r="M76" s="29"/>
    </row>
    <row r="77" spans="1:13" x14ac:dyDescent="0.25">
      <c r="A77" s="13" t="s">
        <v>242</v>
      </c>
      <c r="B77" s="85" t="s">
        <v>150</v>
      </c>
      <c r="C77" s="81">
        <v>867229.52</v>
      </c>
      <c r="D77" s="82">
        <v>935737.6</v>
      </c>
      <c r="E77" s="81">
        <v>967067.73</v>
      </c>
      <c r="F77" s="81">
        <v>999458.12</v>
      </c>
      <c r="G77" s="86">
        <v>1032928.45</v>
      </c>
      <c r="H77" s="46">
        <v>1067522.6599999999</v>
      </c>
      <c r="I77" s="47">
        <v>1103284.8999999999</v>
      </c>
      <c r="J77" s="47">
        <v>1140247.57</v>
      </c>
      <c r="K77" s="47">
        <v>1178455.32</v>
      </c>
      <c r="L77" s="47">
        <v>1217953.05</v>
      </c>
      <c r="M77" s="47">
        <v>1258785.96</v>
      </c>
    </row>
    <row r="78" spans="1:13" x14ac:dyDescent="0.25">
      <c r="A78" s="13" t="s">
        <v>243</v>
      </c>
      <c r="B78" s="85" t="s">
        <v>151</v>
      </c>
      <c r="C78" s="81">
        <v>898930.61</v>
      </c>
      <c r="D78" s="82">
        <v>931836.53</v>
      </c>
      <c r="E78" s="81">
        <v>880399.53</v>
      </c>
      <c r="F78" s="81">
        <v>904610.5</v>
      </c>
      <c r="G78" s="86">
        <v>929487.31</v>
      </c>
      <c r="H78" s="46">
        <v>1032548.2</v>
      </c>
      <c r="I78" s="47">
        <v>981312.02</v>
      </c>
      <c r="J78" s="47">
        <v>1008298.11</v>
      </c>
      <c r="K78" s="47">
        <v>1036026.3</v>
      </c>
      <c r="L78" s="47">
        <v>1144517.01</v>
      </c>
      <c r="M78" s="47">
        <v>1093791.25</v>
      </c>
    </row>
    <row r="79" spans="1:13" x14ac:dyDescent="0.25">
      <c r="A79" s="13" t="s">
        <v>244</v>
      </c>
      <c r="B79" s="85" t="s">
        <v>153</v>
      </c>
      <c r="C79" s="81">
        <v>700</v>
      </c>
      <c r="D79" s="82">
        <v>700</v>
      </c>
      <c r="E79" s="81">
        <v>700</v>
      </c>
      <c r="F79" s="81">
        <v>700</v>
      </c>
      <c r="G79" s="86">
        <v>700</v>
      </c>
      <c r="H79" s="46">
        <v>700</v>
      </c>
      <c r="I79" s="47">
        <v>700</v>
      </c>
      <c r="J79" s="47">
        <v>700</v>
      </c>
      <c r="K79" s="47">
        <v>700</v>
      </c>
      <c r="L79" s="47">
        <v>700</v>
      </c>
      <c r="M79" s="47">
        <v>700</v>
      </c>
    </row>
    <row r="80" spans="1:13" x14ac:dyDescent="0.25">
      <c r="A80" s="13" t="s">
        <v>245</v>
      </c>
      <c r="B80" s="85" t="s">
        <v>154</v>
      </c>
      <c r="C80" s="81">
        <v>11000</v>
      </c>
      <c r="D80" s="82">
        <v>6000</v>
      </c>
      <c r="E80" s="81">
        <v>6165</v>
      </c>
      <c r="F80" s="81">
        <v>6334.53</v>
      </c>
      <c r="G80" s="86">
        <v>6508.73</v>
      </c>
      <c r="H80" s="46">
        <v>6687.72</v>
      </c>
      <c r="I80" s="47">
        <v>6871.63</v>
      </c>
      <c r="J80" s="47">
        <v>7060.6</v>
      </c>
      <c r="K80" s="47">
        <v>7254.76</v>
      </c>
      <c r="L80" s="47">
        <v>7454.26</v>
      </c>
      <c r="M80" s="47">
        <v>7659.25</v>
      </c>
    </row>
    <row r="81" spans="1:13" x14ac:dyDescent="0.25">
      <c r="A81" s="13" t="s">
        <v>246</v>
      </c>
      <c r="B81" s="85" t="s">
        <v>155</v>
      </c>
      <c r="C81" s="81">
        <v>2967492.94</v>
      </c>
      <c r="D81" s="82">
        <v>2438715.6800000002</v>
      </c>
      <c r="E81" s="81">
        <v>2509794.46</v>
      </c>
      <c r="F81" s="81">
        <v>2582968.39</v>
      </c>
      <c r="G81" s="86">
        <v>2658300.0099999998</v>
      </c>
      <c r="H81" s="46">
        <v>2735853.75</v>
      </c>
      <c r="I81" s="47">
        <v>2815695.99</v>
      </c>
      <c r="J81" s="47">
        <v>2897895.12</v>
      </c>
      <c r="K81" s="47">
        <v>2982521.6</v>
      </c>
      <c r="L81" s="47">
        <v>3069647.98</v>
      </c>
      <c r="M81" s="47">
        <v>3159349.1</v>
      </c>
    </row>
    <row r="82" spans="1:13" hidden="1" x14ac:dyDescent="0.25">
      <c r="A82" s="13" t="s">
        <v>207</v>
      </c>
      <c r="B82" s="63"/>
      <c r="C82" s="57"/>
      <c r="D82" s="58"/>
      <c r="E82" s="57"/>
      <c r="F82" s="57"/>
      <c r="G82" s="59"/>
      <c r="H82" s="42"/>
      <c r="I82" s="29"/>
      <c r="J82" s="29"/>
      <c r="K82" s="29"/>
      <c r="L82" s="29"/>
      <c r="M82" s="29"/>
    </row>
    <row r="83" spans="1:13" ht="15.75" thickBot="1" x14ac:dyDescent="0.3">
      <c r="A83" s="13" t="s">
        <v>165</v>
      </c>
      <c r="B83" s="68" t="s">
        <v>116</v>
      </c>
      <c r="C83" s="69">
        <f t="shared" ref="C83:M83" si="16">SUM(C76:C82)</f>
        <v>4745353.07</v>
      </c>
      <c r="D83" s="70">
        <f t="shared" si="16"/>
        <v>4312989.8100000005</v>
      </c>
      <c r="E83" s="69">
        <f t="shared" si="16"/>
        <v>4364126.72</v>
      </c>
      <c r="F83" s="69">
        <f t="shared" si="16"/>
        <v>4494071.54</v>
      </c>
      <c r="G83" s="71">
        <f t="shared" si="16"/>
        <v>4627924.5</v>
      </c>
      <c r="H83" s="43">
        <f t="shared" si="16"/>
        <v>4843312.33</v>
      </c>
      <c r="I83" s="31">
        <f t="shared" si="16"/>
        <v>4907864.54</v>
      </c>
      <c r="J83" s="31">
        <f t="shared" si="16"/>
        <v>5054201.4000000004</v>
      </c>
      <c r="K83" s="31">
        <f t="shared" si="16"/>
        <v>5204957.9800000004</v>
      </c>
      <c r="L83" s="31">
        <f t="shared" si="16"/>
        <v>5440272.2999999998</v>
      </c>
      <c r="M83" s="31">
        <f t="shared" si="16"/>
        <v>5520285.5600000005</v>
      </c>
    </row>
    <row r="84" spans="1:13" ht="15.75" thickTop="1" x14ac:dyDescent="0.25">
      <c r="A84" s="13" t="s">
        <v>168</v>
      </c>
      <c r="B84" s="94" t="s">
        <v>106</v>
      </c>
      <c r="C84" s="95">
        <f t="shared" ref="C84:M84" si="17">C75-C83</f>
        <v>-450833.0700000003</v>
      </c>
      <c r="D84" s="95">
        <f t="shared" si="17"/>
        <v>222838.18999999948</v>
      </c>
      <c r="E84" s="95">
        <f t="shared" si="17"/>
        <v>326704.40000000037</v>
      </c>
      <c r="F84" s="95">
        <f t="shared" si="17"/>
        <v>357166.5700000003</v>
      </c>
      <c r="G84" s="96">
        <f t="shared" si="17"/>
        <v>389312.76999999955</v>
      </c>
      <c r="H84" s="50">
        <f t="shared" si="17"/>
        <v>320487.75999999978</v>
      </c>
      <c r="I84" s="51">
        <f t="shared" si="17"/>
        <v>406847.47999999952</v>
      </c>
      <c r="J84" s="51">
        <f t="shared" si="17"/>
        <v>415900.24999999907</v>
      </c>
      <c r="K84" s="51">
        <f t="shared" si="17"/>
        <v>425143.29999999888</v>
      </c>
      <c r="L84" s="51">
        <f t="shared" si="17"/>
        <v>354574.86000000034</v>
      </c>
      <c r="M84" s="51">
        <f t="shared" si="17"/>
        <v>444193.97999999952</v>
      </c>
    </row>
    <row r="85" spans="1:13" x14ac:dyDescent="0.25">
      <c r="A85" s="13" t="s">
        <v>166</v>
      </c>
      <c r="B85" s="90" t="s">
        <v>74</v>
      </c>
      <c r="C85" s="91"/>
      <c r="D85" s="92"/>
      <c r="E85" s="91"/>
      <c r="F85" s="91"/>
      <c r="G85" s="93"/>
      <c r="H85" s="42"/>
      <c r="I85" s="29"/>
      <c r="J85" s="29"/>
      <c r="K85" s="29"/>
      <c r="L85" s="29"/>
      <c r="M85" s="29"/>
    </row>
    <row r="86" spans="1:13" hidden="1" x14ac:dyDescent="0.25">
      <c r="A86" s="13" t="s">
        <v>166</v>
      </c>
      <c r="B86" s="63"/>
      <c r="C86" s="57"/>
      <c r="D86" s="58"/>
      <c r="E86" s="57"/>
      <c r="F86" s="57"/>
      <c r="G86" s="59"/>
      <c r="H86" s="42"/>
      <c r="I86" s="29"/>
      <c r="J86" s="29"/>
      <c r="K86" s="29"/>
      <c r="L86" s="29"/>
      <c r="M86" s="29"/>
    </row>
    <row r="87" spans="1:13" ht="15.75" thickBot="1" x14ac:dyDescent="0.3">
      <c r="A87" s="13" t="s">
        <v>165</v>
      </c>
      <c r="B87" s="72" t="s">
        <v>107</v>
      </c>
      <c r="C87" s="73">
        <f t="shared" ref="C87:M87" si="18">SUM(C84:C86)</f>
        <v>-450833.0700000003</v>
      </c>
      <c r="D87" s="73">
        <f t="shared" si="18"/>
        <v>222838.18999999948</v>
      </c>
      <c r="E87" s="73">
        <f t="shared" si="18"/>
        <v>326704.40000000037</v>
      </c>
      <c r="F87" s="73">
        <f t="shared" si="18"/>
        <v>357166.5700000003</v>
      </c>
      <c r="G87" s="74">
        <f t="shared" si="18"/>
        <v>389312.76999999955</v>
      </c>
      <c r="H87" s="50">
        <f t="shared" si="18"/>
        <v>320487.75999999978</v>
      </c>
      <c r="I87" s="51">
        <f t="shared" si="18"/>
        <v>406847.47999999952</v>
      </c>
      <c r="J87" s="51">
        <f t="shared" si="18"/>
        <v>415900.24999999907</v>
      </c>
      <c r="K87" s="51">
        <f t="shared" si="18"/>
        <v>425143.29999999888</v>
      </c>
      <c r="L87" s="51">
        <f t="shared" si="18"/>
        <v>354574.86000000034</v>
      </c>
      <c r="M87" s="51">
        <f t="shared" si="18"/>
        <v>444193.97999999952</v>
      </c>
    </row>
    <row r="88" spans="1:13" ht="16.5" thickTop="1" thickBot="1" x14ac:dyDescent="0.3">
      <c r="A88" s="13" t="s">
        <v>165</v>
      </c>
      <c r="B88" s="38"/>
      <c r="C88" s="39"/>
      <c r="D88" s="39"/>
      <c r="E88" s="39"/>
      <c r="F88" s="39"/>
      <c r="G88" s="39"/>
      <c r="H88" s="35"/>
      <c r="I88" s="35"/>
      <c r="J88" s="35"/>
      <c r="K88" s="35"/>
      <c r="L88" s="35"/>
      <c r="M88" s="35"/>
    </row>
    <row r="89" spans="1:13" ht="26.25" thickTop="1" x14ac:dyDescent="0.25">
      <c r="A89" s="13" t="s">
        <v>168</v>
      </c>
      <c r="B89" s="87" t="s">
        <v>261</v>
      </c>
      <c r="C89" s="88" t="str">
        <f>LEFT(xlvar.NXTBUD.DESCRLONG,7)&amp;" Original"</f>
        <v>2021/22 Original</v>
      </c>
      <c r="D89" s="88" t="str">
        <f>LEFT(xlvar.NXTBUD.DESCRLONG,7)</f>
        <v>2021/22</v>
      </c>
      <c r="E89" s="88" t="str">
        <f t="shared" ref="E89:M89" si="19">LEFT(D89,4)+1&amp;"/"&amp;RIGHT(D89,2)+1</f>
        <v>2022/23</v>
      </c>
      <c r="F89" s="88" t="str">
        <f t="shared" si="19"/>
        <v>2023/24</v>
      </c>
      <c r="G89" s="89" t="str">
        <f t="shared" si="19"/>
        <v>2024/25</v>
      </c>
      <c r="H89" s="48" t="str">
        <f t="shared" si="19"/>
        <v>2025/26</v>
      </c>
      <c r="I89" s="49" t="str">
        <f t="shared" si="19"/>
        <v>2026/27</v>
      </c>
      <c r="J89" s="49" t="str">
        <f t="shared" si="19"/>
        <v>2027/28</v>
      </c>
      <c r="K89" s="49" t="str">
        <f t="shared" si="19"/>
        <v>2028/29</v>
      </c>
      <c r="L89" s="49" t="str">
        <f t="shared" si="19"/>
        <v>2029/30</v>
      </c>
      <c r="M89" s="49" t="str">
        <f t="shared" si="19"/>
        <v>2030/31</v>
      </c>
    </row>
    <row r="90" spans="1:13" x14ac:dyDescent="0.25">
      <c r="A90" s="13" t="s">
        <v>167</v>
      </c>
      <c r="B90" s="90" t="s">
        <v>137</v>
      </c>
      <c r="C90" s="91"/>
      <c r="D90" s="92"/>
      <c r="E90" s="91"/>
      <c r="F90" s="91"/>
      <c r="G90" s="93"/>
      <c r="H90" s="42"/>
      <c r="I90" s="29"/>
      <c r="J90" s="29"/>
      <c r="K90" s="29"/>
      <c r="L90" s="29"/>
      <c r="M90" s="29"/>
    </row>
    <row r="91" spans="1:13" x14ac:dyDescent="0.25">
      <c r="A91" s="13" t="s">
        <v>247</v>
      </c>
      <c r="B91" s="85" t="s">
        <v>153</v>
      </c>
      <c r="C91" s="81">
        <v>700</v>
      </c>
      <c r="D91" s="82">
        <v>700</v>
      </c>
      <c r="E91" s="81">
        <v>700</v>
      </c>
      <c r="F91" s="81">
        <v>700</v>
      </c>
      <c r="G91" s="86">
        <v>700</v>
      </c>
      <c r="H91" s="46">
        <v>700</v>
      </c>
      <c r="I91" s="47">
        <v>700</v>
      </c>
      <c r="J91" s="47">
        <v>700</v>
      </c>
      <c r="K91" s="47">
        <v>700</v>
      </c>
      <c r="L91" s="47">
        <v>700</v>
      </c>
      <c r="M91" s="47">
        <v>700</v>
      </c>
    </row>
    <row r="92" spans="1:13" hidden="1" x14ac:dyDescent="0.25">
      <c r="A92" s="13" t="s">
        <v>165</v>
      </c>
      <c r="B92" s="63"/>
      <c r="C92" s="57"/>
      <c r="D92" s="58"/>
      <c r="E92" s="57"/>
      <c r="F92" s="57"/>
      <c r="G92" s="59"/>
      <c r="H92" s="42"/>
      <c r="I92" s="29"/>
      <c r="J92" s="29"/>
      <c r="K92" s="29"/>
      <c r="L92" s="29"/>
      <c r="M92" s="29"/>
    </row>
    <row r="93" spans="1:13" x14ac:dyDescent="0.25">
      <c r="A93" s="13" t="s">
        <v>168</v>
      </c>
      <c r="B93" s="64" t="str">
        <f t="shared" ref="B93" si="20">"Total "&amp;B90</f>
        <v>Total Non Cash</v>
      </c>
      <c r="C93" s="65">
        <f t="shared" ref="C93:M93" si="21">SUM(C90:C92)</f>
        <v>700</v>
      </c>
      <c r="D93" s="66">
        <f t="shared" si="21"/>
        <v>700</v>
      </c>
      <c r="E93" s="65">
        <f t="shared" si="21"/>
        <v>700</v>
      </c>
      <c r="F93" s="65">
        <f t="shared" si="21"/>
        <v>700</v>
      </c>
      <c r="G93" s="67">
        <f t="shared" si="21"/>
        <v>700</v>
      </c>
      <c r="H93" s="43">
        <f t="shared" si="21"/>
        <v>700</v>
      </c>
      <c r="I93" s="31">
        <f t="shared" si="21"/>
        <v>700</v>
      </c>
      <c r="J93" s="31">
        <f t="shared" si="21"/>
        <v>700</v>
      </c>
      <c r="K93" s="31">
        <f t="shared" si="21"/>
        <v>700</v>
      </c>
      <c r="L93" s="31">
        <f t="shared" si="21"/>
        <v>700</v>
      </c>
      <c r="M93" s="31">
        <f t="shared" si="21"/>
        <v>700</v>
      </c>
    </row>
    <row r="94" spans="1:13" x14ac:dyDescent="0.25">
      <c r="A94" s="13" t="s">
        <v>170</v>
      </c>
      <c r="B94" s="75" t="s">
        <v>75</v>
      </c>
      <c r="C94" s="61"/>
      <c r="D94" s="76"/>
      <c r="E94" s="61"/>
      <c r="F94" s="61"/>
      <c r="G94" s="62"/>
      <c r="H94" s="41"/>
      <c r="I94" s="30"/>
      <c r="J94" s="30"/>
      <c r="K94" s="30"/>
      <c r="L94" s="30"/>
      <c r="M94" s="30"/>
    </row>
    <row r="95" spans="1:13" x14ac:dyDescent="0.25">
      <c r="A95" s="13" t="s">
        <v>339</v>
      </c>
      <c r="B95" s="85" t="s">
        <v>140</v>
      </c>
      <c r="C95" s="81">
        <v>-29000</v>
      </c>
      <c r="D95" s="82">
        <v>-20000</v>
      </c>
      <c r="E95" s="81">
        <v>-20550</v>
      </c>
      <c r="F95" s="81">
        <v>-21115.119999999999</v>
      </c>
      <c r="G95" s="86">
        <v>-21695.79</v>
      </c>
      <c r="H95" s="46">
        <v>-22292.42</v>
      </c>
      <c r="I95" s="47">
        <v>-22905.46</v>
      </c>
      <c r="J95" s="47">
        <v>-23535.360000000001</v>
      </c>
      <c r="K95" s="47">
        <v>-24182.58</v>
      </c>
      <c r="L95" s="47">
        <v>-24847.599999999999</v>
      </c>
      <c r="M95" s="47">
        <v>-25530.91</v>
      </c>
    </row>
    <row r="96" spans="1:13" x14ac:dyDescent="0.25">
      <c r="A96" s="13" t="s">
        <v>207</v>
      </c>
      <c r="B96" s="63" t="s">
        <v>142</v>
      </c>
      <c r="C96" s="57">
        <v>0</v>
      </c>
      <c r="D96" s="58">
        <v>0</v>
      </c>
      <c r="E96" s="57">
        <v>0</v>
      </c>
      <c r="F96" s="57">
        <v>0</v>
      </c>
      <c r="G96" s="59">
        <v>0</v>
      </c>
      <c r="H96" s="42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</row>
    <row r="97" spans="1:13" hidden="1" x14ac:dyDescent="0.25">
      <c r="A97" s="13" t="s">
        <v>165</v>
      </c>
      <c r="B97" s="63"/>
      <c r="C97" s="57"/>
      <c r="D97" s="58"/>
      <c r="E97" s="57"/>
      <c r="F97" s="57"/>
      <c r="G97" s="59"/>
      <c r="H97" s="42"/>
      <c r="I97" s="29"/>
      <c r="J97" s="29"/>
      <c r="K97" s="29"/>
      <c r="L97" s="29"/>
      <c r="M97" s="29"/>
    </row>
    <row r="98" spans="1:13" x14ac:dyDescent="0.25">
      <c r="A98" s="13" t="s">
        <v>165</v>
      </c>
      <c r="B98" s="64" t="str">
        <f>"Total "&amp;B94</f>
        <v>Total Investing Fund Flows</v>
      </c>
      <c r="C98" s="65">
        <f t="shared" ref="C98:M98" si="22">SUM(C95:C97)</f>
        <v>-29000</v>
      </c>
      <c r="D98" s="66">
        <f t="shared" si="22"/>
        <v>-20000</v>
      </c>
      <c r="E98" s="65">
        <f t="shared" si="22"/>
        <v>-20550</v>
      </c>
      <c r="F98" s="65">
        <f t="shared" si="22"/>
        <v>-21115.119999999999</v>
      </c>
      <c r="G98" s="67">
        <f t="shared" si="22"/>
        <v>-21695.79</v>
      </c>
      <c r="H98" s="43">
        <f t="shared" si="22"/>
        <v>-22292.42</v>
      </c>
      <c r="I98" s="31">
        <f t="shared" si="22"/>
        <v>-22905.46</v>
      </c>
      <c r="J98" s="31">
        <f t="shared" si="22"/>
        <v>-23535.360000000001</v>
      </c>
      <c r="K98" s="31">
        <f t="shared" si="22"/>
        <v>-24182.58</v>
      </c>
      <c r="L98" s="31">
        <f t="shared" si="22"/>
        <v>-24847.599999999999</v>
      </c>
      <c r="M98" s="31">
        <f t="shared" si="22"/>
        <v>-25530.91</v>
      </c>
    </row>
    <row r="99" spans="1:13" x14ac:dyDescent="0.25">
      <c r="A99" s="13" t="s">
        <v>170</v>
      </c>
      <c r="B99" s="75" t="s">
        <v>77</v>
      </c>
      <c r="C99" s="61"/>
      <c r="D99" s="76"/>
      <c r="E99" s="61"/>
      <c r="F99" s="61"/>
      <c r="G99" s="62"/>
      <c r="H99" s="41"/>
      <c r="I99" s="30"/>
      <c r="J99" s="30"/>
      <c r="K99" s="30"/>
      <c r="L99" s="30"/>
      <c r="M99" s="30"/>
    </row>
    <row r="100" spans="1:13" hidden="1" x14ac:dyDescent="0.25">
      <c r="A100" s="13" t="s">
        <v>169</v>
      </c>
      <c r="B100" s="63"/>
      <c r="C100" s="57"/>
      <c r="D100" s="58"/>
      <c r="E100" s="57"/>
      <c r="F100" s="57"/>
      <c r="G100" s="59"/>
      <c r="H100" s="42"/>
      <c r="I100" s="29"/>
      <c r="J100" s="29"/>
      <c r="K100" s="29"/>
      <c r="L100" s="29"/>
      <c r="M100" s="29"/>
    </row>
    <row r="101" spans="1:13" ht="15.75" thickBot="1" x14ac:dyDescent="0.3">
      <c r="A101" s="13" t="s">
        <v>165</v>
      </c>
      <c r="B101" s="68" t="str">
        <f>"Total "&amp;B99</f>
        <v>Total Financing Fund Flows</v>
      </c>
      <c r="C101" s="69">
        <f t="shared" ref="C101:M101" si="23">SUM(C100:C100)</f>
        <v>0</v>
      </c>
      <c r="D101" s="70">
        <f t="shared" si="23"/>
        <v>0</v>
      </c>
      <c r="E101" s="69">
        <f t="shared" si="23"/>
        <v>0</v>
      </c>
      <c r="F101" s="69">
        <f t="shared" si="23"/>
        <v>0</v>
      </c>
      <c r="G101" s="71">
        <f t="shared" si="23"/>
        <v>0</v>
      </c>
      <c r="H101" s="43">
        <f t="shared" si="23"/>
        <v>0</v>
      </c>
      <c r="I101" s="31">
        <f t="shared" si="23"/>
        <v>0</v>
      </c>
      <c r="J101" s="31">
        <f t="shared" si="23"/>
        <v>0</v>
      </c>
      <c r="K101" s="31">
        <f t="shared" si="23"/>
        <v>0</v>
      </c>
      <c r="L101" s="31">
        <f t="shared" si="23"/>
        <v>0</v>
      </c>
      <c r="M101" s="31">
        <f t="shared" si="23"/>
        <v>0</v>
      </c>
    </row>
    <row r="102" spans="1:13" ht="15.75" thickTop="1" x14ac:dyDescent="0.25">
      <c r="A102" s="13" t="s">
        <v>170</v>
      </c>
      <c r="B102" s="94" t="s">
        <v>108</v>
      </c>
      <c r="C102" s="95">
        <f t="shared" ref="C102:M102" si="24">C87+C93+C98+C101</f>
        <v>-479133.0700000003</v>
      </c>
      <c r="D102" s="95">
        <f t="shared" si="24"/>
        <v>203538.18999999948</v>
      </c>
      <c r="E102" s="95">
        <f t="shared" si="24"/>
        <v>306854.40000000037</v>
      </c>
      <c r="F102" s="95">
        <f t="shared" si="24"/>
        <v>336751.4500000003</v>
      </c>
      <c r="G102" s="96">
        <f t="shared" si="24"/>
        <v>368316.97999999957</v>
      </c>
      <c r="H102" s="50">
        <f t="shared" si="24"/>
        <v>298895.33999999979</v>
      </c>
      <c r="I102" s="51">
        <f t="shared" si="24"/>
        <v>384642.01999999949</v>
      </c>
      <c r="J102" s="51">
        <f t="shared" si="24"/>
        <v>393064.88999999908</v>
      </c>
      <c r="K102" s="51">
        <f t="shared" si="24"/>
        <v>401660.71999999887</v>
      </c>
      <c r="L102" s="51">
        <f t="shared" si="24"/>
        <v>330427.26000000036</v>
      </c>
      <c r="M102" s="51">
        <f t="shared" si="24"/>
        <v>419363.06999999954</v>
      </c>
    </row>
    <row r="103" spans="1:13" x14ac:dyDescent="0.25">
      <c r="A103" s="13" t="s">
        <v>167</v>
      </c>
      <c r="B103" s="97" t="s">
        <v>78</v>
      </c>
      <c r="C103" s="98"/>
      <c r="D103" s="99"/>
      <c r="E103" s="98"/>
      <c r="F103" s="98"/>
      <c r="G103" s="100"/>
      <c r="H103" s="41"/>
      <c r="I103" s="30"/>
      <c r="J103" s="30"/>
      <c r="K103" s="30"/>
      <c r="L103" s="30"/>
      <c r="M103" s="30"/>
    </row>
    <row r="104" spans="1:13" x14ac:dyDescent="0.25">
      <c r="A104" s="13" t="s">
        <v>340</v>
      </c>
      <c r="B104" s="85" t="s">
        <v>164</v>
      </c>
      <c r="C104" s="81">
        <v>80000.039999999994</v>
      </c>
      <c r="D104" s="82">
        <v>20000.04</v>
      </c>
      <c r="E104" s="81">
        <v>0</v>
      </c>
      <c r="F104" s="81">
        <v>0</v>
      </c>
      <c r="G104" s="86">
        <v>0</v>
      </c>
      <c r="H104" s="46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</row>
    <row r="105" spans="1:13" hidden="1" x14ac:dyDescent="0.25">
      <c r="A105" s="13" t="s">
        <v>169</v>
      </c>
      <c r="B105" s="63"/>
      <c r="C105" s="57"/>
      <c r="D105" s="58"/>
      <c r="E105" s="57"/>
      <c r="F105" s="57"/>
      <c r="G105" s="59"/>
      <c r="H105" s="42"/>
      <c r="I105" s="29"/>
      <c r="J105" s="29"/>
      <c r="K105" s="29"/>
      <c r="L105" s="29"/>
      <c r="M105" s="29"/>
    </row>
    <row r="106" spans="1:13" ht="15.75" thickBot="1" x14ac:dyDescent="0.3">
      <c r="A106" s="13" t="s">
        <v>165</v>
      </c>
      <c r="B106" s="68" t="str">
        <f>"Total "&amp;B103</f>
        <v>Total Reserve Movements</v>
      </c>
      <c r="C106" s="69">
        <f t="shared" ref="C106:M106" si="25">SUM(C104:C105)</f>
        <v>80000.039999999994</v>
      </c>
      <c r="D106" s="70">
        <f t="shared" si="25"/>
        <v>20000.04</v>
      </c>
      <c r="E106" s="69">
        <f t="shared" si="25"/>
        <v>0</v>
      </c>
      <c r="F106" s="69">
        <f t="shared" si="25"/>
        <v>0</v>
      </c>
      <c r="G106" s="71">
        <f t="shared" si="25"/>
        <v>0</v>
      </c>
      <c r="H106" s="43">
        <f t="shared" si="25"/>
        <v>0</v>
      </c>
      <c r="I106" s="31">
        <f t="shared" si="25"/>
        <v>0</v>
      </c>
      <c r="J106" s="31">
        <f t="shared" si="25"/>
        <v>0</v>
      </c>
      <c r="K106" s="31">
        <f t="shared" si="25"/>
        <v>0</v>
      </c>
      <c r="L106" s="31">
        <f t="shared" si="25"/>
        <v>0</v>
      </c>
      <c r="M106" s="31">
        <f t="shared" si="25"/>
        <v>0</v>
      </c>
    </row>
    <row r="107" spans="1:13" ht="16.5" thickTop="1" thickBot="1" x14ac:dyDescent="0.3">
      <c r="A107" s="13" t="s">
        <v>165</v>
      </c>
      <c r="B107" s="72" t="s">
        <v>109</v>
      </c>
      <c r="C107" s="73">
        <f t="shared" ref="C107:M107" si="26">C102+C106</f>
        <v>-399133.03000000032</v>
      </c>
      <c r="D107" s="73">
        <f t="shared" si="26"/>
        <v>223538.22999999949</v>
      </c>
      <c r="E107" s="73">
        <f t="shared" si="26"/>
        <v>306854.40000000037</v>
      </c>
      <c r="F107" s="73">
        <f t="shared" si="26"/>
        <v>336751.4500000003</v>
      </c>
      <c r="G107" s="74">
        <f t="shared" si="26"/>
        <v>368316.97999999957</v>
      </c>
      <c r="H107" s="50">
        <f t="shared" si="26"/>
        <v>298895.33999999979</v>
      </c>
      <c r="I107" s="51">
        <f t="shared" si="26"/>
        <v>384642.01999999949</v>
      </c>
      <c r="J107" s="51">
        <f t="shared" si="26"/>
        <v>393064.88999999908</v>
      </c>
      <c r="K107" s="51">
        <f t="shared" si="26"/>
        <v>401660.71999999887</v>
      </c>
      <c r="L107" s="51">
        <f t="shared" si="26"/>
        <v>330427.26000000036</v>
      </c>
      <c r="M107" s="51">
        <f t="shared" si="26"/>
        <v>419363.06999999954</v>
      </c>
    </row>
    <row r="108" spans="1:13" ht="15.75" thickTop="1" x14ac:dyDescent="0.25">
      <c r="A108" s="13" t="s">
        <v>172</v>
      </c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x14ac:dyDescent="0.25">
      <c r="A109" s="13" t="s">
        <v>257</v>
      </c>
      <c r="B109" s="77" t="s">
        <v>250</v>
      </c>
      <c r="C109" s="78"/>
      <c r="D109" s="78">
        <f t="shared" ref="D109" si="27">+C109+D107</f>
        <v>223538.22999999949</v>
      </c>
      <c r="E109" s="78">
        <f t="shared" ref="E109" si="28">+D109+E107</f>
        <v>530392.62999999989</v>
      </c>
      <c r="F109" s="78">
        <f t="shared" ref="F109" si="29">+E109+F107</f>
        <v>867144.08000000019</v>
      </c>
      <c r="G109" s="78">
        <f t="shared" ref="G109" si="30">+F109+G107</f>
        <v>1235461.0599999998</v>
      </c>
      <c r="H109" s="52"/>
      <c r="I109" s="52"/>
      <c r="J109" s="52"/>
      <c r="K109" s="52"/>
      <c r="L109" s="52"/>
      <c r="M109" s="52"/>
    </row>
    <row r="110" spans="1:13" x14ac:dyDescent="0.25">
      <c r="A110" s="13" t="s">
        <v>165</v>
      </c>
    </row>
    <row r="111" spans="1:13" hidden="1" x14ac:dyDescent="0.25">
      <c r="A111" s="13" t="s">
        <v>207</v>
      </c>
      <c r="B111" s="1" t="str">
        <f>IF(xlvar.SELECT="Entity",B113,IF(xlvar.SELECT="Directorate",C113,IF(xlvar.SELECT="Business Unit",D113,IF(xlvar.SELECT="Key Outcome Area",H113,IF(xlvar.SELECT="IPR Outcomes",I113,IF(xlvar.SELECT="IPR Strategies",J113,IF(xlvar.SELECT="IPR Activities",K113,IF(xlvar.SELECT="Project",L113,F113))))))))</f>
        <v>30 - Water Fund</v>
      </c>
    </row>
    <row r="112" spans="1:13" ht="15.75" thickBot="1" x14ac:dyDescent="0.3">
      <c r="A112" s="13" t="s">
        <v>165</v>
      </c>
      <c r="B112" s="1"/>
    </row>
    <row r="113" spans="1:13" ht="15.75" hidden="1" thickBot="1" x14ac:dyDescent="0.3">
      <c r="A113" s="13" t="s">
        <v>166</v>
      </c>
      <c r="B113" s="34" t="s">
        <v>197</v>
      </c>
      <c r="C113" s="34" t="s">
        <v>192</v>
      </c>
      <c r="D113" s="34" t="s">
        <v>198</v>
      </c>
      <c r="E113" s="34" t="s">
        <v>44</v>
      </c>
      <c r="F113" s="34" t="s">
        <v>199</v>
      </c>
      <c r="G113" s="34"/>
      <c r="H113" s="34" t="s">
        <v>200</v>
      </c>
      <c r="I113" s="34" t="s">
        <v>193</v>
      </c>
      <c r="J113" s="34" t="s">
        <v>194</v>
      </c>
      <c r="K113" s="34" t="s">
        <v>195</v>
      </c>
      <c r="L113" s="34" t="s">
        <v>341</v>
      </c>
    </row>
    <row r="114" spans="1:13" ht="28.5" customHeight="1" thickTop="1" x14ac:dyDescent="0.25">
      <c r="A114" s="13" t="s">
        <v>167</v>
      </c>
      <c r="B114" s="87" t="s">
        <v>262</v>
      </c>
      <c r="C114" s="88" t="str">
        <f>xlvar.PYORIG.DESCRLONG</f>
        <v>2020/21 Quarter 2 PJ Budget</v>
      </c>
      <c r="D114" s="88" t="str">
        <f>LEFT(xlvar.NXTBUD.DESCRLONG,7)</f>
        <v>2021/22</v>
      </c>
      <c r="E114" s="88" t="str">
        <f t="shared" ref="E114:M114" si="31">LEFT(D114,4)+1&amp;"/"&amp;RIGHT(D114,2)+1</f>
        <v>2022/23</v>
      </c>
      <c r="F114" s="88" t="str">
        <f t="shared" si="31"/>
        <v>2023/24</v>
      </c>
      <c r="G114" s="89" t="str">
        <f t="shared" si="31"/>
        <v>2024/25</v>
      </c>
      <c r="H114" s="48" t="str">
        <f t="shared" si="31"/>
        <v>2025/26</v>
      </c>
      <c r="I114" s="49" t="str">
        <f t="shared" si="31"/>
        <v>2026/27</v>
      </c>
      <c r="J114" s="49" t="str">
        <f t="shared" si="31"/>
        <v>2027/28</v>
      </c>
      <c r="K114" s="49" t="str">
        <f t="shared" si="31"/>
        <v>2028/29</v>
      </c>
      <c r="L114" s="49" t="str">
        <f t="shared" si="31"/>
        <v>2029/30</v>
      </c>
      <c r="M114" s="49" t="str">
        <f t="shared" si="31"/>
        <v>2030/31</v>
      </c>
    </row>
    <row r="115" spans="1:13" x14ac:dyDescent="0.25">
      <c r="A115" s="13" t="s">
        <v>207</v>
      </c>
      <c r="B115" s="90" t="s">
        <v>134</v>
      </c>
      <c r="C115" s="91"/>
      <c r="D115" s="92"/>
      <c r="E115" s="91"/>
      <c r="F115" s="91"/>
      <c r="G115" s="93"/>
      <c r="H115" s="40"/>
      <c r="I115" s="28"/>
      <c r="J115" s="28"/>
      <c r="K115" s="28"/>
      <c r="L115" s="28"/>
      <c r="M115" s="28"/>
    </row>
    <row r="116" spans="1:13" x14ac:dyDescent="0.25">
      <c r="A116" s="13" t="s">
        <v>342</v>
      </c>
      <c r="B116" s="80" t="s">
        <v>144</v>
      </c>
      <c r="C116" s="81">
        <v>2256135</v>
      </c>
      <c r="D116" s="82">
        <v>2342309.39</v>
      </c>
      <c r="E116" s="83">
        <v>2417084.4500000002</v>
      </c>
      <c r="F116" s="83">
        <v>2494235.69</v>
      </c>
      <c r="G116" s="84">
        <v>2573838.19</v>
      </c>
      <c r="H116" s="44">
        <v>2655969.37</v>
      </c>
      <c r="I116" s="45">
        <v>2740709.07</v>
      </c>
      <c r="J116" s="45">
        <v>2828139.63</v>
      </c>
      <c r="K116" s="45">
        <v>2918345.99</v>
      </c>
      <c r="L116" s="45">
        <v>3011415.72</v>
      </c>
      <c r="M116" s="45">
        <v>3107439.16</v>
      </c>
    </row>
    <row r="117" spans="1:13" x14ac:dyDescent="0.25">
      <c r="A117" s="13" t="s">
        <v>343</v>
      </c>
      <c r="B117" s="80" t="s">
        <v>145</v>
      </c>
      <c r="C117" s="81">
        <v>7020765.46</v>
      </c>
      <c r="D117" s="82">
        <v>7254362.4000000004</v>
      </c>
      <c r="E117" s="83">
        <v>7490982.2800000003</v>
      </c>
      <c r="F117" s="83">
        <v>7735326.4400000004</v>
      </c>
      <c r="G117" s="84">
        <v>7987647.2599999998</v>
      </c>
      <c r="H117" s="44">
        <v>8248205.4100000001</v>
      </c>
      <c r="I117" s="45">
        <v>8517270.0999999996</v>
      </c>
      <c r="J117" s="45">
        <v>8795119.3100000005</v>
      </c>
      <c r="K117" s="45">
        <v>9082040.1300000008</v>
      </c>
      <c r="L117" s="45">
        <v>9378329.0600000005</v>
      </c>
      <c r="M117" s="45">
        <v>9684292.2899999991</v>
      </c>
    </row>
    <row r="118" spans="1:13" x14ac:dyDescent="0.25">
      <c r="A118" s="13" t="s">
        <v>344</v>
      </c>
      <c r="B118" s="80" t="s">
        <v>146</v>
      </c>
      <c r="C118" s="81">
        <v>282500</v>
      </c>
      <c r="D118" s="82">
        <v>270000</v>
      </c>
      <c r="E118" s="83">
        <v>270000</v>
      </c>
      <c r="F118" s="83">
        <v>270000</v>
      </c>
      <c r="G118" s="84">
        <v>270000</v>
      </c>
      <c r="H118" s="44">
        <v>270000</v>
      </c>
      <c r="I118" s="45">
        <v>270000</v>
      </c>
      <c r="J118" s="45">
        <v>270000</v>
      </c>
      <c r="K118" s="45">
        <v>270000</v>
      </c>
      <c r="L118" s="45">
        <v>270000</v>
      </c>
      <c r="M118" s="45">
        <v>270000</v>
      </c>
    </row>
    <row r="119" spans="1:13" x14ac:dyDescent="0.25">
      <c r="A119" s="13" t="s">
        <v>345</v>
      </c>
      <c r="B119" s="80" t="s">
        <v>147</v>
      </c>
      <c r="C119" s="81">
        <v>99639.360000000001</v>
      </c>
      <c r="D119" s="82">
        <v>102692.21</v>
      </c>
      <c r="E119" s="83">
        <v>106799.9</v>
      </c>
      <c r="F119" s="83">
        <v>111071.9</v>
      </c>
      <c r="G119" s="84">
        <v>115514.77</v>
      </c>
      <c r="H119" s="44">
        <v>120135.37</v>
      </c>
      <c r="I119" s="45">
        <v>124940.79</v>
      </c>
      <c r="J119" s="45">
        <v>129938.42</v>
      </c>
      <c r="K119" s="45">
        <v>135135.96</v>
      </c>
      <c r="L119" s="45">
        <v>140541.4</v>
      </c>
      <c r="M119" s="45">
        <v>146163.04999999999</v>
      </c>
    </row>
    <row r="120" spans="1:13" x14ac:dyDescent="0.25">
      <c r="A120" s="13" t="s">
        <v>346</v>
      </c>
      <c r="B120" s="80" t="s">
        <v>148</v>
      </c>
      <c r="C120" s="81">
        <v>99000</v>
      </c>
      <c r="D120" s="82">
        <v>138500</v>
      </c>
      <c r="E120" s="83">
        <v>140240</v>
      </c>
      <c r="F120" s="83">
        <v>142049.60000000001</v>
      </c>
      <c r="G120" s="84">
        <v>143931.57999999999</v>
      </c>
      <c r="H120" s="44">
        <v>145888.84</v>
      </c>
      <c r="I120" s="45">
        <v>147924.39000000001</v>
      </c>
      <c r="J120" s="45">
        <v>150041.37</v>
      </c>
      <c r="K120" s="45">
        <v>152243.01999999999</v>
      </c>
      <c r="L120" s="45">
        <v>154532.74</v>
      </c>
      <c r="M120" s="45">
        <v>156914.04999999999</v>
      </c>
    </row>
    <row r="121" spans="1:13" x14ac:dyDescent="0.25">
      <c r="A121" s="13" t="s">
        <v>347</v>
      </c>
      <c r="B121" s="80" t="s">
        <v>149</v>
      </c>
      <c r="C121" s="81">
        <v>473897</v>
      </c>
      <c r="D121" s="82">
        <v>494113.91</v>
      </c>
      <c r="E121" s="83">
        <v>507732.04</v>
      </c>
      <c r="F121" s="83">
        <v>521725.65</v>
      </c>
      <c r="G121" s="84">
        <v>536105.07999999996</v>
      </c>
      <c r="H121" s="44">
        <v>550880.99</v>
      </c>
      <c r="I121" s="45">
        <v>566064.31000000006</v>
      </c>
      <c r="J121" s="45">
        <v>581666.29</v>
      </c>
      <c r="K121" s="45">
        <v>597698.46</v>
      </c>
      <c r="L121" s="45">
        <v>614172.68999999994</v>
      </c>
      <c r="M121" s="45">
        <v>631101.18999999994</v>
      </c>
    </row>
    <row r="122" spans="1:13" hidden="1" x14ac:dyDescent="0.25">
      <c r="A122" s="13" t="s">
        <v>166</v>
      </c>
      <c r="B122" s="63"/>
      <c r="C122" s="57"/>
      <c r="D122" s="58"/>
      <c r="E122" s="57"/>
      <c r="F122" s="57"/>
      <c r="G122" s="59"/>
      <c r="H122" s="42"/>
      <c r="I122" s="29"/>
      <c r="J122" s="29"/>
      <c r="K122" s="29"/>
      <c r="L122" s="29"/>
      <c r="M122" s="29"/>
    </row>
    <row r="123" spans="1:13" x14ac:dyDescent="0.25">
      <c r="A123" s="13" t="s">
        <v>167</v>
      </c>
      <c r="B123" s="64" t="s">
        <v>115</v>
      </c>
      <c r="C123" s="65">
        <f t="shared" ref="C123" si="32">SUM(C115:C122)</f>
        <v>10231936.82</v>
      </c>
      <c r="D123" s="66">
        <f t="shared" ref="D123:M123" si="33">SUM(D115:D122)</f>
        <v>10601977.910000002</v>
      </c>
      <c r="E123" s="65">
        <f t="shared" si="33"/>
        <v>10932838.67</v>
      </c>
      <c r="F123" s="65">
        <f t="shared" si="33"/>
        <v>11274409.280000001</v>
      </c>
      <c r="G123" s="67">
        <f t="shared" si="33"/>
        <v>11627036.879999999</v>
      </c>
      <c r="H123" s="43">
        <f t="shared" si="33"/>
        <v>11991079.98</v>
      </c>
      <c r="I123" s="31">
        <f t="shared" si="33"/>
        <v>12366908.66</v>
      </c>
      <c r="J123" s="31">
        <f t="shared" si="33"/>
        <v>12754905.02</v>
      </c>
      <c r="K123" s="31">
        <f t="shared" si="33"/>
        <v>13155463.560000002</v>
      </c>
      <c r="L123" s="31">
        <f t="shared" si="33"/>
        <v>13568991.610000001</v>
      </c>
      <c r="M123" s="31">
        <f t="shared" si="33"/>
        <v>13995909.74</v>
      </c>
    </row>
    <row r="124" spans="1:13" x14ac:dyDescent="0.25">
      <c r="A124" s="13" t="s">
        <v>207</v>
      </c>
      <c r="B124" s="56" t="s">
        <v>135</v>
      </c>
      <c r="C124" s="57"/>
      <c r="D124" s="58"/>
      <c r="E124" s="57"/>
      <c r="F124" s="57"/>
      <c r="G124" s="59"/>
      <c r="H124" s="42"/>
      <c r="I124" s="29"/>
      <c r="J124" s="29"/>
      <c r="K124" s="29"/>
      <c r="L124" s="29"/>
      <c r="M124" s="29"/>
    </row>
    <row r="125" spans="1:13" x14ac:dyDescent="0.25">
      <c r="A125" s="13" t="s">
        <v>348</v>
      </c>
      <c r="B125" s="85" t="s">
        <v>150</v>
      </c>
      <c r="C125" s="81">
        <v>2150154.7599999998</v>
      </c>
      <c r="D125" s="82">
        <v>2079656.8</v>
      </c>
      <c r="E125" s="81">
        <v>2135312.38</v>
      </c>
      <c r="F125" s="81">
        <v>2192386.9</v>
      </c>
      <c r="G125" s="86">
        <v>2250955.16</v>
      </c>
      <c r="H125" s="46">
        <v>2311016.71</v>
      </c>
      <c r="I125" s="47">
        <v>2372609.9700000002</v>
      </c>
      <c r="J125" s="47">
        <v>2435788.35</v>
      </c>
      <c r="K125" s="47">
        <v>2503812.2799999998</v>
      </c>
      <c r="L125" s="47">
        <v>2570351.34</v>
      </c>
      <c r="M125" s="47">
        <v>2638618.29</v>
      </c>
    </row>
    <row r="126" spans="1:13" x14ac:dyDescent="0.25">
      <c r="A126" s="13" t="s">
        <v>349</v>
      </c>
      <c r="B126" s="85" t="s">
        <v>151</v>
      </c>
      <c r="C126" s="81">
        <v>2381912</v>
      </c>
      <c r="D126" s="82">
        <v>2267900</v>
      </c>
      <c r="E126" s="81">
        <v>2287104.75</v>
      </c>
      <c r="F126" s="81">
        <v>2347937.6</v>
      </c>
      <c r="G126" s="86">
        <v>2410443.39</v>
      </c>
      <c r="H126" s="46">
        <v>2474668.11</v>
      </c>
      <c r="I126" s="47">
        <v>2585658.9700000002</v>
      </c>
      <c r="J126" s="47">
        <v>2608464.62</v>
      </c>
      <c r="K126" s="47">
        <v>2678134.88</v>
      </c>
      <c r="L126" s="47">
        <v>2749721.13</v>
      </c>
      <c r="M126" s="47">
        <v>2823275.94</v>
      </c>
    </row>
    <row r="127" spans="1:13" x14ac:dyDescent="0.25">
      <c r="A127" s="13" t="s">
        <v>350</v>
      </c>
      <c r="B127" s="85" t="s">
        <v>152</v>
      </c>
      <c r="C127" s="81">
        <v>911553</v>
      </c>
      <c r="D127" s="82">
        <v>875809</v>
      </c>
      <c r="E127" s="81">
        <v>837523</v>
      </c>
      <c r="F127" s="81">
        <v>797184</v>
      </c>
      <c r="G127" s="86">
        <v>751371</v>
      </c>
      <c r="H127" s="46">
        <v>715415</v>
      </c>
      <c r="I127" s="47">
        <v>673558</v>
      </c>
      <c r="J127" s="47">
        <v>633322</v>
      </c>
      <c r="K127" s="47">
        <v>586641</v>
      </c>
      <c r="L127" s="47">
        <v>537315</v>
      </c>
      <c r="M127" s="47">
        <v>537315</v>
      </c>
    </row>
    <row r="128" spans="1:13" x14ac:dyDescent="0.25">
      <c r="A128" s="13" t="s">
        <v>267</v>
      </c>
      <c r="B128" s="85" t="s">
        <v>153</v>
      </c>
      <c r="C128" s="81">
        <v>3332513</v>
      </c>
      <c r="D128" s="82">
        <v>3432513</v>
      </c>
      <c r="E128" s="81">
        <v>3432513</v>
      </c>
      <c r="F128" s="81">
        <v>3432513</v>
      </c>
      <c r="G128" s="86">
        <v>3432513</v>
      </c>
      <c r="H128" s="46">
        <v>3432513</v>
      </c>
      <c r="I128" s="47">
        <v>3432513</v>
      </c>
      <c r="J128" s="47">
        <v>3432513</v>
      </c>
      <c r="K128" s="47">
        <v>3432513</v>
      </c>
      <c r="L128" s="47">
        <v>3432513</v>
      </c>
      <c r="M128" s="47">
        <v>3432513</v>
      </c>
    </row>
    <row r="129" spans="1:13" x14ac:dyDescent="0.25">
      <c r="A129" s="13" t="s">
        <v>351</v>
      </c>
      <c r="B129" s="85" t="s">
        <v>154</v>
      </c>
      <c r="C129" s="81">
        <v>427800</v>
      </c>
      <c r="D129" s="82">
        <v>482650</v>
      </c>
      <c r="E129" s="81">
        <v>497107.86</v>
      </c>
      <c r="F129" s="81">
        <v>511998.88</v>
      </c>
      <c r="G129" s="86">
        <v>527336.01</v>
      </c>
      <c r="H129" s="46">
        <v>543132.64</v>
      </c>
      <c r="I129" s="47">
        <v>559402.53</v>
      </c>
      <c r="J129" s="47">
        <v>576159.82999999996</v>
      </c>
      <c r="K129" s="47">
        <v>593419.17000000004</v>
      </c>
      <c r="L129" s="47">
        <v>611195.61</v>
      </c>
      <c r="M129" s="47">
        <v>629504.6</v>
      </c>
    </row>
    <row r="130" spans="1:13" x14ac:dyDescent="0.25">
      <c r="A130" s="13" t="s">
        <v>352</v>
      </c>
      <c r="B130" s="85" t="s">
        <v>155</v>
      </c>
      <c r="C130" s="81">
        <v>2000313.02</v>
      </c>
      <c r="D130" s="82">
        <v>2081247.43</v>
      </c>
      <c r="E130" s="81">
        <v>2151353.56</v>
      </c>
      <c r="F130" s="81">
        <v>2223838.14</v>
      </c>
      <c r="G130" s="86">
        <v>2298782.3199999998</v>
      </c>
      <c r="H130" s="46">
        <v>2376270.06</v>
      </c>
      <c r="I130" s="47">
        <v>2456388.19</v>
      </c>
      <c r="J130" s="47">
        <v>2539226.56</v>
      </c>
      <c r="K130" s="47">
        <v>2624878.0499999998</v>
      </c>
      <c r="L130" s="47">
        <v>2713438.76</v>
      </c>
      <c r="M130" s="47">
        <v>2805008.04</v>
      </c>
    </row>
    <row r="131" spans="1:13" hidden="1" x14ac:dyDescent="0.25">
      <c r="A131" s="13" t="s">
        <v>169</v>
      </c>
      <c r="B131" s="63"/>
      <c r="C131" s="57"/>
      <c r="D131" s="58"/>
      <c r="E131" s="57"/>
      <c r="F131" s="57"/>
      <c r="G131" s="59"/>
      <c r="H131" s="42"/>
      <c r="I131" s="29"/>
      <c r="J131" s="29"/>
      <c r="K131" s="29"/>
      <c r="L131" s="29"/>
      <c r="M131" s="29"/>
    </row>
    <row r="132" spans="1:13" ht="15.75" thickBot="1" x14ac:dyDescent="0.3">
      <c r="A132" s="13" t="s">
        <v>168</v>
      </c>
      <c r="B132" s="68" t="s">
        <v>116</v>
      </c>
      <c r="C132" s="69">
        <f t="shared" ref="C132:M132" si="34">SUM(C124:C131)</f>
        <v>11204245.779999999</v>
      </c>
      <c r="D132" s="70">
        <f t="shared" si="34"/>
        <v>11219776.23</v>
      </c>
      <c r="E132" s="69">
        <f t="shared" si="34"/>
        <v>11340914.549999999</v>
      </c>
      <c r="F132" s="69">
        <f t="shared" si="34"/>
        <v>11505858.520000001</v>
      </c>
      <c r="G132" s="71">
        <f t="shared" si="34"/>
        <v>11671400.880000001</v>
      </c>
      <c r="H132" s="43">
        <f t="shared" si="34"/>
        <v>11853015.520000001</v>
      </c>
      <c r="I132" s="31">
        <f t="shared" si="34"/>
        <v>12080130.66</v>
      </c>
      <c r="J132" s="31">
        <f t="shared" si="34"/>
        <v>12225474.360000001</v>
      </c>
      <c r="K132" s="31">
        <f t="shared" si="34"/>
        <v>12419398.379999999</v>
      </c>
      <c r="L132" s="31">
        <f t="shared" si="34"/>
        <v>12614534.839999998</v>
      </c>
      <c r="M132" s="31">
        <f t="shared" si="34"/>
        <v>12866234.870000001</v>
      </c>
    </row>
    <row r="133" spans="1:13" ht="15.75" thickTop="1" x14ac:dyDescent="0.25">
      <c r="A133" s="13" t="s">
        <v>167</v>
      </c>
      <c r="B133" s="94" t="s">
        <v>106</v>
      </c>
      <c r="C133" s="95">
        <f t="shared" ref="C133:M133" si="35">C123-C132</f>
        <v>-972308.95999999903</v>
      </c>
      <c r="D133" s="95">
        <f t="shared" si="35"/>
        <v>-617798.31999999844</v>
      </c>
      <c r="E133" s="95">
        <f t="shared" si="35"/>
        <v>-408075.87999999896</v>
      </c>
      <c r="F133" s="95">
        <f t="shared" si="35"/>
        <v>-231449.24000000022</v>
      </c>
      <c r="G133" s="96">
        <f t="shared" si="35"/>
        <v>-44364.000000001863</v>
      </c>
      <c r="H133" s="50">
        <f t="shared" si="35"/>
        <v>138064.45999999903</v>
      </c>
      <c r="I133" s="51">
        <f t="shared" si="35"/>
        <v>286778</v>
      </c>
      <c r="J133" s="51">
        <f t="shared" si="35"/>
        <v>529430.65999999829</v>
      </c>
      <c r="K133" s="51">
        <f t="shared" si="35"/>
        <v>736065.18000000343</v>
      </c>
      <c r="L133" s="51">
        <f t="shared" si="35"/>
        <v>954456.77000000328</v>
      </c>
      <c r="M133" s="51">
        <f t="shared" si="35"/>
        <v>1129674.8699999992</v>
      </c>
    </row>
    <row r="134" spans="1:13" x14ac:dyDescent="0.25">
      <c r="A134" s="13" t="s">
        <v>207</v>
      </c>
      <c r="B134" s="90" t="s">
        <v>74</v>
      </c>
      <c r="C134" s="91"/>
      <c r="D134" s="92"/>
      <c r="E134" s="91"/>
      <c r="F134" s="91"/>
      <c r="G134" s="93"/>
      <c r="H134" s="42"/>
      <c r="I134" s="29"/>
      <c r="J134" s="29"/>
      <c r="K134" s="29"/>
      <c r="L134" s="29"/>
      <c r="M134" s="29"/>
    </row>
    <row r="135" spans="1:13" x14ac:dyDescent="0.25">
      <c r="A135" s="13" t="s">
        <v>353</v>
      </c>
      <c r="B135" s="85" t="s">
        <v>156</v>
      </c>
      <c r="C135" s="81">
        <v>1029553</v>
      </c>
      <c r="D135" s="82">
        <v>614000</v>
      </c>
      <c r="E135" s="81">
        <v>617840</v>
      </c>
      <c r="F135" s="81">
        <v>621812</v>
      </c>
      <c r="G135" s="86">
        <v>625928</v>
      </c>
      <c r="H135" s="46">
        <v>630188</v>
      </c>
      <c r="I135" s="47">
        <v>634592</v>
      </c>
      <c r="J135" s="47">
        <v>639152</v>
      </c>
      <c r="K135" s="47">
        <v>640628</v>
      </c>
      <c r="L135" s="47">
        <v>645404</v>
      </c>
      <c r="M135" s="47">
        <v>650336</v>
      </c>
    </row>
    <row r="136" spans="1:13" hidden="1" x14ac:dyDescent="0.25">
      <c r="A136" s="13" t="s">
        <v>165</v>
      </c>
      <c r="B136" s="63"/>
      <c r="C136" s="57"/>
      <c r="D136" s="58"/>
      <c r="E136" s="57"/>
      <c r="F136" s="57"/>
      <c r="G136" s="59"/>
      <c r="H136" s="42"/>
      <c r="I136" s="29"/>
      <c r="J136" s="29"/>
      <c r="K136" s="29"/>
      <c r="L136" s="29"/>
      <c r="M136" s="29"/>
    </row>
    <row r="137" spans="1:13" ht="15.75" thickBot="1" x14ac:dyDescent="0.3">
      <c r="A137" s="13" t="s">
        <v>165</v>
      </c>
      <c r="B137" s="72" t="s">
        <v>107</v>
      </c>
      <c r="C137" s="73">
        <f t="shared" ref="C137:M137" si="36">SUM(C133:C136)</f>
        <v>57244.040000000969</v>
      </c>
      <c r="D137" s="73">
        <f t="shared" si="36"/>
        <v>-3798.3199999984354</v>
      </c>
      <c r="E137" s="73">
        <f t="shared" si="36"/>
        <v>209764.12000000104</v>
      </c>
      <c r="F137" s="73">
        <f t="shared" si="36"/>
        <v>390362.75999999978</v>
      </c>
      <c r="G137" s="74">
        <f t="shared" si="36"/>
        <v>581563.99999999814</v>
      </c>
      <c r="H137" s="50">
        <f t="shared" si="36"/>
        <v>768252.45999999903</v>
      </c>
      <c r="I137" s="51">
        <f t="shared" si="36"/>
        <v>921370</v>
      </c>
      <c r="J137" s="51">
        <f t="shared" si="36"/>
        <v>1168582.6599999983</v>
      </c>
      <c r="K137" s="51">
        <f t="shared" si="36"/>
        <v>1376693.1800000034</v>
      </c>
      <c r="L137" s="51">
        <f t="shared" si="36"/>
        <v>1599860.7700000033</v>
      </c>
      <c r="M137" s="51">
        <f t="shared" si="36"/>
        <v>1780010.8699999992</v>
      </c>
    </row>
    <row r="138" spans="1:13" ht="16.5" thickTop="1" thickBot="1" x14ac:dyDescent="0.3">
      <c r="A138" s="13" t="s">
        <v>168</v>
      </c>
      <c r="B138" s="38"/>
      <c r="C138" s="39"/>
      <c r="D138" s="39"/>
      <c r="E138" s="39"/>
      <c r="F138" s="39"/>
      <c r="G138" s="39"/>
      <c r="H138" s="35"/>
      <c r="I138" s="35"/>
      <c r="J138" s="35"/>
      <c r="K138" s="35"/>
      <c r="L138" s="35"/>
      <c r="M138" s="35"/>
    </row>
    <row r="139" spans="1:13" ht="26.25" thickTop="1" x14ac:dyDescent="0.25">
      <c r="A139" s="13" t="s">
        <v>167</v>
      </c>
      <c r="B139" s="87" t="s">
        <v>263</v>
      </c>
      <c r="C139" s="88" t="str">
        <f>LEFT(xlvar.NXTBUD.DESCRLONG,7)&amp;" Original"</f>
        <v>2021/22 Original</v>
      </c>
      <c r="D139" s="88" t="str">
        <f>LEFT(xlvar.NXTBUD.DESCRLONG,7)</f>
        <v>2021/22</v>
      </c>
      <c r="E139" s="88" t="str">
        <f t="shared" ref="E139:M139" si="37">LEFT(D139,4)+1&amp;"/"&amp;RIGHT(D139,2)+1</f>
        <v>2022/23</v>
      </c>
      <c r="F139" s="88" t="str">
        <f t="shared" si="37"/>
        <v>2023/24</v>
      </c>
      <c r="G139" s="89" t="str">
        <f t="shared" si="37"/>
        <v>2024/25</v>
      </c>
      <c r="H139" s="48" t="str">
        <f t="shared" si="37"/>
        <v>2025/26</v>
      </c>
      <c r="I139" s="49" t="str">
        <f t="shared" si="37"/>
        <v>2026/27</v>
      </c>
      <c r="J139" s="49" t="str">
        <f t="shared" si="37"/>
        <v>2027/28</v>
      </c>
      <c r="K139" s="49" t="str">
        <f t="shared" si="37"/>
        <v>2028/29</v>
      </c>
      <c r="L139" s="49" t="str">
        <f t="shared" si="37"/>
        <v>2029/30</v>
      </c>
      <c r="M139" s="49" t="str">
        <f t="shared" si="37"/>
        <v>2030/31</v>
      </c>
    </row>
    <row r="140" spans="1:13" x14ac:dyDescent="0.25">
      <c r="A140" s="13" t="s">
        <v>207</v>
      </c>
      <c r="B140" s="90" t="s">
        <v>137</v>
      </c>
      <c r="C140" s="91"/>
      <c r="D140" s="92"/>
      <c r="E140" s="91"/>
      <c r="F140" s="91"/>
      <c r="G140" s="93"/>
      <c r="H140" s="42"/>
      <c r="I140" s="29"/>
      <c r="J140" s="29"/>
      <c r="K140" s="29"/>
      <c r="L140" s="29"/>
      <c r="M140" s="29"/>
    </row>
    <row r="141" spans="1:13" x14ac:dyDescent="0.25">
      <c r="A141" s="13" t="s">
        <v>354</v>
      </c>
      <c r="B141" s="85" t="s">
        <v>153</v>
      </c>
      <c r="C141" s="81">
        <v>3332513</v>
      </c>
      <c r="D141" s="82">
        <v>3432513</v>
      </c>
      <c r="E141" s="81">
        <v>3432513</v>
      </c>
      <c r="F141" s="81">
        <v>3432513</v>
      </c>
      <c r="G141" s="86">
        <v>3432513</v>
      </c>
      <c r="H141" s="46">
        <v>3432513</v>
      </c>
      <c r="I141" s="47">
        <v>3432513</v>
      </c>
      <c r="J141" s="47">
        <v>3432513</v>
      </c>
      <c r="K141" s="47">
        <v>3432513</v>
      </c>
      <c r="L141" s="47">
        <v>3432513</v>
      </c>
      <c r="M141" s="47">
        <v>3432513</v>
      </c>
    </row>
    <row r="142" spans="1:13" hidden="1" x14ac:dyDescent="0.25">
      <c r="A142" s="13" t="s">
        <v>168</v>
      </c>
      <c r="B142" s="63"/>
      <c r="C142" s="57"/>
      <c r="D142" s="58"/>
      <c r="E142" s="57"/>
      <c r="F142" s="57"/>
      <c r="G142" s="59"/>
      <c r="H142" s="42"/>
      <c r="I142" s="29"/>
      <c r="J142" s="29"/>
      <c r="K142" s="29"/>
      <c r="L142" s="29"/>
      <c r="M142" s="29"/>
    </row>
    <row r="143" spans="1:13" x14ac:dyDescent="0.25">
      <c r="A143" s="13" t="s">
        <v>170</v>
      </c>
      <c r="B143" s="64" t="str">
        <f t="shared" ref="B143" si="38">"Total "&amp;B140</f>
        <v>Total Non Cash</v>
      </c>
      <c r="C143" s="65">
        <f t="shared" ref="C143:M143" si="39">SUM(C140:C142)</f>
        <v>3332513</v>
      </c>
      <c r="D143" s="66">
        <f t="shared" si="39"/>
        <v>3432513</v>
      </c>
      <c r="E143" s="65">
        <f t="shared" si="39"/>
        <v>3432513</v>
      </c>
      <c r="F143" s="65">
        <f t="shared" si="39"/>
        <v>3432513</v>
      </c>
      <c r="G143" s="67">
        <f t="shared" si="39"/>
        <v>3432513</v>
      </c>
      <c r="H143" s="43">
        <f t="shared" si="39"/>
        <v>3432513</v>
      </c>
      <c r="I143" s="31">
        <f t="shared" si="39"/>
        <v>3432513</v>
      </c>
      <c r="J143" s="31">
        <f t="shared" si="39"/>
        <v>3432513</v>
      </c>
      <c r="K143" s="31">
        <f t="shared" si="39"/>
        <v>3432513</v>
      </c>
      <c r="L143" s="31">
        <f t="shared" si="39"/>
        <v>3432513</v>
      </c>
      <c r="M143" s="31">
        <f t="shared" si="39"/>
        <v>3432513</v>
      </c>
    </row>
    <row r="144" spans="1:13" x14ac:dyDescent="0.25">
      <c r="A144" s="13" t="s">
        <v>171</v>
      </c>
      <c r="B144" s="75" t="s">
        <v>75</v>
      </c>
      <c r="C144" s="61"/>
      <c r="D144" s="76"/>
      <c r="E144" s="61"/>
      <c r="F144" s="61"/>
      <c r="G144" s="62"/>
      <c r="H144" s="41"/>
      <c r="I144" s="30"/>
      <c r="J144" s="30"/>
      <c r="K144" s="30"/>
      <c r="L144" s="30"/>
      <c r="M144" s="30"/>
    </row>
    <row r="145" spans="1:13" x14ac:dyDescent="0.25">
      <c r="A145" s="13" t="s">
        <v>355</v>
      </c>
      <c r="B145" s="85" t="s">
        <v>140</v>
      </c>
      <c r="C145" s="81">
        <v>-7414904</v>
      </c>
      <c r="D145" s="82">
        <v>-6702986</v>
      </c>
      <c r="E145" s="81">
        <v>-13521826</v>
      </c>
      <c r="F145" s="81">
        <v>-4075798</v>
      </c>
      <c r="G145" s="86">
        <v>-2679914</v>
      </c>
      <c r="H145" s="46">
        <v>-5034174</v>
      </c>
      <c r="I145" s="47">
        <v>-4103578</v>
      </c>
      <c r="J145" s="47">
        <v>-6393138</v>
      </c>
      <c r="K145" s="47">
        <v>-3344614</v>
      </c>
      <c r="L145" s="47">
        <v>-4399390</v>
      </c>
      <c r="M145" s="47">
        <v>-3214322</v>
      </c>
    </row>
    <row r="146" spans="1:13" x14ac:dyDescent="0.25">
      <c r="A146" s="13" t="s">
        <v>165</v>
      </c>
      <c r="B146" s="63" t="s">
        <v>142</v>
      </c>
      <c r="C146" s="57">
        <v>0</v>
      </c>
      <c r="D146" s="58">
        <v>0</v>
      </c>
      <c r="E146" s="57">
        <v>0</v>
      </c>
      <c r="F146" s="57">
        <v>0</v>
      </c>
      <c r="G146" s="59">
        <v>0</v>
      </c>
      <c r="H146" s="42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</row>
    <row r="147" spans="1:13" hidden="1" x14ac:dyDescent="0.25">
      <c r="A147" s="13" t="s">
        <v>165</v>
      </c>
      <c r="B147" s="63"/>
      <c r="C147" s="57"/>
      <c r="D147" s="58"/>
      <c r="E147" s="57"/>
      <c r="F147" s="57"/>
      <c r="G147" s="59"/>
      <c r="H147" s="42"/>
      <c r="I147" s="29"/>
      <c r="J147" s="29"/>
      <c r="K147" s="29"/>
      <c r="L147" s="29"/>
      <c r="M147" s="29"/>
    </row>
    <row r="148" spans="1:13" x14ac:dyDescent="0.25">
      <c r="A148" s="13" t="s">
        <v>170</v>
      </c>
      <c r="B148" s="64" t="str">
        <f>"Total "&amp;B144</f>
        <v>Total Investing Fund Flows</v>
      </c>
      <c r="C148" s="65">
        <f t="shared" ref="C148:M148" si="40">SUM(C145:C147)</f>
        <v>-7414904</v>
      </c>
      <c r="D148" s="66">
        <f t="shared" si="40"/>
        <v>-6702986</v>
      </c>
      <c r="E148" s="65">
        <f t="shared" si="40"/>
        <v>-13521826</v>
      </c>
      <c r="F148" s="65">
        <f t="shared" si="40"/>
        <v>-4075798</v>
      </c>
      <c r="G148" s="67">
        <f t="shared" si="40"/>
        <v>-2679914</v>
      </c>
      <c r="H148" s="43">
        <f t="shared" si="40"/>
        <v>-5034174</v>
      </c>
      <c r="I148" s="31">
        <f t="shared" si="40"/>
        <v>-4103578</v>
      </c>
      <c r="J148" s="31">
        <f t="shared" si="40"/>
        <v>-6393138</v>
      </c>
      <c r="K148" s="31">
        <f t="shared" si="40"/>
        <v>-3344614</v>
      </c>
      <c r="L148" s="31">
        <f t="shared" si="40"/>
        <v>-4399390</v>
      </c>
      <c r="M148" s="31">
        <f t="shared" si="40"/>
        <v>-3214322</v>
      </c>
    </row>
    <row r="149" spans="1:13" x14ac:dyDescent="0.25">
      <c r="A149" s="13" t="s">
        <v>167</v>
      </c>
      <c r="B149" s="75" t="s">
        <v>77</v>
      </c>
      <c r="C149" s="61"/>
      <c r="D149" s="76"/>
      <c r="E149" s="61"/>
      <c r="F149" s="61"/>
      <c r="G149" s="62"/>
      <c r="H149" s="41"/>
      <c r="I149" s="30"/>
      <c r="J149" s="30"/>
      <c r="K149" s="30"/>
      <c r="L149" s="30"/>
      <c r="M149" s="30"/>
    </row>
    <row r="150" spans="1:13" x14ac:dyDescent="0.25">
      <c r="A150" s="13" t="s">
        <v>356</v>
      </c>
      <c r="B150" s="85" t="s">
        <v>157</v>
      </c>
      <c r="C150" s="81">
        <v>-514207</v>
      </c>
      <c r="D150" s="82">
        <v>-549951</v>
      </c>
      <c r="E150" s="81">
        <v>-588236</v>
      </c>
      <c r="F150" s="81">
        <v>-628575</v>
      </c>
      <c r="G150" s="86">
        <v>-630850</v>
      </c>
      <c r="H150" s="46">
        <v>-536192</v>
      </c>
      <c r="I150" s="47">
        <v>-578049</v>
      </c>
      <c r="J150" s="47">
        <v>-618285</v>
      </c>
      <c r="K150" s="47">
        <v>-664965</v>
      </c>
      <c r="L150" s="47">
        <v>-714292</v>
      </c>
      <c r="M150" s="47">
        <v>-714292</v>
      </c>
    </row>
    <row r="151" spans="1:13" hidden="1" x14ac:dyDescent="0.25">
      <c r="A151" s="13" t="s">
        <v>169</v>
      </c>
      <c r="B151" s="63"/>
      <c r="C151" s="57"/>
      <c r="D151" s="58"/>
      <c r="E151" s="57"/>
      <c r="F151" s="57"/>
      <c r="G151" s="59"/>
      <c r="H151" s="42"/>
      <c r="I151" s="29"/>
      <c r="J151" s="29"/>
      <c r="K151" s="29"/>
      <c r="L151" s="29"/>
      <c r="M151" s="29"/>
    </row>
    <row r="152" spans="1:13" ht="15.75" thickBot="1" x14ac:dyDescent="0.3">
      <c r="A152" s="13" t="s">
        <v>165</v>
      </c>
      <c r="B152" s="68" t="str">
        <f>"Total "&amp;B149</f>
        <v>Total Financing Fund Flows</v>
      </c>
      <c r="C152" s="69">
        <f t="shared" ref="C152:M152" si="41">SUM(C150:C151)</f>
        <v>-514207</v>
      </c>
      <c r="D152" s="70">
        <f t="shared" si="41"/>
        <v>-549951</v>
      </c>
      <c r="E152" s="69">
        <f t="shared" si="41"/>
        <v>-588236</v>
      </c>
      <c r="F152" s="69">
        <f t="shared" si="41"/>
        <v>-628575</v>
      </c>
      <c r="G152" s="71">
        <f t="shared" si="41"/>
        <v>-630850</v>
      </c>
      <c r="H152" s="43">
        <f t="shared" si="41"/>
        <v>-536192</v>
      </c>
      <c r="I152" s="31">
        <f t="shared" si="41"/>
        <v>-578049</v>
      </c>
      <c r="J152" s="31">
        <f t="shared" si="41"/>
        <v>-618285</v>
      </c>
      <c r="K152" s="31">
        <f t="shared" si="41"/>
        <v>-664965</v>
      </c>
      <c r="L152" s="31">
        <f t="shared" si="41"/>
        <v>-714292</v>
      </c>
      <c r="M152" s="31">
        <f t="shared" si="41"/>
        <v>-714292</v>
      </c>
    </row>
    <row r="153" spans="1:13" ht="15.75" thickTop="1" x14ac:dyDescent="0.25">
      <c r="A153" s="13" t="s">
        <v>170</v>
      </c>
      <c r="B153" s="94" t="s">
        <v>108</v>
      </c>
      <c r="C153" s="95">
        <f t="shared" ref="C153:M153" si="42">C137+C143+C148+C152</f>
        <v>-4539353.959999999</v>
      </c>
      <c r="D153" s="95">
        <f t="shared" si="42"/>
        <v>-3824222.3199999984</v>
      </c>
      <c r="E153" s="95">
        <f t="shared" si="42"/>
        <v>-10467784.879999999</v>
      </c>
      <c r="F153" s="95">
        <f t="shared" si="42"/>
        <v>-881497.24000000022</v>
      </c>
      <c r="G153" s="96">
        <f t="shared" si="42"/>
        <v>703312.99999999814</v>
      </c>
      <c r="H153" s="50">
        <f t="shared" si="42"/>
        <v>-1369600.540000001</v>
      </c>
      <c r="I153" s="51">
        <f t="shared" si="42"/>
        <v>-327744</v>
      </c>
      <c r="J153" s="51">
        <f t="shared" si="42"/>
        <v>-2410327.3400000017</v>
      </c>
      <c r="K153" s="51">
        <f t="shared" si="42"/>
        <v>799627.18000000343</v>
      </c>
      <c r="L153" s="51">
        <f t="shared" si="42"/>
        <v>-81308.229999996722</v>
      </c>
      <c r="M153" s="51">
        <f t="shared" si="42"/>
        <v>1283909.8699999992</v>
      </c>
    </row>
    <row r="154" spans="1:13" x14ac:dyDescent="0.25">
      <c r="A154" s="13" t="s">
        <v>167</v>
      </c>
      <c r="B154" s="97" t="s">
        <v>78</v>
      </c>
      <c r="C154" s="98"/>
      <c r="D154" s="99"/>
      <c r="E154" s="98"/>
      <c r="F154" s="98"/>
      <c r="G154" s="100"/>
      <c r="H154" s="41"/>
      <c r="I154" s="30"/>
      <c r="J154" s="30"/>
      <c r="K154" s="30"/>
      <c r="L154" s="30"/>
      <c r="M154" s="30"/>
    </row>
    <row r="155" spans="1:13" x14ac:dyDescent="0.25">
      <c r="A155" s="13" t="s">
        <v>357</v>
      </c>
      <c r="B155" s="85" t="s">
        <v>160</v>
      </c>
      <c r="C155" s="81">
        <v>-500000.04</v>
      </c>
      <c r="D155" s="82">
        <v>-500000.04</v>
      </c>
      <c r="E155" s="81">
        <v>-500000</v>
      </c>
      <c r="F155" s="81">
        <v>-500000</v>
      </c>
      <c r="G155" s="86">
        <v>-500000</v>
      </c>
      <c r="H155" s="46">
        <v>-500000</v>
      </c>
      <c r="I155" s="47">
        <v>-500000</v>
      </c>
      <c r="J155" s="47">
        <v>-500000</v>
      </c>
      <c r="K155" s="47">
        <v>-500000</v>
      </c>
      <c r="L155" s="47">
        <v>-500000</v>
      </c>
      <c r="M155" s="47">
        <v>-500000</v>
      </c>
    </row>
    <row r="156" spans="1:13" x14ac:dyDescent="0.25">
      <c r="A156" s="13" t="s">
        <v>358</v>
      </c>
      <c r="B156" s="85" t="s">
        <v>163</v>
      </c>
      <c r="C156" s="81">
        <v>2532272.04</v>
      </c>
      <c r="D156" s="82">
        <v>2174235</v>
      </c>
      <c r="E156" s="81">
        <v>424235</v>
      </c>
      <c r="F156" s="81">
        <v>174235</v>
      </c>
      <c r="G156" s="86">
        <v>674235</v>
      </c>
      <c r="H156" s="46">
        <v>174235</v>
      </c>
      <c r="I156" s="47">
        <v>174235</v>
      </c>
      <c r="J156" s="47">
        <v>174235</v>
      </c>
      <c r="K156" s="47">
        <v>174235</v>
      </c>
      <c r="L156" s="47">
        <v>174235</v>
      </c>
      <c r="M156" s="47">
        <v>174235</v>
      </c>
    </row>
    <row r="157" spans="1:13" x14ac:dyDescent="0.25">
      <c r="A157" s="13" t="s">
        <v>359</v>
      </c>
      <c r="B157" s="85" t="s">
        <v>164</v>
      </c>
      <c r="C157" s="81">
        <v>1714212.12</v>
      </c>
      <c r="D157" s="82">
        <v>999999.96</v>
      </c>
      <c r="E157" s="81">
        <v>423948</v>
      </c>
      <c r="F157" s="81">
        <v>0</v>
      </c>
      <c r="G157" s="86">
        <v>0</v>
      </c>
      <c r="H157" s="46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</row>
    <row r="158" spans="1:13" hidden="1" x14ac:dyDescent="0.25">
      <c r="A158" s="13" t="s">
        <v>169</v>
      </c>
      <c r="B158" s="63"/>
      <c r="C158" s="57"/>
      <c r="D158" s="58"/>
      <c r="E158" s="57"/>
      <c r="F158" s="57"/>
      <c r="G158" s="59"/>
      <c r="H158" s="42"/>
      <c r="I158" s="29"/>
      <c r="J158" s="29"/>
      <c r="K158" s="29"/>
      <c r="L158" s="29"/>
      <c r="M158" s="29"/>
    </row>
    <row r="159" spans="1:13" ht="15.75" thickBot="1" x14ac:dyDescent="0.3">
      <c r="A159" s="13" t="s">
        <v>165</v>
      </c>
      <c r="B159" s="68" t="str">
        <f>"Total "&amp;B154</f>
        <v>Total Reserve Movements</v>
      </c>
      <c r="C159" s="69">
        <f t="shared" ref="C159:M159" si="43">SUM(C155:C158)</f>
        <v>3746484.12</v>
      </c>
      <c r="D159" s="70">
        <f t="shared" si="43"/>
        <v>2674234.92</v>
      </c>
      <c r="E159" s="69">
        <f t="shared" si="43"/>
        <v>348183</v>
      </c>
      <c r="F159" s="69">
        <f t="shared" si="43"/>
        <v>-325765</v>
      </c>
      <c r="G159" s="71">
        <f t="shared" si="43"/>
        <v>174235</v>
      </c>
      <c r="H159" s="43">
        <f t="shared" si="43"/>
        <v>-325765</v>
      </c>
      <c r="I159" s="31">
        <f t="shared" si="43"/>
        <v>-325765</v>
      </c>
      <c r="J159" s="31">
        <f t="shared" si="43"/>
        <v>-325765</v>
      </c>
      <c r="K159" s="31">
        <f t="shared" si="43"/>
        <v>-325765</v>
      </c>
      <c r="L159" s="31">
        <f t="shared" si="43"/>
        <v>-325765</v>
      </c>
      <c r="M159" s="31">
        <f t="shared" si="43"/>
        <v>-325765</v>
      </c>
    </row>
    <row r="160" spans="1:13" ht="16.5" thickTop="1" thickBot="1" x14ac:dyDescent="0.3">
      <c r="A160" s="13" t="s">
        <v>165</v>
      </c>
      <c r="B160" s="72" t="s">
        <v>109</v>
      </c>
      <c r="C160" s="73">
        <f t="shared" ref="C160:M160" si="44">C153+C159</f>
        <v>-792869.83999999892</v>
      </c>
      <c r="D160" s="73">
        <f t="shared" si="44"/>
        <v>-1149987.3999999985</v>
      </c>
      <c r="E160" s="73">
        <f t="shared" si="44"/>
        <v>-10119601.879999999</v>
      </c>
      <c r="F160" s="73">
        <f t="shared" si="44"/>
        <v>-1207262.2400000002</v>
      </c>
      <c r="G160" s="74">
        <f t="shared" si="44"/>
        <v>877547.99999999814</v>
      </c>
      <c r="H160" s="50">
        <f t="shared" si="44"/>
        <v>-1695365.540000001</v>
      </c>
      <c r="I160" s="51">
        <f t="shared" si="44"/>
        <v>-653509</v>
      </c>
      <c r="J160" s="51">
        <f t="shared" si="44"/>
        <v>-2736092.3400000017</v>
      </c>
      <c r="K160" s="51">
        <f t="shared" si="44"/>
        <v>473862.18000000343</v>
      </c>
      <c r="L160" s="51">
        <f t="shared" si="44"/>
        <v>-407073.22999999672</v>
      </c>
      <c r="M160" s="51">
        <f t="shared" si="44"/>
        <v>958144.86999999918</v>
      </c>
    </row>
    <row r="161" spans="1:13" ht="15.75" thickTop="1" x14ac:dyDescent="0.25">
      <c r="A161" s="13" t="s">
        <v>172</v>
      </c>
      <c r="B161" s="38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</row>
    <row r="162" spans="1:13" x14ac:dyDescent="0.25">
      <c r="A162" s="13" t="s">
        <v>257</v>
      </c>
      <c r="B162" s="77" t="s">
        <v>250</v>
      </c>
      <c r="C162" s="78"/>
      <c r="D162" s="78">
        <f t="shared" ref="D162" si="45">+C162+D160</f>
        <v>-1149987.3999999985</v>
      </c>
      <c r="E162" s="78">
        <f t="shared" ref="E162" si="46">+D162+E160</f>
        <v>-11269589.279999997</v>
      </c>
      <c r="F162" s="78">
        <f t="shared" ref="F162" si="47">+E162+F160</f>
        <v>-12476851.519999998</v>
      </c>
      <c r="G162" s="78">
        <f t="shared" ref="G162" si="48">+F162+G160</f>
        <v>-11599303.52</v>
      </c>
      <c r="H162" s="52"/>
      <c r="I162" s="52"/>
      <c r="J162" s="52"/>
      <c r="K162" s="52"/>
      <c r="L162" s="52"/>
      <c r="M162" s="52"/>
    </row>
    <row r="163" spans="1:13" x14ac:dyDescent="0.25">
      <c r="A163" s="13" t="s">
        <v>165</v>
      </c>
    </row>
    <row r="164" spans="1:13" hidden="1" x14ac:dyDescent="0.25">
      <c r="A164" s="13" t="s">
        <v>207</v>
      </c>
      <c r="B164" s="1" t="str">
        <f>IF(xlvar.SELECT="Entity",B166,IF(xlvar.SELECT="Directorate",C166,IF(xlvar.SELECT="Business Unit",D166,IF(xlvar.SELECT="Key Outcome Area",H166,IF(xlvar.SELECT="IPR Outcomes",I166,IF(xlvar.SELECT="IPR Strategies",J166,IF(xlvar.SELECT="IPR Activities",K166,IF(xlvar.SELECT="Project",L166,F166))))))))</f>
        <v>40 - Sewer Fund</v>
      </c>
    </row>
    <row r="165" spans="1:13" ht="15.75" thickBot="1" x14ac:dyDescent="0.3">
      <c r="A165" s="13" t="s">
        <v>165</v>
      </c>
      <c r="B165" s="1"/>
    </row>
    <row r="166" spans="1:13" ht="15.75" hidden="1" thickBot="1" x14ac:dyDescent="0.3">
      <c r="A166" s="13" t="s">
        <v>166</v>
      </c>
      <c r="B166" s="34" t="s">
        <v>201</v>
      </c>
      <c r="C166" s="34" t="s">
        <v>192</v>
      </c>
      <c r="D166" s="34" t="s">
        <v>202</v>
      </c>
      <c r="E166" s="34" t="s">
        <v>44</v>
      </c>
      <c r="F166" s="34" t="s">
        <v>203</v>
      </c>
      <c r="G166" s="34"/>
      <c r="H166" s="34" t="s">
        <v>204</v>
      </c>
      <c r="I166" s="34" t="s">
        <v>193</v>
      </c>
      <c r="J166" s="34" t="s">
        <v>194</v>
      </c>
      <c r="K166" s="34" t="s">
        <v>195</v>
      </c>
      <c r="L166" s="34" t="s">
        <v>405</v>
      </c>
    </row>
    <row r="167" spans="1:13" ht="28.5" customHeight="1" thickTop="1" x14ac:dyDescent="0.25">
      <c r="A167" s="13" t="s">
        <v>167</v>
      </c>
      <c r="B167" s="87" t="s">
        <v>264</v>
      </c>
      <c r="C167" s="88" t="str">
        <f>xlvar.PYORIG.DESCRLONG</f>
        <v>2020/21 Quarter 2 PJ Budget</v>
      </c>
      <c r="D167" s="88" t="str">
        <f>LEFT(xlvar.NXTBUD.DESCRLONG,7)</f>
        <v>2021/22</v>
      </c>
      <c r="E167" s="88" t="str">
        <f t="shared" ref="E167:M167" si="49">LEFT(D167,4)+1&amp;"/"&amp;RIGHT(D167,2)+1</f>
        <v>2022/23</v>
      </c>
      <c r="F167" s="88" t="str">
        <f t="shared" si="49"/>
        <v>2023/24</v>
      </c>
      <c r="G167" s="89" t="str">
        <f t="shared" si="49"/>
        <v>2024/25</v>
      </c>
      <c r="H167" s="48" t="str">
        <f t="shared" si="49"/>
        <v>2025/26</v>
      </c>
      <c r="I167" s="49" t="str">
        <f t="shared" si="49"/>
        <v>2026/27</v>
      </c>
      <c r="J167" s="49" t="str">
        <f t="shared" si="49"/>
        <v>2027/28</v>
      </c>
      <c r="K167" s="49" t="str">
        <f t="shared" si="49"/>
        <v>2028/29</v>
      </c>
      <c r="L167" s="49" t="str">
        <f t="shared" si="49"/>
        <v>2029/30</v>
      </c>
      <c r="M167" s="49" t="str">
        <f t="shared" si="49"/>
        <v>2030/31</v>
      </c>
    </row>
    <row r="168" spans="1:13" x14ac:dyDescent="0.25">
      <c r="A168" s="13" t="s">
        <v>207</v>
      </c>
      <c r="B168" s="90" t="s">
        <v>134</v>
      </c>
      <c r="C168" s="91"/>
      <c r="D168" s="92"/>
      <c r="E168" s="91"/>
      <c r="F168" s="91"/>
      <c r="G168" s="93"/>
      <c r="H168" s="40"/>
      <c r="I168" s="28"/>
      <c r="J168" s="28"/>
      <c r="K168" s="28"/>
      <c r="L168" s="28"/>
      <c r="M168" s="28"/>
    </row>
    <row r="169" spans="1:13" x14ac:dyDescent="0.25">
      <c r="A169" s="13" t="s">
        <v>361</v>
      </c>
      <c r="B169" s="80" t="s">
        <v>144</v>
      </c>
      <c r="C169" s="81">
        <v>9088752.5299999993</v>
      </c>
      <c r="D169" s="82">
        <v>9391044.4900000002</v>
      </c>
      <c r="E169" s="83">
        <v>9694978.4399999995</v>
      </c>
      <c r="F169" s="83">
        <v>10008739.24</v>
      </c>
      <c r="G169" s="84">
        <v>10332644.220000001</v>
      </c>
      <c r="H169" s="44">
        <v>10667020.949999999</v>
      </c>
      <c r="I169" s="45">
        <v>11012207.550000001</v>
      </c>
      <c r="J169" s="45">
        <v>11368553.060000001</v>
      </c>
      <c r="K169" s="45">
        <v>11736417.75</v>
      </c>
      <c r="L169" s="45">
        <v>12116173.51</v>
      </c>
      <c r="M169" s="45">
        <v>12508204.220000001</v>
      </c>
    </row>
    <row r="170" spans="1:13" x14ac:dyDescent="0.25">
      <c r="A170" s="13" t="s">
        <v>362</v>
      </c>
      <c r="B170" s="80" t="s">
        <v>145</v>
      </c>
      <c r="C170" s="81">
        <v>1907407.95</v>
      </c>
      <c r="D170" s="82">
        <v>1969486.2</v>
      </c>
      <c r="E170" s="83">
        <v>2033525.7</v>
      </c>
      <c r="F170" s="83">
        <v>2099647.7400000002</v>
      </c>
      <c r="G170" s="84">
        <v>2167920.04</v>
      </c>
      <c r="H170" s="44">
        <v>2238412.54</v>
      </c>
      <c r="I170" s="45">
        <v>2311197.4300000002</v>
      </c>
      <c r="J170" s="45">
        <v>2386349.31</v>
      </c>
      <c r="K170" s="45">
        <v>2463945.15</v>
      </c>
      <c r="L170" s="45">
        <v>2544064.42</v>
      </c>
      <c r="M170" s="45">
        <v>2626789.2200000002</v>
      </c>
    </row>
    <row r="171" spans="1:13" x14ac:dyDescent="0.25">
      <c r="A171" s="13" t="s">
        <v>363</v>
      </c>
      <c r="B171" s="80" t="s">
        <v>146</v>
      </c>
      <c r="C171" s="81">
        <v>418405</v>
      </c>
      <c r="D171" s="82">
        <v>387217</v>
      </c>
      <c r="E171" s="83">
        <v>386006</v>
      </c>
      <c r="F171" s="83">
        <v>384770</v>
      </c>
      <c r="G171" s="84">
        <v>383509</v>
      </c>
      <c r="H171" s="44">
        <v>382223</v>
      </c>
      <c r="I171" s="45">
        <v>380911</v>
      </c>
      <c r="J171" s="45">
        <v>379753</v>
      </c>
      <c r="K171" s="45">
        <v>378207</v>
      </c>
      <c r="L171" s="45">
        <v>376815</v>
      </c>
      <c r="M171" s="45">
        <v>375394</v>
      </c>
    </row>
    <row r="172" spans="1:13" x14ac:dyDescent="0.25">
      <c r="A172" s="13" t="s">
        <v>364</v>
      </c>
      <c r="B172" s="80" t="s">
        <v>147</v>
      </c>
      <c r="C172" s="81">
        <v>13368</v>
      </c>
      <c r="D172" s="82">
        <v>13630</v>
      </c>
      <c r="E172" s="83">
        <v>14175.2</v>
      </c>
      <c r="F172" s="83">
        <v>14742.21</v>
      </c>
      <c r="G172" s="84">
        <v>15331.9</v>
      </c>
      <c r="H172" s="44">
        <v>15945.18</v>
      </c>
      <c r="I172" s="45">
        <v>16582.990000000002</v>
      </c>
      <c r="J172" s="45">
        <v>17246.310000000001</v>
      </c>
      <c r="K172" s="45">
        <v>17936.16</v>
      </c>
      <c r="L172" s="45">
        <v>18653.61</v>
      </c>
      <c r="M172" s="45">
        <v>19399.75</v>
      </c>
    </row>
    <row r="173" spans="1:13" x14ac:dyDescent="0.25">
      <c r="A173" s="13" t="s">
        <v>365</v>
      </c>
      <c r="B173" s="80" t="s">
        <v>148</v>
      </c>
      <c r="C173" s="81">
        <v>93500</v>
      </c>
      <c r="D173" s="82">
        <v>93500</v>
      </c>
      <c r="E173" s="83">
        <v>93500</v>
      </c>
      <c r="F173" s="83">
        <v>93500</v>
      </c>
      <c r="G173" s="84">
        <v>93500</v>
      </c>
      <c r="H173" s="44">
        <v>93500</v>
      </c>
      <c r="I173" s="45">
        <v>93500</v>
      </c>
      <c r="J173" s="45">
        <v>93500</v>
      </c>
      <c r="K173" s="45">
        <v>93500</v>
      </c>
      <c r="L173" s="45">
        <v>93500</v>
      </c>
      <c r="M173" s="45">
        <v>93500</v>
      </c>
    </row>
    <row r="174" spans="1:13" x14ac:dyDescent="0.25">
      <c r="A174" s="13" t="s">
        <v>366</v>
      </c>
      <c r="B174" s="80" t="s">
        <v>149</v>
      </c>
      <c r="C174" s="81">
        <v>200959</v>
      </c>
      <c r="D174" s="82">
        <v>206987.77</v>
      </c>
      <c r="E174" s="83">
        <v>212679.94</v>
      </c>
      <c r="F174" s="83">
        <v>218528.63</v>
      </c>
      <c r="G174" s="84">
        <v>224538.17</v>
      </c>
      <c r="H174" s="44">
        <v>230712.97</v>
      </c>
      <c r="I174" s="45">
        <v>237057.57</v>
      </c>
      <c r="J174" s="45">
        <v>243576.66</v>
      </c>
      <c r="K174" s="45">
        <v>250275.02</v>
      </c>
      <c r="L174" s="45">
        <v>257157.58</v>
      </c>
      <c r="M174" s="45">
        <v>264229.42</v>
      </c>
    </row>
    <row r="175" spans="1:13" hidden="1" x14ac:dyDescent="0.25">
      <c r="A175" s="13" t="s">
        <v>166</v>
      </c>
      <c r="B175" s="63"/>
      <c r="C175" s="57"/>
      <c r="D175" s="58"/>
      <c r="E175" s="57"/>
      <c r="F175" s="57"/>
      <c r="G175" s="59"/>
      <c r="H175" s="42"/>
      <c r="I175" s="29"/>
      <c r="J175" s="29"/>
      <c r="K175" s="29"/>
      <c r="L175" s="29"/>
      <c r="M175" s="29"/>
    </row>
    <row r="176" spans="1:13" x14ac:dyDescent="0.25">
      <c r="A176" s="13" t="s">
        <v>167</v>
      </c>
      <c r="B176" s="64" t="s">
        <v>115</v>
      </c>
      <c r="C176" s="65">
        <f t="shared" ref="C176" si="50">SUM(C168:C175)</f>
        <v>11722392.479999999</v>
      </c>
      <c r="D176" s="66">
        <f t="shared" ref="D176:M176" si="51">SUM(D168:D175)</f>
        <v>12061865.459999999</v>
      </c>
      <c r="E176" s="65">
        <f t="shared" si="51"/>
        <v>12434865.279999997</v>
      </c>
      <c r="F176" s="65">
        <f t="shared" si="51"/>
        <v>12819927.820000002</v>
      </c>
      <c r="G176" s="67">
        <f t="shared" si="51"/>
        <v>13217443.330000002</v>
      </c>
      <c r="H176" s="43">
        <f t="shared" si="51"/>
        <v>13627814.639999999</v>
      </c>
      <c r="I176" s="31">
        <f t="shared" si="51"/>
        <v>14051456.540000001</v>
      </c>
      <c r="J176" s="31">
        <f t="shared" si="51"/>
        <v>14488978.340000002</v>
      </c>
      <c r="K176" s="31">
        <f t="shared" si="51"/>
        <v>14940281.08</v>
      </c>
      <c r="L176" s="31">
        <f t="shared" si="51"/>
        <v>15406364.119999999</v>
      </c>
      <c r="M176" s="31">
        <f t="shared" si="51"/>
        <v>15887516.610000001</v>
      </c>
    </row>
    <row r="177" spans="1:13" x14ac:dyDescent="0.25">
      <c r="A177" s="13" t="s">
        <v>207</v>
      </c>
      <c r="B177" s="56" t="s">
        <v>135</v>
      </c>
      <c r="C177" s="57"/>
      <c r="D177" s="58"/>
      <c r="E177" s="57"/>
      <c r="F177" s="57"/>
      <c r="G177" s="59"/>
      <c r="H177" s="42"/>
      <c r="I177" s="29"/>
      <c r="J177" s="29"/>
      <c r="K177" s="29"/>
      <c r="L177" s="29"/>
      <c r="M177" s="29"/>
    </row>
    <row r="178" spans="1:13" x14ac:dyDescent="0.25">
      <c r="A178" s="13" t="s">
        <v>367</v>
      </c>
      <c r="B178" s="85" t="s">
        <v>150</v>
      </c>
      <c r="C178" s="81">
        <v>1939744.83</v>
      </c>
      <c r="D178" s="82">
        <v>2015894.12</v>
      </c>
      <c r="E178" s="81">
        <v>2082415.03</v>
      </c>
      <c r="F178" s="81">
        <v>2151160.85</v>
      </c>
      <c r="G178" s="86">
        <v>2222159.12</v>
      </c>
      <c r="H178" s="46">
        <v>2295516.04</v>
      </c>
      <c r="I178" s="47">
        <v>2371326.52</v>
      </c>
      <c r="J178" s="47">
        <v>2449650.13</v>
      </c>
      <c r="K178" s="47">
        <v>2530583.11</v>
      </c>
      <c r="L178" s="47">
        <v>2614195.48</v>
      </c>
      <c r="M178" s="47">
        <v>2700581.97</v>
      </c>
    </row>
    <row r="179" spans="1:13" x14ac:dyDescent="0.25">
      <c r="A179" s="13" t="s">
        <v>368</v>
      </c>
      <c r="B179" s="85" t="s">
        <v>151</v>
      </c>
      <c r="C179" s="81">
        <v>1641250</v>
      </c>
      <c r="D179" s="82">
        <v>2247300</v>
      </c>
      <c r="E179" s="81">
        <v>2309100.7599999998</v>
      </c>
      <c r="F179" s="81">
        <v>2422601.04</v>
      </c>
      <c r="G179" s="86">
        <v>2437847.61</v>
      </c>
      <c r="H179" s="46">
        <v>2504888.4</v>
      </c>
      <c r="I179" s="47">
        <v>2573772.79</v>
      </c>
      <c r="J179" s="47">
        <v>2694551.54</v>
      </c>
      <c r="K179" s="47">
        <v>2717276.72</v>
      </c>
      <c r="L179" s="47">
        <v>2792001.84</v>
      </c>
      <c r="M179" s="47">
        <v>2868781.9</v>
      </c>
    </row>
    <row r="180" spans="1:13" x14ac:dyDescent="0.25">
      <c r="A180" s="13" t="s">
        <v>369</v>
      </c>
      <c r="B180" s="85" t="s">
        <v>152</v>
      </c>
      <c r="C180" s="81">
        <v>205415</v>
      </c>
      <c r="D180" s="82">
        <v>171424</v>
      </c>
      <c r="E180" s="81">
        <v>150666</v>
      </c>
      <c r="F180" s="81">
        <v>133885</v>
      </c>
      <c r="G180" s="86">
        <v>115142</v>
      </c>
      <c r="H180" s="46">
        <v>104046</v>
      </c>
      <c r="I180" s="47">
        <v>97343</v>
      </c>
      <c r="J180" s="47">
        <v>90450</v>
      </c>
      <c r="K180" s="47">
        <v>82637</v>
      </c>
      <c r="L180" s="47">
        <v>74563</v>
      </c>
      <c r="M180" s="47">
        <v>74563</v>
      </c>
    </row>
    <row r="181" spans="1:13" x14ac:dyDescent="0.25">
      <c r="A181" s="13" t="s">
        <v>268</v>
      </c>
      <c r="B181" s="85" t="s">
        <v>153</v>
      </c>
      <c r="C181" s="81">
        <v>1801307</v>
      </c>
      <c r="D181" s="82">
        <v>1851307</v>
      </c>
      <c r="E181" s="81">
        <v>1851307</v>
      </c>
      <c r="F181" s="81">
        <v>1851307</v>
      </c>
      <c r="G181" s="86">
        <v>1851307</v>
      </c>
      <c r="H181" s="46">
        <v>1851307</v>
      </c>
      <c r="I181" s="47">
        <v>1851307</v>
      </c>
      <c r="J181" s="47">
        <v>1851307</v>
      </c>
      <c r="K181" s="47">
        <v>1851307</v>
      </c>
      <c r="L181" s="47">
        <v>1851307</v>
      </c>
      <c r="M181" s="47">
        <v>1851307</v>
      </c>
    </row>
    <row r="182" spans="1:13" x14ac:dyDescent="0.25">
      <c r="A182" s="13" t="s">
        <v>370</v>
      </c>
      <c r="B182" s="85" t="s">
        <v>154</v>
      </c>
      <c r="C182" s="81">
        <v>752600</v>
      </c>
      <c r="D182" s="82">
        <v>543710</v>
      </c>
      <c r="E182" s="81">
        <v>559999.52</v>
      </c>
      <c r="F182" s="81">
        <v>576777.13</v>
      </c>
      <c r="G182" s="86">
        <v>594057.44999999995</v>
      </c>
      <c r="H182" s="46">
        <v>611855.56999999995</v>
      </c>
      <c r="I182" s="47">
        <v>630186.97</v>
      </c>
      <c r="J182" s="47">
        <v>649067.63</v>
      </c>
      <c r="K182" s="47">
        <v>668514.03</v>
      </c>
      <c r="L182" s="47">
        <v>688543.14</v>
      </c>
      <c r="M182" s="47">
        <v>709172.38</v>
      </c>
    </row>
    <row r="183" spans="1:13" x14ac:dyDescent="0.25">
      <c r="A183" s="13" t="s">
        <v>371</v>
      </c>
      <c r="B183" s="85" t="s">
        <v>155</v>
      </c>
      <c r="C183" s="81">
        <v>2108197.0699999998</v>
      </c>
      <c r="D183" s="82">
        <v>2086970.85</v>
      </c>
      <c r="E183" s="81">
        <v>2157053.56</v>
      </c>
      <c r="F183" s="81">
        <v>2229507.7200000002</v>
      </c>
      <c r="G183" s="86">
        <v>2304414.09</v>
      </c>
      <c r="H183" s="46">
        <v>2381856.17</v>
      </c>
      <c r="I183" s="47">
        <v>2461920.36</v>
      </c>
      <c r="J183" s="47">
        <v>2544695.9900000002</v>
      </c>
      <c r="K183" s="47">
        <v>2630275.48</v>
      </c>
      <c r="L183" s="47">
        <v>2718754.41</v>
      </c>
      <c r="M183" s="47">
        <v>2810231.6</v>
      </c>
    </row>
    <row r="184" spans="1:13" hidden="1" x14ac:dyDescent="0.25">
      <c r="A184" s="13" t="s">
        <v>169</v>
      </c>
      <c r="B184" s="63"/>
      <c r="C184" s="57"/>
      <c r="D184" s="58"/>
      <c r="E184" s="57"/>
      <c r="F184" s="57"/>
      <c r="G184" s="59"/>
      <c r="H184" s="42"/>
      <c r="I184" s="29"/>
      <c r="J184" s="29"/>
      <c r="K184" s="29"/>
      <c r="L184" s="29"/>
      <c r="M184" s="29"/>
    </row>
    <row r="185" spans="1:13" ht="15.75" thickBot="1" x14ac:dyDescent="0.3">
      <c r="A185" s="13" t="s">
        <v>168</v>
      </c>
      <c r="B185" s="68" t="s">
        <v>116</v>
      </c>
      <c r="C185" s="69">
        <f t="shared" ref="C185:M185" si="52">SUM(C177:C184)</f>
        <v>8448513.9000000004</v>
      </c>
      <c r="D185" s="70">
        <f t="shared" si="52"/>
        <v>8916605.9700000007</v>
      </c>
      <c r="E185" s="69">
        <f t="shared" si="52"/>
        <v>9110541.870000001</v>
      </c>
      <c r="F185" s="69">
        <f t="shared" si="52"/>
        <v>9365238.7400000002</v>
      </c>
      <c r="G185" s="71">
        <f t="shared" si="52"/>
        <v>9524927.2699999996</v>
      </c>
      <c r="H185" s="43">
        <f t="shared" si="52"/>
        <v>9749469.1799999997</v>
      </c>
      <c r="I185" s="31">
        <f t="shared" si="52"/>
        <v>9985856.6400000006</v>
      </c>
      <c r="J185" s="31">
        <f t="shared" si="52"/>
        <v>10279722.289999999</v>
      </c>
      <c r="K185" s="31">
        <f t="shared" si="52"/>
        <v>10480593.34</v>
      </c>
      <c r="L185" s="31">
        <f t="shared" si="52"/>
        <v>10739364.870000001</v>
      </c>
      <c r="M185" s="31">
        <f t="shared" si="52"/>
        <v>11014637.85</v>
      </c>
    </row>
    <row r="186" spans="1:13" ht="15.75" thickTop="1" x14ac:dyDescent="0.25">
      <c r="A186" s="13" t="s">
        <v>167</v>
      </c>
      <c r="B186" s="94" t="s">
        <v>106</v>
      </c>
      <c r="C186" s="95">
        <f t="shared" ref="C186:M186" si="53">C176-C185</f>
        <v>3273878.5799999982</v>
      </c>
      <c r="D186" s="95">
        <f t="shared" si="53"/>
        <v>3145259.4899999984</v>
      </c>
      <c r="E186" s="95">
        <f t="shared" si="53"/>
        <v>3324323.4099999964</v>
      </c>
      <c r="F186" s="95">
        <f t="shared" si="53"/>
        <v>3454689.0800000019</v>
      </c>
      <c r="G186" s="96">
        <f t="shared" si="53"/>
        <v>3692516.0600000024</v>
      </c>
      <c r="H186" s="50">
        <f t="shared" si="53"/>
        <v>3878345.459999999</v>
      </c>
      <c r="I186" s="51">
        <f t="shared" si="53"/>
        <v>4065599.9000000004</v>
      </c>
      <c r="J186" s="51">
        <f t="shared" si="53"/>
        <v>4209256.0500000026</v>
      </c>
      <c r="K186" s="51">
        <f t="shared" si="53"/>
        <v>4459687.74</v>
      </c>
      <c r="L186" s="51">
        <f t="shared" si="53"/>
        <v>4666999.2499999981</v>
      </c>
      <c r="M186" s="51">
        <f t="shared" si="53"/>
        <v>4872878.7600000016</v>
      </c>
    </row>
    <row r="187" spans="1:13" x14ac:dyDescent="0.25">
      <c r="A187" s="13" t="s">
        <v>207</v>
      </c>
      <c r="B187" s="90" t="s">
        <v>74</v>
      </c>
      <c r="C187" s="91"/>
      <c r="D187" s="92"/>
      <c r="E187" s="91"/>
      <c r="F187" s="91"/>
      <c r="G187" s="93"/>
      <c r="H187" s="42"/>
      <c r="I187" s="29"/>
      <c r="J187" s="29"/>
      <c r="K187" s="29"/>
      <c r="L187" s="29"/>
      <c r="M187" s="29"/>
    </row>
    <row r="188" spans="1:13" x14ac:dyDescent="0.25">
      <c r="A188" s="13" t="s">
        <v>372</v>
      </c>
      <c r="B188" s="85" t="s">
        <v>156</v>
      </c>
      <c r="C188" s="81">
        <v>3959009</v>
      </c>
      <c r="D188" s="82">
        <v>600000</v>
      </c>
      <c r="E188" s="81">
        <v>600000</v>
      </c>
      <c r="F188" s="81">
        <v>600000</v>
      </c>
      <c r="G188" s="86">
        <v>600000</v>
      </c>
      <c r="H188" s="46">
        <v>600000</v>
      </c>
      <c r="I188" s="47">
        <v>600000</v>
      </c>
      <c r="J188" s="47">
        <v>600000</v>
      </c>
      <c r="K188" s="47">
        <v>600000</v>
      </c>
      <c r="L188" s="47">
        <v>600000</v>
      </c>
      <c r="M188" s="47">
        <v>600000</v>
      </c>
    </row>
    <row r="189" spans="1:13" hidden="1" x14ac:dyDescent="0.25">
      <c r="A189" s="13" t="s">
        <v>165</v>
      </c>
      <c r="B189" s="63"/>
      <c r="C189" s="57"/>
      <c r="D189" s="58"/>
      <c r="E189" s="57"/>
      <c r="F189" s="57"/>
      <c r="G189" s="59"/>
      <c r="H189" s="42"/>
      <c r="I189" s="29"/>
      <c r="J189" s="29"/>
      <c r="K189" s="29"/>
      <c r="L189" s="29"/>
      <c r="M189" s="29"/>
    </row>
    <row r="190" spans="1:13" ht="15.75" thickBot="1" x14ac:dyDescent="0.3">
      <c r="A190" s="13" t="s">
        <v>165</v>
      </c>
      <c r="B190" s="72" t="s">
        <v>107</v>
      </c>
      <c r="C190" s="73">
        <f t="shared" ref="C190:M190" si="54">SUM(C186:C189)</f>
        <v>7232887.5799999982</v>
      </c>
      <c r="D190" s="73">
        <f t="shared" si="54"/>
        <v>3745259.4899999984</v>
      </c>
      <c r="E190" s="73">
        <f t="shared" si="54"/>
        <v>3924323.4099999964</v>
      </c>
      <c r="F190" s="73">
        <f t="shared" si="54"/>
        <v>4054689.0800000019</v>
      </c>
      <c r="G190" s="74">
        <f t="shared" si="54"/>
        <v>4292516.0600000024</v>
      </c>
      <c r="H190" s="50">
        <f t="shared" si="54"/>
        <v>4478345.459999999</v>
      </c>
      <c r="I190" s="51">
        <f t="shared" si="54"/>
        <v>4665599.9000000004</v>
      </c>
      <c r="J190" s="51">
        <f t="shared" si="54"/>
        <v>4809256.0500000026</v>
      </c>
      <c r="K190" s="51">
        <f t="shared" si="54"/>
        <v>5059687.74</v>
      </c>
      <c r="L190" s="51">
        <f t="shared" si="54"/>
        <v>5266999.2499999981</v>
      </c>
      <c r="M190" s="51">
        <f t="shared" si="54"/>
        <v>5472878.7600000016</v>
      </c>
    </row>
    <row r="191" spans="1:13" ht="16.5" thickTop="1" thickBot="1" x14ac:dyDescent="0.3">
      <c r="A191" s="13" t="s">
        <v>168</v>
      </c>
      <c r="B191" s="38"/>
      <c r="C191" s="39"/>
      <c r="D191" s="39"/>
      <c r="E191" s="39"/>
      <c r="F191" s="39"/>
      <c r="G191" s="39"/>
      <c r="H191" s="35"/>
      <c r="I191" s="35"/>
      <c r="J191" s="35"/>
      <c r="K191" s="35"/>
      <c r="L191" s="35"/>
      <c r="M191" s="35"/>
    </row>
    <row r="192" spans="1:13" ht="26.25" thickTop="1" x14ac:dyDescent="0.25">
      <c r="A192" s="13" t="s">
        <v>167</v>
      </c>
      <c r="B192" s="87" t="s">
        <v>265</v>
      </c>
      <c r="C192" s="88" t="str">
        <f>LEFT(xlvar.NXTBUD.DESCRLONG,7)&amp;" Original"</f>
        <v>2021/22 Original</v>
      </c>
      <c r="D192" s="88" t="str">
        <f>LEFT(xlvar.NXTBUD.DESCRLONG,7)</f>
        <v>2021/22</v>
      </c>
      <c r="E192" s="88" t="str">
        <f t="shared" ref="E192:M192" si="55">LEFT(D192,4)+1&amp;"/"&amp;RIGHT(D192,2)+1</f>
        <v>2022/23</v>
      </c>
      <c r="F192" s="88" t="str">
        <f t="shared" si="55"/>
        <v>2023/24</v>
      </c>
      <c r="G192" s="89" t="str">
        <f t="shared" si="55"/>
        <v>2024/25</v>
      </c>
      <c r="H192" s="48" t="str">
        <f t="shared" si="55"/>
        <v>2025/26</v>
      </c>
      <c r="I192" s="49" t="str">
        <f t="shared" si="55"/>
        <v>2026/27</v>
      </c>
      <c r="J192" s="49" t="str">
        <f t="shared" si="55"/>
        <v>2027/28</v>
      </c>
      <c r="K192" s="49" t="str">
        <f t="shared" si="55"/>
        <v>2028/29</v>
      </c>
      <c r="L192" s="49" t="str">
        <f t="shared" si="55"/>
        <v>2029/30</v>
      </c>
      <c r="M192" s="49" t="str">
        <f t="shared" si="55"/>
        <v>2030/31</v>
      </c>
    </row>
    <row r="193" spans="1:13" x14ac:dyDescent="0.25">
      <c r="A193" s="13" t="s">
        <v>207</v>
      </c>
      <c r="B193" s="90" t="s">
        <v>137</v>
      </c>
      <c r="C193" s="91"/>
      <c r="D193" s="92"/>
      <c r="E193" s="91"/>
      <c r="F193" s="91"/>
      <c r="G193" s="93"/>
      <c r="H193" s="42"/>
      <c r="I193" s="29"/>
      <c r="J193" s="29"/>
      <c r="K193" s="29"/>
      <c r="L193" s="29"/>
      <c r="M193" s="29"/>
    </row>
    <row r="194" spans="1:13" x14ac:dyDescent="0.25">
      <c r="A194" s="13" t="s">
        <v>373</v>
      </c>
      <c r="B194" s="85" t="s">
        <v>153</v>
      </c>
      <c r="C194" s="81">
        <v>1801307</v>
      </c>
      <c r="D194" s="82">
        <v>1851307</v>
      </c>
      <c r="E194" s="81">
        <v>1851307</v>
      </c>
      <c r="F194" s="81">
        <v>1851307</v>
      </c>
      <c r="G194" s="86">
        <v>1851307</v>
      </c>
      <c r="H194" s="46">
        <v>1851307</v>
      </c>
      <c r="I194" s="47">
        <v>1851307</v>
      </c>
      <c r="J194" s="47">
        <v>1851307</v>
      </c>
      <c r="K194" s="47">
        <v>1851307</v>
      </c>
      <c r="L194" s="47">
        <v>1851307</v>
      </c>
      <c r="M194" s="47">
        <v>1851307</v>
      </c>
    </row>
    <row r="195" spans="1:13" hidden="1" x14ac:dyDescent="0.25">
      <c r="A195" s="13" t="s">
        <v>168</v>
      </c>
      <c r="B195" s="63"/>
      <c r="C195" s="57"/>
      <c r="D195" s="58"/>
      <c r="E195" s="57"/>
      <c r="F195" s="57"/>
      <c r="G195" s="59"/>
      <c r="H195" s="42"/>
      <c r="I195" s="29"/>
      <c r="J195" s="29"/>
      <c r="K195" s="29"/>
      <c r="L195" s="29"/>
      <c r="M195" s="29"/>
    </row>
    <row r="196" spans="1:13" x14ac:dyDescent="0.25">
      <c r="A196" s="13" t="s">
        <v>170</v>
      </c>
      <c r="B196" s="64" t="str">
        <f t="shared" ref="B196" si="56">"Total "&amp;B193</f>
        <v>Total Non Cash</v>
      </c>
      <c r="C196" s="65">
        <f t="shared" ref="C196:M196" si="57">SUM(C193:C195)</f>
        <v>1801307</v>
      </c>
      <c r="D196" s="66">
        <f t="shared" si="57"/>
        <v>1851307</v>
      </c>
      <c r="E196" s="65">
        <f t="shared" si="57"/>
        <v>1851307</v>
      </c>
      <c r="F196" s="65">
        <f t="shared" si="57"/>
        <v>1851307</v>
      </c>
      <c r="G196" s="67">
        <f t="shared" si="57"/>
        <v>1851307</v>
      </c>
      <c r="H196" s="43">
        <f t="shared" si="57"/>
        <v>1851307</v>
      </c>
      <c r="I196" s="31">
        <f t="shared" si="57"/>
        <v>1851307</v>
      </c>
      <c r="J196" s="31">
        <f t="shared" si="57"/>
        <v>1851307</v>
      </c>
      <c r="K196" s="31">
        <f t="shared" si="57"/>
        <v>1851307</v>
      </c>
      <c r="L196" s="31">
        <f t="shared" si="57"/>
        <v>1851307</v>
      </c>
      <c r="M196" s="31">
        <f t="shared" si="57"/>
        <v>1851307</v>
      </c>
    </row>
    <row r="197" spans="1:13" x14ac:dyDescent="0.25">
      <c r="A197" s="13" t="s">
        <v>171</v>
      </c>
      <c r="B197" s="75" t="s">
        <v>75</v>
      </c>
      <c r="C197" s="61"/>
      <c r="D197" s="76"/>
      <c r="E197" s="61"/>
      <c r="F197" s="61"/>
      <c r="G197" s="62"/>
      <c r="H197" s="41"/>
      <c r="I197" s="30"/>
      <c r="J197" s="30"/>
      <c r="K197" s="30"/>
      <c r="L197" s="30"/>
      <c r="M197" s="30"/>
    </row>
    <row r="198" spans="1:13" x14ac:dyDescent="0.25">
      <c r="A198" s="13" t="s">
        <v>374</v>
      </c>
      <c r="B198" s="85" t="s">
        <v>140</v>
      </c>
      <c r="C198" s="81">
        <v>-18369118</v>
      </c>
      <c r="D198" s="82">
        <v>-12615000</v>
      </c>
      <c r="E198" s="81">
        <v>-13555000</v>
      </c>
      <c r="F198" s="81">
        <v>-9055000</v>
      </c>
      <c r="G198" s="86">
        <v>-2955000</v>
      </c>
      <c r="H198" s="46">
        <v>-3805000</v>
      </c>
      <c r="I198" s="47">
        <v>-4805000</v>
      </c>
      <c r="J198" s="47">
        <v>-5205000</v>
      </c>
      <c r="K198" s="47">
        <v>-11655000</v>
      </c>
      <c r="L198" s="47">
        <v>-5405000</v>
      </c>
      <c r="M198" s="47">
        <v>-3805000</v>
      </c>
    </row>
    <row r="199" spans="1:13" x14ac:dyDescent="0.25">
      <c r="A199" s="13" t="s">
        <v>165</v>
      </c>
      <c r="B199" s="63" t="s">
        <v>142</v>
      </c>
      <c r="C199" s="57">
        <v>0</v>
      </c>
      <c r="D199" s="58">
        <v>0</v>
      </c>
      <c r="E199" s="57">
        <v>0</v>
      </c>
      <c r="F199" s="57">
        <v>0</v>
      </c>
      <c r="G199" s="59">
        <v>0</v>
      </c>
      <c r="H199" s="42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</row>
    <row r="200" spans="1:13" hidden="1" x14ac:dyDescent="0.25">
      <c r="A200" s="13" t="s">
        <v>165</v>
      </c>
      <c r="B200" s="63"/>
      <c r="C200" s="57"/>
      <c r="D200" s="58"/>
      <c r="E200" s="57"/>
      <c r="F200" s="57"/>
      <c r="G200" s="59"/>
      <c r="H200" s="42"/>
      <c r="I200" s="29"/>
      <c r="J200" s="29"/>
      <c r="K200" s="29"/>
      <c r="L200" s="29"/>
      <c r="M200" s="29"/>
    </row>
    <row r="201" spans="1:13" x14ac:dyDescent="0.25">
      <c r="A201" s="13" t="s">
        <v>170</v>
      </c>
      <c r="B201" s="64" t="str">
        <f>"Total "&amp;B197</f>
        <v>Total Investing Fund Flows</v>
      </c>
      <c r="C201" s="65">
        <f t="shared" ref="C201:M201" si="58">SUM(C198:C200)</f>
        <v>-18369118</v>
      </c>
      <c r="D201" s="66">
        <f t="shared" si="58"/>
        <v>-12615000</v>
      </c>
      <c r="E201" s="65">
        <f t="shared" si="58"/>
        <v>-13555000</v>
      </c>
      <c r="F201" s="65">
        <f t="shared" si="58"/>
        <v>-9055000</v>
      </c>
      <c r="G201" s="67">
        <f t="shared" si="58"/>
        <v>-2955000</v>
      </c>
      <c r="H201" s="43">
        <f t="shared" si="58"/>
        <v>-3805000</v>
      </c>
      <c r="I201" s="31">
        <f t="shared" si="58"/>
        <v>-4805000</v>
      </c>
      <c r="J201" s="31">
        <f t="shared" si="58"/>
        <v>-5205000</v>
      </c>
      <c r="K201" s="31">
        <f t="shared" si="58"/>
        <v>-11655000</v>
      </c>
      <c r="L201" s="31">
        <f t="shared" si="58"/>
        <v>-5405000</v>
      </c>
      <c r="M201" s="31">
        <f t="shared" si="58"/>
        <v>-3805000</v>
      </c>
    </row>
    <row r="202" spans="1:13" x14ac:dyDescent="0.25">
      <c r="A202" s="13" t="s">
        <v>167</v>
      </c>
      <c r="B202" s="75" t="s">
        <v>77</v>
      </c>
      <c r="C202" s="61"/>
      <c r="D202" s="76"/>
      <c r="E202" s="61"/>
      <c r="F202" s="61"/>
      <c r="G202" s="62"/>
      <c r="H202" s="41"/>
      <c r="I202" s="30"/>
      <c r="J202" s="30"/>
      <c r="K202" s="30"/>
      <c r="L202" s="30"/>
      <c r="M202" s="30"/>
    </row>
    <row r="203" spans="1:13" x14ac:dyDescent="0.25">
      <c r="A203" s="13" t="s">
        <v>375</v>
      </c>
      <c r="B203" s="85" t="s">
        <v>157</v>
      </c>
      <c r="C203" s="81">
        <v>-486159</v>
      </c>
      <c r="D203" s="82">
        <v>-300222</v>
      </c>
      <c r="E203" s="81">
        <v>-214412</v>
      </c>
      <c r="F203" s="81">
        <v>-229957</v>
      </c>
      <c r="G203" s="86">
        <v>-193044</v>
      </c>
      <c r="H203" s="46">
        <v>-39667</v>
      </c>
      <c r="I203" s="47">
        <v>-45059</v>
      </c>
      <c r="J203" s="47">
        <v>-50613</v>
      </c>
      <c r="K203" s="47">
        <v>-57061</v>
      </c>
      <c r="L203" s="47">
        <v>-63742</v>
      </c>
      <c r="M203" s="47">
        <v>-62321</v>
      </c>
    </row>
    <row r="204" spans="1:13" hidden="1" x14ac:dyDescent="0.25">
      <c r="A204" s="13" t="s">
        <v>169</v>
      </c>
      <c r="B204" s="63"/>
      <c r="C204" s="57"/>
      <c r="D204" s="58"/>
      <c r="E204" s="57"/>
      <c r="F204" s="57"/>
      <c r="G204" s="59"/>
      <c r="H204" s="42"/>
      <c r="I204" s="29"/>
      <c r="J204" s="29"/>
      <c r="K204" s="29"/>
      <c r="L204" s="29"/>
      <c r="M204" s="29"/>
    </row>
    <row r="205" spans="1:13" ht="15.75" thickBot="1" x14ac:dyDescent="0.3">
      <c r="A205" s="13" t="s">
        <v>165</v>
      </c>
      <c r="B205" s="68" t="str">
        <f>"Total "&amp;B202</f>
        <v>Total Financing Fund Flows</v>
      </c>
      <c r="C205" s="69">
        <f t="shared" ref="C205:M205" si="59">SUM(C203:C204)</f>
        <v>-486159</v>
      </c>
      <c r="D205" s="70">
        <f t="shared" si="59"/>
        <v>-300222</v>
      </c>
      <c r="E205" s="69">
        <f t="shared" si="59"/>
        <v>-214412</v>
      </c>
      <c r="F205" s="69">
        <f t="shared" si="59"/>
        <v>-229957</v>
      </c>
      <c r="G205" s="71">
        <f t="shared" si="59"/>
        <v>-193044</v>
      </c>
      <c r="H205" s="43">
        <f t="shared" si="59"/>
        <v>-39667</v>
      </c>
      <c r="I205" s="31">
        <f t="shared" si="59"/>
        <v>-45059</v>
      </c>
      <c r="J205" s="31">
        <f t="shared" si="59"/>
        <v>-50613</v>
      </c>
      <c r="K205" s="31">
        <f t="shared" si="59"/>
        <v>-57061</v>
      </c>
      <c r="L205" s="31">
        <f t="shared" si="59"/>
        <v>-63742</v>
      </c>
      <c r="M205" s="31">
        <f t="shared" si="59"/>
        <v>-62321</v>
      </c>
    </row>
    <row r="206" spans="1:13" ht="15.75" thickTop="1" x14ac:dyDescent="0.25">
      <c r="A206" s="13" t="s">
        <v>170</v>
      </c>
      <c r="B206" s="94" t="s">
        <v>108</v>
      </c>
      <c r="C206" s="95">
        <f t="shared" ref="C206:M206" si="60">C190+C196+C201+C205</f>
        <v>-9821082.4200000018</v>
      </c>
      <c r="D206" s="95">
        <f t="shared" si="60"/>
        <v>-7318655.5100000016</v>
      </c>
      <c r="E206" s="95">
        <f t="shared" si="60"/>
        <v>-7993781.5900000036</v>
      </c>
      <c r="F206" s="95">
        <f t="shared" si="60"/>
        <v>-3378960.9199999981</v>
      </c>
      <c r="G206" s="96">
        <f t="shared" si="60"/>
        <v>2995779.0600000024</v>
      </c>
      <c r="H206" s="50">
        <f t="shared" si="60"/>
        <v>2484985.459999999</v>
      </c>
      <c r="I206" s="51">
        <f t="shared" si="60"/>
        <v>1666847.9000000004</v>
      </c>
      <c r="J206" s="51">
        <f t="shared" si="60"/>
        <v>1404950.0500000026</v>
      </c>
      <c r="K206" s="51">
        <f t="shared" si="60"/>
        <v>-4801066.26</v>
      </c>
      <c r="L206" s="51">
        <f t="shared" si="60"/>
        <v>1649564.2499999981</v>
      </c>
      <c r="M206" s="51">
        <f t="shared" si="60"/>
        <v>3456864.7600000016</v>
      </c>
    </row>
    <row r="207" spans="1:13" x14ac:dyDescent="0.25">
      <c r="A207" s="13" t="s">
        <v>167</v>
      </c>
      <c r="B207" s="97" t="s">
        <v>78</v>
      </c>
      <c r="C207" s="98"/>
      <c r="D207" s="99"/>
      <c r="E207" s="98"/>
      <c r="F207" s="98"/>
      <c r="G207" s="100"/>
      <c r="H207" s="41"/>
      <c r="I207" s="30"/>
      <c r="J207" s="30"/>
      <c r="K207" s="30"/>
      <c r="L207" s="30"/>
      <c r="M207" s="30"/>
    </row>
    <row r="208" spans="1:13" x14ac:dyDescent="0.25">
      <c r="A208" s="13" t="s">
        <v>376</v>
      </c>
      <c r="B208" s="85" t="s">
        <v>160</v>
      </c>
      <c r="C208" s="81">
        <v>-500000.04</v>
      </c>
      <c r="D208" s="82">
        <v>-500000.04</v>
      </c>
      <c r="E208" s="81">
        <v>-500000</v>
      </c>
      <c r="F208" s="81">
        <v>-500000</v>
      </c>
      <c r="G208" s="86">
        <v>-500000</v>
      </c>
      <c r="H208" s="46">
        <v>-500000</v>
      </c>
      <c r="I208" s="47">
        <v>-500000</v>
      </c>
      <c r="J208" s="47">
        <v>-500000</v>
      </c>
      <c r="K208" s="47">
        <v>-500000</v>
      </c>
      <c r="L208" s="47">
        <v>-500000</v>
      </c>
      <c r="M208" s="47">
        <v>-500000</v>
      </c>
    </row>
    <row r="209" spans="1:13" x14ac:dyDescent="0.25">
      <c r="A209" s="13" t="s">
        <v>377</v>
      </c>
      <c r="B209" s="85" t="s">
        <v>163</v>
      </c>
      <c r="C209" s="81">
        <v>2178686.88</v>
      </c>
      <c r="D209" s="82">
        <v>1748641.92</v>
      </c>
      <c r="E209" s="81">
        <v>383642</v>
      </c>
      <c r="F209" s="81">
        <v>148642</v>
      </c>
      <c r="G209" s="86">
        <v>148642</v>
      </c>
      <c r="H209" s="46">
        <v>148642</v>
      </c>
      <c r="I209" s="47">
        <v>148642</v>
      </c>
      <c r="J209" s="47">
        <v>348642</v>
      </c>
      <c r="K209" s="47">
        <v>148642</v>
      </c>
      <c r="L209" s="47">
        <v>148642</v>
      </c>
      <c r="M209" s="47">
        <v>148642</v>
      </c>
    </row>
    <row r="210" spans="1:13" x14ac:dyDescent="0.25">
      <c r="A210" s="13" t="s">
        <v>378</v>
      </c>
      <c r="B210" s="85" t="s">
        <v>164</v>
      </c>
      <c r="C210" s="81">
        <v>7185063.8399999999</v>
      </c>
      <c r="D210" s="82">
        <v>2527479</v>
      </c>
      <c r="E210" s="81">
        <v>2115000</v>
      </c>
      <c r="F210" s="81">
        <v>250000</v>
      </c>
      <c r="G210" s="86">
        <v>0</v>
      </c>
      <c r="H210" s="46">
        <v>0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</row>
    <row r="211" spans="1:13" hidden="1" x14ac:dyDescent="0.25">
      <c r="A211" s="13" t="s">
        <v>169</v>
      </c>
      <c r="B211" s="63"/>
      <c r="C211" s="57"/>
      <c r="D211" s="58"/>
      <c r="E211" s="57"/>
      <c r="F211" s="57"/>
      <c r="G211" s="59"/>
      <c r="H211" s="42"/>
      <c r="I211" s="29"/>
      <c r="J211" s="29"/>
      <c r="K211" s="29"/>
      <c r="L211" s="29"/>
      <c r="M211" s="29"/>
    </row>
    <row r="212" spans="1:13" ht="15.75" thickBot="1" x14ac:dyDescent="0.3">
      <c r="A212" s="13" t="s">
        <v>165</v>
      </c>
      <c r="B212" s="68" t="str">
        <f>"Total "&amp;B207</f>
        <v>Total Reserve Movements</v>
      </c>
      <c r="C212" s="69">
        <f t="shared" ref="C212:M212" si="61">SUM(C208:C211)</f>
        <v>8863750.6799999997</v>
      </c>
      <c r="D212" s="70">
        <f t="shared" si="61"/>
        <v>3776120.88</v>
      </c>
      <c r="E212" s="69">
        <f t="shared" si="61"/>
        <v>1998642</v>
      </c>
      <c r="F212" s="69">
        <f t="shared" si="61"/>
        <v>-101358</v>
      </c>
      <c r="G212" s="71">
        <f t="shared" si="61"/>
        <v>-351358</v>
      </c>
      <c r="H212" s="43">
        <f t="shared" si="61"/>
        <v>-351358</v>
      </c>
      <c r="I212" s="31">
        <f t="shared" si="61"/>
        <v>-351358</v>
      </c>
      <c r="J212" s="31">
        <f t="shared" si="61"/>
        <v>-151358</v>
      </c>
      <c r="K212" s="31">
        <f t="shared" si="61"/>
        <v>-351358</v>
      </c>
      <c r="L212" s="31">
        <f t="shared" si="61"/>
        <v>-351358</v>
      </c>
      <c r="M212" s="31">
        <f t="shared" si="61"/>
        <v>-351358</v>
      </c>
    </row>
    <row r="213" spans="1:13" ht="16.5" thickTop="1" thickBot="1" x14ac:dyDescent="0.3">
      <c r="A213" s="13" t="s">
        <v>165</v>
      </c>
      <c r="B213" s="72" t="s">
        <v>109</v>
      </c>
      <c r="C213" s="73">
        <f t="shared" ref="C213:M213" si="62">C206+C212</f>
        <v>-957331.74000000209</v>
      </c>
      <c r="D213" s="73">
        <f t="shared" si="62"/>
        <v>-3542534.6300000018</v>
      </c>
      <c r="E213" s="73">
        <f t="shared" si="62"/>
        <v>-5995139.5900000036</v>
      </c>
      <c r="F213" s="73">
        <f t="shared" si="62"/>
        <v>-3480318.9199999981</v>
      </c>
      <c r="G213" s="74">
        <f t="shared" si="62"/>
        <v>2644421.0600000024</v>
      </c>
      <c r="H213" s="50">
        <f t="shared" si="62"/>
        <v>2133627.459999999</v>
      </c>
      <c r="I213" s="51">
        <f t="shared" si="62"/>
        <v>1315489.9000000004</v>
      </c>
      <c r="J213" s="51">
        <f t="shared" si="62"/>
        <v>1253592.0500000026</v>
      </c>
      <c r="K213" s="51">
        <f t="shared" si="62"/>
        <v>-5152424.26</v>
      </c>
      <c r="L213" s="51">
        <f t="shared" si="62"/>
        <v>1298206.2499999981</v>
      </c>
      <c r="M213" s="51">
        <f t="shared" si="62"/>
        <v>3105506.7600000016</v>
      </c>
    </row>
    <row r="214" spans="1:13" ht="15.75" thickTop="1" x14ac:dyDescent="0.25">
      <c r="A214" s="13" t="s">
        <v>172</v>
      </c>
      <c r="B214" s="38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</row>
    <row r="215" spans="1:13" x14ac:dyDescent="0.25">
      <c r="A215" s="13" t="s">
        <v>80</v>
      </c>
      <c r="B215" s="77" t="s">
        <v>250</v>
      </c>
      <c r="C215" s="78"/>
      <c r="D215" s="78">
        <f t="shared" ref="D215" si="63">+C215+D213</f>
        <v>-3542534.6300000018</v>
      </c>
      <c r="E215" s="78">
        <f t="shared" ref="E215" si="64">+D215+E213</f>
        <v>-9537674.2200000063</v>
      </c>
      <c r="F215" s="78">
        <f t="shared" ref="F215" si="65">+E215+F213</f>
        <v>-13017993.140000004</v>
      </c>
      <c r="G215" s="78">
        <f t="shared" ref="G215" si="66">+F215+G213</f>
        <v>-10373572.080000002</v>
      </c>
      <c r="H215" s="52"/>
      <c r="I215" s="52"/>
      <c r="J215" s="52"/>
      <c r="K215" s="52"/>
      <c r="L215" s="52"/>
      <c r="M215" s="52"/>
    </row>
    <row r="216" spans="1:13" x14ac:dyDescent="0.25">
      <c r="A216" s="13" t="s">
        <v>79</v>
      </c>
    </row>
    <row r="217" spans="1:13" x14ac:dyDescent="0.25">
      <c r="A217" s="13" t="s">
        <v>61</v>
      </c>
    </row>
    <row r="218" spans="1:13" x14ac:dyDescent="0.25">
      <c r="A218" s="13" t="s">
        <v>43</v>
      </c>
      <c r="C218" s="26"/>
      <c r="D218" s="26"/>
    </row>
    <row r="219" spans="1:13" ht="15.75" thickBot="1" x14ac:dyDescent="0.3">
      <c r="A219" s="13" t="s">
        <v>61</v>
      </c>
      <c r="B219" s="1" t="s">
        <v>110</v>
      </c>
    </row>
    <row r="220" spans="1:13" ht="26.25" thickTop="1" x14ac:dyDescent="0.25">
      <c r="A220" s="13" t="s">
        <v>45</v>
      </c>
      <c r="B220" s="53" t="s">
        <v>254</v>
      </c>
      <c r="C220" s="54" t="str">
        <f>LEFT(xlvar.NXTBUD.DESCRLONG,7)&amp;" Original"</f>
        <v>2021/22 Original</v>
      </c>
      <c r="D220" s="54" t="str">
        <f>LEFT(xlvar.NXTBUD.DESCRLONG,7)</f>
        <v>2021/22</v>
      </c>
      <c r="E220" s="54" t="str">
        <f t="shared" ref="E220:M220" si="67">LEFT(D220,4)+1&amp;"/"&amp;RIGHT(D220,2)+1</f>
        <v>2022/23</v>
      </c>
      <c r="F220" s="54" t="str">
        <f t="shared" si="67"/>
        <v>2023/24</v>
      </c>
      <c r="G220" s="55" t="str">
        <f t="shared" si="67"/>
        <v>2024/25</v>
      </c>
      <c r="H220" s="48" t="str">
        <f t="shared" si="67"/>
        <v>2025/26</v>
      </c>
      <c r="I220" s="49" t="str">
        <f t="shared" si="67"/>
        <v>2026/27</v>
      </c>
      <c r="J220" s="49" t="str">
        <f t="shared" si="67"/>
        <v>2027/28</v>
      </c>
      <c r="K220" s="49" t="str">
        <f t="shared" si="67"/>
        <v>2028/29</v>
      </c>
      <c r="L220" s="49" t="str">
        <f t="shared" si="67"/>
        <v>2029/30</v>
      </c>
      <c r="M220" s="49" t="str">
        <f t="shared" si="67"/>
        <v>2030/31</v>
      </c>
    </row>
    <row r="221" spans="1:13" x14ac:dyDescent="0.25">
      <c r="A221" s="13" t="s">
        <v>206</v>
      </c>
      <c r="B221" s="56" t="s">
        <v>134</v>
      </c>
      <c r="C221" s="57"/>
      <c r="D221" s="58"/>
      <c r="E221" s="57"/>
      <c r="F221" s="57"/>
      <c r="G221" s="59"/>
      <c r="H221" s="40"/>
      <c r="I221" s="28"/>
      <c r="J221" s="28"/>
      <c r="K221" s="28"/>
      <c r="L221" s="28"/>
      <c r="M221" s="28"/>
    </row>
    <row r="222" spans="1:13" x14ac:dyDescent="0.25">
      <c r="A222" s="13" t="s">
        <v>379</v>
      </c>
      <c r="B222" s="80" t="s">
        <v>144</v>
      </c>
      <c r="C222" s="81">
        <v>37179373.530000001</v>
      </c>
      <c r="D222" s="82">
        <v>38187689.890000001</v>
      </c>
      <c r="E222" s="83">
        <v>39599270.659999996</v>
      </c>
      <c r="F222" s="83">
        <v>41063483.780000001</v>
      </c>
      <c r="G222" s="84">
        <v>42582307.829999998</v>
      </c>
      <c r="H222" s="44">
        <v>44129743.890000001</v>
      </c>
      <c r="I222" s="45">
        <v>45734152.340000004</v>
      </c>
      <c r="J222" s="45">
        <v>47397656.210000001</v>
      </c>
      <c r="K222" s="45">
        <v>49122458.509999998</v>
      </c>
      <c r="L222" s="45">
        <v>50910845.280000001</v>
      </c>
      <c r="M222" s="45">
        <v>52765188.770000003</v>
      </c>
    </row>
    <row r="223" spans="1:13" x14ac:dyDescent="0.25">
      <c r="A223" s="13" t="s">
        <v>380</v>
      </c>
      <c r="B223" s="80" t="s">
        <v>145</v>
      </c>
      <c r="C223" s="81">
        <v>15274573.699999999</v>
      </c>
      <c r="D223" s="82">
        <v>15924530.199999999</v>
      </c>
      <c r="E223" s="83">
        <v>16542841.85</v>
      </c>
      <c r="F223" s="83">
        <v>17081656.100000001</v>
      </c>
      <c r="G223" s="84">
        <v>17741720.57</v>
      </c>
      <c r="H223" s="44">
        <v>18323810.609999999</v>
      </c>
      <c r="I223" s="45">
        <v>19028729.93</v>
      </c>
      <c r="J223" s="45">
        <v>19657312.050000001</v>
      </c>
      <c r="K223" s="45">
        <v>20410421.140000001</v>
      </c>
      <c r="L223" s="45">
        <v>21088953.379999999</v>
      </c>
      <c r="M223" s="45">
        <v>21893837.879999999</v>
      </c>
    </row>
    <row r="224" spans="1:13" x14ac:dyDescent="0.25">
      <c r="A224" s="13" t="s">
        <v>381</v>
      </c>
      <c r="B224" s="80" t="s">
        <v>146</v>
      </c>
      <c r="C224" s="81">
        <v>1279155</v>
      </c>
      <c r="D224" s="82">
        <v>957717</v>
      </c>
      <c r="E224" s="83">
        <v>956506</v>
      </c>
      <c r="F224" s="83">
        <v>955270</v>
      </c>
      <c r="G224" s="84">
        <v>954009</v>
      </c>
      <c r="H224" s="44">
        <v>952723</v>
      </c>
      <c r="I224" s="45">
        <v>951411</v>
      </c>
      <c r="J224" s="45">
        <v>950253</v>
      </c>
      <c r="K224" s="45">
        <v>948707</v>
      </c>
      <c r="L224" s="45">
        <v>947315</v>
      </c>
      <c r="M224" s="45">
        <v>945894</v>
      </c>
    </row>
    <row r="225" spans="1:13" x14ac:dyDescent="0.25">
      <c r="A225" s="13" t="s">
        <v>382</v>
      </c>
      <c r="B225" s="80" t="s">
        <v>147</v>
      </c>
      <c r="C225" s="81">
        <v>1514149.71</v>
      </c>
      <c r="D225" s="82">
        <v>1492925.41</v>
      </c>
      <c r="E225" s="83">
        <v>1552166.14</v>
      </c>
      <c r="F225" s="83">
        <v>1603536.08</v>
      </c>
      <c r="G225" s="84">
        <v>1667120.26</v>
      </c>
      <c r="H225" s="44">
        <v>1723003.88</v>
      </c>
      <c r="I225" s="45">
        <v>1791278.43</v>
      </c>
      <c r="J225" s="45">
        <v>1852038.87</v>
      </c>
      <c r="K225" s="45">
        <v>1925381.73</v>
      </c>
      <c r="L225" s="45">
        <v>1991408.97</v>
      </c>
      <c r="M225" s="45">
        <v>2070229.73</v>
      </c>
    </row>
    <row r="226" spans="1:13" x14ac:dyDescent="0.25">
      <c r="A226" s="13" t="s">
        <v>383</v>
      </c>
      <c r="B226" s="80" t="s">
        <v>148</v>
      </c>
      <c r="C226" s="81">
        <v>15897122.52</v>
      </c>
      <c r="D226" s="82">
        <v>12014231.140000001</v>
      </c>
      <c r="E226" s="83">
        <v>11738965.699999999</v>
      </c>
      <c r="F226" s="83">
        <v>11857137.720000001</v>
      </c>
      <c r="G226" s="84">
        <v>12067173.279999999</v>
      </c>
      <c r="H226" s="44">
        <v>12176674.77</v>
      </c>
      <c r="I226" s="45">
        <v>12370048.93</v>
      </c>
      <c r="J226" s="45">
        <v>12570964.75</v>
      </c>
      <c r="K226" s="45">
        <v>12775590.039999999</v>
      </c>
      <c r="L226" s="45">
        <v>12986098.029999999</v>
      </c>
      <c r="M226" s="45">
        <v>13201667.439999999</v>
      </c>
    </row>
    <row r="227" spans="1:13" x14ac:dyDescent="0.25">
      <c r="A227" s="13" t="s">
        <v>384</v>
      </c>
      <c r="B227" s="80" t="s">
        <v>149</v>
      </c>
      <c r="C227" s="81">
        <v>19567072.399999999</v>
      </c>
      <c r="D227" s="82">
        <v>19665997.350000001</v>
      </c>
      <c r="E227" s="83">
        <v>20003689.280000001</v>
      </c>
      <c r="F227" s="83">
        <v>20650447.079999998</v>
      </c>
      <c r="G227" s="84">
        <v>21340137.199999999</v>
      </c>
      <c r="H227" s="44">
        <v>22041557.379999999</v>
      </c>
      <c r="I227" s="45">
        <v>22791533.16</v>
      </c>
      <c r="J227" s="45">
        <v>23542919.289999999</v>
      </c>
      <c r="K227" s="45">
        <v>24344600.329999998</v>
      </c>
      <c r="L227" s="45">
        <v>25149492.09</v>
      </c>
      <c r="M227" s="45">
        <v>26006542.760000002</v>
      </c>
    </row>
    <row r="228" spans="1:13" hidden="1" x14ac:dyDescent="0.25">
      <c r="A228" s="13" t="s">
        <v>61</v>
      </c>
      <c r="B228" s="63"/>
      <c r="C228" s="57"/>
      <c r="D228" s="58"/>
      <c r="E228" s="57"/>
      <c r="F228" s="57"/>
      <c r="G228" s="59"/>
      <c r="H228" s="42"/>
      <c r="I228" s="29"/>
      <c r="J228" s="29"/>
      <c r="K228" s="29"/>
      <c r="L228" s="29"/>
      <c r="M228" s="29"/>
    </row>
    <row r="229" spans="1:13" x14ac:dyDescent="0.25">
      <c r="A229" s="13" t="s">
        <v>45</v>
      </c>
      <c r="B229" s="64" t="s">
        <v>115</v>
      </c>
      <c r="C229" s="65">
        <f>SUM(C221:C228)</f>
        <v>90711446.860000014</v>
      </c>
      <c r="D229" s="66">
        <f t="shared" ref="D229:M229" si="68">SUM(D221:D228)</f>
        <v>88243090.99000001</v>
      </c>
      <c r="E229" s="65">
        <f t="shared" si="68"/>
        <v>90393439.629999995</v>
      </c>
      <c r="F229" s="65">
        <f t="shared" si="68"/>
        <v>93211530.760000005</v>
      </c>
      <c r="G229" s="67">
        <f t="shared" si="68"/>
        <v>96352468.140000001</v>
      </c>
      <c r="H229" s="43">
        <f t="shared" si="68"/>
        <v>99347513.530000001</v>
      </c>
      <c r="I229" s="31">
        <f t="shared" si="68"/>
        <v>102667153.78999999</v>
      </c>
      <c r="J229" s="31">
        <f t="shared" si="68"/>
        <v>105971144.17000002</v>
      </c>
      <c r="K229" s="31">
        <f t="shared" si="68"/>
        <v>109527158.75000001</v>
      </c>
      <c r="L229" s="31">
        <f t="shared" si="68"/>
        <v>113074112.75</v>
      </c>
      <c r="M229" s="31">
        <f t="shared" si="68"/>
        <v>116883360.58000001</v>
      </c>
    </row>
    <row r="230" spans="1:13" x14ac:dyDescent="0.25">
      <c r="A230" s="13" t="s">
        <v>206</v>
      </c>
      <c r="B230" s="56" t="s">
        <v>135</v>
      </c>
      <c r="C230" s="57"/>
      <c r="D230" s="58"/>
      <c r="E230" s="57"/>
      <c r="F230" s="57"/>
      <c r="G230" s="59"/>
      <c r="H230" s="42"/>
      <c r="I230" s="29"/>
      <c r="J230" s="29"/>
      <c r="K230" s="29"/>
      <c r="L230" s="29"/>
      <c r="M230" s="29"/>
    </row>
    <row r="231" spans="1:13" x14ac:dyDescent="0.25">
      <c r="A231" s="13" t="s">
        <v>385</v>
      </c>
      <c r="B231" s="85" t="s">
        <v>150</v>
      </c>
      <c r="C231" s="81">
        <v>27041637.760000002</v>
      </c>
      <c r="D231" s="82">
        <v>28311234.289999999</v>
      </c>
      <c r="E231" s="81">
        <v>29845791.149999999</v>
      </c>
      <c r="F231" s="81">
        <v>30759093.23</v>
      </c>
      <c r="G231" s="86">
        <v>31732076.82</v>
      </c>
      <c r="H231" s="46">
        <v>32700911.91</v>
      </c>
      <c r="I231" s="47">
        <v>33698794.899999999</v>
      </c>
      <c r="J231" s="47">
        <v>34726590.530000001</v>
      </c>
      <c r="K231" s="47">
        <v>35788429.869999997</v>
      </c>
      <c r="L231" s="47">
        <v>36878850.210000001</v>
      </c>
      <c r="M231" s="47">
        <v>38001980.579999998</v>
      </c>
    </row>
    <row r="232" spans="1:13" x14ac:dyDescent="0.25">
      <c r="A232" s="13" t="s">
        <v>386</v>
      </c>
      <c r="B232" s="85" t="s">
        <v>151</v>
      </c>
      <c r="C232" s="81">
        <v>19742545.18</v>
      </c>
      <c r="D232" s="82">
        <v>15540004.16</v>
      </c>
      <c r="E232" s="81">
        <v>15767335.130000001</v>
      </c>
      <c r="F232" s="81">
        <v>16477113.630000001</v>
      </c>
      <c r="G232" s="86">
        <v>16977320.399999999</v>
      </c>
      <c r="H232" s="46">
        <v>17133406.530000001</v>
      </c>
      <c r="I232" s="47">
        <v>17649889.870000001</v>
      </c>
      <c r="J232" s="47">
        <v>18312934.27</v>
      </c>
      <c r="K232" s="47">
        <v>18872683.890000001</v>
      </c>
      <c r="L232" s="47">
        <v>19047455.420000002</v>
      </c>
      <c r="M232" s="47">
        <v>19439171.460000001</v>
      </c>
    </row>
    <row r="233" spans="1:13" x14ac:dyDescent="0.25">
      <c r="A233" s="13" t="s">
        <v>387</v>
      </c>
      <c r="B233" s="85" t="s">
        <v>152</v>
      </c>
      <c r="C233" s="81">
        <v>1277084</v>
      </c>
      <c r="D233" s="82">
        <v>1419798</v>
      </c>
      <c r="E233" s="81">
        <v>1351970</v>
      </c>
      <c r="F233" s="81">
        <v>1282580</v>
      </c>
      <c r="G233" s="86">
        <v>1193555</v>
      </c>
      <c r="H233" s="46">
        <v>1121738</v>
      </c>
      <c r="I233" s="47">
        <v>1047942</v>
      </c>
      <c r="J233" s="47">
        <v>975218</v>
      </c>
      <c r="K233" s="47">
        <v>894373</v>
      </c>
      <c r="L233" s="47">
        <v>810215</v>
      </c>
      <c r="M233" s="47">
        <v>787587</v>
      </c>
    </row>
    <row r="234" spans="1:13" x14ac:dyDescent="0.25">
      <c r="A234" s="13" t="s">
        <v>269</v>
      </c>
      <c r="B234" s="85" t="s">
        <v>153</v>
      </c>
      <c r="C234" s="81">
        <v>14957876</v>
      </c>
      <c r="D234" s="82">
        <v>15407876</v>
      </c>
      <c r="E234" s="81">
        <v>15407876</v>
      </c>
      <c r="F234" s="81">
        <v>15407876</v>
      </c>
      <c r="G234" s="86">
        <v>15407876</v>
      </c>
      <c r="H234" s="46">
        <v>15407876</v>
      </c>
      <c r="I234" s="47">
        <v>15407876</v>
      </c>
      <c r="J234" s="47">
        <v>15407876</v>
      </c>
      <c r="K234" s="47">
        <v>15407876</v>
      </c>
      <c r="L234" s="47">
        <v>15407876</v>
      </c>
      <c r="M234" s="47">
        <v>15407876</v>
      </c>
    </row>
    <row r="235" spans="1:13" x14ac:dyDescent="0.25">
      <c r="A235" s="13" t="s">
        <v>388</v>
      </c>
      <c r="B235" s="85" t="s">
        <v>154</v>
      </c>
      <c r="C235" s="81">
        <v>6021721.2800000003</v>
      </c>
      <c r="D235" s="82">
        <v>6068451.8899999997</v>
      </c>
      <c r="E235" s="81">
        <v>6238210.1600000001</v>
      </c>
      <c r="F235" s="81">
        <v>6413121.0700000003</v>
      </c>
      <c r="G235" s="86">
        <v>6594128.6900000004</v>
      </c>
      <c r="H235" s="46">
        <v>6779381.4500000002</v>
      </c>
      <c r="I235" s="47">
        <v>6971032.1500000004</v>
      </c>
      <c r="J235" s="47">
        <v>7167237.6699999999</v>
      </c>
      <c r="K235" s="47">
        <v>7370159.7000000002</v>
      </c>
      <c r="L235" s="47">
        <v>7577964.9299999997</v>
      </c>
      <c r="M235" s="47">
        <v>7792824.3799999999</v>
      </c>
    </row>
    <row r="236" spans="1:13" x14ac:dyDescent="0.25">
      <c r="A236" s="13" t="s">
        <v>389</v>
      </c>
      <c r="B236" s="85" t="s">
        <v>155</v>
      </c>
      <c r="C236" s="81">
        <v>18937986.120000001</v>
      </c>
      <c r="D236" s="82">
        <v>19260628.879999999</v>
      </c>
      <c r="E236" s="81">
        <v>19884098.93</v>
      </c>
      <c r="F236" s="81">
        <v>20528018.239999998</v>
      </c>
      <c r="G236" s="86">
        <v>21193064.809999999</v>
      </c>
      <c r="H236" s="46">
        <v>21879939.32</v>
      </c>
      <c r="I236" s="47">
        <v>22589366</v>
      </c>
      <c r="J236" s="47">
        <v>23322093.309999999</v>
      </c>
      <c r="K236" s="47">
        <v>24078894.48</v>
      </c>
      <c r="L236" s="47">
        <v>24860568.920000002</v>
      </c>
      <c r="M236" s="47">
        <v>25667943.100000001</v>
      </c>
    </row>
    <row r="237" spans="1:13" hidden="1" x14ac:dyDescent="0.25">
      <c r="A237" s="13" t="s">
        <v>69</v>
      </c>
      <c r="B237" s="63"/>
      <c r="C237" s="57"/>
      <c r="D237" s="58"/>
      <c r="E237" s="57"/>
      <c r="F237" s="57"/>
      <c r="G237" s="59"/>
      <c r="H237" s="42"/>
      <c r="I237" s="29"/>
      <c r="J237" s="29"/>
      <c r="K237" s="29"/>
      <c r="L237" s="29"/>
      <c r="M237" s="29"/>
    </row>
    <row r="238" spans="1:13" ht="15.75" thickBot="1" x14ac:dyDescent="0.3">
      <c r="A238" s="13" t="s">
        <v>79</v>
      </c>
      <c r="B238" s="68" t="s">
        <v>116</v>
      </c>
      <c r="C238" s="69">
        <f>SUM(C230:C237)</f>
        <v>87978850.340000004</v>
      </c>
      <c r="D238" s="70">
        <f t="shared" ref="D238:M238" si="69">SUM(D230:D237)</f>
        <v>86007993.219999999</v>
      </c>
      <c r="E238" s="69">
        <f t="shared" si="69"/>
        <v>88495281.370000005</v>
      </c>
      <c r="F238" s="69">
        <f t="shared" si="69"/>
        <v>90867802.170000002</v>
      </c>
      <c r="G238" s="71">
        <f t="shared" si="69"/>
        <v>93098021.719999999</v>
      </c>
      <c r="H238" s="43">
        <f t="shared" si="69"/>
        <v>95023253.210000008</v>
      </c>
      <c r="I238" s="31">
        <f t="shared" si="69"/>
        <v>97364900.920000002</v>
      </c>
      <c r="J238" s="31">
        <f t="shared" si="69"/>
        <v>99911949.780000001</v>
      </c>
      <c r="K238" s="31">
        <f t="shared" si="69"/>
        <v>102412416.94</v>
      </c>
      <c r="L238" s="31">
        <f t="shared" si="69"/>
        <v>104582930.48</v>
      </c>
      <c r="M238" s="31">
        <f t="shared" si="69"/>
        <v>107097382.51999998</v>
      </c>
    </row>
    <row r="239" spans="1:13" ht="15.75" thickTop="1" x14ac:dyDescent="0.25">
      <c r="A239" s="13" t="s">
        <v>45</v>
      </c>
      <c r="B239" s="94" t="s">
        <v>106</v>
      </c>
      <c r="C239" s="95">
        <f t="shared" ref="C239:M239" si="70">C229-C238</f>
        <v>2732596.5200000107</v>
      </c>
      <c r="D239" s="95">
        <f t="shared" si="70"/>
        <v>2235097.7700000107</v>
      </c>
      <c r="E239" s="95">
        <f t="shared" si="70"/>
        <v>1898158.2599999905</v>
      </c>
      <c r="F239" s="95">
        <f t="shared" si="70"/>
        <v>2343728.5900000036</v>
      </c>
      <c r="G239" s="96">
        <f t="shared" si="70"/>
        <v>3254446.4200000018</v>
      </c>
      <c r="H239" s="50">
        <f t="shared" si="70"/>
        <v>4324260.3199999928</v>
      </c>
      <c r="I239" s="51">
        <f t="shared" si="70"/>
        <v>5302252.8699999899</v>
      </c>
      <c r="J239" s="51">
        <f t="shared" si="70"/>
        <v>6059194.3900000155</v>
      </c>
      <c r="K239" s="51">
        <f t="shared" si="70"/>
        <v>7114741.8100000173</v>
      </c>
      <c r="L239" s="51">
        <f t="shared" si="70"/>
        <v>8491182.2699999958</v>
      </c>
      <c r="M239" s="51">
        <f t="shared" si="70"/>
        <v>9785978.0600000322</v>
      </c>
    </row>
    <row r="240" spans="1:13" x14ac:dyDescent="0.25">
      <c r="A240" s="13" t="s">
        <v>206</v>
      </c>
      <c r="B240" s="90" t="s">
        <v>74</v>
      </c>
      <c r="C240" s="91"/>
      <c r="D240" s="92"/>
      <c r="E240" s="91"/>
      <c r="F240" s="91"/>
      <c r="G240" s="93"/>
      <c r="H240" s="42"/>
      <c r="I240" s="29"/>
      <c r="J240" s="29"/>
      <c r="K240" s="29"/>
      <c r="L240" s="29"/>
      <c r="M240" s="29"/>
    </row>
    <row r="241" spans="1:13" x14ac:dyDescent="0.25">
      <c r="A241" s="13" t="s">
        <v>390</v>
      </c>
      <c r="B241" s="85" t="s">
        <v>156</v>
      </c>
      <c r="C241" s="81">
        <v>55218238</v>
      </c>
      <c r="D241" s="82">
        <v>12578165</v>
      </c>
      <c r="E241" s="81">
        <v>4357340</v>
      </c>
      <c r="F241" s="81">
        <v>1861312</v>
      </c>
      <c r="G241" s="86">
        <v>1865428</v>
      </c>
      <c r="H241" s="46">
        <v>1869688</v>
      </c>
      <c r="I241" s="47">
        <v>1874092</v>
      </c>
      <c r="J241" s="47">
        <v>1878652</v>
      </c>
      <c r="K241" s="47">
        <v>1880128</v>
      </c>
      <c r="L241" s="47">
        <v>1884904</v>
      </c>
      <c r="M241" s="47">
        <v>1889836</v>
      </c>
    </row>
    <row r="242" spans="1:13" hidden="1" x14ac:dyDescent="0.25">
      <c r="A242" s="13" t="s">
        <v>43</v>
      </c>
      <c r="B242" s="101"/>
      <c r="C242" s="102"/>
      <c r="D242" s="103"/>
      <c r="E242" s="102"/>
      <c r="F242" s="102"/>
      <c r="G242" s="104"/>
      <c r="H242" s="42"/>
      <c r="I242" s="29"/>
      <c r="J242" s="29"/>
      <c r="K242" s="29"/>
      <c r="L242" s="29"/>
      <c r="M242" s="29"/>
    </row>
    <row r="243" spans="1:13" ht="15.75" thickBot="1" x14ac:dyDescent="0.3">
      <c r="A243" s="13" t="s">
        <v>43</v>
      </c>
      <c r="B243" s="72" t="s">
        <v>107</v>
      </c>
      <c r="C243" s="73">
        <f>SUM(C239:C242)</f>
        <v>57950834.520000011</v>
      </c>
      <c r="D243" s="73">
        <f t="shared" ref="D243:M243" si="71">SUM(D239:D242)</f>
        <v>14813262.770000011</v>
      </c>
      <c r="E243" s="73">
        <f t="shared" si="71"/>
        <v>6255498.2599999905</v>
      </c>
      <c r="F243" s="73">
        <f t="shared" si="71"/>
        <v>4205040.5900000036</v>
      </c>
      <c r="G243" s="74">
        <f t="shared" si="71"/>
        <v>5119874.4200000018</v>
      </c>
      <c r="H243" s="50">
        <f t="shared" si="71"/>
        <v>6193948.3199999928</v>
      </c>
      <c r="I243" s="51">
        <f t="shared" si="71"/>
        <v>7176344.8699999899</v>
      </c>
      <c r="J243" s="51">
        <f t="shared" si="71"/>
        <v>7937846.3900000155</v>
      </c>
      <c r="K243" s="51">
        <f t="shared" si="71"/>
        <v>8994869.8100000173</v>
      </c>
      <c r="L243" s="51">
        <f t="shared" si="71"/>
        <v>10376086.269999996</v>
      </c>
      <c r="M243" s="51">
        <f t="shared" si="71"/>
        <v>11675814.060000032</v>
      </c>
    </row>
    <row r="244" spans="1:13" ht="16.5" thickTop="1" thickBot="1" x14ac:dyDescent="0.3">
      <c r="A244" s="13" t="s">
        <v>79</v>
      </c>
      <c r="B244" s="38"/>
      <c r="C244" s="39"/>
      <c r="D244" s="39"/>
      <c r="E244" s="39"/>
      <c r="F244" s="39"/>
      <c r="G244" s="39"/>
      <c r="H244" s="35"/>
      <c r="I244" s="35"/>
      <c r="J244" s="35"/>
      <c r="K244" s="35"/>
      <c r="L244" s="35"/>
      <c r="M244" s="35"/>
    </row>
    <row r="245" spans="1:13" ht="26.25" thickTop="1" x14ac:dyDescent="0.25">
      <c r="A245" s="13" t="s">
        <v>45</v>
      </c>
      <c r="B245" s="87" t="s">
        <v>255</v>
      </c>
      <c r="C245" s="88" t="str">
        <f>LEFT(xlvar.NXTBUD.DESCRLONG,7)&amp;" Original"</f>
        <v>2021/22 Original</v>
      </c>
      <c r="D245" s="88" t="str">
        <f>LEFT(xlvar.NXTBUD.DESCRLONG,7)</f>
        <v>2021/22</v>
      </c>
      <c r="E245" s="88" t="str">
        <f t="shared" ref="E245:M245" si="72">LEFT(D245,4)+1&amp;"/"&amp;RIGHT(D245,2)+1</f>
        <v>2022/23</v>
      </c>
      <c r="F245" s="88" t="str">
        <f t="shared" si="72"/>
        <v>2023/24</v>
      </c>
      <c r="G245" s="89" t="str">
        <f t="shared" si="72"/>
        <v>2024/25</v>
      </c>
      <c r="H245" s="48" t="str">
        <f t="shared" si="72"/>
        <v>2025/26</v>
      </c>
      <c r="I245" s="49" t="str">
        <f t="shared" si="72"/>
        <v>2026/27</v>
      </c>
      <c r="J245" s="49" t="str">
        <f t="shared" si="72"/>
        <v>2027/28</v>
      </c>
      <c r="K245" s="49" t="str">
        <f t="shared" si="72"/>
        <v>2028/29</v>
      </c>
      <c r="L245" s="49" t="str">
        <f t="shared" si="72"/>
        <v>2029/30</v>
      </c>
      <c r="M245" s="49" t="str">
        <f t="shared" si="72"/>
        <v>2030/31</v>
      </c>
    </row>
    <row r="246" spans="1:13" x14ac:dyDescent="0.25">
      <c r="A246" s="13" t="s">
        <v>206</v>
      </c>
      <c r="B246" s="90" t="s">
        <v>137</v>
      </c>
      <c r="C246" s="91"/>
      <c r="D246" s="92"/>
      <c r="E246" s="91"/>
      <c r="F246" s="91"/>
      <c r="G246" s="93"/>
      <c r="H246" s="42"/>
      <c r="I246" s="29"/>
      <c r="J246" s="29"/>
      <c r="K246" s="29"/>
      <c r="L246" s="29"/>
      <c r="M246" s="29"/>
    </row>
    <row r="247" spans="1:13" x14ac:dyDescent="0.25">
      <c r="A247" s="13" t="s">
        <v>391</v>
      </c>
      <c r="B247" s="85" t="s">
        <v>153</v>
      </c>
      <c r="C247" s="81">
        <v>14957876</v>
      </c>
      <c r="D247" s="82">
        <v>15407876</v>
      </c>
      <c r="E247" s="81">
        <v>15407876</v>
      </c>
      <c r="F247" s="81">
        <v>15407876</v>
      </c>
      <c r="G247" s="86">
        <v>15407876</v>
      </c>
      <c r="H247" s="46">
        <v>15407876</v>
      </c>
      <c r="I247" s="47">
        <v>15407876</v>
      </c>
      <c r="J247" s="47">
        <v>15407876</v>
      </c>
      <c r="K247" s="47">
        <v>15407876</v>
      </c>
      <c r="L247" s="47">
        <v>15407876</v>
      </c>
      <c r="M247" s="47">
        <v>15407876</v>
      </c>
    </row>
    <row r="248" spans="1:13" hidden="1" x14ac:dyDescent="0.25">
      <c r="A248" s="13" t="s">
        <v>79</v>
      </c>
      <c r="B248" s="63"/>
      <c r="C248" s="57"/>
      <c r="D248" s="58"/>
      <c r="E248" s="57"/>
      <c r="F248" s="57"/>
      <c r="G248" s="59"/>
      <c r="H248" s="42"/>
      <c r="I248" s="29"/>
      <c r="J248" s="29"/>
      <c r="K248" s="29"/>
      <c r="L248" s="29"/>
      <c r="M248" s="29"/>
    </row>
    <row r="249" spans="1:13" x14ac:dyDescent="0.25">
      <c r="A249" s="13" t="s">
        <v>72</v>
      </c>
      <c r="B249" s="64" t="str">
        <f>"Total "&amp;B246</f>
        <v>Total Non Cash</v>
      </c>
      <c r="C249" s="65">
        <f t="shared" ref="C249:M249" si="73">SUM(C246:C248)</f>
        <v>14957876</v>
      </c>
      <c r="D249" s="66">
        <f t="shared" si="73"/>
        <v>15407876</v>
      </c>
      <c r="E249" s="65">
        <f t="shared" si="73"/>
        <v>15407876</v>
      </c>
      <c r="F249" s="65">
        <f t="shared" si="73"/>
        <v>15407876</v>
      </c>
      <c r="G249" s="67">
        <f t="shared" si="73"/>
        <v>15407876</v>
      </c>
      <c r="H249" s="43">
        <f t="shared" si="73"/>
        <v>15407876</v>
      </c>
      <c r="I249" s="31">
        <f t="shared" si="73"/>
        <v>15407876</v>
      </c>
      <c r="J249" s="31">
        <f t="shared" si="73"/>
        <v>15407876</v>
      </c>
      <c r="K249" s="31">
        <f t="shared" si="73"/>
        <v>15407876</v>
      </c>
      <c r="L249" s="31">
        <f t="shared" si="73"/>
        <v>15407876</v>
      </c>
      <c r="M249" s="31">
        <f t="shared" si="73"/>
        <v>15407876</v>
      </c>
    </row>
    <row r="250" spans="1:13" x14ac:dyDescent="0.25">
      <c r="A250" s="13" t="s">
        <v>105</v>
      </c>
      <c r="B250" s="75" t="s">
        <v>75</v>
      </c>
      <c r="C250" s="61"/>
      <c r="D250" s="76"/>
      <c r="E250" s="61"/>
      <c r="F250" s="61"/>
      <c r="G250" s="62"/>
      <c r="H250" s="41"/>
      <c r="I250" s="30"/>
      <c r="J250" s="30"/>
      <c r="K250" s="30"/>
      <c r="L250" s="30"/>
      <c r="M250" s="30"/>
    </row>
    <row r="251" spans="1:13" x14ac:dyDescent="0.25">
      <c r="A251" s="13" t="s">
        <v>392</v>
      </c>
      <c r="B251" s="85" t="s">
        <v>140</v>
      </c>
      <c r="C251" s="81">
        <v>-122531918.63</v>
      </c>
      <c r="D251" s="82">
        <v>-50585059.509999998</v>
      </c>
      <c r="E251" s="81">
        <v>-40477994.390000001</v>
      </c>
      <c r="F251" s="81">
        <v>-23625443.109999999</v>
      </c>
      <c r="G251" s="86">
        <v>-14382103.939999999</v>
      </c>
      <c r="H251" s="46">
        <v>-17170978.760000002</v>
      </c>
      <c r="I251" s="47">
        <v>-17901069.489999998</v>
      </c>
      <c r="J251" s="47">
        <v>-19940390.100000001</v>
      </c>
      <c r="K251" s="47">
        <v>-23772702.620000001</v>
      </c>
      <c r="L251" s="47">
        <v>-18297393.140000001</v>
      </c>
      <c r="M251" s="47">
        <v>-15863319.83</v>
      </c>
    </row>
    <row r="252" spans="1:13" x14ac:dyDescent="0.25">
      <c r="A252" s="13" t="s">
        <v>393</v>
      </c>
      <c r="B252" s="85" t="s">
        <v>142</v>
      </c>
      <c r="C252" s="81">
        <v>522000</v>
      </c>
      <c r="D252" s="82">
        <v>355000</v>
      </c>
      <c r="E252" s="81">
        <v>320000</v>
      </c>
      <c r="F252" s="81">
        <v>320000</v>
      </c>
      <c r="G252" s="86">
        <v>320000</v>
      </c>
      <c r="H252" s="46">
        <v>320000</v>
      </c>
      <c r="I252" s="47">
        <v>320000</v>
      </c>
      <c r="J252" s="47">
        <v>320000</v>
      </c>
      <c r="K252" s="47">
        <v>320000</v>
      </c>
      <c r="L252" s="47">
        <v>320000</v>
      </c>
      <c r="M252" s="47">
        <v>320000</v>
      </c>
    </row>
    <row r="253" spans="1:13" hidden="1" x14ac:dyDescent="0.25">
      <c r="A253" s="13" t="s">
        <v>43</v>
      </c>
      <c r="B253" s="63"/>
      <c r="C253" s="57"/>
      <c r="D253" s="58"/>
      <c r="E253" s="57"/>
      <c r="F253" s="57"/>
      <c r="G253" s="59"/>
      <c r="H253" s="42"/>
      <c r="I253" s="29"/>
      <c r="J253" s="29"/>
      <c r="K253" s="29"/>
      <c r="L253" s="29"/>
      <c r="M253" s="29"/>
    </row>
    <row r="254" spans="1:13" x14ac:dyDescent="0.25">
      <c r="A254" s="13" t="s">
        <v>72</v>
      </c>
      <c r="B254" s="64" t="str">
        <f>"Total "&amp;B250</f>
        <v>Total Investing Fund Flows</v>
      </c>
      <c r="C254" s="65">
        <f t="shared" ref="C254:M254" si="74">SUM(C251:C253)</f>
        <v>-122009918.63</v>
      </c>
      <c r="D254" s="66">
        <f t="shared" si="74"/>
        <v>-50230059.509999998</v>
      </c>
      <c r="E254" s="65">
        <f t="shared" si="74"/>
        <v>-40157994.390000001</v>
      </c>
      <c r="F254" s="65">
        <f t="shared" si="74"/>
        <v>-23305443.109999999</v>
      </c>
      <c r="G254" s="67">
        <f t="shared" si="74"/>
        <v>-14062103.939999999</v>
      </c>
      <c r="H254" s="43">
        <f t="shared" si="74"/>
        <v>-16850978.760000002</v>
      </c>
      <c r="I254" s="31">
        <f t="shared" si="74"/>
        <v>-17581069.489999998</v>
      </c>
      <c r="J254" s="31">
        <f t="shared" si="74"/>
        <v>-19620390.100000001</v>
      </c>
      <c r="K254" s="31">
        <f t="shared" si="74"/>
        <v>-23452702.620000001</v>
      </c>
      <c r="L254" s="31">
        <f t="shared" si="74"/>
        <v>-17977393.140000001</v>
      </c>
      <c r="M254" s="31">
        <f t="shared" si="74"/>
        <v>-15543319.83</v>
      </c>
    </row>
    <row r="255" spans="1:13" x14ac:dyDescent="0.25">
      <c r="A255" s="13" t="s">
        <v>45</v>
      </c>
      <c r="B255" s="75" t="s">
        <v>77</v>
      </c>
      <c r="C255" s="61"/>
      <c r="D255" s="76"/>
      <c r="E255" s="61"/>
      <c r="F255" s="61"/>
      <c r="G255" s="62"/>
      <c r="H255" s="41"/>
      <c r="I255" s="30"/>
      <c r="J255" s="30"/>
      <c r="K255" s="30"/>
      <c r="L255" s="30"/>
      <c r="M255" s="30"/>
    </row>
    <row r="256" spans="1:13" x14ac:dyDescent="0.25">
      <c r="A256" s="13" t="s">
        <v>394</v>
      </c>
      <c r="B256" s="85" t="s">
        <v>157</v>
      </c>
      <c r="C256" s="81">
        <v>-1651712</v>
      </c>
      <c r="D256" s="82">
        <v>-3079972</v>
      </c>
      <c r="E256" s="81">
        <v>-2959840</v>
      </c>
      <c r="F256" s="81">
        <v>-2827799</v>
      </c>
      <c r="G256" s="86">
        <v>-2817692</v>
      </c>
      <c r="H256" s="46">
        <v>-2594361</v>
      </c>
      <c r="I256" s="47">
        <v>-2666846</v>
      </c>
      <c r="J256" s="47">
        <v>-2738230</v>
      </c>
      <c r="K256" s="47">
        <v>-2817711</v>
      </c>
      <c r="L256" s="47">
        <v>-2900476</v>
      </c>
      <c r="M256" s="47">
        <v>-2921682</v>
      </c>
    </row>
    <row r="257" spans="1:13" x14ac:dyDescent="0.25">
      <c r="A257" s="13" t="s">
        <v>395</v>
      </c>
      <c r="B257" s="85" t="s">
        <v>158</v>
      </c>
      <c r="C257" s="81">
        <v>25480000</v>
      </c>
      <c r="D257" s="82">
        <v>2000000</v>
      </c>
      <c r="E257" s="81">
        <v>2000000</v>
      </c>
      <c r="F257" s="81">
        <v>0</v>
      </c>
      <c r="G257" s="86">
        <v>0</v>
      </c>
      <c r="H257" s="46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</row>
    <row r="258" spans="1:13" hidden="1" x14ac:dyDescent="0.25">
      <c r="A258" s="13" t="s">
        <v>69</v>
      </c>
      <c r="B258" s="63"/>
      <c r="C258" s="57"/>
      <c r="D258" s="58"/>
      <c r="E258" s="57"/>
      <c r="F258" s="57"/>
      <c r="G258" s="59"/>
      <c r="H258" s="42"/>
      <c r="I258" s="29"/>
      <c r="J258" s="29"/>
      <c r="K258" s="29"/>
      <c r="L258" s="29"/>
      <c r="M258" s="29"/>
    </row>
    <row r="259" spans="1:13" ht="15.75" thickBot="1" x14ac:dyDescent="0.3">
      <c r="A259" s="13" t="s">
        <v>43</v>
      </c>
      <c r="B259" s="68" t="str">
        <f>"Total "&amp;B255</f>
        <v>Total Financing Fund Flows</v>
      </c>
      <c r="C259" s="69">
        <f t="shared" ref="C259:M259" si="75">SUM(C256:C258)</f>
        <v>23828288</v>
      </c>
      <c r="D259" s="70">
        <f t="shared" si="75"/>
        <v>-1079972</v>
      </c>
      <c r="E259" s="69">
        <f t="shared" si="75"/>
        <v>-959840</v>
      </c>
      <c r="F259" s="69">
        <f t="shared" si="75"/>
        <v>-2827799</v>
      </c>
      <c r="G259" s="79">
        <f t="shared" si="75"/>
        <v>-2817692</v>
      </c>
      <c r="H259" s="43">
        <f t="shared" si="75"/>
        <v>-2594361</v>
      </c>
      <c r="I259" s="31">
        <f t="shared" si="75"/>
        <v>-2666846</v>
      </c>
      <c r="J259" s="31">
        <f t="shared" si="75"/>
        <v>-2738230</v>
      </c>
      <c r="K259" s="31">
        <f t="shared" si="75"/>
        <v>-2817711</v>
      </c>
      <c r="L259" s="31">
        <f t="shared" si="75"/>
        <v>-2900476</v>
      </c>
      <c r="M259" s="31">
        <f t="shared" si="75"/>
        <v>-2921682</v>
      </c>
    </row>
    <row r="260" spans="1:13" ht="15.75" thickTop="1" x14ac:dyDescent="0.25">
      <c r="A260" s="13" t="s">
        <v>72</v>
      </c>
      <c r="B260" s="94" t="s">
        <v>108</v>
      </c>
      <c r="C260" s="95">
        <f t="shared" ref="C260:M260" si="76">C243+C249+C254+C259</f>
        <v>-25272920.109999985</v>
      </c>
      <c r="D260" s="95">
        <f t="shared" si="76"/>
        <v>-21088892.739999987</v>
      </c>
      <c r="E260" s="95">
        <f t="shared" si="76"/>
        <v>-19454460.13000001</v>
      </c>
      <c r="F260" s="95">
        <f t="shared" si="76"/>
        <v>-6520325.5199999958</v>
      </c>
      <c r="G260" s="96">
        <f t="shared" si="76"/>
        <v>3647954.4800000023</v>
      </c>
      <c r="H260" s="50">
        <f t="shared" si="76"/>
        <v>2156484.5599999912</v>
      </c>
      <c r="I260" s="51">
        <f t="shared" si="76"/>
        <v>2336305.3799999915</v>
      </c>
      <c r="J260" s="51">
        <f t="shared" si="76"/>
        <v>987102.29000001401</v>
      </c>
      <c r="K260" s="51">
        <f t="shared" si="76"/>
        <v>-1867667.8099999838</v>
      </c>
      <c r="L260" s="51">
        <f t="shared" si="76"/>
        <v>4906093.1299999952</v>
      </c>
      <c r="M260" s="51">
        <f t="shared" si="76"/>
        <v>8618688.2300000321</v>
      </c>
    </row>
    <row r="261" spans="1:13" x14ac:dyDescent="0.25">
      <c r="A261" s="13" t="s">
        <v>45</v>
      </c>
      <c r="B261" s="97" t="s">
        <v>78</v>
      </c>
      <c r="C261" s="98"/>
      <c r="D261" s="99"/>
      <c r="E261" s="98"/>
      <c r="F261" s="98"/>
      <c r="G261" s="100"/>
      <c r="H261" s="41"/>
      <c r="I261" s="30"/>
      <c r="J261" s="30"/>
      <c r="K261" s="30"/>
      <c r="L261" s="30"/>
      <c r="M261" s="30"/>
    </row>
    <row r="262" spans="1:13" x14ac:dyDescent="0.25">
      <c r="A262" s="13" t="s">
        <v>396</v>
      </c>
      <c r="B262" s="85" t="s">
        <v>159</v>
      </c>
      <c r="C262" s="81">
        <v>-1279424.8799999999</v>
      </c>
      <c r="D262" s="82">
        <v>-736689.96</v>
      </c>
      <c r="E262" s="81">
        <v>-802190</v>
      </c>
      <c r="F262" s="81">
        <v>-801690</v>
      </c>
      <c r="G262" s="86">
        <v>-737190</v>
      </c>
      <c r="H262" s="46">
        <v>-806690</v>
      </c>
      <c r="I262" s="47">
        <v>-807190</v>
      </c>
      <c r="J262" s="47">
        <v>-806690</v>
      </c>
      <c r="K262" s="47">
        <v>-737190</v>
      </c>
      <c r="L262" s="47">
        <v>-811690</v>
      </c>
      <c r="M262" s="47">
        <v>-812190</v>
      </c>
    </row>
    <row r="263" spans="1:13" x14ac:dyDescent="0.25">
      <c r="A263" s="13" t="s">
        <v>397</v>
      </c>
      <c r="B263" s="85" t="s">
        <v>160</v>
      </c>
      <c r="C263" s="81">
        <v>-3162600</v>
      </c>
      <c r="D263" s="82">
        <v>-3417500.04</v>
      </c>
      <c r="E263" s="81">
        <v>-3417500</v>
      </c>
      <c r="F263" s="81">
        <v>-3417500</v>
      </c>
      <c r="G263" s="86">
        <v>-3417500</v>
      </c>
      <c r="H263" s="46">
        <v>-3417500</v>
      </c>
      <c r="I263" s="47">
        <v>-3417500</v>
      </c>
      <c r="J263" s="47">
        <v>-3417500</v>
      </c>
      <c r="K263" s="47">
        <v>-3417500</v>
      </c>
      <c r="L263" s="47">
        <v>-3417500</v>
      </c>
      <c r="M263" s="47">
        <v>-3417500</v>
      </c>
    </row>
    <row r="264" spans="1:13" x14ac:dyDescent="0.25">
      <c r="A264" s="13" t="s">
        <v>398</v>
      </c>
      <c r="B264" s="85" t="s">
        <v>161</v>
      </c>
      <c r="C264" s="81">
        <v>-3990000</v>
      </c>
      <c r="D264" s="82">
        <v>-80000.039999999994</v>
      </c>
      <c r="E264" s="81">
        <v>-90000</v>
      </c>
      <c r="F264" s="81">
        <v>-80000</v>
      </c>
      <c r="G264" s="86">
        <v>-90000</v>
      </c>
      <c r="H264" s="46">
        <v>-80000</v>
      </c>
      <c r="I264" s="47">
        <v>-90000</v>
      </c>
      <c r="J264" s="47">
        <v>-80000</v>
      </c>
      <c r="K264" s="47">
        <v>-90000</v>
      </c>
      <c r="L264" s="47">
        <v>-80000</v>
      </c>
      <c r="M264" s="47">
        <v>-80000</v>
      </c>
    </row>
    <row r="265" spans="1:13" x14ac:dyDescent="0.25">
      <c r="A265" s="13" t="s">
        <v>399</v>
      </c>
      <c r="B265" s="85" t="s">
        <v>162</v>
      </c>
      <c r="C265" s="81">
        <v>11843595.48</v>
      </c>
      <c r="D265" s="82">
        <v>4374022.92</v>
      </c>
      <c r="E265" s="81">
        <v>963394</v>
      </c>
      <c r="F265" s="81">
        <v>468738</v>
      </c>
      <c r="G265" s="86">
        <v>594066</v>
      </c>
      <c r="H265" s="46">
        <v>469404</v>
      </c>
      <c r="I265" s="47">
        <v>464752</v>
      </c>
      <c r="J265" s="47">
        <v>470110</v>
      </c>
      <c r="K265" s="47">
        <v>675479</v>
      </c>
      <c r="L265" s="47">
        <v>465859</v>
      </c>
      <c r="M265" s="47">
        <v>466250</v>
      </c>
    </row>
    <row r="266" spans="1:13" x14ac:dyDescent="0.25">
      <c r="A266" s="13" t="s">
        <v>400</v>
      </c>
      <c r="B266" s="85" t="s">
        <v>163</v>
      </c>
      <c r="C266" s="81">
        <v>9126308.1600000001</v>
      </c>
      <c r="D266" s="82">
        <v>6207543.8399999999</v>
      </c>
      <c r="E266" s="81">
        <v>1863877</v>
      </c>
      <c r="F266" s="81">
        <v>1138877</v>
      </c>
      <c r="G266" s="86">
        <v>1323877</v>
      </c>
      <c r="H266" s="46">
        <v>833877</v>
      </c>
      <c r="I266" s="47">
        <v>823877</v>
      </c>
      <c r="J266" s="47">
        <v>1023877</v>
      </c>
      <c r="K266" s="47">
        <v>823877</v>
      </c>
      <c r="L266" s="47">
        <v>823877</v>
      </c>
      <c r="M266" s="47">
        <v>823877</v>
      </c>
    </row>
    <row r="267" spans="1:13" x14ac:dyDescent="0.25">
      <c r="A267" s="13" t="s">
        <v>401</v>
      </c>
      <c r="B267" s="85" t="s">
        <v>164</v>
      </c>
      <c r="C267" s="81">
        <v>11907736.199999999</v>
      </c>
      <c r="D267" s="82">
        <v>7537479</v>
      </c>
      <c r="E267" s="81">
        <v>2618948</v>
      </c>
      <c r="F267" s="81">
        <v>340000</v>
      </c>
      <c r="G267" s="86">
        <v>80000</v>
      </c>
      <c r="H267" s="46">
        <v>90000</v>
      </c>
      <c r="I267" s="47">
        <v>80000</v>
      </c>
      <c r="J267" s="47">
        <v>90000</v>
      </c>
      <c r="K267" s="47">
        <v>80000</v>
      </c>
      <c r="L267" s="47">
        <v>90000</v>
      </c>
      <c r="M267" s="47">
        <v>90000</v>
      </c>
    </row>
    <row r="268" spans="1:13" hidden="1" x14ac:dyDescent="0.25">
      <c r="A268" s="13" t="s">
        <v>69</v>
      </c>
      <c r="B268" s="63"/>
      <c r="C268" s="57"/>
      <c r="D268" s="58"/>
      <c r="E268" s="57"/>
      <c r="F268" s="57"/>
      <c r="G268" s="59"/>
      <c r="H268" s="42"/>
      <c r="I268" s="29"/>
      <c r="J268" s="29"/>
      <c r="K268" s="29"/>
      <c r="L268" s="29"/>
      <c r="M268" s="29"/>
    </row>
    <row r="269" spans="1:13" ht="15.75" thickBot="1" x14ac:dyDescent="0.3">
      <c r="A269" s="13" t="s">
        <v>43</v>
      </c>
      <c r="B269" s="68" t="str">
        <f>"Total "&amp;B261</f>
        <v>Total Reserve Movements</v>
      </c>
      <c r="C269" s="69">
        <f t="shared" ref="C269:M269" si="77">SUM(C262:C268)</f>
        <v>24445614.960000001</v>
      </c>
      <c r="D269" s="70">
        <f t="shared" si="77"/>
        <v>13884855.719999999</v>
      </c>
      <c r="E269" s="69">
        <f t="shared" si="77"/>
        <v>1136529</v>
      </c>
      <c r="F269" s="69">
        <f t="shared" si="77"/>
        <v>-2351575</v>
      </c>
      <c r="G269" s="71">
        <f t="shared" si="77"/>
        <v>-2246747</v>
      </c>
      <c r="H269" s="43">
        <f t="shared" si="77"/>
        <v>-2910909</v>
      </c>
      <c r="I269" s="31">
        <f t="shared" si="77"/>
        <v>-2946061</v>
      </c>
      <c r="J269" s="31">
        <f t="shared" si="77"/>
        <v>-2720203</v>
      </c>
      <c r="K269" s="31">
        <f t="shared" si="77"/>
        <v>-2665334</v>
      </c>
      <c r="L269" s="31">
        <f t="shared" si="77"/>
        <v>-2929454</v>
      </c>
      <c r="M269" s="31">
        <f t="shared" si="77"/>
        <v>-2929563</v>
      </c>
    </row>
    <row r="270" spans="1:13" ht="15.75" thickTop="1" x14ac:dyDescent="0.25">
      <c r="B270" s="77" t="s">
        <v>109</v>
      </c>
      <c r="C270" s="78">
        <f t="shared" ref="C270:M270" si="78">C260+C269</f>
        <v>-827305.14999998361</v>
      </c>
      <c r="D270" s="78">
        <f t="shared" si="78"/>
        <v>-7204037.0199999884</v>
      </c>
      <c r="E270" s="78">
        <f t="shared" si="78"/>
        <v>-18317931.13000001</v>
      </c>
      <c r="F270" s="78">
        <f t="shared" si="78"/>
        <v>-8871900.5199999958</v>
      </c>
      <c r="G270" s="78">
        <f t="shared" si="78"/>
        <v>1401207.4800000023</v>
      </c>
      <c r="H270" s="50">
        <f t="shared" si="78"/>
        <v>-754424.44000000879</v>
      </c>
      <c r="I270" s="51">
        <f t="shared" si="78"/>
        <v>-609755.62000000849</v>
      </c>
      <c r="J270" s="51">
        <f t="shared" si="78"/>
        <v>-1733100.709999986</v>
      </c>
      <c r="K270" s="51">
        <f t="shared" si="78"/>
        <v>-4533001.8099999838</v>
      </c>
      <c r="L270" s="51">
        <f t="shared" si="78"/>
        <v>1976639.1299999952</v>
      </c>
      <c r="M270" s="51">
        <f t="shared" si="78"/>
        <v>5689125.2300000321</v>
      </c>
    </row>
  </sheetData>
  <hyperlinks>
    <hyperlink ref="B12" location="'PJIN 3pc wages'!B12" tooltip="Click to drilldown" display="'PJIN 3pc wages'!B12" xr:uid="{00000000-0004-0000-0C00-000000000000}"/>
    <hyperlink ref="C12" location="'PJIN 3pc wages'!C12" tooltip="Click to drilldown" display="'PJIN 3pc wages'!C12" xr:uid="{00000000-0004-0000-0C00-000001000000}"/>
    <hyperlink ref="D12" location="'PJIN 3pc wages'!D12" tooltip="Click to drilldown" display="'PJIN 3pc wages'!D12" xr:uid="{00000000-0004-0000-0C00-000002000000}"/>
    <hyperlink ref="E12" location="'PJIN 3pc wages'!E12" tooltip="Click to drilldown" display="'PJIN 3pc wages'!E12" xr:uid="{00000000-0004-0000-0C00-000003000000}"/>
    <hyperlink ref="F12" location="'PJIN 3pc wages'!F12" tooltip="Click to drilldown" display="'PJIN 3pc wages'!F12" xr:uid="{00000000-0004-0000-0C00-000004000000}"/>
    <hyperlink ref="G12" location="'PJIN 3pc wages'!G12" tooltip="Click to drilldown" display="'PJIN 3pc wages'!G12" xr:uid="{00000000-0004-0000-0C00-000005000000}"/>
    <hyperlink ref="H12" location="'PJIN 3pc wages'!H12" tooltip="Click to drilldown" display="'PJIN 3pc wages'!H12" xr:uid="{00000000-0004-0000-0C00-000006000000}"/>
    <hyperlink ref="I12" location="'PJIN 3pc wages'!I12" tooltip="Click to drilldown" display="'PJIN 3pc wages'!I12" xr:uid="{00000000-0004-0000-0C00-000007000000}"/>
    <hyperlink ref="J12" location="'PJIN 3pc wages'!J12" tooltip="Click to drilldown" display="'PJIN 3pc wages'!J12" xr:uid="{00000000-0004-0000-0C00-000008000000}"/>
    <hyperlink ref="K12" location="'PJIN 3pc wages'!K12" tooltip="Click to drilldown" display="'PJIN 3pc wages'!K12" xr:uid="{00000000-0004-0000-0C00-000009000000}"/>
    <hyperlink ref="L12" location="'PJIN 3pc wages'!L12" tooltip="Click to drilldown" display="'PJIN 3pc wages'!L12" xr:uid="{00000000-0004-0000-0C00-00000A000000}"/>
    <hyperlink ref="M12" location="'PJIN 3pc wages'!M12" tooltip="Click to drilldown" display="'PJIN 3pc wages'!M12" xr:uid="{00000000-0004-0000-0C00-00000B000000}"/>
    <hyperlink ref="B13" location="'PJIN 3pc wages'!B13" tooltip="Click to drilldown" display="'PJIN 3pc wages'!B13" xr:uid="{00000000-0004-0000-0C00-00000C000000}"/>
    <hyperlink ref="C13" location="'PJIN 3pc wages'!C13" tooltip="Click to drilldown" display="'PJIN 3pc wages'!C13" xr:uid="{00000000-0004-0000-0C00-00000D000000}"/>
    <hyperlink ref="D13" location="'PJIN 3pc wages'!D13" tooltip="Click to drilldown" display="'PJIN 3pc wages'!D13" xr:uid="{00000000-0004-0000-0C00-00000E000000}"/>
    <hyperlink ref="E13" location="'PJIN 3pc wages'!E13" tooltip="Click to drilldown" display="'PJIN 3pc wages'!E13" xr:uid="{00000000-0004-0000-0C00-00000F000000}"/>
    <hyperlink ref="F13" location="'PJIN 3pc wages'!F13" tooltip="Click to drilldown" display="'PJIN 3pc wages'!F13" xr:uid="{00000000-0004-0000-0C00-000010000000}"/>
    <hyperlink ref="G13" location="'PJIN 3pc wages'!G13" tooltip="Click to drilldown" display="'PJIN 3pc wages'!G13" xr:uid="{00000000-0004-0000-0C00-000011000000}"/>
    <hyperlink ref="H13" location="'PJIN 3pc wages'!H13" tooltip="Click to drilldown" display="'PJIN 3pc wages'!H13" xr:uid="{00000000-0004-0000-0C00-000012000000}"/>
    <hyperlink ref="I13" location="'PJIN 3pc wages'!I13" tooltip="Click to drilldown" display="'PJIN 3pc wages'!I13" xr:uid="{00000000-0004-0000-0C00-000013000000}"/>
    <hyperlink ref="J13" location="'PJIN 3pc wages'!J13" tooltip="Click to drilldown" display="'PJIN 3pc wages'!J13" xr:uid="{00000000-0004-0000-0C00-000014000000}"/>
    <hyperlink ref="K13" location="'PJIN 3pc wages'!K13" tooltip="Click to drilldown" display="'PJIN 3pc wages'!K13" xr:uid="{00000000-0004-0000-0C00-000015000000}"/>
    <hyperlink ref="L13" location="'PJIN 3pc wages'!L13" tooltip="Click to drilldown" display="'PJIN 3pc wages'!L13" xr:uid="{00000000-0004-0000-0C00-000016000000}"/>
    <hyperlink ref="M13" location="'PJIN 3pc wages'!M13" tooltip="Click to drilldown" display="'PJIN 3pc wages'!M13" xr:uid="{00000000-0004-0000-0C00-000017000000}"/>
    <hyperlink ref="B14" location="'PJIN 3pc wages'!B14" tooltip="Click to drilldown" display="'PJIN 3pc wages'!B14" xr:uid="{00000000-0004-0000-0C00-000018000000}"/>
    <hyperlink ref="C14" location="'PJIN 3pc wages'!C14" tooltip="Click to drilldown" display="'PJIN 3pc wages'!C14" xr:uid="{00000000-0004-0000-0C00-000019000000}"/>
    <hyperlink ref="D14" location="'PJIN 3pc wages'!D14" tooltip="Click to drilldown" display="'PJIN 3pc wages'!D14" xr:uid="{00000000-0004-0000-0C00-00001A000000}"/>
    <hyperlink ref="E14" location="'PJIN 3pc wages'!E14" tooltip="Click to drilldown" display="'PJIN 3pc wages'!E14" xr:uid="{00000000-0004-0000-0C00-00001B000000}"/>
    <hyperlink ref="F14" location="'PJIN 3pc wages'!F14" tooltip="Click to drilldown" display="'PJIN 3pc wages'!F14" xr:uid="{00000000-0004-0000-0C00-00001C000000}"/>
    <hyperlink ref="G14" location="'PJIN 3pc wages'!G14" tooltip="Click to drilldown" display="'PJIN 3pc wages'!G14" xr:uid="{00000000-0004-0000-0C00-00001D000000}"/>
    <hyperlink ref="H14" location="'PJIN 3pc wages'!H14" tooltip="Click to drilldown" display="'PJIN 3pc wages'!H14" xr:uid="{00000000-0004-0000-0C00-00001E000000}"/>
    <hyperlink ref="I14" location="'PJIN 3pc wages'!I14" tooltip="Click to drilldown" display="'PJIN 3pc wages'!I14" xr:uid="{00000000-0004-0000-0C00-00001F000000}"/>
    <hyperlink ref="J14" location="'PJIN 3pc wages'!J14" tooltip="Click to drilldown" display="'PJIN 3pc wages'!J14" xr:uid="{00000000-0004-0000-0C00-000020000000}"/>
    <hyperlink ref="K14" location="'PJIN 3pc wages'!K14" tooltip="Click to drilldown" display="'PJIN 3pc wages'!K14" xr:uid="{00000000-0004-0000-0C00-000021000000}"/>
    <hyperlink ref="L14" location="'PJIN 3pc wages'!L14" tooltip="Click to drilldown" display="'PJIN 3pc wages'!L14" xr:uid="{00000000-0004-0000-0C00-000022000000}"/>
    <hyperlink ref="M14" location="'PJIN 3pc wages'!M14" tooltip="Click to drilldown" display="'PJIN 3pc wages'!M14" xr:uid="{00000000-0004-0000-0C00-000023000000}"/>
    <hyperlink ref="B15" location="'PJIN 3pc wages'!B15" tooltip="Click to drilldown" display="'PJIN 3pc wages'!B15" xr:uid="{00000000-0004-0000-0C00-000024000000}"/>
    <hyperlink ref="C15" location="'PJIN 3pc wages'!C15" tooltip="Click to drilldown" display="'PJIN 3pc wages'!C15" xr:uid="{00000000-0004-0000-0C00-000025000000}"/>
    <hyperlink ref="D15" location="'PJIN 3pc wages'!D15" tooltip="Click to drilldown" display="'PJIN 3pc wages'!D15" xr:uid="{00000000-0004-0000-0C00-000026000000}"/>
    <hyperlink ref="E15" location="'PJIN 3pc wages'!E15" tooltip="Click to drilldown" display="'PJIN 3pc wages'!E15" xr:uid="{00000000-0004-0000-0C00-000027000000}"/>
    <hyperlink ref="F15" location="'PJIN 3pc wages'!F15" tooltip="Click to drilldown" display="'PJIN 3pc wages'!F15" xr:uid="{00000000-0004-0000-0C00-000028000000}"/>
    <hyperlink ref="G15" location="'PJIN 3pc wages'!G15" tooltip="Click to drilldown" display="'PJIN 3pc wages'!G15" xr:uid="{00000000-0004-0000-0C00-000029000000}"/>
    <hyperlink ref="H15" location="'PJIN 3pc wages'!H15" tooltip="Click to drilldown" display="'PJIN 3pc wages'!H15" xr:uid="{00000000-0004-0000-0C00-00002A000000}"/>
    <hyperlink ref="I15" location="'PJIN 3pc wages'!I15" tooltip="Click to drilldown" display="'PJIN 3pc wages'!I15" xr:uid="{00000000-0004-0000-0C00-00002B000000}"/>
    <hyperlink ref="J15" location="'PJIN 3pc wages'!J15" tooltip="Click to drilldown" display="'PJIN 3pc wages'!J15" xr:uid="{00000000-0004-0000-0C00-00002C000000}"/>
    <hyperlink ref="K15" location="'PJIN 3pc wages'!K15" tooltip="Click to drilldown" display="'PJIN 3pc wages'!K15" xr:uid="{00000000-0004-0000-0C00-00002D000000}"/>
    <hyperlink ref="L15" location="'PJIN 3pc wages'!L15" tooltip="Click to drilldown" display="'PJIN 3pc wages'!L15" xr:uid="{00000000-0004-0000-0C00-00002E000000}"/>
    <hyperlink ref="M15" location="'PJIN 3pc wages'!M15" tooltip="Click to drilldown" display="'PJIN 3pc wages'!M15" xr:uid="{00000000-0004-0000-0C00-00002F000000}"/>
    <hyperlink ref="B16" location="'PJIN 3pc wages'!B16" tooltip="Click to drilldown" display="'PJIN 3pc wages'!B16" xr:uid="{00000000-0004-0000-0C00-000030000000}"/>
    <hyperlink ref="C16" location="'PJIN 3pc wages'!C16" tooltip="Click to drilldown" display="'PJIN 3pc wages'!C16" xr:uid="{00000000-0004-0000-0C00-000031000000}"/>
    <hyperlink ref="D16" location="'PJIN 3pc wages'!D16" tooltip="Click to drilldown" display="'PJIN 3pc wages'!D16" xr:uid="{00000000-0004-0000-0C00-000032000000}"/>
    <hyperlink ref="E16" location="'PJIN 3pc wages'!E16" tooltip="Click to drilldown" display="'PJIN 3pc wages'!E16" xr:uid="{00000000-0004-0000-0C00-000033000000}"/>
    <hyperlink ref="F16" location="'PJIN 3pc wages'!F16" tooltip="Click to drilldown" display="'PJIN 3pc wages'!F16" xr:uid="{00000000-0004-0000-0C00-000034000000}"/>
    <hyperlink ref="G16" location="'PJIN 3pc wages'!G16" tooltip="Click to drilldown" display="'PJIN 3pc wages'!G16" xr:uid="{00000000-0004-0000-0C00-000035000000}"/>
    <hyperlink ref="H16" location="'PJIN 3pc wages'!H16" tooltip="Click to drilldown" display="'PJIN 3pc wages'!H16" xr:uid="{00000000-0004-0000-0C00-000036000000}"/>
    <hyperlink ref="I16" location="'PJIN 3pc wages'!I16" tooltip="Click to drilldown" display="'PJIN 3pc wages'!I16" xr:uid="{00000000-0004-0000-0C00-000037000000}"/>
    <hyperlink ref="J16" location="'PJIN 3pc wages'!J16" tooltip="Click to drilldown" display="'PJIN 3pc wages'!J16" xr:uid="{00000000-0004-0000-0C00-000038000000}"/>
    <hyperlink ref="K16" location="'PJIN 3pc wages'!K16" tooltip="Click to drilldown" display="'PJIN 3pc wages'!K16" xr:uid="{00000000-0004-0000-0C00-000039000000}"/>
    <hyperlink ref="L16" location="'PJIN 3pc wages'!L16" tooltip="Click to drilldown" display="'PJIN 3pc wages'!L16" xr:uid="{00000000-0004-0000-0C00-00003A000000}"/>
    <hyperlink ref="M16" location="'PJIN 3pc wages'!M16" tooltip="Click to drilldown" display="'PJIN 3pc wages'!M16" xr:uid="{00000000-0004-0000-0C00-00003B000000}"/>
    <hyperlink ref="B17" location="'PJIN 3pc wages'!B17" tooltip="Click to drilldown" display="'PJIN 3pc wages'!B17" xr:uid="{00000000-0004-0000-0C00-00003C000000}"/>
    <hyperlink ref="C17" location="'PJIN 3pc wages'!C17" tooltip="Click to drilldown" display="'PJIN 3pc wages'!C17" xr:uid="{00000000-0004-0000-0C00-00003D000000}"/>
    <hyperlink ref="D17" location="'PJIN 3pc wages'!D17" tooltip="Click to drilldown" display="'PJIN 3pc wages'!D17" xr:uid="{00000000-0004-0000-0C00-00003E000000}"/>
    <hyperlink ref="E17" location="'PJIN 3pc wages'!E17" tooltip="Click to drilldown" display="'PJIN 3pc wages'!E17" xr:uid="{00000000-0004-0000-0C00-00003F000000}"/>
    <hyperlink ref="F17" location="'PJIN 3pc wages'!F17" tooltip="Click to drilldown" display="'PJIN 3pc wages'!F17" xr:uid="{00000000-0004-0000-0C00-000040000000}"/>
    <hyperlink ref="G17" location="'PJIN 3pc wages'!G17" tooltip="Click to drilldown" display="'PJIN 3pc wages'!G17" xr:uid="{00000000-0004-0000-0C00-000041000000}"/>
    <hyperlink ref="H17" location="'PJIN 3pc wages'!H17" tooltip="Click to drilldown" display="'PJIN 3pc wages'!H17" xr:uid="{00000000-0004-0000-0C00-000042000000}"/>
    <hyperlink ref="I17" location="'PJIN 3pc wages'!I17" tooltip="Click to drilldown" display="'PJIN 3pc wages'!I17" xr:uid="{00000000-0004-0000-0C00-000043000000}"/>
    <hyperlink ref="J17" location="'PJIN 3pc wages'!J17" tooltip="Click to drilldown" display="'PJIN 3pc wages'!J17" xr:uid="{00000000-0004-0000-0C00-000044000000}"/>
    <hyperlink ref="K17" location="'PJIN 3pc wages'!K17" tooltip="Click to drilldown" display="'PJIN 3pc wages'!K17" xr:uid="{00000000-0004-0000-0C00-000045000000}"/>
    <hyperlink ref="L17" location="'PJIN 3pc wages'!L17" tooltip="Click to drilldown" display="'PJIN 3pc wages'!L17" xr:uid="{00000000-0004-0000-0C00-000046000000}"/>
    <hyperlink ref="M17" location="'PJIN 3pc wages'!M17" tooltip="Click to drilldown" display="'PJIN 3pc wages'!M17" xr:uid="{00000000-0004-0000-0C00-000047000000}"/>
    <hyperlink ref="B21" location="'PJIN 3pc wages'!B21" tooltip="Click to drilldown" display="'PJIN 3pc wages'!B21" xr:uid="{00000000-0004-0000-0C00-000048000000}"/>
    <hyperlink ref="C21" location="'PJIN 3pc wages'!C21" tooltip="Click to drilldown" display="'PJIN 3pc wages'!C21" xr:uid="{00000000-0004-0000-0C00-000049000000}"/>
    <hyperlink ref="D21" location="'PJIN 3pc wages'!D21" tooltip="Click to drilldown" display="'PJIN 3pc wages'!D21" xr:uid="{00000000-0004-0000-0C00-00004A000000}"/>
    <hyperlink ref="E21" location="'PJIN 3pc wages'!E21" tooltip="Click to drilldown" display="'PJIN 3pc wages'!E21" xr:uid="{00000000-0004-0000-0C00-00004B000000}"/>
    <hyperlink ref="F21" location="'PJIN 3pc wages'!F21" tooltip="Click to drilldown" display="'PJIN 3pc wages'!F21" xr:uid="{00000000-0004-0000-0C00-00004C000000}"/>
    <hyperlink ref="G21" location="'PJIN 3pc wages'!G21" tooltip="Click to drilldown" display="'PJIN 3pc wages'!G21" xr:uid="{00000000-0004-0000-0C00-00004D000000}"/>
    <hyperlink ref="H21" location="'PJIN 3pc wages'!H21" tooltip="Click to drilldown" display="'PJIN 3pc wages'!H21" xr:uid="{00000000-0004-0000-0C00-00004E000000}"/>
    <hyperlink ref="I21" location="'PJIN 3pc wages'!I21" tooltip="Click to drilldown" display="'PJIN 3pc wages'!I21" xr:uid="{00000000-0004-0000-0C00-00004F000000}"/>
    <hyperlink ref="J21" location="'PJIN 3pc wages'!J21" tooltip="Click to drilldown" display="'PJIN 3pc wages'!J21" xr:uid="{00000000-0004-0000-0C00-000050000000}"/>
    <hyperlink ref="K21" location="'PJIN 3pc wages'!K21" tooltip="Click to drilldown" display="'PJIN 3pc wages'!K21" xr:uid="{00000000-0004-0000-0C00-000051000000}"/>
    <hyperlink ref="L21" location="'PJIN 3pc wages'!L21" tooltip="Click to drilldown" display="'PJIN 3pc wages'!L21" xr:uid="{00000000-0004-0000-0C00-000052000000}"/>
    <hyperlink ref="M21" location="'PJIN 3pc wages'!M21" tooltip="Click to drilldown" display="'PJIN 3pc wages'!M21" xr:uid="{00000000-0004-0000-0C00-000053000000}"/>
    <hyperlink ref="B22" location="'PJIN 3pc wages'!B22" tooltip="Click to drilldown" display="'PJIN 3pc wages'!B22" xr:uid="{00000000-0004-0000-0C00-000054000000}"/>
    <hyperlink ref="C22" location="'PJIN 3pc wages'!C22" tooltip="Click to drilldown" display="'PJIN 3pc wages'!C22" xr:uid="{00000000-0004-0000-0C00-000055000000}"/>
    <hyperlink ref="D22" location="'PJIN 3pc wages'!D22" tooltip="Click to drilldown" display="'PJIN 3pc wages'!D22" xr:uid="{00000000-0004-0000-0C00-000056000000}"/>
    <hyperlink ref="E22" location="'PJIN 3pc wages'!E22" tooltip="Click to drilldown" display="'PJIN 3pc wages'!E22" xr:uid="{00000000-0004-0000-0C00-000057000000}"/>
    <hyperlink ref="F22" location="'PJIN 3pc wages'!F22" tooltip="Click to drilldown" display="'PJIN 3pc wages'!F22" xr:uid="{00000000-0004-0000-0C00-000058000000}"/>
    <hyperlink ref="G22" location="'PJIN 3pc wages'!G22" tooltip="Click to drilldown" display="'PJIN 3pc wages'!G22" xr:uid="{00000000-0004-0000-0C00-000059000000}"/>
    <hyperlink ref="H22" location="'PJIN 3pc wages'!H22" tooltip="Click to drilldown" display="'PJIN 3pc wages'!H22" xr:uid="{00000000-0004-0000-0C00-00005A000000}"/>
    <hyperlink ref="I22" location="'PJIN 3pc wages'!I22" tooltip="Click to drilldown" display="'PJIN 3pc wages'!I22" xr:uid="{00000000-0004-0000-0C00-00005B000000}"/>
    <hyperlink ref="J22" location="'PJIN 3pc wages'!J22" tooltip="Click to drilldown" display="'PJIN 3pc wages'!J22" xr:uid="{00000000-0004-0000-0C00-00005C000000}"/>
    <hyperlink ref="K22" location="'PJIN 3pc wages'!K22" tooltip="Click to drilldown" display="'PJIN 3pc wages'!K22" xr:uid="{00000000-0004-0000-0C00-00005D000000}"/>
    <hyperlink ref="L22" location="'PJIN 3pc wages'!L22" tooltip="Click to drilldown" display="'PJIN 3pc wages'!L22" xr:uid="{00000000-0004-0000-0C00-00005E000000}"/>
    <hyperlink ref="M22" location="'PJIN 3pc wages'!M22" tooltip="Click to drilldown" display="'PJIN 3pc wages'!M22" xr:uid="{00000000-0004-0000-0C00-00005F000000}"/>
    <hyperlink ref="B23" location="'PJIN 3pc wages'!B23" tooltip="Click to drilldown" display="'PJIN 3pc wages'!B23" xr:uid="{00000000-0004-0000-0C00-000060000000}"/>
    <hyperlink ref="C23" location="'PJIN 3pc wages'!C23" tooltip="Click to drilldown" display="'PJIN 3pc wages'!C23" xr:uid="{00000000-0004-0000-0C00-000061000000}"/>
    <hyperlink ref="D23" location="'PJIN 3pc wages'!D23" tooltip="Click to drilldown" display="'PJIN 3pc wages'!D23" xr:uid="{00000000-0004-0000-0C00-000062000000}"/>
    <hyperlink ref="E23" location="'PJIN 3pc wages'!E23" tooltip="Click to drilldown" display="'PJIN 3pc wages'!E23" xr:uid="{00000000-0004-0000-0C00-000063000000}"/>
    <hyperlink ref="F23" location="'PJIN 3pc wages'!F23" tooltip="Click to drilldown" display="'PJIN 3pc wages'!F23" xr:uid="{00000000-0004-0000-0C00-000064000000}"/>
    <hyperlink ref="G23" location="'PJIN 3pc wages'!G23" tooltip="Click to drilldown" display="'PJIN 3pc wages'!G23" xr:uid="{00000000-0004-0000-0C00-000065000000}"/>
    <hyperlink ref="H23" location="'PJIN 3pc wages'!H23" tooltip="Click to drilldown" display="'PJIN 3pc wages'!H23" xr:uid="{00000000-0004-0000-0C00-000066000000}"/>
    <hyperlink ref="I23" location="'PJIN 3pc wages'!I23" tooltip="Click to drilldown" display="'PJIN 3pc wages'!I23" xr:uid="{00000000-0004-0000-0C00-000067000000}"/>
    <hyperlink ref="J23" location="'PJIN 3pc wages'!J23" tooltip="Click to drilldown" display="'PJIN 3pc wages'!J23" xr:uid="{00000000-0004-0000-0C00-000068000000}"/>
    <hyperlink ref="K23" location="'PJIN 3pc wages'!K23" tooltip="Click to drilldown" display="'PJIN 3pc wages'!K23" xr:uid="{00000000-0004-0000-0C00-000069000000}"/>
    <hyperlink ref="L23" location="'PJIN 3pc wages'!L23" tooltip="Click to drilldown" display="'PJIN 3pc wages'!L23" xr:uid="{00000000-0004-0000-0C00-00006A000000}"/>
    <hyperlink ref="M23" location="'PJIN 3pc wages'!M23" tooltip="Click to drilldown" display="'PJIN 3pc wages'!M23" xr:uid="{00000000-0004-0000-0C00-00006B000000}"/>
    <hyperlink ref="B24" location="'PJIN 3pc wages'!B24" tooltip="Click to drilldown" display="'PJIN 3pc wages'!B24" xr:uid="{00000000-0004-0000-0C00-00006C000000}"/>
    <hyperlink ref="C24" location="'PJIN 3pc wages'!C24" tooltip="Click to drilldown" display="'PJIN 3pc wages'!C24" xr:uid="{00000000-0004-0000-0C00-00006D000000}"/>
    <hyperlink ref="D24" location="'PJIN 3pc wages'!D24" tooltip="Click to drilldown" display="'PJIN 3pc wages'!D24" xr:uid="{00000000-0004-0000-0C00-00006E000000}"/>
    <hyperlink ref="E24" location="'PJIN 3pc wages'!E24" tooltip="Click to drilldown" display="'PJIN 3pc wages'!E24" xr:uid="{00000000-0004-0000-0C00-00006F000000}"/>
    <hyperlink ref="F24" location="'PJIN 3pc wages'!F24" tooltip="Click to drilldown" display="'PJIN 3pc wages'!F24" xr:uid="{00000000-0004-0000-0C00-000070000000}"/>
    <hyperlink ref="G24" location="'PJIN 3pc wages'!G24" tooltip="Click to drilldown" display="'PJIN 3pc wages'!G24" xr:uid="{00000000-0004-0000-0C00-000071000000}"/>
    <hyperlink ref="H24" location="'PJIN 3pc wages'!H24" tooltip="Click to drilldown" display="'PJIN 3pc wages'!H24" xr:uid="{00000000-0004-0000-0C00-000072000000}"/>
    <hyperlink ref="I24" location="'PJIN 3pc wages'!I24" tooltip="Click to drilldown" display="'PJIN 3pc wages'!I24" xr:uid="{00000000-0004-0000-0C00-000073000000}"/>
    <hyperlink ref="J24" location="'PJIN 3pc wages'!J24" tooltip="Click to drilldown" display="'PJIN 3pc wages'!J24" xr:uid="{00000000-0004-0000-0C00-000074000000}"/>
    <hyperlink ref="K24" location="'PJIN 3pc wages'!K24" tooltip="Click to drilldown" display="'PJIN 3pc wages'!K24" xr:uid="{00000000-0004-0000-0C00-000075000000}"/>
    <hyperlink ref="L24" location="'PJIN 3pc wages'!L24" tooltip="Click to drilldown" display="'PJIN 3pc wages'!L24" xr:uid="{00000000-0004-0000-0C00-000076000000}"/>
    <hyperlink ref="M24" location="'PJIN 3pc wages'!M24" tooltip="Click to drilldown" display="'PJIN 3pc wages'!M24" xr:uid="{00000000-0004-0000-0C00-000077000000}"/>
    <hyperlink ref="B25" location="'PJIN 3pc wages'!B25" tooltip="Click to drilldown" display="'PJIN 3pc wages'!B25" xr:uid="{00000000-0004-0000-0C00-000078000000}"/>
    <hyperlink ref="C25" location="'PJIN 3pc wages'!C25" tooltip="Click to drilldown" display="'PJIN 3pc wages'!C25" xr:uid="{00000000-0004-0000-0C00-000079000000}"/>
    <hyperlink ref="D25" location="'PJIN 3pc wages'!D25" tooltip="Click to drilldown" display="'PJIN 3pc wages'!D25" xr:uid="{00000000-0004-0000-0C00-00007A000000}"/>
    <hyperlink ref="E25" location="'PJIN 3pc wages'!E25" tooltip="Click to drilldown" display="'PJIN 3pc wages'!E25" xr:uid="{00000000-0004-0000-0C00-00007B000000}"/>
    <hyperlink ref="F25" location="'PJIN 3pc wages'!F25" tooltip="Click to drilldown" display="'PJIN 3pc wages'!F25" xr:uid="{00000000-0004-0000-0C00-00007C000000}"/>
    <hyperlink ref="G25" location="'PJIN 3pc wages'!G25" tooltip="Click to drilldown" display="'PJIN 3pc wages'!G25" xr:uid="{00000000-0004-0000-0C00-00007D000000}"/>
    <hyperlink ref="H25" location="'PJIN 3pc wages'!H25" tooltip="Click to drilldown" display="'PJIN 3pc wages'!H25" xr:uid="{00000000-0004-0000-0C00-00007E000000}"/>
    <hyperlink ref="I25" location="'PJIN 3pc wages'!I25" tooltip="Click to drilldown" display="'PJIN 3pc wages'!I25" xr:uid="{00000000-0004-0000-0C00-00007F000000}"/>
    <hyperlink ref="J25" location="'PJIN 3pc wages'!J25" tooltip="Click to drilldown" display="'PJIN 3pc wages'!J25" xr:uid="{00000000-0004-0000-0C00-000080000000}"/>
    <hyperlink ref="K25" location="'PJIN 3pc wages'!K25" tooltip="Click to drilldown" display="'PJIN 3pc wages'!K25" xr:uid="{00000000-0004-0000-0C00-000081000000}"/>
    <hyperlink ref="L25" location="'PJIN 3pc wages'!L25" tooltip="Click to drilldown" display="'PJIN 3pc wages'!L25" xr:uid="{00000000-0004-0000-0C00-000082000000}"/>
    <hyperlink ref="M25" location="'PJIN 3pc wages'!M25" tooltip="Click to drilldown" display="'PJIN 3pc wages'!M25" xr:uid="{00000000-0004-0000-0C00-000083000000}"/>
    <hyperlink ref="B26" location="'PJIN 3pc wages'!B26" tooltip="Click to drilldown" display="'PJIN 3pc wages'!B26" xr:uid="{00000000-0004-0000-0C00-000084000000}"/>
    <hyperlink ref="C26" location="'PJIN 3pc wages'!C26" tooltip="Click to drilldown" display="'PJIN 3pc wages'!C26" xr:uid="{00000000-0004-0000-0C00-000085000000}"/>
    <hyperlink ref="D26" location="'PJIN 3pc wages'!D26" tooltip="Click to drilldown" display="'PJIN 3pc wages'!D26" xr:uid="{00000000-0004-0000-0C00-000086000000}"/>
    <hyperlink ref="E26" location="'PJIN 3pc wages'!E26" tooltip="Click to drilldown" display="'PJIN 3pc wages'!E26" xr:uid="{00000000-0004-0000-0C00-000087000000}"/>
    <hyperlink ref="F26" location="'PJIN 3pc wages'!F26" tooltip="Click to drilldown" display="'PJIN 3pc wages'!F26" xr:uid="{00000000-0004-0000-0C00-000088000000}"/>
    <hyperlink ref="G26" location="'PJIN 3pc wages'!G26" tooltip="Click to drilldown" display="'PJIN 3pc wages'!G26" xr:uid="{00000000-0004-0000-0C00-000089000000}"/>
    <hyperlink ref="H26" location="'PJIN 3pc wages'!H26" tooltip="Click to drilldown" display="'PJIN 3pc wages'!H26" xr:uid="{00000000-0004-0000-0C00-00008A000000}"/>
    <hyperlink ref="I26" location="'PJIN 3pc wages'!I26" tooltip="Click to drilldown" display="'PJIN 3pc wages'!I26" xr:uid="{00000000-0004-0000-0C00-00008B000000}"/>
    <hyperlink ref="J26" location="'PJIN 3pc wages'!J26" tooltip="Click to drilldown" display="'PJIN 3pc wages'!J26" xr:uid="{00000000-0004-0000-0C00-00008C000000}"/>
    <hyperlink ref="K26" location="'PJIN 3pc wages'!K26" tooltip="Click to drilldown" display="'PJIN 3pc wages'!K26" xr:uid="{00000000-0004-0000-0C00-00008D000000}"/>
    <hyperlink ref="L26" location="'PJIN 3pc wages'!L26" tooltip="Click to drilldown" display="'PJIN 3pc wages'!L26" xr:uid="{00000000-0004-0000-0C00-00008E000000}"/>
    <hyperlink ref="M26" location="'PJIN 3pc wages'!M26" tooltip="Click to drilldown" display="'PJIN 3pc wages'!M26" xr:uid="{00000000-0004-0000-0C00-00008F000000}"/>
    <hyperlink ref="B31" location="'PJIN 3pc wages'!B31" tooltip="Click to drilldown" display="'PJIN 3pc wages'!B31" xr:uid="{00000000-0004-0000-0C00-000090000000}"/>
    <hyperlink ref="C31" location="'PJIN 3pc wages'!C31" tooltip="Click to drilldown" display="'PJIN 3pc wages'!C31" xr:uid="{00000000-0004-0000-0C00-000091000000}"/>
    <hyperlink ref="D31" location="'PJIN 3pc wages'!D31" tooltip="Click to drilldown" display="'PJIN 3pc wages'!D31" xr:uid="{00000000-0004-0000-0C00-000092000000}"/>
    <hyperlink ref="E31" location="'PJIN 3pc wages'!E31" tooltip="Click to drilldown" display="'PJIN 3pc wages'!E31" xr:uid="{00000000-0004-0000-0C00-000093000000}"/>
    <hyperlink ref="F31" location="'PJIN 3pc wages'!F31" tooltip="Click to drilldown" display="'PJIN 3pc wages'!F31" xr:uid="{00000000-0004-0000-0C00-000094000000}"/>
    <hyperlink ref="G31" location="'PJIN 3pc wages'!G31" tooltip="Click to drilldown" display="'PJIN 3pc wages'!G31" xr:uid="{00000000-0004-0000-0C00-000095000000}"/>
    <hyperlink ref="H31" location="'PJIN 3pc wages'!H31" tooltip="Click to drilldown" display="'PJIN 3pc wages'!H31" xr:uid="{00000000-0004-0000-0C00-000096000000}"/>
    <hyperlink ref="I31" location="'PJIN 3pc wages'!I31" tooltip="Click to drilldown" display="'PJIN 3pc wages'!I31" xr:uid="{00000000-0004-0000-0C00-000097000000}"/>
    <hyperlink ref="J31" location="'PJIN 3pc wages'!J31" tooltip="Click to drilldown" display="'PJIN 3pc wages'!J31" xr:uid="{00000000-0004-0000-0C00-000098000000}"/>
    <hyperlink ref="K31" location="'PJIN 3pc wages'!K31" tooltip="Click to drilldown" display="'PJIN 3pc wages'!K31" xr:uid="{00000000-0004-0000-0C00-000099000000}"/>
    <hyperlink ref="L31" location="'PJIN 3pc wages'!L31" tooltip="Click to drilldown" display="'PJIN 3pc wages'!L31" xr:uid="{00000000-0004-0000-0C00-00009A000000}"/>
    <hyperlink ref="M31" location="'PJIN 3pc wages'!M31" tooltip="Click to drilldown" display="'PJIN 3pc wages'!M31" xr:uid="{00000000-0004-0000-0C00-00009B000000}"/>
    <hyperlink ref="B37" location="'PJIN 3pc wages'!B37" tooltip="Click to drilldown" display="'PJIN 3pc wages'!B37" xr:uid="{00000000-0004-0000-0C00-00009C000000}"/>
    <hyperlink ref="C37" location="'PJIN 3pc wages'!C37" tooltip="Click to drilldown" display="'PJIN 3pc wages'!C37" xr:uid="{00000000-0004-0000-0C00-00009D000000}"/>
    <hyperlink ref="D37" location="'PJIN 3pc wages'!D37" tooltip="Click to drilldown" display="'PJIN 3pc wages'!D37" xr:uid="{00000000-0004-0000-0C00-00009E000000}"/>
    <hyperlink ref="E37" location="'PJIN 3pc wages'!E37" tooltip="Click to drilldown" display="'PJIN 3pc wages'!E37" xr:uid="{00000000-0004-0000-0C00-00009F000000}"/>
    <hyperlink ref="F37" location="'PJIN 3pc wages'!F37" tooltip="Click to drilldown" display="'PJIN 3pc wages'!F37" xr:uid="{00000000-0004-0000-0C00-0000A0000000}"/>
    <hyperlink ref="G37" location="'PJIN 3pc wages'!G37" tooltip="Click to drilldown" display="'PJIN 3pc wages'!G37" xr:uid="{00000000-0004-0000-0C00-0000A1000000}"/>
    <hyperlink ref="H37" location="'PJIN 3pc wages'!H37" tooltip="Click to drilldown" display="'PJIN 3pc wages'!H37" xr:uid="{00000000-0004-0000-0C00-0000A2000000}"/>
    <hyperlink ref="I37" location="'PJIN 3pc wages'!I37" tooltip="Click to drilldown" display="'PJIN 3pc wages'!I37" xr:uid="{00000000-0004-0000-0C00-0000A3000000}"/>
    <hyperlink ref="J37" location="'PJIN 3pc wages'!J37" tooltip="Click to drilldown" display="'PJIN 3pc wages'!J37" xr:uid="{00000000-0004-0000-0C00-0000A4000000}"/>
    <hyperlink ref="K37" location="'PJIN 3pc wages'!K37" tooltip="Click to drilldown" display="'PJIN 3pc wages'!K37" xr:uid="{00000000-0004-0000-0C00-0000A5000000}"/>
    <hyperlink ref="L37" location="'PJIN 3pc wages'!L37" tooltip="Click to drilldown" display="'PJIN 3pc wages'!L37" xr:uid="{00000000-0004-0000-0C00-0000A6000000}"/>
    <hyperlink ref="M37" location="'PJIN 3pc wages'!M37" tooltip="Click to drilldown" display="'PJIN 3pc wages'!M37" xr:uid="{00000000-0004-0000-0C00-0000A7000000}"/>
    <hyperlink ref="B41" location="'PJIN 3pc wages'!B41" tooltip="Click to drilldown" display="'PJIN 3pc wages'!B41" xr:uid="{00000000-0004-0000-0C00-0000A8000000}"/>
    <hyperlink ref="C41" location="'PJIN 3pc wages'!C41" tooltip="Click to drilldown" display="'PJIN 3pc wages'!C41" xr:uid="{00000000-0004-0000-0C00-0000A9000000}"/>
    <hyperlink ref="D41" location="'PJIN 3pc wages'!D41" tooltip="Click to drilldown" display="'PJIN 3pc wages'!D41" xr:uid="{00000000-0004-0000-0C00-0000AA000000}"/>
    <hyperlink ref="E41" location="'PJIN 3pc wages'!E41" tooltip="Click to drilldown" display="'PJIN 3pc wages'!E41" xr:uid="{00000000-0004-0000-0C00-0000AB000000}"/>
    <hyperlink ref="F41" location="'PJIN 3pc wages'!F41" tooltip="Click to drilldown" display="'PJIN 3pc wages'!F41" xr:uid="{00000000-0004-0000-0C00-0000AC000000}"/>
    <hyperlink ref="G41" location="'PJIN 3pc wages'!G41" tooltip="Click to drilldown" display="'PJIN 3pc wages'!G41" xr:uid="{00000000-0004-0000-0C00-0000AD000000}"/>
    <hyperlink ref="H41" location="'PJIN 3pc wages'!H41" tooltip="Click to drilldown" display="'PJIN 3pc wages'!H41" xr:uid="{00000000-0004-0000-0C00-0000AE000000}"/>
    <hyperlink ref="I41" location="'PJIN 3pc wages'!I41" tooltip="Click to drilldown" display="'PJIN 3pc wages'!I41" xr:uid="{00000000-0004-0000-0C00-0000AF000000}"/>
    <hyperlink ref="J41" location="'PJIN 3pc wages'!J41" tooltip="Click to drilldown" display="'PJIN 3pc wages'!J41" xr:uid="{00000000-0004-0000-0C00-0000B0000000}"/>
    <hyperlink ref="K41" location="'PJIN 3pc wages'!K41" tooltip="Click to drilldown" display="'PJIN 3pc wages'!K41" xr:uid="{00000000-0004-0000-0C00-0000B1000000}"/>
    <hyperlink ref="L41" location="'PJIN 3pc wages'!L41" tooltip="Click to drilldown" display="'PJIN 3pc wages'!L41" xr:uid="{00000000-0004-0000-0C00-0000B2000000}"/>
    <hyperlink ref="M41" location="'PJIN 3pc wages'!M41" tooltip="Click to drilldown" display="'PJIN 3pc wages'!M41" xr:uid="{00000000-0004-0000-0C00-0000B3000000}"/>
    <hyperlink ref="B42" location="'PJIN 3pc wages'!B42" tooltip="Click to drilldown" display="'PJIN 3pc wages'!B42" xr:uid="{00000000-0004-0000-0C00-0000B4000000}"/>
    <hyperlink ref="C42" location="'PJIN 3pc wages'!C42" tooltip="Click to drilldown" display="'PJIN 3pc wages'!C42" xr:uid="{00000000-0004-0000-0C00-0000B5000000}"/>
    <hyperlink ref="D42" location="'PJIN 3pc wages'!D42" tooltip="Click to drilldown" display="'PJIN 3pc wages'!D42" xr:uid="{00000000-0004-0000-0C00-0000B6000000}"/>
    <hyperlink ref="E42" location="'PJIN 3pc wages'!E42" tooltip="Click to drilldown" display="'PJIN 3pc wages'!E42" xr:uid="{00000000-0004-0000-0C00-0000B7000000}"/>
    <hyperlink ref="F42" location="'PJIN 3pc wages'!F42" tooltip="Click to drilldown" display="'PJIN 3pc wages'!F42" xr:uid="{00000000-0004-0000-0C00-0000B8000000}"/>
    <hyperlink ref="G42" location="'PJIN 3pc wages'!G42" tooltip="Click to drilldown" display="'PJIN 3pc wages'!G42" xr:uid="{00000000-0004-0000-0C00-0000B9000000}"/>
    <hyperlink ref="H42" location="'PJIN 3pc wages'!H42" tooltip="Click to drilldown" display="'PJIN 3pc wages'!H42" xr:uid="{00000000-0004-0000-0C00-0000BA000000}"/>
    <hyperlink ref="I42" location="'PJIN 3pc wages'!I42" tooltip="Click to drilldown" display="'PJIN 3pc wages'!I42" xr:uid="{00000000-0004-0000-0C00-0000BB000000}"/>
    <hyperlink ref="J42" location="'PJIN 3pc wages'!J42" tooltip="Click to drilldown" display="'PJIN 3pc wages'!J42" xr:uid="{00000000-0004-0000-0C00-0000BC000000}"/>
    <hyperlink ref="K42" location="'PJIN 3pc wages'!K42" tooltip="Click to drilldown" display="'PJIN 3pc wages'!K42" xr:uid="{00000000-0004-0000-0C00-0000BD000000}"/>
    <hyperlink ref="L42" location="'PJIN 3pc wages'!L42" tooltip="Click to drilldown" display="'PJIN 3pc wages'!L42" xr:uid="{00000000-0004-0000-0C00-0000BE000000}"/>
    <hyperlink ref="M42" location="'PJIN 3pc wages'!M42" tooltip="Click to drilldown" display="'PJIN 3pc wages'!M42" xr:uid="{00000000-0004-0000-0C00-0000BF000000}"/>
    <hyperlink ref="B46" location="'PJIN 3pc wages'!B46" tooltip="Click to drilldown" display="'PJIN 3pc wages'!B46" xr:uid="{00000000-0004-0000-0C00-0000C0000000}"/>
    <hyperlink ref="C46" location="'PJIN 3pc wages'!C46" tooltip="Click to drilldown" display="'PJIN 3pc wages'!C46" xr:uid="{00000000-0004-0000-0C00-0000C1000000}"/>
    <hyperlink ref="D46" location="'PJIN 3pc wages'!D46" tooltip="Click to drilldown" display="'PJIN 3pc wages'!D46" xr:uid="{00000000-0004-0000-0C00-0000C2000000}"/>
    <hyperlink ref="E46" location="'PJIN 3pc wages'!E46" tooltip="Click to drilldown" display="'PJIN 3pc wages'!E46" xr:uid="{00000000-0004-0000-0C00-0000C3000000}"/>
    <hyperlink ref="F46" location="'PJIN 3pc wages'!F46" tooltip="Click to drilldown" display="'PJIN 3pc wages'!F46" xr:uid="{00000000-0004-0000-0C00-0000C4000000}"/>
    <hyperlink ref="G46" location="'PJIN 3pc wages'!G46" tooltip="Click to drilldown" display="'PJIN 3pc wages'!G46" xr:uid="{00000000-0004-0000-0C00-0000C5000000}"/>
    <hyperlink ref="H46" location="'PJIN 3pc wages'!H46" tooltip="Click to drilldown" display="'PJIN 3pc wages'!H46" xr:uid="{00000000-0004-0000-0C00-0000C6000000}"/>
    <hyperlink ref="I46" location="'PJIN 3pc wages'!I46" tooltip="Click to drilldown" display="'PJIN 3pc wages'!I46" xr:uid="{00000000-0004-0000-0C00-0000C7000000}"/>
    <hyperlink ref="J46" location="'PJIN 3pc wages'!J46" tooltip="Click to drilldown" display="'PJIN 3pc wages'!J46" xr:uid="{00000000-0004-0000-0C00-0000C8000000}"/>
    <hyperlink ref="K46" location="'PJIN 3pc wages'!K46" tooltip="Click to drilldown" display="'PJIN 3pc wages'!K46" xr:uid="{00000000-0004-0000-0C00-0000C9000000}"/>
    <hyperlink ref="L46" location="'PJIN 3pc wages'!L46" tooltip="Click to drilldown" display="'PJIN 3pc wages'!L46" xr:uid="{00000000-0004-0000-0C00-0000CA000000}"/>
    <hyperlink ref="M46" location="'PJIN 3pc wages'!M46" tooltip="Click to drilldown" display="'PJIN 3pc wages'!M46" xr:uid="{00000000-0004-0000-0C00-0000CB000000}"/>
    <hyperlink ref="B47" location="'PJIN 3pc wages'!B47" tooltip="Click to drilldown" display="'PJIN 3pc wages'!B47" xr:uid="{00000000-0004-0000-0C00-0000CC000000}"/>
    <hyperlink ref="C47" location="'PJIN 3pc wages'!C47" tooltip="Click to drilldown" display="'PJIN 3pc wages'!C47" xr:uid="{00000000-0004-0000-0C00-0000CD000000}"/>
    <hyperlink ref="D47" location="'PJIN 3pc wages'!D47" tooltip="Click to drilldown" display="'PJIN 3pc wages'!D47" xr:uid="{00000000-0004-0000-0C00-0000CE000000}"/>
    <hyperlink ref="E47" location="'PJIN 3pc wages'!E47" tooltip="Click to drilldown" display="'PJIN 3pc wages'!E47" xr:uid="{00000000-0004-0000-0C00-0000CF000000}"/>
    <hyperlink ref="F47" location="'PJIN 3pc wages'!F47" tooltip="Click to drilldown" display="'PJIN 3pc wages'!F47" xr:uid="{00000000-0004-0000-0C00-0000D0000000}"/>
    <hyperlink ref="G47" location="'PJIN 3pc wages'!G47" tooltip="Click to drilldown" display="'PJIN 3pc wages'!G47" xr:uid="{00000000-0004-0000-0C00-0000D1000000}"/>
    <hyperlink ref="H47" location="'PJIN 3pc wages'!H47" tooltip="Click to drilldown" display="'PJIN 3pc wages'!H47" xr:uid="{00000000-0004-0000-0C00-0000D2000000}"/>
    <hyperlink ref="I47" location="'PJIN 3pc wages'!I47" tooltip="Click to drilldown" display="'PJIN 3pc wages'!I47" xr:uid="{00000000-0004-0000-0C00-0000D3000000}"/>
    <hyperlink ref="J47" location="'PJIN 3pc wages'!J47" tooltip="Click to drilldown" display="'PJIN 3pc wages'!J47" xr:uid="{00000000-0004-0000-0C00-0000D4000000}"/>
    <hyperlink ref="K47" location="'PJIN 3pc wages'!K47" tooltip="Click to drilldown" display="'PJIN 3pc wages'!K47" xr:uid="{00000000-0004-0000-0C00-0000D5000000}"/>
    <hyperlink ref="L47" location="'PJIN 3pc wages'!L47" tooltip="Click to drilldown" display="'PJIN 3pc wages'!L47" xr:uid="{00000000-0004-0000-0C00-0000D6000000}"/>
    <hyperlink ref="M47" location="'PJIN 3pc wages'!M47" tooltip="Click to drilldown" display="'PJIN 3pc wages'!M47" xr:uid="{00000000-0004-0000-0C00-0000D7000000}"/>
    <hyperlink ref="B52" location="'PJIN 3pc wages'!B52" tooltip="Click to drilldown" display="'PJIN 3pc wages'!B52" xr:uid="{00000000-0004-0000-0C00-0000D8000000}"/>
    <hyperlink ref="C52" location="'PJIN 3pc wages'!C52" tooltip="Click to drilldown" display="'PJIN 3pc wages'!C52" xr:uid="{00000000-0004-0000-0C00-0000D9000000}"/>
    <hyperlink ref="D52" location="'PJIN 3pc wages'!D52" tooltip="Click to drilldown" display="'PJIN 3pc wages'!D52" xr:uid="{00000000-0004-0000-0C00-0000DA000000}"/>
    <hyperlink ref="E52" location="'PJIN 3pc wages'!E52" tooltip="Click to drilldown" display="'PJIN 3pc wages'!E52" xr:uid="{00000000-0004-0000-0C00-0000DB000000}"/>
    <hyperlink ref="F52" location="'PJIN 3pc wages'!F52" tooltip="Click to drilldown" display="'PJIN 3pc wages'!F52" xr:uid="{00000000-0004-0000-0C00-0000DC000000}"/>
    <hyperlink ref="G52" location="'PJIN 3pc wages'!G52" tooltip="Click to drilldown" display="'PJIN 3pc wages'!G52" xr:uid="{00000000-0004-0000-0C00-0000DD000000}"/>
    <hyperlink ref="H52" location="'PJIN 3pc wages'!H52" tooltip="Click to drilldown" display="'PJIN 3pc wages'!H52" xr:uid="{00000000-0004-0000-0C00-0000DE000000}"/>
    <hyperlink ref="I52" location="'PJIN 3pc wages'!I52" tooltip="Click to drilldown" display="'PJIN 3pc wages'!I52" xr:uid="{00000000-0004-0000-0C00-0000DF000000}"/>
    <hyperlink ref="J52" location="'PJIN 3pc wages'!J52" tooltip="Click to drilldown" display="'PJIN 3pc wages'!J52" xr:uid="{00000000-0004-0000-0C00-0000E0000000}"/>
    <hyperlink ref="K52" location="'PJIN 3pc wages'!K52" tooltip="Click to drilldown" display="'PJIN 3pc wages'!K52" xr:uid="{00000000-0004-0000-0C00-0000E1000000}"/>
    <hyperlink ref="L52" location="'PJIN 3pc wages'!L52" tooltip="Click to drilldown" display="'PJIN 3pc wages'!L52" xr:uid="{00000000-0004-0000-0C00-0000E2000000}"/>
    <hyperlink ref="M52" location="'PJIN 3pc wages'!M52" tooltip="Click to drilldown" display="'PJIN 3pc wages'!M52" xr:uid="{00000000-0004-0000-0C00-0000E3000000}"/>
    <hyperlink ref="B53" location="'PJIN 3pc wages'!B53" tooltip="Click to drilldown" display="'PJIN 3pc wages'!B53" xr:uid="{00000000-0004-0000-0C00-0000E4000000}"/>
    <hyperlink ref="C53" location="'PJIN 3pc wages'!C53" tooltip="Click to drilldown" display="'PJIN 3pc wages'!C53" xr:uid="{00000000-0004-0000-0C00-0000E5000000}"/>
    <hyperlink ref="D53" location="'PJIN 3pc wages'!D53" tooltip="Click to drilldown" display="'PJIN 3pc wages'!D53" xr:uid="{00000000-0004-0000-0C00-0000E6000000}"/>
    <hyperlink ref="E53" location="'PJIN 3pc wages'!E53" tooltip="Click to drilldown" display="'PJIN 3pc wages'!E53" xr:uid="{00000000-0004-0000-0C00-0000E7000000}"/>
    <hyperlink ref="F53" location="'PJIN 3pc wages'!F53" tooltip="Click to drilldown" display="'PJIN 3pc wages'!F53" xr:uid="{00000000-0004-0000-0C00-0000E8000000}"/>
    <hyperlink ref="G53" location="'PJIN 3pc wages'!G53" tooltip="Click to drilldown" display="'PJIN 3pc wages'!G53" xr:uid="{00000000-0004-0000-0C00-0000E9000000}"/>
    <hyperlink ref="H53" location="'PJIN 3pc wages'!H53" tooltip="Click to drilldown" display="'PJIN 3pc wages'!H53" xr:uid="{00000000-0004-0000-0C00-0000EA000000}"/>
    <hyperlink ref="I53" location="'PJIN 3pc wages'!I53" tooltip="Click to drilldown" display="'PJIN 3pc wages'!I53" xr:uid="{00000000-0004-0000-0C00-0000EB000000}"/>
    <hyperlink ref="J53" location="'PJIN 3pc wages'!J53" tooltip="Click to drilldown" display="'PJIN 3pc wages'!J53" xr:uid="{00000000-0004-0000-0C00-0000EC000000}"/>
    <hyperlink ref="K53" location="'PJIN 3pc wages'!K53" tooltip="Click to drilldown" display="'PJIN 3pc wages'!K53" xr:uid="{00000000-0004-0000-0C00-0000ED000000}"/>
    <hyperlink ref="L53" location="'PJIN 3pc wages'!L53" tooltip="Click to drilldown" display="'PJIN 3pc wages'!L53" xr:uid="{00000000-0004-0000-0C00-0000EE000000}"/>
    <hyperlink ref="M53" location="'PJIN 3pc wages'!M53" tooltip="Click to drilldown" display="'PJIN 3pc wages'!M53" xr:uid="{00000000-0004-0000-0C00-0000EF000000}"/>
    <hyperlink ref="B54" location="'PJIN 3pc wages'!B54" tooltip="Click to drilldown" display="'PJIN 3pc wages'!B54" xr:uid="{00000000-0004-0000-0C00-0000F0000000}"/>
    <hyperlink ref="C54" location="'PJIN 3pc wages'!C54" tooltip="Click to drilldown" display="'PJIN 3pc wages'!C54" xr:uid="{00000000-0004-0000-0C00-0000F1000000}"/>
    <hyperlink ref="D54" location="'PJIN 3pc wages'!D54" tooltip="Click to drilldown" display="'PJIN 3pc wages'!D54" xr:uid="{00000000-0004-0000-0C00-0000F2000000}"/>
    <hyperlink ref="E54" location="'PJIN 3pc wages'!E54" tooltip="Click to drilldown" display="'PJIN 3pc wages'!E54" xr:uid="{00000000-0004-0000-0C00-0000F3000000}"/>
    <hyperlink ref="F54" location="'PJIN 3pc wages'!F54" tooltip="Click to drilldown" display="'PJIN 3pc wages'!F54" xr:uid="{00000000-0004-0000-0C00-0000F4000000}"/>
    <hyperlink ref="G54" location="'PJIN 3pc wages'!G54" tooltip="Click to drilldown" display="'PJIN 3pc wages'!G54" xr:uid="{00000000-0004-0000-0C00-0000F5000000}"/>
    <hyperlink ref="H54" location="'PJIN 3pc wages'!H54" tooltip="Click to drilldown" display="'PJIN 3pc wages'!H54" xr:uid="{00000000-0004-0000-0C00-0000F6000000}"/>
    <hyperlink ref="I54" location="'PJIN 3pc wages'!I54" tooltip="Click to drilldown" display="'PJIN 3pc wages'!I54" xr:uid="{00000000-0004-0000-0C00-0000F7000000}"/>
    <hyperlink ref="J54" location="'PJIN 3pc wages'!J54" tooltip="Click to drilldown" display="'PJIN 3pc wages'!J54" xr:uid="{00000000-0004-0000-0C00-0000F8000000}"/>
    <hyperlink ref="K54" location="'PJIN 3pc wages'!K54" tooltip="Click to drilldown" display="'PJIN 3pc wages'!K54" xr:uid="{00000000-0004-0000-0C00-0000F9000000}"/>
    <hyperlink ref="L54" location="'PJIN 3pc wages'!L54" tooltip="Click to drilldown" display="'PJIN 3pc wages'!L54" xr:uid="{00000000-0004-0000-0C00-0000FA000000}"/>
    <hyperlink ref="M54" location="'PJIN 3pc wages'!M54" tooltip="Click to drilldown" display="'PJIN 3pc wages'!M54" xr:uid="{00000000-0004-0000-0C00-0000FB000000}"/>
    <hyperlink ref="B55" location="'PJIN 3pc wages'!B55" tooltip="Click to drilldown" display="'PJIN 3pc wages'!B55" xr:uid="{00000000-0004-0000-0C00-0000FC000000}"/>
    <hyperlink ref="C55" location="'PJIN 3pc wages'!C55" tooltip="Click to drilldown" display="'PJIN 3pc wages'!C55" xr:uid="{00000000-0004-0000-0C00-0000FD000000}"/>
    <hyperlink ref="D55" location="'PJIN 3pc wages'!D55" tooltip="Click to drilldown" display="'PJIN 3pc wages'!D55" xr:uid="{00000000-0004-0000-0C00-0000FE000000}"/>
    <hyperlink ref="E55" location="'PJIN 3pc wages'!E55" tooltip="Click to drilldown" display="'PJIN 3pc wages'!E55" xr:uid="{00000000-0004-0000-0C00-0000FF000000}"/>
    <hyperlink ref="F55" location="'PJIN 3pc wages'!F55" tooltip="Click to drilldown" display="'PJIN 3pc wages'!F55" xr:uid="{00000000-0004-0000-0C00-000000010000}"/>
    <hyperlink ref="G55" location="'PJIN 3pc wages'!G55" tooltip="Click to drilldown" display="'PJIN 3pc wages'!G55" xr:uid="{00000000-0004-0000-0C00-000001010000}"/>
    <hyperlink ref="H55" location="'PJIN 3pc wages'!H55" tooltip="Click to drilldown" display="'PJIN 3pc wages'!H55" xr:uid="{00000000-0004-0000-0C00-000002010000}"/>
    <hyperlink ref="I55" location="'PJIN 3pc wages'!I55" tooltip="Click to drilldown" display="'PJIN 3pc wages'!I55" xr:uid="{00000000-0004-0000-0C00-000003010000}"/>
    <hyperlink ref="J55" location="'PJIN 3pc wages'!J55" tooltip="Click to drilldown" display="'PJIN 3pc wages'!J55" xr:uid="{00000000-0004-0000-0C00-000004010000}"/>
    <hyperlink ref="K55" location="'PJIN 3pc wages'!K55" tooltip="Click to drilldown" display="'PJIN 3pc wages'!K55" xr:uid="{00000000-0004-0000-0C00-000005010000}"/>
    <hyperlink ref="L55" location="'PJIN 3pc wages'!L55" tooltip="Click to drilldown" display="'PJIN 3pc wages'!L55" xr:uid="{00000000-0004-0000-0C00-000006010000}"/>
    <hyperlink ref="M55" location="'PJIN 3pc wages'!M55" tooltip="Click to drilldown" display="'PJIN 3pc wages'!M55" xr:uid="{00000000-0004-0000-0C00-000007010000}"/>
    <hyperlink ref="B56" location="'PJIN 3pc wages'!B56" tooltip="Click to drilldown" display="'PJIN 3pc wages'!B56" xr:uid="{00000000-0004-0000-0C00-000008010000}"/>
    <hyperlink ref="C56" location="'PJIN 3pc wages'!C56" tooltip="Click to drilldown" display="'PJIN 3pc wages'!C56" xr:uid="{00000000-0004-0000-0C00-000009010000}"/>
    <hyperlink ref="D56" location="'PJIN 3pc wages'!D56" tooltip="Click to drilldown" display="'PJIN 3pc wages'!D56" xr:uid="{00000000-0004-0000-0C00-00000A010000}"/>
    <hyperlink ref="E56" location="'PJIN 3pc wages'!E56" tooltip="Click to drilldown" display="'PJIN 3pc wages'!E56" xr:uid="{00000000-0004-0000-0C00-00000B010000}"/>
    <hyperlink ref="F56" location="'PJIN 3pc wages'!F56" tooltip="Click to drilldown" display="'PJIN 3pc wages'!F56" xr:uid="{00000000-0004-0000-0C00-00000C010000}"/>
    <hyperlink ref="G56" location="'PJIN 3pc wages'!G56" tooltip="Click to drilldown" display="'PJIN 3pc wages'!G56" xr:uid="{00000000-0004-0000-0C00-00000D010000}"/>
    <hyperlink ref="H56" location="'PJIN 3pc wages'!H56" tooltip="Click to drilldown" display="'PJIN 3pc wages'!H56" xr:uid="{00000000-0004-0000-0C00-00000E010000}"/>
    <hyperlink ref="I56" location="'PJIN 3pc wages'!I56" tooltip="Click to drilldown" display="'PJIN 3pc wages'!I56" xr:uid="{00000000-0004-0000-0C00-00000F010000}"/>
    <hyperlink ref="J56" location="'PJIN 3pc wages'!J56" tooltip="Click to drilldown" display="'PJIN 3pc wages'!J56" xr:uid="{00000000-0004-0000-0C00-000010010000}"/>
    <hyperlink ref="K56" location="'PJIN 3pc wages'!K56" tooltip="Click to drilldown" display="'PJIN 3pc wages'!K56" xr:uid="{00000000-0004-0000-0C00-000011010000}"/>
    <hyperlink ref="L56" location="'PJIN 3pc wages'!L56" tooltip="Click to drilldown" display="'PJIN 3pc wages'!L56" xr:uid="{00000000-0004-0000-0C00-000012010000}"/>
    <hyperlink ref="M56" location="'PJIN 3pc wages'!M56" tooltip="Click to drilldown" display="'PJIN 3pc wages'!M56" xr:uid="{00000000-0004-0000-0C00-000013010000}"/>
    <hyperlink ref="B57" location="'PJIN 3pc wages'!B57" tooltip="Click to drilldown" display="'PJIN 3pc wages'!B57" xr:uid="{00000000-0004-0000-0C00-000014010000}"/>
    <hyperlink ref="C57" location="'PJIN 3pc wages'!C57" tooltip="Click to drilldown" display="'PJIN 3pc wages'!C57" xr:uid="{00000000-0004-0000-0C00-000015010000}"/>
    <hyperlink ref="D57" location="'PJIN 3pc wages'!D57" tooltip="Click to drilldown" display="'PJIN 3pc wages'!D57" xr:uid="{00000000-0004-0000-0C00-000016010000}"/>
    <hyperlink ref="E57" location="'PJIN 3pc wages'!E57" tooltip="Click to drilldown" display="'PJIN 3pc wages'!E57" xr:uid="{00000000-0004-0000-0C00-000017010000}"/>
    <hyperlink ref="F57" location="'PJIN 3pc wages'!F57" tooltip="Click to drilldown" display="'PJIN 3pc wages'!F57" xr:uid="{00000000-0004-0000-0C00-000018010000}"/>
    <hyperlink ref="G57" location="'PJIN 3pc wages'!G57" tooltip="Click to drilldown" display="'PJIN 3pc wages'!G57" xr:uid="{00000000-0004-0000-0C00-000019010000}"/>
    <hyperlink ref="H57" location="'PJIN 3pc wages'!H57" tooltip="Click to drilldown" display="'PJIN 3pc wages'!H57" xr:uid="{00000000-0004-0000-0C00-00001A010000}"/>
    <hyperlink ref="I57" location="'PJIN 3pc wages'!I57" tooltip="Click to drilldown" display="'PJIN 3pc wages'!I57" xr:uid="{00000000-0004-0000-0C00-00001B010000}"/>
    <hyperlink ref="J57" location="'PJIN 3pc wages'!J57" tooltip="Click to drilldown" display="'PJIN 3pc wages'!J57" xr:uid="{00000000-0004-0000-0C00-00001C010000}"/>
    <hyperlink ref="K57" location="'PJIN 3pc wages'!K57" tooltip="Click to drilldown" display="'PJIN 3pc wages'!K57" xr:uid="{00000000-0004-0000-0C00-00001D010000}"/>
    <hyperlink ref="L57" location="'PJIN 3pc wages'!L57" tooltip="Click to drilldown" display="'PJIN 3pc wages'!L57" xr:uid="{00000000-0004-0000-0C00-00001E010000}"/>
    <hyperlink ref="M57" location="'PJIN 3pc wages'!M57" tooltip="Click to drilldown" display="'PJIN 3pc wages'!M57" xr:uid="{00000000-0004-0000-0C00-00001F010000}"/>
    <hyperlink ref="B69" location="'PJIN 3pc wages'!B69" tooltip="Click to drilldown" display="'PJIN 3pc wages'!B69" xr:uid="{00000000-0004-0000-0C00-000020010000}"/>
    <hyperlink ref="C69" location="'PJIN 3pc wages'!C69" tooltip="Click to drilldown" display="'PJIN 3pc wages'!C69" xr:uid="{00000000-0004-0000-0C00-000021010000}"/>
    <hyperlink ref="D69" location="'PJIN 3pc wages'!D69" tooltip="Click to drilldown" display="'PJIN 3pc wages'!D69" xr:uid="{00000000-0004-0000-0C00-000022010000}"/>
    <hyperlink ref="E69" location="'PJIN 3pc wages'!E69" tooltip="Click to drilldown" display="'PJIN 3pc wages'!E69" xr:uid="{00000000-0004-0000-0C00-000023010000}"/>
    <hyperlink ref="F69" location="'PJIN 3pc wages'!F69" tooltip="Click to drilldown" display="'PJIN 3pc wages'!F69" xr:uid="{00000000-0004-0000-0C00-000024010000}"/>
    <hyperlink ref="G69" location="'PJIN 3pc wages'!G69" tooltip="Click to drilldown" display="'PJIN 3pc wages'!G69" xr:uid="{00000000-0004-0000-0C00-000025010000}"/>
    <hyperlink ref="H69" location="'PJIN 3pc wages'!H69" tooltip="Click to drilldown" display="'PJIN 3pc wages'!H69" xr:uid="{00000000-0004-0000-0C00-000026010000}"/>
    <hyperlink ref="I69" location="'PJIN 3pc wages'!I69" tooltip="Click to drilldown" display="'PJIN 3pc wages'!I69" xr:uid="{00000000-0004-0000-0C00-000027010000}"/>
    <hyperlink ref="J69" location="'PJIN 3pc wages'!J69" tooltip="Click to drilldown" display="'PJIN 3pc wages'!J69" xr:uid="{00000000-0004-0000-0C00-000028010000}"/>
    <hyperlink ref="K69" location="'PJIN 3pc wages'!K69" tooltip="Click to drilldown" display="'PJIN 3pc wages'!K69" xr:uid="{00000000-0004-0000-0C00-000029010000}"/>
    <hyperlink ref="L69" location="'PJIN 3pc wages'!L69" tooltip="Click to drilldown" display="'PJIN 3pc wages'!L69" xr:uid="{00000000-0004-0000-0C00-00002A010000}"/>
    <hyperlink ref="M69" location="'PJIN 3pc wages'!M69" tooltip="Click to drilldown" display="'PJIN 3pc wages'!M69" xr:uid="{00000000-0004-0000-0C00-00002B010000}"/>
    <hyperlink ref="B70" location="'PJIN 3pc wages'!B70" tooltip="Click to drilldown" display="'PJIN 3pc wages'!B70" xr:uid="{00000000-0004-0000-0C00-00002C010000}"/>
    <hyperlink ref="C70" location="'PJIN 3pc wages'!C70" tooltip="Click to drilldown" display="'PJIN 3pc wages'!C70" xr:uid="{00000000-0004-0000-0C00-00002D010000}"/>
    <hyperlink ref="D70" location="'PJIN 3pc wages'!D70" tooltip="Click to drilldown" display="'PJIN 3pc wages'!D70" xr:uid="{00000000-0004-0000-0C00-00002E010000}"/>
    <hyperlink ref="E70" location="'PJIN 3pc wages'!E70" tooltip="Click to drilldown" display="'PJIN 3pc wages'!E70" xr:uid="{00000000-0004-0000-0C00-00002F010000}"/>
    <hyperlink ref="F70" location="'PJIN 3pc wages'!F70" tooltip="Click to drilldown" display="'PJIN 3pc wages'!F70" xr:uid="{00000000-0004-0000-0C00-000030010000}"/>
    <hyperlink ref="G70" location="'PJIN 3pc wages'!G70" tooltip="Click to drilldown" display="'PJIN 3pc wages'!G70" xr:uid="{00000000-0004-0000-0C00-000031010000}"/>
    <hyperlink ref="H70" location="'PJIN 3pc wages'!H70" tooltip="Click to drilldown" display="'PJIN 3pc wages'!H70" xr:uid="{00000000-0004-0000-0C00-000032010000}"/>
    <hyperlink ref="I70" location="'PJIN 3pc wages'!I70" tooltip="Click to drilldown" display="'PJIN 3pc wages'!I70" xr:uid="{00000000-0004-0000-0C00-000033010000}"/>
    <hyperlink ref="J70" location="'PJIN 3pc wages'!J70" tooltip="Click to drilldown" display="'PJIN 3pc wages'!J70" xr:uid="{00000000-0004-0000-0C00-000034010000}"/>
    <hyperlink ref="K70" location="'PJIN 3pc wages'!K70" tooltip="Click to drilldown" display="'PJIN 3pc wages'!K70" xr:uid="{00000000-0004-0000-0C00-000035010000}"/>
    <hyperlink ref="L70" location="'PJIN 3pc wages'!L70" tooltip="Click to drilldown" display="'PJIN 3pc wages'!L70" xr:uid="{00000000-0004-0000-0C00-000036010000}"/>
    <hyperlink ref="M70" location="'PJIN 3pc wages'!M70" tooltip="Click to drilldown" display="'PJIN 3pc wages'!M70" xr:uid="{00000000-0004-0000-0C00-000037010000}"/>
    <hyperlink ref="B71" location="'PJIN 3pc wages'!B71" tooltip="Click to drilldown" display="'PJIN 3pc wages'!B71" xr:uid="{00000000-0004-0000-0C00-000038010000}"/>
    <hyperlink ref="C71" location="'PJIN 3pc wages'!C71" tooltip="Click to drilldown" display="'PJIN 3pc wages'!C71" xr:uid="{00000000-0004-0000-0C00-000039010000}"/>
    <hyperlink ref="D71" location="'PJIN 3pc wages'!D71" tooltip="Click to drilldown" display="'PJIN 3pc wages'!D71" xr:uid="{00000000-0004-0000-0C00-00003A010000}"/>
    <hyperlink ref="E71" location="'PJIN 3pc wages'!E71" tooltip="Click to drilldown" display="'PJIN 3pc wages'!E71" xr:uid="{00000000-0004-0000-0C00-00003B010000}"/>
    <hyperlink ref="F71" location="'PJIN 3pc wages'!F71" tooltip="Click to drilldown" display="'PJIN 3pc wages'!F71" xr:uid="{00000000-0004-0000-0C00-00003C010000}"/>
    <hyperlink ref="G71" location="'PJIN 3pc wages'!G71" tooltip="Click to drilldown" display="'PJIN 3pc wages'!G71" xr:uid="{00000000-0004-0000-0C00-00003D010000}"/>
    <hyperlink ref="H71" location="'PJIN 3pc wages'!H71" tooltip="Click to drilldown" display="'PJIN 3pc wages'!H71" xr:uid="{00000000-0004-0000-0C00-00003E010000}"/>
    <hyperlink ref="I71" location="'PJIN 3pc wages'!I71" tooltip="Click to drilldown" display="'PJIN 3pc wages'!I71" xr:uid="{00000000-0004-0000-0C00-00003F010000}"/>
    <hyperlink ref="J71" location="'PJIN 3pc wages'!J71" tooltip="Click to drilldown" display="'PJIN 3pc wages'!J71" xr:uid="{00000000-0004-0000-0C00-000040010000}"/>
    <hyperlink ref="K71" location="'PJIN 3pc wages'!K71" tooltip="Click to drilldown" display="'PJIN 3pc wages'!K71" xr:uid="{00000000-0004-0000-0C00-000041010000}"/>
    <hyperlink ref="L71" location="'PJIN 3pc wages'!L71" tooltip="Click to drilldown" display="'PJIN 3pc wages'!L71" xr:uid="{00000000-0004-0000-0C00-000042010000}"/>
    <hyperlink ref="M71" location="'PJIN 3pc wages'!M71" tooltip="Click to drilldown" display="'PJIN 3pc wages'!M71" xr:uid="{00000000-0004-0000-0C00-000043010000}"/>
    <hyperlink ref="B72" location="'PJIN 3pc wages'!B72" tooltip="Click to drilldown" display="'PJIN 3pc wages'!B72" xr:uid="{00000000-0004-0000-0C00-000044010000}"/>
    <hyperlink ref="C72" location="'PJIN 3pc wages'!C72" tooltip="Click to drilldown" display="'PJIN 3pc wages'!C72" xr:uid="{00000000-0004-0000-0C00-000045010000}"/>
    <hyperlink ref="D72" location="'PJIN 3pc wages'!D72" tooltip="Click to drilldown" display="'PJIN 3pc wages'!D72" xr:uid="{00000000-0004-0000-0C00-000046010000}"/>
    <hyperlink ref="E72" location="'PJIN 3pc wages'!E72" tooltip="Click to drilldown" display="'PJIN 3pc wages'!E72" xr:uid="{00000000-0004-0000-0C00-000047010000}"/>
    <hyperlink ref="F72" location="'PJIN 3pc wages'!F72" tooltip="Click to drilldown" display="'PJIN 3pc wages'!F72" xr:uid="{00000000-0004-0000-0C00-000048010000}"/>
    <hyperlink ref="G72" location="'PJIN 3pc wages'!G72" tooltip="Click to drilldown" display="'PJIN 3pc wages'!G72" xr:uid="{00000000-0004-0000-0C00-000049010000}"/>
    <hyperlink ref="H72" location="'PJIN 3pc wages'!H72" tooltip="Click to drilldown" display="'PJIN 3pc wages'!H72" xr:uid="{00000000-0004-0000-0C00-00004A010000}"/>
    <hyperlink ref="I72" location="'PJIN 3pc wages'!I72" tooltip="Click to drilldown" display="'PJIN 3pc wages'!I72" xr:uid="{00000000-0004-0000-0C00-00004B010000}"/>
    <hyperlink ref="J72" location="'PJIN 3pc wages'!J72" tooltip="Click to drilldown" display="'PJIN 3pc wages'!J72" xr:uid="{00000000-0004-0000-0C00-00004C010000}"/>
    <hyperlink ref="K72" location="'PJIN 3pc wages'!K72" tooltip="Click to drilldown" display="'PJIN 3pc wages'!K72" xr:uid="{00000000-0004-0000-0C00-00004D010000}"/>
    <hyperlink ref="L72" location="'PJIN 3pc wages'!L72" tooltip="Click to drilldown" display="'PJIN 3pc wages'!L72" xr:uid="{00000000-0004-0000-0C00-00004E010000}"/>
    <hyperlink ref="M72" location="'PJIN 3pc wages'!M72" tooltip="Click to drilldown" display="'PJIN 3pc wages'!M72" xr:uid="{00000000-0004-0000-0C00-00004F010000}"/>
    <hyperlink ref="B73" location="'PJIN 3pc wages'!B73" tooltip="Click to drilldown" display="'PJIN 3pc wages'!B73" xr:uid="{00000000-0004-0000-0C00-000050010000}"/>
    <hyperlink ref="C73" location="'PJIN 3pc wages'!C73" tooltip="Click to drilldown" display="'PJIN 3pc wages'!C73" xr:uid="{00000000-0004-0000-0C00-000051010000}"/>
    <hyperlink ref="D73" location="'PJIN 3pc wages'!D73" tooltip="Click to drilldown" display="'PJIN 3pc wages'!D73" xr:uid="{00000000-0004-0000-0C00-000052010000}"/>
    <hyperlink ref="E73" location="'PJIN 3pc wages'!E73" tooltip="Click to drilldown" display="'PJIN 3pc wages'!E73" xr:uid="{00000000-0004-0000-0C00-000053010000}"/>
    <hyperlink ref="F73" location="'PJIN 3pc wages'!F73" tooltip="Click to drilldown" display="'PJIN 3pc wages'!F73" xr:uid="{00000000-0004-0000-0C00-000054010000}"/>
    <hyperlink ref="G73" location="'PJIN 3pc wages'!G73" tooltip="Click to drilldown" display="'PJIN 3pc wages'!G73" xr:uid="{00000000-0004-0000-0C00-000055010000}"/>
    <hyperlink ref="H73" location="'PJIN 3pc wages'!H73" tooltip="Click to drilldown" display="'PJIN 3pc wages'!H73" xr:uid="{00000000-0004-0000-0C00-000056010000}"/>
    <hyperlink ref="I73" location="'PJIN 3pc wages'!I73" tooltip="Click to drilldown" display="'PJIN 3pc wages'!I73" xr:uid="{00000000-0004-0000-0C00-000057010000}"/>
    <hyperlink ref="J73" location="'PJIN 3pc wages'!J73" tooltip="Click to drilldown" display="'PJIN 3pc wages'!J73" xr:uid="{00000000-0004-0000-0C00-000058010000}"/>
    <hyperlink ref="K73" location="'PJIN 3pc wages'!K73" tooltip="Click to drilldown" display="'PJIN 3pc wages'!K73" xr:uid="{00000000-0004-0000-0C00-000059010000}"/>
    <hyperlink ref="L73" location="'PJIN 3pc wages'!L73" tooltip="Click to drilldown" display="'PJIN 3pc wages'!L73" xr:uid="{00000000-0004-0000-0C00-00005A010000}"/>
    <hyperlink ref="M73" location="'PJIN 3pc wages'!M73" tooltip="Click to drilldown" display="'PJIN 3pc wages'!M73" xr:uid="{00000000-0004-0000-0C00-00005B010000}"/>
    <hyperlink ref="B77" location="'PJIN 3pc wages'!B77" tooltip="Click to drilldown" display="'PJIN 3pc wages'!B77" xr:uid="{00000000-0004-0000-0C00-00005C010000}"/>
    <hyperlink ref="C77" location="'PJIN 3pc wages'!C77" tooltip="Click to drilldown" display="'PJIN 3pc wages'!C77" xr:uid="{00000000-0004-0000-0C00-00005D010000}"/>
    <hyperlink ref="D77" location="'PJIN 3pc wages'!D77" tooltip="Click to drilldown" display="'PJIN 3pc wages'!D77" xr:uid="{00000000-0004-0000-0C00-00005E010000}"/>
    <hyperlink ref="E77" location="'PJIN 3pc wages'!E77" tooltip="Click to drilldown" display="'PJIN 3pc wages'!E77" xr:uid="{00000000-0004-0000-0C00-00005F010000}"/>
    <hyperlink ref="F77" location="'PJIN 3pc wages'!F77" tooltip="Click to drilldown" display="'PJIN 3pc wages'!F77" xr:uid="{00000000-0004-0000-0C00-000060010000}"/>
    <hyperlink ref="G77" location="'PJIN 3pc wages'!G77" tooltip="Click to drilldown" display="'PJIN 3pc wages'!G77" xr:uid="{00000000-0004-0000-0C00-000061010000}"/>
    <hyperlink ref="H77" location="'PJIN 3pc wages'!H77" tooltip="Click to drilldown" display="'PJIN 3pc wages'!H77" xr:uid="{00000000-0004-0000-0C00-000062010000}"/>
    <hyperlink ref="I77" location="'PJIN 3pc wages'!I77" tooltip="Click to drilldown" display="'PJIN 3pc wages'!I77" xr:uid="{00000000-0004-0000-0C00-000063010000}"/>
    <hyperlink ref="J77" location="'PJIN 3pc wages'!J77" tooltip="Click to drilldown" display="'PJIN 3pc wages'!J77" xr:uid="{00000000-0004-0000-0C00-000064010000}"/>
    <hyperlink ref="K77" location="'PJIN 3pc wages'!K77" tooltip="Click to drilldown" display="'PJIN 3pc wages'!K77" xr:uid="{00000000-0004-0000-0C00-000065010000}"/>
    <hyperlink ref="L77" location="'PJIN 3pc wages'!L77" tooltip="Click to drilldown" display="'PJIN 3pc wages'!L77" xr:uid="{00000000-0004-0000-0C00-000066010000}"/>
    <hyperlink ref="M77" location="'PJIN 3pc wages'!M77" tooltip="Click to drilldown" display="'PJIN 3pc wages'!M77" xr:uid="{00000000-0004-0000-0C00-000067010000}"/>
    <hyperlink ref="B78" location="'PJIN 3pc wages'!B78" tooltip="Click to drilldown" display="'PJIN 3pc wages'!B78" xr:uid="{00000000-0004-0000-0C00-000068010000}"/>
    <hyperlink ref="C78" location="'PJIN 3pc wages'!C78" tooltip="Click to drilldown" display="'PJIN 3pc wages'!C78" xr:uid="{00000000-0004-0000-0C00-000069010000}"/>
    <hyperlink ref="D78" location="'PJIN 3pc wages'!D78" tooltip="Click to drilldown" display="'PJIN 3pc wages'!D78" xr:uid="{00000000-0004-0000-0C00-00006A010000}"/>
    <hyperlink ref="E78" location="'PJIN 3pc wages'!E78" tooltip="Click to drilldown" display="'PJIN 3pc wages'!E78" xr:uid="{00000000-0004-0000-0C00-00006B010000}"/>
    <hyperlink ref="F78" location="'PJIN 3pc wages'!F78" tooltip="Click to drilldown" display="'PJIN 3pc wages'!F78" xr:uid="{00000000-0004-0000-0C00-00006C010000}"/>
    <hyperlink ref="G78" location="'PJIN 3pc wages'!G78" tooltip="Click to drilldown" display="'PJIN 3pc wages'!G78" xr:uid="{00000000-0004-0000-0C00-00006D010000}"/>
    <hyperlink ref="H78" location="'PJIN 3pc wages'!H78" tooltip="Click to drilldown" display="'PJIN 3pc wages'!H78" xr:uid="{00000000-0004-0000-0C00-00006E010000}"/>
    <hyperlink ref="I78" location="'PJIN 3pc wages'!I78" tooltip="Click to drilldown" display="'PJIN 3pc wages'!I78" xr:uid="{00000000-0004-0000-0C00-00006F010000}"/>
    <hyperlink ref="J78" location="'PJIN 3pc wages'!J78" tooltip="Click to drilldown" display="'PJIN 3pc wages'!J78" xr:uid="{00000000-0004-0000-0C00-000070010000}"/>
    <hyperlink ref="K78" location="'PJIN 3pc wages'!K78" tooltip="Click to drilldown" display="'PJIN 3pc wages'!K78" xr:uid="{00000000-0004-0000-0C00-000071010000}"/>
    <hyperlink ref="L78" location="'PJIN 3pc wages'!L78" tooltip="Click to drilldown" display="'PJIN 3pc wages'!L78" xr:uid="{00000000-0004-0000-0C00-000072010000}"/>
    <hyperlink ref="M78" location="'PJIN 3pc wages'!M78" tooltip="Click to drilldown" display="'PJIN 3pc wages'!M78" xr:uid="{00000000-0004-0000-0C00-000073010000}"/>
    <hyperlink ref="B79" location="'PJIN 3pc wages'!B79" tooltip="Click to drilldown" display="'PJIN 3pc wages'!B79" xr:uid="{00000000-0004-0000-0C00-000074010000}"/>
    <hyperlink ref="C79" location="'PJIN 3pc wages'!C79" tooltip="Click to drilldown" display="'PJIN 3pc wages'!C79" xr:uid="{00000000-0004-0000-0C00-000075010000}"/>
    <hyperlink ref="D79" location="'PJIN 3pc wages'!D79" tooltip="Click to drilldown" display="'PJIN 3pc wages'!D79" xr:uid="{00000000-0004-0000-0C00-000076010000}"/>
    <hyperlink ref="E79" location="'PJIN 3pc wages'!E79" tooltip="Click to drilldown" display="'PJIN 3pc wages'!E79" xr:uid="{00000000-0004-0000-0C00-000077010000}"/>
    <hyperlink ref="F79" location="'PJIN 3pc wages'!F79" tooltip="Click to drilldown" display="'PJIN 3pc wages'!F79" xr:uid="{00000000-0004-0000-0C00-000078010000}"/>
    <hyperlink ref="G79" location="'PJIN 3pc wages'!G79" tooltip="Click to drilldown" display="'PJIN 3pc wages'!G79" xr:uid="{00000000-0004-0000-0C00-000079010000}"/>
    <hyperlink ref="H79" location="'PJIN 3pc wages'!H79" tooltip="Click to drilldown" display="'PJIN 3pc wages'!H79" xr:uid="{00000000-0004-0000-0C00-00007A010000}"/>
    <hyperlink ref="I79" location="'PJIN 3pc wages'!I79" tooltip="Click to drilldown" display="'PJIN 3pc wages'!I79" xr:uid="{00000000-0004-0000-0C00-00007B010000}"/>
    <hyperlink ref="J79" location="'PJIN 3pc wages'!J79" tooltip="Click to drilldown" display="'PJIN 3pc wages'!J79" xr:uid="{00000000-0004-0000-0C00-00007C010000}"/>
    <hyperlink ref="K79" location="'PJIN 3pc wages'!K79" tooltip="Click to drilldown" display="'PJIN 3pc wages'!K79" xr:uid="{00000000-0004-0000-0C00-00007D010000}"/>
    <hyperlink ref="L79" location="'PJIN 3pc wages'!L79" tooltip="Click to drilldown" display="'PJIN 3pc wages'!L79" xr:uid="{00000000-0004-0000-0C00-00007E010000}"/>
    <hyperlink ref="M79" location="'PJIN 3pc wages'!M79" tooltip="Click to drilldown" display="'PJIN 3pc wages'!M79" xr:uid="{00000000-0004-0000-0C00-00007F010000}"/>
    <hyperlink ref="B80" location="'PJIN 3pc wages'!B80" tooltip="Click to drilldown" display="'PJIN 3pc wages'!B80" xr:uid="{00000000-0004-0000-0C00-000080010000}"/>
    <hyperlink ref="C80" location="'PJIN 3pc wages'!C80" tooltip="Click to drilldown" display="'PJIN 3pc wages'!C80" xr:uid="{00000000-0004-0000-0C00-000081010000}"/>
    <hyperlink ref="D80" location="'PJIN 3pc wages'!D80" tooltip="Click to drilldown" display="'PJIN 3pc wages'!D80" xr:uid="{00000000-0004-0000-0C00-000082010000}"/>
    <hyperlink ref="E80" location="'PJIN 3pc wages'!E80" tooltip="Click to drilldown" display="'PJIN 3pc wages'!E80" xr:uid="{00000000-0004-0000-0C00-000083010000}"/>
    <hyperlink ref="F80" location="'PJIN 3pc wages'!F80" tooltip="Click to drilldown" display="'PJIN 3pc wages'!F80" xr:uid="{00000000-0004-0000-0C00-000084010000}"/>
    <hyperlink ref="G80" location="'PJIN 3pc wages'!G80" tooltip="Click to drilldown" display="'PJIN 3pc wages'!G80" xr:uid="{00000000-0004-0000-0C00-000085010000}"/>
    <hyperlink ref="H80" location="'PJIN 3pc wages'!H80" tooltip="Click to drilldown" display="'PJIN 3pc wages'!H80" xr:uid="{00000000-0004-0000-0C00-000086010000}"/>
    <hyperlink ref="I80" location="'PJIN 3pc wages'!I80" tooltip="Click to drilldown" display="'PJIN 3pc wages'!I80" xr:uid="{00000000-0004-0000-0C00-000087010000}"/>
    <hyperlink ref="J80" location="'PJIN 3pc wages'!J80" tooltip="Click to drilldown" display="'PJIN 3pc wages'!J80" xr:uid="{00000000-0004-0000-0C00-000088010000}"/>
    <hyperlink ref="K80" location="'PJIN 3pc wages'!K80" tooltip="Click to drilldown" display="'PJIN 3pc wages'!K80" xr:uid="{00000000-0004-0000-0C00-000089010000}"/>
    <hyperlink ref="L80" location="'PJIN 3pc wages'!L80" tooltip="Click to drilldown" display="'PJIN 3pc wages'!L80" xr:uid="{00000000-0004-0000-0C00-00008A010000}"/>
    <hyperlink ref="M80" location="'PJIN 3pc wages'!M80" tooltip="Click to drilldown" display="'PJIN 3pc wages'!M80" xr:uid="{00000000-0004-0000-0C00-00008B010000}"/>
    <hyperlink ref="B81" location="'PJIN 3pc wages'!B81" tooltip="Click to drilldown" display="'PJIN 3pc wages'!B81" xr:uid="{00000000-0004-0000-0C00-00008C010000}"/>
    <hyperlink ref="C81" location="'PJIN 3pc wages'!C81" tooltip="Click to drilldown" display="'PJIN 3pc wages'!C81" xr:uid="{00000000-0004-0000-0C00-00008D010000}"/>
    <hyperlink ref="D81" location="'PJIN 3pc wages'!D81" tooltip="Click to drilldown" display="'PJIN 3pc wages'!D81" xr:uid="{00000000-0004-0000-0C00-00008E010000}"/>
    <hyperlink ref="E81" location="'PJIN 3pc wages'!E81" tooltip="Click to drilldown" display="'PJIN 3pc wages'!E81" xr:uid="{00000000-0004-0000-0C00-00008F010000}"/>
    <hyperlink ref="F81" location="'PJIN 3pc wages'!F81" tooltip="Click to drilldown" display="'PJIN 3pc wages'!F81" xr:uid="{00000000-0004-0000-0C00-000090010000}"/>
    <hyperlink ref="G81" location="'PJIN 3pc wages'!G81" tooltip="Click to drilldown" display="'PJIN 3pc wages'!G81" xr:uid="{00000000-0004-0000-0C00-000091010000}"/>
    <hyperlink ref="H81" location="'PJIN 3pc wages'!H81" tooltip="Click to drilldown" display="'PJIN 3pc wages'!H81" xr:uid="{00000000-0004-0000-0C00-000092010000}"/>
    <hyperlink ref="I81" location="'PJIN 3pc wages'!I81" tooltip="Click to drilldown" display="'PJIN 3pc wages'!I81" xr:uid="{00000000-0004-0000-0C00-000093010000}"/>
    <hyperlink ref="J81" location="'PJIN 3pc wages'!J81" tooltip="Click to drilldown" display="'PJIN 3pc wages'!J81" xr:uid="{00000000-0004-0000-0C00-000094010000}"/>
    <hyperlink ref="K81" location="'PJIN 3pc wages'!K81" tooltip="Click to drilldown" display="'PJIN 3pc wages'!K81" xr:uid="{00000000-0004-0000-0C00-000095010000}"/>
    <hyperlink ref="L81" location="'PJIN 3pc wages'!L81" tooltip="Click to drilldown" display="'PJIN 3pc wages'!L81" xr:uid="{00000000-0004-0000-0C00-000096010000}"/>
    <hyperlink ref="M81" location="'PJIN 3pc wages'!M81" tooltip="Click to drilldown" display="'PJIN 3pc wages'!M81" xr:uid="{00000000-0004-0000-0C00-000097010000}"/>
    <hyperlink ref="B91" location="'PJIN 3pc wages'!B91" tooltip="Click to drilldown" display="'PJIN 3pc wages'!B91" xr:uid="{00000000-0004-0000-0C00-000098010000}"/>
    <hyperlink ref="C91" location="'PJIN 3pc wages'!C91" tooltip="Click to drilldown" display="'PJIN 3pc wages'!C91" xr:uid="{00000000-0004-0000-0C00-000099010000}"/>
    <hyperlink ref="D91" location="'PJIN 3pc wages'!D91" tooltip="Click to drilldown" display="'PJIN 3pc wages'!D91" xr:uid="{00000000-0004-0000-0C00-00009A010000}"/>
    <hyperlink ref="E91" location="'PJIN 3pc wages'!E91" tooltip="Click to drilldown" display="'PJIN 3pc wages'!E91" xr:uid="{00000000-0004-0000-0C00-00009B010000}"/>
    <hyperlink ref="F91" location="'PJIN 3pc wages'!F91" tooltip="Click to drilldown" display="'PJIN 3pc wages'!F91" xr:uid="{00000000-0004-0000-0C00-00009C010000}"/>
    <hyperlink ref="G91" location="'PJIN 3pc wages'!G91" tooltip="Click to drilldown" display="'PJIN 3pc wages'!G91" xr:uid="{00000000-0004-0000-0C00-00009D010000}"/>
    <hyperlink ref="H91" location="'PJIN 3pc wages'!H91" tooltip="Click to drilldown" display="'PJIN 3pc wages'!H91" xr:uid="{00000000-0004-0000-0C00-00009E010000}"/>
    <hyperlink ref="I91" location="'PJIN 3pc wages'!I91" tooltip="Click to drilldown" display="'PJIN 3pc wages'!I91" xr:uid="{00000000-0004-0000-0C00-00009F010000}"/>
    <hyperlink ref="J91" location="'PJIN 3pc wages'!J91" tooltip="Click to drilldown" display="'PJIN 3pc wages'!J91" xr:uid="{00000000-0004-0000-0C00-0000A0010000}"/>
    <hyperlink ref="K91" location="'PJIN 3pc wages'!K91" tooltip="Click to drilldown" display="'PJIN 3pc wages'!K91" xr:uid="{00000000-0004-0000-0C00-0000A1010000}"/>
    <hyperlink ref="L91" location="'PJIN 3pc wages'!L91" tooltip="Click to drilldown" display="'PJIN 3pc wages'!L91" xr:uid="{00000000-0004-0000-0C00-0000A2010000}"/>
    <hyperlink ref="M91" location="'PJIN 3pc wages'!M91" tooltip="Click to drilldown" display="'PJIN 3pc wages'!M91" xr:uid="{00000000-0004-0000-0C00-0000A3010000}"/>
    <hyperlink ref="B95" location="'PJIN 3pc wages'!B95" tooltip="Click to drilldown" display="'PJIN 3pc wages'!B95" xr:uid="{00000000-0004-0000-0C00-0000A4010000}"/>
    <hyperlink ref="C95" location="'PJIN 3pc wages'!C95" tooltip="Click to drilldown" display="'PJIN 3pc wages'!C95" xr:uid="{00000000-0004-0000-0C00-0000A5010000}"/>
    <hyperlink ref="D95" location="'PJIN 3pc wages'!D95" tooltip="Click to drilldown" display="'PJIN 3pc wages'!D95" xr:uid="{00000000-0004-0000-0C00-0000A6010000}"/>
    <hyperlink ref="E95" location="'PJIN 3pc wages'!E95" tooltip="Click to drilldown" display="'PJIN 3pc wages'!E95" xr:uid="{00000000-0004-0000-0C00-0000A7010000}"/>
    <hyperlink ref="F95" location="'PJIN 3pc wages'!F95" tooltip="Click to drilldown" display="'PJIN 3pc wages'!F95" xr:uid="{00000000-0004-0000-0C00-0000A8010000}"/>
    <hyperlink ref="G95" location="'PJIN 3pc wages'!G95" tooltip="Click to drilldown" display="'PJIN 3pc wages'!G95" xr:uid="{00000000-0004-0000-0C00-0000A9010000}"/>
    <hyperlink ref="H95" location="'PJIN 3pc wages'!H95" tooltip="Click to drilldown" display="'PJIN 3pc wages'!H95" xr:uid="{00000000-0004-0000-0C00-0000AA010000}"/>
    <hyperlink ref="I95" location="'PJIN 3pc wages'!I95" tooltip="Click to drilldown" display="'PJIN 3pc wages'!I95" xr:uid="{00000000-0004-0000-0C00-0000AB010000}"/>
    <hyperlink ref="J95" location="'PJIN 3pc wages'!J95" tooltip="Click to drilldown" display="'PJIN 3pc wages'!J95" xr:uid="{00000000-0004-0000-0C00-0000AC010000}"/>
    <hyperlink ref="K95" location="'PJIN 3pc wages'!K95" tooltip="Click to drilldown" display="'PJIN 3pc wages'!K95" xr:uid="{00000000-0004-0000-0C00-0000AD010000}"/>
    <hyperlink ref="L95" location="'PJIN 3pc wages'!L95" tooltip="Click to drilldown" display="'PJIN 3pc wages'!L95" xr:uid="{00000000-0004-0000-0C00-0000AE010000}"/>
    <hyperlink ref="M95" location="'PJIN 3pc wages'!M95" tooltip="Click to drilldown" display="'PJIN 3pc wages'!M95" xr:uid="{00000000-0004-0000-0C00-0000AF010000}"/>
    <hyperlink ref="B104" location="'PJIN 3pc wages'!B104" tooltip="Click to drilldown" display="'PJIN 3pc wages'!B104" xr:uid="{00000000-0004-0000-0C00-0000B0010000}"/>
    <hyperlink ref="C104" location="'PJIN 3pc wages'!C104" tooltip="Click to drilldown" display="'PJIN 3pc wages'!C104" xr:uid="{00000000-0004-0000-0C00-0000B1010000}"/>
    <hyperlink ref="D104" location="'PJIN 3pc wages'!D104" tooltip="Click to drilldown" display="'PJIN 3pc wages'!D104" xr:uid="{00000000-0004-0000-0C00-0000B2010000}"/>
    <hyperlink ref="E104" location="'PJIN 3pc wages'!E104" tooltip="Click to drilldown" display="'PJIN 3pc wages'!E104" xr:uid="{00000000-0004-0000-0C00-0000B3010000}"/>
    <hyperlink ref="F104" location="'PJIN 3pc wages'!F104" tooltip="Click to drilldown" display="'PJIN 3pc wages'!F104" xr:uid="{00000000-0004-0000-0C00-0000B4010000}"/>
    <hyperlink ref="G104" location="'PJIN 3pc wages'!G104" tooltip="Click to drilldown" display="'PJIN 3pc wages'!G104" xr:uid="{00000000-0004-0000-0C00-0000B5010000}"/>
    <hyperlink ref="H104" location="'PJIN 3pc wages'!H104" tooltip="Click to drilldown" display="'PJIN 3pc wages'!H104" xr:uid="{00000000-0004-0000-0C00-0000B6010000}"/>
    <hyperlink ref="I104" location="'PJIN 3pc wages'!I104" tooltip="Click to drilldown" display="'PJIN 3pc wages'!I104" xr:uid="{00000000-0004-0000-0C00-0000B7010000}"/>
    <hyperlink ref="J104" location="'PJIN 3pc wages'!J104" tooltip="Click to drilldown" display="'PJIN 3pc wages'!J104" xr:uid="{00000000-0004-0000-0C00-0000B8010000}"/>
    <hyperlink ref="K104" location="'PJIN 3pc wages'!K104" tooltip="Click to drilldown" display="'PJIN 3pc wages'!K104" xr:uid="{00000000-0004-0000-0C00-0000B9010000}"/>
    <hyperlink ref="L104" location="'PJIN 3pc wages'!L104" tooltip="Click to drilldown" display="'PJIN 3pc wages'!L104" xr:uid="{00000000-0004-0000-0C00-0000BA010000}"/>
    <hyperlink ref="M104" location="'PJIN 3pc wages'!M104" tooltip="Click to drilldown" display="'PJIN 3pc wages'!M104" xr:uid="{00000000-0004-0000-0C00-0000BB010000}"/>
    <hyperlink ref="B116" location="'PJIN 3pc wages'!B116" tooltip="Click to drilldown" display="'PJIN 3pc wages'!B116" xr:uid="{00000000-0004-0000-0C00-0000BC010000}"/>
    <hyperlink ref="C116" location="'PJIN 3pc wages'!C116" tooltip="Click to drilldown" display="'PJIN 3pc wages'!C116" xr:uid="{00000000-0004-0000-0C00-0000BD010000}"/>
    <hyperlink ref="D116" location="'PJIN 3pc wages'!D116" tooltip="Click to drilldown" display="'PJIN 3pc wages'!D116" xr:uid="{00000000-0004-0000-0C00-0000BE010000}"/>
    <hyperlink ref="E116" location="'PJIN 3pc wages'!E116" tooltip="Click to drilldown" display="'PJIN 3pc wages'!E116" xr:uid="{00000000-0004-0000-0C00-0000BF010000}"/>
    <hyperlink ref="F116" location="'PJIN 3pc wages'!F116" tooltip="Click to drilldown" display="'PJIN 3pc wages'!F116" xr:uid="{00000000-0004-0000-0C00-0000C0010000}"/>
    <hyperlink ref="G116" location="'PJIN 3pc wages'!G116" tooltip="Click to drilldown" display="'PJIN 3pc wages'!G116" xr:uid="{00000000-0004-0000-0C00-0000C1010000}"/>
    <hyperlink ref="H116" location="'PJIN 3pc wages'!H116" tooltip="Click to drilldown" display="'PJIN 3pc wages'!H116" xr:uid="{00000000-0004-0000-0C00-0000C2010000}"/>
    <hyperlink ref="I116" location="'PJIN 3pc wages'!I116" tooltip="Click to drilldown" display="'PJIN 3pc wages'!I116" xr:uid="{00000000-0004-0000-0C00-0000C3010000}"/>
    <hyperlink ref="J116" location="'PJIN 3pc wages'!J116" tooltip="Click to drilldown" display="'PJIN 3pc wages'!J116" xr:uid="{00000000-0004-0000-0C00-0000C4010000}"/>
    <hyperlink ref="K116" location="'PJIN 3pc wages'!K116" tooltip="Click to drilldown" display="'PJIN 3pc wages'!K116" xr:uid="{00000000-0004-0000-0C00-0000C5010000}"/>
    <hyperlink ref="L116" location="'PJIN 3pc wages'!L116" tooltip="Click to drilldown" display="'PJIN 3pc wages'!L116" xr:uid="{00000000-0004-0000-0C00-0000C6010000}"/>
    <hyperlink ref="M116" location="'PJIN 3pc wages'!M116" tooltip="Click to drilldown" display="'PJIN 3pc wages'!M116" xr:uid="{00000000-0004-0000-0C00-0000C7010000}"/>
    <hyperlink ref="B117" location="'PJIN 3pc wages'!B117" tooltip="Click to drilldown" display="'PJIN 3pc wages'!B117" xr:uid="{00000000-0004-0000-0C00-0000C8010000}"/>
    <hyperlink ref="C117" location="'PJIN 3pc wages'!C117" tooltip="Click to drilldown" display="'PJIN 3pc wages'!C117" xr:uid="{00000000-0004-0000-0C00-0000C9010000}"/>
    <hyperlink ref="D117" location="'PJIN 3pc wages'!D117" tooltip="Click to drilldown" display="'PJIN 3pc wages'!D117" xr:uid="{00000000-0004-0000-0C00-0000CA010000}"/>
    <hyperlink ref="E117" location="'PJIN 3pc wages'!E117" tooltip="Click to drilldown" display="'PJIN 3pc wages'!E117" xr:uid="{00000000-0004-0000-0C00-0000CB010000}"/>
    <hyperlink ref="F117" location="'PJIN 3pc wages'!F117" tooltip="Click to drilldown" display="'PJIN 3pc wages'!F117" xr:uid="{00000000-0004-0000-0C00-0000CC010000}"/>
    <hyperlink ref="G117" location="'PJIN 3pc wages'!G117" tooltip="Click to drilldown" display="'PJIN 3pc wages'!G117" xr:uid="{00000000-0004-0000-0C00-0000CD010000}"/>
    <hyperlink ref="H117" location="'PJIN 3pc wages'!H117" tooltip="Click to drilldown" display="'PJIN 3pc wages'!H117" xr:uid="{00000000-0004-0000-0C00-0000CE010000}"/>
    <hyperlink ref="I117" location="'PJIN 3pc wages'!I117" tooltip="Click to drilldown" display="'PJIN 3pc wages'!I117" xr:uid="{00000000-0004-0000-0C00-0000CF010000}"/>
    <hyperlink ref="J117" location="'PJIN 3pc wages'!J117" tooltip="Click to drilldown" display="'PJIN 3pc wages'!J117" xr:uid="{00000000-0004-0000-0C00-0000D0010000}"/>
    <hyperlink ref="K117" location="'PJIN 3pc wages'!K117" tooltip="Click to drilldown" display="'PJIN 3pc wages'!K117" xr:uid="{00000000-0004-0000-0C00-0000D1010000}"/>
    <hyperlink ref="L117" location="'PJIN 3pc wages'!L117" tooltip="Click to drilldown" display="'PJIN 3pc wages'!L117" xr:uid="{00000000-0004-0000-0C00-0000D2010000}"/>
    <hyperlink ref="M117" location="'PJIN 3pc wages'!M117" tooltip="Click to drilldown" display="'PJIN 3pc wages'!M117" xr:uid="{00000000-0004-0000-0C00-0000D3010000}"/>
    <hyperlink ref="B118" location="'PJIN 3pc wages'!B118" tooltip="Click to drilldown" display="'PJIN 3pc wages'!B118" xr:uid="{00000000-0004-0000-0C00-0000D4010000}"/>
    <hyperlink ref="C118" location="'PJIN 3pc wages'!C118" tooltip="Click to drilldown" display="'PJIN 3pc wages'!C118" xr:uid="{00000000-0004-0000-0C00-0000D5010000}"/>
    <hyperlink ref="D118" location="'PJIN 3pc wages'!D118" tooltip="Click to drilldown" display="'PJIN 3pc wages'!D118" xr:uid="{00000000-0004-0000-0C00-0000D6010000}"/>
    <hyperlink ref="E118" location="'PJIN 3pc wages'!E118" tooltip="Click to drilldown" display="'PJIN 3pc wages'!E118" xr:uid="{00000000-0004-0000-0C00-0000D7010000}"/>
    <hyperlink ref="F118" location="'PJIN 3pc wages'!F118" tooltip="Click to drilldown" display="'PJIN 3pc wages'!F118" xr:uid="{00000000-0004-0000-0C00-0000D8010000}"/>
    <hyperlink ref="G118" location="'PJIN 3pc wages'!G118" tooltip="Click to drilldown" display="'PJIN 3pc wages'!G118" xr:uid="{00000000-0004-0000-0C00-0000D9010000}"/>
    <hyperlink ref="H118" location="'PJIN 3pc wages'!H118" tooltip="Click to drilldown" display="'PJIN 3pc wages'!H118" xr:uid="{00000000-0004-0000-0C00-0000DA010000}"/>
    <hyperlink ref="I118" location="'PJIN 3pc wages'!I118" tooltip="Click to drilldown" display="'PJIN 3pc wages'!I118" xr:uid="{00000000-0004-0000-0C00-0000DB010000}"/>
    <hyperlink ref="J118" location="'PJIN 3pc wages'!J118" tooltip="Click to drilldown" display="'PJIN 3pc wages'!J118" xr:uid="{00000000-0004-0000-0C00-0000DC010000}"/>
    <hyperlink ref="K118" location="'PJIN 3pc wages'!K118" tooltip="Click to drilldown" display="'PJIN 3pc wages'!K118" xr:uid="{00000000-0004-0000-0C00-0000DD010000}"/>
    <hyperlink ref="L118" location="'PJIN 3pc wages'!L118" tooltip="Click to drilldown" display="'PJIN 3pc wages'!L118" xr:uid="{00000000-0004-0000-0C00-0000DE010000}"/>
    <hyperlink ref="M118" location="'PJIN 3pc wages'!M118" tooltip="Click to drilldown" display="'PJIN 3pc wages'!M118" xr:uid="{00000000-0004-0000-0C00-0000DF010000}"/>
    <hyperlink ref="B119" location="'PJIN 3pc wages'!B119" tooltip="Click to drilldown" display="'PJIN 3pc wages'!B119" xr:uid="{00000000-0004-0000-0C00-0000E0010000}"/>
    <hyperlink ref="C119" location="'PJIN 3pc wages'!C119" tooltip="Click to drilldown" display="'PJIN 3pc wages'!C119" xr:uid="{00000000-0004-0000-0C00-0000E1010000}"/>
    <hyperlink ref="D119" location="'PJIN 3pc wages'!D119" tooltip="Click to drilldown" display="'PJIN 3pc wages'!D119" xr:uid="{00000000-0004-0000-0C00-0000E2010000}"/>
    <hyperlink ref="E119" location="'PJIN 3pc wages'!E119" tooltip="Click to drilldown" display="'PJIN 3pc wages'!E119" xr:uid="{00000000-0004-0000-0C00-0000E3010000}"/>
    <hyperlink ref="F119" location="'PJIN 3pc wages'!F119" tooltip="Click to drilldown" display="'PJIN 3pc wages'!F119" xr:uid="{00000000-0004-0000-0C00-0000E4010000}"/>
    <hyperlink ref="G119" location="'PJIN 3pc wages'!G119" tooltip="Click to drilldown" display="'PJIN 3pc wages'!G119" xr:uid="{00000000-0004-0000-0C00-0000E5010000}"/>
    <hyperlink ref="H119" location="'PJIN 3pc wages'!H119" tooltip="Click to drilldown" display="'PJIN 3pc wages'!H119" xr:uid="{00000000-0004-0000-0C00-0000E6010000}"/>
    <hyperlink ref="I119" location="'PJIN 3pc wages'!I119" tooltip="Click to drilldown" display="'PJIN 3pc wages'!I119" xr:uid="{00000000-0004-0000-0C00-0000E7010000}"/>
    <hyperlink ref="J119" location="'PJIN 3pc wages'!J119" tooltip="Click to drilldown" display="'PJIN 3pc wages'!J119" xr:uid="{00000000-0004-0000-0C00-0000E8010000}"/>
    <hyperlink ref="K119" location="'PJIN 3pc wages'!K119" tooltip="Click to drilldown" display="'PJIN 3pc wages'!K119" xr:uid="{00000000-0004-0000-0C00-0000E9010000}"/>
    <hyperlink ref="L119" location="'PJIN 3pc wages'!L119" tooltip="Click to drilldown" display="'PJIN 3pc wages'!L119" xr:uid="{00000000-0004-0000-0C00-0000EA010000}"/>
    <hyperlink ref="M119" location="'PJIN 3pc wages'!M119" tooltip="Click to drilldown" display="'PJIN 3pc wages'!M119" xr:uid="{00000000-0004-0000-0C00-0000EB010000}"/>
    <hyperlink ref="B120" location="'PJIN 3pc wages'!B120" tooltip="Click to drilldown" display="'PJIN 3pc wages'!B120" xr:uid="{00000000-0004-0000-0C00-0000EC010000}"/>
    <hyperlink ref="C120" location="'PJIN 3pc wages'!C120" tooltip="Click to drilldown" display="'PJIN 3pc wages'!C120" xr:uid="{00000000-0004-0000-0C00-0000ED010000}"/>
    <hyperlink ref="D120" location="'PJIN 3pc wages'!D120" tooltip="Click to drilldown" display="'PJIN 3pc wages'!D120" xr:uid="{00000000-0004-0000-0C00-0000EE010000}"/>
    <hyperlink ref="E120" location="'PJIN 3pc wages'!E120" tooltip="Click to drilldown" display="'PJIN 3pc wages'!E120" xr:uid="{00000000-0004-0000-0C00-0000EF010000}"/>
    <hyperlink ref="F120" location="'PJIN 3pc wages'!F120" tooltip="Click to drilldown" display="'PJIN 3pc wages'!F120" xr:uid="{00000000-0004-0000-0C00-0000F0010000}"/>
    <hyperlink ref="G120" location="'PJIN 3pc wages'!G120" tooltip="Click to drilldown" display="'PJIN 3pc wages'!G120" xr:uid="{00000000-0004-0000-0C00-0000F1010000}"/>
    <hyperlink ref="H120" location="'PJIN 3pc wages'!H120" tooltip="Click to drilldown" display="'PJIN 3pc wages'!H120" xr:uid="{00000000-0004-0000-0C00-0000F2010000}"/>
    <hyperlink ref="I120" location="'PJIN 3pc wages'!I120" tooltip="Click to drilldown" display="'PJIN 3pc wages'!I120" xr:uid="{00000000-0004-0000-0C00-0000F3010000}"/>
    <hyperlink ref="J120" location="'PJIN 3pc wages'!J120" tooltip="Click to drilldown" display="'PJIN 3pc wages'!J120" xr:uid="{00000000-0004-0000-0C00-0000F4010000}"/>
    <hyperlink ref="K120" location="'PJIN 3pc wages'!K120" tooltip="Click to drilldown" display="'PJIN 3pc wages'!K120" xr:uid="{00000000-0004-0000-0C00-0000F5010000}"/>
    <hyperlink ref="L120" location="'PJIN 3pc wages'!L120" tooltip="Click to drilldown" display="'PJIN 3pc wages'!L120" xr:uid="{00000000-0004-0000-0C00-0000F6010000}"/>
    <hyperlink ref="M120" location="'PJIN 3pc wages'!M120" tooltip="Click to drilldown" display="'PJIN 3pc wages'!M120" xr:uid="{00000000-0004-0000-0C00-0000F7010000}"/>
    <hyperlink ref="B121" location="'PJIN 3pc wages'!B121" tooltip="Click to drilldown" display="'PJIN 3pc wages'!B121" xr:uid="{00000000-0004-0000-0C00-0000F8010000}"/>
    <hyperlink ref="C121" location="'PJIN 3pc wages'!C121" tooltip="Click to drilldown" display="'PJIN 3pc wages'!C121" xr:uid="{00000000-0004-0000-0C00-0000F9010000}"/>
    <hyperlink ref="D121" location="'PJIN 3pc wages'!D121" tooltip="Click to drilldown" display="'PJIN 3pc wages'!D121" xr:uid="{00000000-0004-0000-0C00-0000FA010000}"/>
    <hyperlink ref="E121" location="'PJIN 3pc wages'!E121" tooltip="Click to drilldown" display="'PJIN 3pc wages'!E121" xr:uid="{00000000-0004-0000-0C00-0000FB010000}"/>
    <hyperlink ref="F121" location="'PJIN 3pc wages'!F121" tooltip="Click to drilldown" display="'PJIN 3pc wages'!F121" xr:uid="{00000000-0004-0000-0C00-0000FC010000}"/>
    <hyperlink ref="G121" location="'PJIN 3pc wages'!G121" tooltip="Click to drilldown" display="'PJIN 3pc wages'!G121" xr:uid="{00000000-0004-0000-0C00-0000FD010000}"/>
    <hyperlink ref="H121" location="'PJIN 3pc wages'!H121" tooltip="Click to drilldown" display="'PJIN 3pc wages'!H121" xr:uid="{00000000-0004-0000-0C00-0000FE010000}"/>
    <hyperlink ref="I121" location="'PJIN 3pc wages'!I121" tooltip="Click to drilldown" display="'PJIN 3pc wages'!I121" xr:uid="{00000000-0004-0000-0C00-0000FF010000}"/>
    <hyperlink ref="J121" location="'PJIN 3pc wages'!J121" tooltip="Click to drilldown" display="'PJIN 3pc wages'!J121" xr:uid="{00000000-0004-0000-0C00-000000020000}"/>
    <hyperlink ref="K121" location="'PJIN 3pc wages'!K121" tooltip="Click to drilldown" display="'PJIN 3pc wages'!K121" xr:uid="{00000000-0004-0000-0C00-000001020000}"/>
    <hyperlink ref="L121" location="'PJIN 3pc wages'!L121" tooltip="Click to drilldown" display="'PJIN 3pc wages'!L121" xr:uid="{00000000-0004-0000-0C00-000002020000}"/>
    <hyperlink ref="M121" location="'PJIN 3pc wages'!M121" tooltip="Click to drilldown" display="'PJIN 3pc wages'!M121" xr:uid="{00000000-0004-0000-0C00-000003020000}"/>
    <hyperlink ref="B125" location="'PJIN 3pc wages'!B125" tooltip="Click to drilldown" display="'PJIN 3pc wages'!B125" xr:uid="{00000000-0004-0000-0C00-000004020000}"/>
    <hyperlink ref="C125" location="'PJIN 3pc wages'!C125" tooltip="Click to drilldown" display="'PJIN 3pc wages'!C125" xr:uid="{00000000-0004-0000-0C00-000005020000}"/>
    <hyperlink ref="D125" location="'PJIN 3pc wages'!D125" tooltip="Click to drilldown" display="'PJIN 3pc wages'!D125" xr:uid="{00000000-0004-0000-0C00-000006020000}"/>
    <hyperlink ref="E125" location="'PJIN 3pc wages'!E125" tooltip="Click to drilldown" display="'PJIN 3pc wages'!E125" xr:uid="{00000000-0004-0000-0C00-000007020000}"/>
    <hyperlink ref="F125" location="'PJIN 3pc wages'!F125" tooltip="Click to drilldown" display="'PJIN 3pc wages'!F125" xr:uid="{00000000-0004-0000-0C00-000008020000}"/>
    <hyperlink ref="G125" location="'PJIN 3pc wages'!G125" tooltip="Click to drilldown" display="'PJIN 3pc wages'!G125" xr:uid="{00000000-0004-0000-0C00-000009020000}"/>
    <hyperlink ref="H125" location="'PJIN 3pc wages'!H125" tooltip="Click to drilldown" display="'PJIN 3pc wages'!H125" xr:uid="{00000000-0004-0000-0C00-00000A020000}"/>
    <hyperlink ref="I125" location="'PJIN 3pc wages'!I125" tooltip="Click to drilldown" display="'PJIN 3pc wages'!I125" xr:uid="{00000000-0004-0000-0C00-00000B020000}"/>
    <hyperlink ref="J125" location="'PJIN 3pc wages'!J125" tooltip="Click to drilldown" display="'PJIN 3pc wages'!J125" xr:uid="{00000000-0004-0000-0C00-00000C020000}"/>
    <hyperlink ref="K125" location="'PJIN 3pc wages'!K125" tooltip="Click to drilldown" display="'PJIN 3pc wages'!K125" xr:uid="{00000000-0004-0000-0C00-00000D020000}"/>
    <hyperlink ref="L125" location="'PJIN 3pc wages'!L125" tooltip="Click to drilldown" display="'PJIN 3pc wages'!L125" xr:uid="{00000000-0004-0000-0C00-00000E020000}"/>
    <hyperlink ref="M125" location="'PJIN 3pc wages'!M125" tooltip="Click to drilldown" display="'PJIN 3pc wages'!M125" xr:uid="{00000000-0004-0000-0C00-00000F020000}"/>
    <hyperlink ref="B126" location="'PJIN 3pc wages'!B126" tooltip="Click to drilldown" display="'PJIN 3pc wages'!B126" xr:uid="{00000000-0004-0000-0C00-000010020000}"/>
    <hyperlink ref="C126" location="'PJIN 3pc wages'!C126" tooltip="Click to drilldown" display="'PJIN 3pc wages'!C126" xr:uid="{00000000-0004-0000-0C00-000011020000}"/>
    <hyperlink ref="D126" location="'PJIN 3pc wages'!D126" tooltip="Click to drilldown" display="'PJIN 3pc wages'!D126" xr:uid="{00000000-0004-0000-0C00-000012020000}"/>
    <hyperlink ref="E126" location="'PJIN 3pc wages'!E126" tooltip="Click to drilldown" display="'PJIN 3pc wages'!E126" xr:uid="{00000000-0004-0000-0C00-000013020000}"/>
    <hyperlink ref="F126" location="'PJIN 3pc wages'!F126" tooltip="Click to drilldown" display="'PJIN 3pc wages'!F126" xr:uid="{00000000-0004-0000-0C00-000014020000}"/>
    <hyperlink ref="G126" location="'PJIN 3pc wages'!G126" tooltip="Click to drilldown" display="'PJIN 3pc wages'!G126" xr:uid="{00000000-0004-0000-0C00-000015020000}"/>
    <hyperlink ref="H126" location="'PJIN 3pc wages'!H126" tooltip="Click to drilldown" display="'PJIN 3pc wages'!H126" xr:uid="{00000000-0004-0000-0C00-000016020000}"/>
    <hyperlink ref="I126" location="'PJIN 3pc wages'!I126" tooltip="Click to drilldown" display="'PJIN 3pc wages'!I126" xr:uid="{00000000-0004-0000-0C00-000017020000}"/>
    <hyperlink ref="J126" location="'PJIN 3pc wages'!J126" tooltip="Click to drilldown" display="'PJIN 3pc wages'!J126" xr:uid="{00000000-0004-0000-0C00-000018020000}"/>
    <hyperlink ref="K126" location="'PJIN 3pc wages'!K126" tooltip="Click to drilldown" display="'PJIN 3pc wages'!K126" xr:uid="{00000000-0004-0000-0C00-000019020000}"/>
    <hyperlink ref="L126" location="'PJIN 3pc wages'!L126" tooltip="Click to drilldown" display="'PJIN 3pc wages'!L126" xr:uid="{00000000-0004-0000-0C00-00001A020000}"/>
    <hyperlink ref="M126" location="'PJIN 3pc wages'!M126" tooltip="Click to drilldown" display="'PJIN 3pc wages'!M126" xr:uid="{00000000-0004-0000-0C00-00001B020000}"/>
    <hyperlink ref="B127" location="'PJIN 3pc wages'!B127" tooltip="Click to drilldown" display="'PJIN 3pc wages'!B127" xr:uid="{00000000-0004-0000-0C00-00001C020000}"/>
    <hyperlink ref="C127" location="'PJIN 3pc wages'!C127" tooltip="Click to drilldown" display="'PJIN 3pc wages'!C127" xr:uid="{00000000-0004-0000-0C00-00001D020000}"/>
    <hyperlink ref="D127" location="'PJIN 3pc wages'!D127" tooltip="Click to drilldown" display="'PJIN 3pc wages'!D127" xr:uid="{00000000-0004-0000-0C00-00001E020000}"/>
    <hyperlink ref="E127" location="'PJIN 3pc wages'!E127" tooltip="Click to drilldown" display="'PJIN 3pc wages'!E127" xr:uid="{00000000-0004-0000-0C00-00001F020000}"/>
    <hyperlink ref="F127" location="'PJIN 3pc wages'!F127" tooltip="Click to drilldown" display="'PJIN 3pc wages'!F127" xr:uid="{00000000-0004-0000-0C00-000020020000}"/>
    <hyperlink ref="G127" location="'PJIN 3pc wages'!G127" tooltip="Click to drilldown" display="'PJIN 3pc wages'!G127" xr:uid="{00000000-0004-0000-0C00-000021020000}"/>
    <hyperlink ref="H127" location="'PJIN 3pc wages'!H127" tooltip="Click to drilldown" display="'PJIN 3pc wages'!H127" xr:uid="{00000000-0004-0000-0C00-000022020000}"/>
    <hyperlink ref="I127" location="'PJIN 3pc wages'!I127" tooltip="Click to drilldown" display="'PJIN 3pc wages'!I127" xr:uid="{00000000-0004-0000-0C00-000023020000}"/>
    <hyperlink ref="J127" location="'PJIN 3pc wages'!J127" tooltip="Click to drilldown" display="'PJIN 3pc wages'!J127" xr:uid="{00000000-0004-0000-0C00-000024020000}"/>
    <hyperlink ref="K127" location="'PJIN 3pc wages'!K127" tooltip="Click to drilldown" display="'PJIN 3pc wages'!K127" xr:uid="{00000000-0004-0000-0C00-000025020000}"/>
    <hyperlink ref="L127" location="'PJIN 3pc wages'!L127" tooltip="Click to drilldown" display="'PJIN 3pc wages'!L127" xr:uid="{00000000-0004-0000-0C00-000026020000}"/>
    <hyperlink ref="M127" location="'PJIN 3pc wages'!M127" tooltip="Click to drilldown" display="'PJIN 3pc wages'!M127" xr:uid="{00000000-0004-0000-0C00-000027020000}"/>
    <hyperlink ref="B128" location="'PJIN 3pc wages'!B128" tooltip="Click to drilldown" display="'PJIN 3pc wages'!B128" xr:uid="{00000000-0004-0000-0C00-000028020000}"/>
    <hyperlink ref="C128" location="'PJIN 3pc wages'!C128" tooltip="Click to drilldown" display="'PJIN 3pc wages'!C128" xr:uid="{00000000-0004-0000-0C00-000029020000}"/>
    <hyperlink ref="D128" location="'PJIN 3pc wages'!D128" tooltip="Click to drilldown" display="'PJIN 3pc wages'!D128" xr:uid="{00000000-0004-0000-0C00-00002A020000}"/>
    <hyperlink ref="E128" location="'PJIN 3pc wages'!E128" tooltip="Click to drilldown" display="'PJIN 3pc wages'!E128" xr:uid="{00000000-0004-0000-0C00-00002B020000}"/>
    <hyperlink ref="F128" location="'PJIN 3pc wages'!F128" tooltip="Click to drilldown" display="'PJIN 3pc wages'!F128" xr:uid="{00000000-0004-0000-0C00-00002C020000}"/>
    <hyperlink ref="G128" location="'PJIN 3pc wages'!G128" tooltip="Click to drilldown" display="'PJIN 3pc wages'!G128" xr:uid="{00000000-0004-0000-0C00-00002D020000}"/>
    <hyperlink ref="H128" location="'PJIN 3pc wages'!H128" tooltip="Click to drilldown" display="'PJIN 3pc wages'!H128" xr:uid="{00000000-0004-0000-0C00-00002E020000}"/>
    <hyperlink ref="I128" location="'PJIN 3pc wages'!I128" tooltip="Click to drilldown" display="'PJIN 3pc wages'!I128" xr:uid="{00000000-0004-0000-0C00-00002F020000}"/>
    <hyperlink ref="J128" location="'PJIN 3pc wages'!J128" tooltip="Click to drilldown" display="'PJIN 3pc wages'!J128" xr:uid="{00000000-0004-0000-0C00-000030020000}"/>
    <hyperlink ref="K128" location="'PJIN 3pc wages'!K128" tooltip="Click to drilldown" display="'PJIN 3pc wages'!K128" xr:uid="{00000000-0004-0000-0C00-000031020000}"/>
    <hyperlink ref="L128" location="'PJIN 3pc wages'!L128" tooltip="Click to drilldown" display="'PJIN 3pc wages'!L128" xr:uid="{00000000-0004-0000-0C00-000032020000}"/>
    <hyperlink ref="M128" location="'PJIN 3pc wages'!M128" tooltip="Click to drilldown" display="'PJIN 3pc wages'!M128" xr:uid="{00000000-0004-0000-0C00-000033020000}"/>
    <hyperlink ref="B129" location="'PJIN 3pc wages'!B129" tooltip="Click to drilldown" display="'PJIN 3pc wages'!B129" xr:uid="{00000000-0004-0000-0C00-000034020000}"/>
    <hyperlink ref="C129" location="'PJIN 3pc wages'!C129" tooltip="Click to drilldown" display="'PJIN 3pc wages'!C129" xr:uid="{00000000-0004-0000-0C00-000035020000}"/>
    <hyperlink ref="D129" location="'PJIN 3pc wages'!D129" tooltip="Click to drilldown" display="'PJIN 3pc wages'!D129" xr:uid="{00000000-0004-0000-0C00-000036020000}"/>
    <hyperlink ref="E129" location="'PJIN 3pc wages'!E129" tooltip="Click to drilldown" display="'PJIN 3pc wages'!E129" xr:uid="{00000000-0004-0000-0C00-000037020000}"/>
    <hyperlink ref="F129" location="'PJIN 3pc wages'!F129" tooltip="Click to drilldown" display="'PJIN 3pc wages'!F129" xr:uid="{00000000-0004-0000-0C00-000038020000}"/>
    <hyperlink ref="G129" location="'PJIN 3pc wages'!G129" tooltip="Click to drilldown" display="'PJIN 3pc wages'!G129" xr:uid="{00000000-0004-0000-0C00-000039020000}"/>
    <hyperlink ref="H129" location="'PJIN 3pc wages'!H129" tooltip="Click to drilldown" display="'PJIN 3pc wages'!H129" xr:uid="{00000000-0004-0000-0C00-00003A020000}"/>
    <hyperlink ref="I129" location="'PJIN 3pc wages'!I129" tooltip="Click to drilldown" display="'PJIN 3pc wages'!I129" xr:uid="{00000000-0004-0000-0C00-00003B020000}"/>
    <hyperlink ref="J129" location="'PJIN 3pc wages'!J129" tooltip="Click to drilldown" display="'PJIN 3pc wages'!J129" xr:uid="{00000000-0004-0000-0C00-00003C020000}"/>
    <hyperlink ref="K129" location="'PJIN 3pc wages'!K129" tooltip="Click to drilldown" display="'PJIN 3pc wages'!K129" xr:uid="{00000000-0004-0000-0C00-00003D020000}"/>
    <hyperlink ref="L129" location="'PJIN 3pc wages'!L129" tooltip="Click to drilldown" display="'PJIN 3pc wages'!L129" xr:uid="{00000000-0004-0000-0C00-00003E020000}"/>
    <hyperlink ref="M129" location="'PJIN 3pc wages'!M129" tooltip="Click to drilldown" display="'PJIN 3pc wages'!M129" xr:uid="{00000000-0004-0000-0C00-00003F020000}"/>
    <hyperlink ref="B130" location="'PJIN 3pc wages'!B130" tooltip="Click to drilldown" display="'PJIN 3pc wages'!B130" xr:uid="{00000000-0004-0000-0C00-000040020000}"/>
    <hyperlink ref="C130" location="'PJIN 3pc wages'!C130" tooltip="Click to drilldown" display="'PJIN 3pc wages'!C130" xr:uid="{00000000-0004-0000-0C00-000041020000}"/>
    <hyperlink ref="D130" location="'PJIN 3pc wages'!D130" tooltip="Click to drilldown" display="'PJIN 3pc wages'!D130" xr:uid="{00000000-0004-0000-0C00-000042020000}"/>
    <hyperlink ref="E130" location="'PJIN 3pc wages'!E130" tooltip="Click to drilldown" display="'PJIN 3pc wages'!E130" xr:uid="{00000000-0004-0000-0C00-000043020000}"/>
    <hyperlink ref="F130" location="'PJIN 3pc wages'!F130" tooltip="Click to drilldown" display="'PJIN 3pc wages'!F130" xr:uid="{00000000-0004-0000-0C00-000044020000}"/>
    <hyperlink ref="G130" location="'PJIN 3pc wages'!G130" tooltip="Click to drilldown" display="'PJIN 3pc wages'!G130" xr:uid="{00000000-0004-0000-0C00-000045020000}"/>
    <hyperlink ref="H130" location="'PJIN 3pc wages'!H130" tooltip="Click to drilldown" display="'PJIN 3pc wages'!H130" xr:uid="{00000000-0004-0000-0C00-000046020000}"/>
    <hyperlink ref="I130" location="'PJIN 3pc wages'!I130" tooltip="Click to drilldown" display="'PJIN 3pc wages'!I130" xr:uid="{00000000-0004-0000-0C00-000047020000}"/>
    <hyperlink ref="J130" location="'PJIN 3pc wages'!J130" tooltip="Click to drilldown" display="'PJIN 3pc wages'!J130" xr:uid="{00000000-0004-0000-0C00-000048020000}"/>
    <hyperlink ref="K130" location="'PJIN 3pc wages'!K130" tooltip="Click to drilldown" display="'PJIN 3pc wages'!K130" xr:uid="{00000000-0004-0000-0C00-000049020000}"/>
    <hyperlink ref="L130" location="'PJIN 3pc wages'!L130" tooltip="Click to drilldown" display="'PJIN 3pc wages'!L130" xr:uid="{00000000-0004-0000-0C00-00004A020000}"/>
    <hyperlink ref="M130" location="'PJIN 3pc wages'!M130" tooltip="Click to drilldown" display="'PJIN 3pc wages'!M130" xr:uid="{00000000-0004-0000-0C00-00004B020000}"/>
    <hyperlink ref="B135" location="'PJIN 3pc wages'!B135" tooltip="Click to drilldown" display="'PJIN 3pc wages'!B135" xr:uid="{00000000-0004-0000-0C00-00004C020000}"/>
    <hyperlink ref="C135" location="'PJIN 3pc wages'!C135" tooltip="Click to drilldown" display="'PJIN 3pc wages'!C135" xr:uid="{00000000-0004-0000-0C00-00004D020000}"/>
    <hyperlink ref="D135" location="'PJIN 3pc wages'!D135" tooltip="Click to drilldown" display="'PJIN 3pc wages'!D135" xr:uid="{00000000-0004-0000-0C00-00004E020000}"/>
    <hyperlink ref="E135" location="'PJIN 3pc wages'!E135" tooltip="Click to drilldown" display="'PJIN 3pc wages'!E135" xr:uid="{00000000-0004-0000-0C00-00004F020000}"/>
    <hyperlink ref="F135" location="'PJIN 3pc wages'!F135" tooltip="Click to drilldown" display="'PJIN 3pc wages'!F135" xr:uid="{00000000-0004-0000-0C00-000050020000}"/>
    <hyperlink ref="G135" location="'PJIN 3pc wages'!G135" tooltip="Click to drilldown" display="'PJIN 3pc wages'!G135" xr:uid="{00000000-0004-0000-0C00-000051020000}"/>
    <hyperlink ref="H135" location="'PJIN 3pc wages'!H135" tooltip="Click to drilldown" display="'PJIN 3pc wages'!H135" xr:uid="{00000000-0004-0000-0C00-000052020000}"/>
    <hyperlink ref="I135" location="'PJIN 3pc wages'!I135" tooltip="Click to drilldown" display="'PJIN 3pc wages'!I135" xr:uid="{00000000-0004-0000-0C00-000053020000}"/>
    <hyperlink ref="J135" location="'PJIN 3pc wages'!J135" tooltip="Click to drilldown" display="'PJIN 3pc wages'!J135" xr:uid="{00000000-0004-0000-0C00-000054020000}"/>
    <hyperlink ref="K135" location="'PJIN 3pc wages'!K135" tooltip="Click to drilldown" display="'PJIN 3pc wages'!K135" xr:uid="{00000000-0004-0000-0C00-000055020000}"/>
    <hyperlink ref="L135" location="'PJIN 3pc wages'!L135" tooltip="Click to drilldown" display="'PJIN 3pc wages'!L135" xr:uid="{00000000-0004-0000-0C00-000056020000}"/>
    <hyperlink ref="M135" location="'PJIN 3pc wages'!M135" tooltip="Click to drilldown" display="'PJIN 3pc wages'!M135" xr:uid="{00000000-0004-0000-0C00-000057020000}"/>
    <hyperlink ref="B141" location="'PJIN 3pc wages'!B141" tooltip="Click to drilldown" display="'PJIN 3pc wages'!B141" xr:uid="{00000000-0004-0000-0C00-000058020000}"/>
    <hyperlink ref="C141" location="'PJIN 3pc wages'!C141" tooltip="Click to drilldown" display="'PJIN 3pc wages'!C141" xr:uid="{00000000-0004-0000-0C00-000059020000}"/>
    <hyperlink ref="D141" location="'PJIN 3pc wages'!D141" tooltip="Click to drilldown" display="'PJIN 3pc wages'!D141" xr:uid="{00000000-0004-0000-0C00-00005A020000}"/>
    <hyperlink ref="E141" location="'PJIN 3pc wages'!E141" tooltip="Click to drilldown" display="'PJIN 3pc wages'!E141" xr:uid="{00000000-0004-0000-0C00-00005B020000}"/>
    <hyperlink ref="F141" location="'PJIN 3pc wages'!F141" tooltip="Click to drilldown" display="'PJIN 3pc wages'!F141" xr:uid="{00000000-0004-0000-0C00-00005C020000}"/>
    <hyperlink ref="G141" location="'PJIN 3pc wages'!G141" tooltip="Click to drilldown" display="'PJIN 3pc wages'!G141" xr:uid="{00000000-0004-0000-0C00-00005D020000}"/>
    <hyperlink ref="H141" location="'PJIN 3pc wages'!H141" tooltip="Click to drilldown" display="'PJIN 3pc wages'!H141" xr:uid="{00000000-0004-0000-0C00-00005E020000}"/>
    <hyperlink ref="I141" location="'PJIN 3pc wages'!I141" tooltip="Click to drilldown" display="'PJIN 3pc wages'!I141" xr:uid="{00000000-0004-0000-0C00-00005F020000}"/>
    <hyperlink ref="J141" location="'PJIN 3pc wages'!J141" tooltip="Click to drilldown" display="'PJIN 3pc wages'!J141" xr:uid="{00000000-0004-0000-0C00-000060020000}"/>
    <hyperlink ref="K141" location="'PJIN 3pc wages'!K141" tooltip="Click to drilldown" display="'PJIN 3pc wages'!K141" xr:uid="{00000000-0004-0000-0C00-000061020000}"/>
    <hyperlink ref="L141" location="'PJIN 3pc wages'!L141" tooltip="Click to drilldown" display="'PJIN 3pc wages'!L141" xr:uid="{00000000-0004-0000-0C00-000062020000}"/>
    <hyperlink ref="M141" location="'PJIN 3pc wages'!M141" tooltip="Click to drilldown" display="'PJIN 3pc wages'!M141" xr:uid="{00000000-0004-0000-0C00-000063020000}"/>
    <hyperlink ref="B145" location="'PJIN 3pc wages'!B145" tooltip="Click to drilldown" display="'PJIN 3pc wages'!B145" xr:uid="{00000000-0004-0000-0C00-000064020000}"/>
    <hyperlink ref="C145" location="'PJIN 3pc wages'!C145" tooltip="Click to drilldown" display="'PJIN 3pc wages'!C145" xr:uid="{00000000-0004-0000-0C00-000065020000}"/>
    <hyperlink ref="D145" location="'PJIN 3pc wages'!D145" tooltip="Click to drilldown" display="'PJIN 3pc wages'!D145" xr:uid="{00000000-0004-0000-0C00-000066020000}"/>
    <hyperlink ref="E145" location="'PJIN 3pc wages'!E145" tooltip="Click to drilldown" display="'PJIN 3pc wages'!E145" xr:uid="{00000000-0004-0000-0C00-000067020000}"/>
    <hyperlink ref="F145" location="'PJIN 3pc wages'!F145" tooltip="Click to drilldown" display="'PJIN 3pc wages'!F145" xr:uid="{00000000-0004-0000-0C00-000068020000}"/>
    <hyperlink ref="G145" location="'PJIN 3pc wages'!G145" tooltip="Click to drilldown" display="'PJIN 3pc wages'!G145" xr:uid="{00000000-0004-0000-0C00-000069020000}"/>
    <hyperlink ref="H145" location="'PJIN 3pc wages'!H145" tooltip="Click to drilldown" display="'PJIN 3pc wages'!H145" xr:uid="{00000000-0004-0000-0C00-00006A020000}"/>
    <hyperlink ref="I145" location="'PJIN 3pc wages'!I145" tooltip="Click to drilldown" display="'PJIN 3pc wages'!I145" xr:uid="{00000000-0004-0000-0C00-00006B020000}"/>
    <hyperlink ref="J145" location="'PJIN 3pc wages'!J145" tooltip="Click to drilldown" display="'PJIN 3pc wages'!J145" xr:uid="{00000000-0004-0000-0C00-00006C020000}"/>
    <hyperlink ref="K145" location="'PJIN 3pc wages'!K145" tooltip="Click to drilldown" display="'PJIN 3pc wages'!K145" xr:uid="{00000000-0004-0000-0C00-00006D020000}"/>
    <hyperlink ref="L145" location="'PJIN 3pc wages'!L145" tooltip="Click to drilldown" display="'PJIN 3pc wages'!L145" xr:uid="{00000000-0004-0000-0C00-00006E020000}"/>
    <hyperlink ref="M145" location="'PJIN 3pc wages'!M145" tooltip="Click to drilldown" display="'PJIN 3pc wages'!M145" xr:uid="{00000000-0004-0000-0C00-00006F020000}"/>
    <hyperlink ref="B150" location="'PJIN 3pc wages'!B150" tooltip="Click to drilldown" display="'PJIN 3pc wages'!B150" xr:uid="{00000000-0004-0000-0C00-000070020000}"/>
    <hyperlink ref="C150" location="'PJIN 3pc wages'!C150" tooltip="Click to drilldown" display="'PJIN 3pc wages'!C150" xr:uid="{00000000-0004-0000-0C00-000071020000}"/>
    <hyperlink ref="D150" location="'PJIN 3pc wages'!D150" tooltip="Click to drilldown" display="'PJIN 3pc wages'!D150" xr:uid="{00000000-0004-0000-0C00-000072020000}"/>
    <hyperlink ref="E150" location="'PJIN 3pc wages'!E150" tooltip="Click to drilldown" display="'PJIN 3pc wages'!E150" xr:uid="{00000000-0004-0000-0C00-000073020000}"/>
    <hyperlink ref="F150" location="'PJIN 3pc wages'!F150" tooltip="Click to drilldown" display="'PJIN 3pc wages'!F150" xr:uid="{00000000-0004-0000-0C00-000074020000}"/>
    <hyperlink ref="G150" location="'PJIN 3pc wages'!G150" tooltip="Click to drilldown" display="'PJIN 3pc wages'!G150" xr:uid="{00000000-0004-0000-0C00-000075020000}"/>
    <hyperlink ref="H150" location="'PJIN 3pc wages'!H150" tooltip="Click to drilldown" display="'PJIN 3pc wages'!H150" xr:uid="{00000000-0004-0000-0C00-000076020000}"/>
    <hyperlink ref="I150" location="'PJIN 3pc wages'!I150" tooltip="Click to drilldown" display="'PJIN 3pc wages'!I150" xr:uid="{00000000-0004-0000-0C00-000077020000}"/>
    <hyperlink ref="J150" location="'PJIN 3pc wages'!J150" tooltip="Click to drilldown" display="'PJIN 3pc wages'!J150" xr:uid="{00000000-0004-0000-0C00-000078020000}"/>
    <hyperlink ref="K150" location="'PJIN 3pc wages'!K150" tooltip="Click to drilldown" display="'PJIN 3pc wages'!K150" xr:uid="{00000000-0004-0000-0C00-000079020000}"/>
    <hyperlink ref="L150" location="'PJIN 3pc wages'!L150" tooltip="Click to drilldown" display="'PJIN 3pc wages'!L150" xr:uid="{00000000-0004-0000-0C00-00007A020000}"/>
    <hyperlink ref="M150" location="'PJIN 3pc wages'!M150" tooltip="Click to drilldown" display="'PJIN 3pc wages'!M150" xr:uid="{00000000-0004-0000-0C00-00007B020000}"/>
    <hyperlink ref="B155" location="'PJIN 3pc wages'!B155" tooltip="Click to drilldown" display="'PJIN 3pc wages'!B155" xr:uid="{00000000-0004-0000-0C00-00007C020000}"/>
    <hyperlink ref="C155" location="'PJIN 3pc wages'!C155" tooltip="Click to drilldown" display="'PJIN 3pc wages'!C155" xr:uid="{00000000-0004-0000-0C00-00007D020000}"/>
    <hyperlink ref="D155" location="'PJIN 3pc wages'!D155" tooltip="Click to drilldown" display="'PJIN 3pc wages'!D155" xr:uid="{00000000-0004-0000-0C00-00007E020000}"/>
    <hyperlink ref="E155" location="'PJIN 3pc wages'!E155" tooltip="Click to drilldown" display="'PJIN 3pc wages'!E155" xr:uid="{00000000-0004-0000-0C00-00007F020000}"/>
    <hyperlink ref="F155" location="'PJIN 3pc wages'!F155" tooltip="Click to drilldown" display="'PJIN 3pc wages'!F155" xr:uid="{00000000-0004-0000-0C00-000080020000}"/>
    <hyperlink ref="G155" location="'PJIN 3pc wages'!G155" tooltip="Click to drilldown" display="'PJIN 3pc wages'!G155" xr:uid="{00000000-0004-0000-0C00-000081020000}"/>
    <hyperlink ref="H155" location="'PJIN 3pc wages'!H155" tooltip="Click to drilldown" display="'PJIN 3pc wages'!H155" xr:uid="{00000000-0004-0000-0C00-000082020000}"/>
    <hyperlink ref="I155" location="'PJIN 3pc wages'!I155" tooltip="Click to drilldown" display="'PJIN 3pc wages'!I155" xr:uid="{00000000-0004-0000-0C00-000083020000}"/>
    <hyperlink ref="J155" location="'PJIN 3pc wages'!J155" tooltip="Click to drilldown" display="'PJIN 3pc wages'!J155" xr:uid="{00000000-0004-0000-0C00-000084020000}"/>
    <hyperlink ref="K155" location="'PJIN 3pc wages'!K155" tooltip="Click to drilldown" display="'PJIN 3pc wages'!K155" xr:uid="{00000000-0004-0000-0C00-000085020000}"/>
    <hyperlink ref="L155" location="'PJIN 3pc wages'!L155" tooltip="Click to drilldown" display="'PJIN 3pc wages'!L155" xr:uid="{00000000-0004-0000-0C00-000086020000}"/>
    <hyperlink ref="M155" location="'PJIN 3pc wages'!M155" tooltip="Click to drilldown" display="'PJIN 3pc wages'!M155" xr:uid="{00000000-0004-0000-0C00-000087020000}"/>
    <hyperlink ref="B156" location="'PJIN 3pc wages'!B156" tooltip="Click to drilldown" display="'PJIN 3pc wages'!B156" xr:uid="{00000000-0004-0000-0C00-000088020000}"/>
    <hyperlink ref="C156" location="'PJIN 3pc wages'!C156" tooltip="Click to drilldown" display="'PJIN 3pc wages'!C156" xr:uid="{00000000-0004-0000-0C00-000089020000}"/>
    <hyperlink ref="D156" location="'PJIN 3pc wages'!D156" tooltip="Click to drilldown" display="'PJIN 3pc wages'!D156" xr:uid="{00000000-0004-0000-0C00-00008A020000}"/>
    <hyperlink ref="E156" location="'PJIN 3pc wages'!E156" tooltip="Click to drilldown" display="'PJIN 3pc wages'!E156" xr:uid="{00000000-0004-0000-0C00-00008B020000}"/>
    <hyperlink ref="F156" location="'PJIN 3pc wages'!F156" tooltip="Click to drilldown" display="'PJIN 3pc wages'!F156" xr:uid="{00000000-0004-0000-0C00-00008C020000}"/>
    <hyperlink ref="G156" location="'PJIN 3pc wages'!G156" tooltip="Click to drilldown" display="'PJIN 3pc wages'!G156" xr:uid="{00000000-0004-0000-0C00-00008D020000}"/>
    <hyperlink ref="H156" location="'PJIN 3pc wages'!H156" tooltip="Click to drilldown" display="'PJIN 3pc wages'!H156" xr:uid="{00000000-0004-0000-0C00-00008E020000}"/>
    <hyperlink ref="I156" location="'PJIN 3pc wages'!I156" tooltip="Click to drilldown" display="'PJIN 3pc wages'!I156" xr:uid="{00000000-0004-0000-0C00-00008F020000}"/>
    <hyperlink ref="J156" location="'PJIN 3pc wages'!J156" tooltip="Click to drilldown" display="'PJIN 3pc wages'!J156" xr:uid="{00000000-0004-0000-0C00-000090020000}"/>
    <hyperlink ref="K156" location="'PJIN 3pc wages'!K156" tooltip="Click to drilldown" display="'PJIN 3pc wages'!K156" xr:uid="{00000000-0004-0000-0C00-000091020000}"/>
    <hyperlink ref="L156" location="'PJIN 3pc wages'!L156" tooltip="Click to drilldown" display="'PJIN 3pc wages'!L156" xr:uid="{00000000-0004-0000-0C00-000092020000}"/>
    <hyperlink ref="M156" location="'PJIN 3pc wages'!M156" tooltip="Click to drilldown" display="'PJIN 3pc wages'!M156" xr:uid="{00000000-0004-0000-0C00-000093020000}"/>
    <hyperlink ref="B157" location="'PJIN 3pc wages'!B157" tooltip="Click to drilldown" display="'PJIN 3pc wages'!B157" xr:uid="{00000000-0004-0000-0C00-000094020000}"/>
    <hyperlink ref="C157" location="'PJIN 3pc wages'!C157" tooltip="Click to drilldown" display="'PJIN 3pc wages'!C157" xr:uid="{00000000-0004-0000-0C00-000095020000}"/>
    <hyperlink ref="D157" location="'PJIN 3pc wages'!D157" tooltip="Click to drilldown" display="'PJIN 3pc wages'!D157" xr:uid="{00000000-0004-0000-0C00-000096020000}"/>
    <hyperlink ref="E157" location="'PJIN 3pc wages'!E157" tooltip="Click to drilldown" display="'PJIN 3pc wages'!E157" xr:uid="{00000000-0004-0000-0C00-000097020000}"/>
    <hyperlink ref="F157" location="'PJIN 3pc wages'!F157" tooltip="Click to drilldown" display="'PJIN 3pc wages'!F157" xr:uid="{00000000-0004-0000-0C00-000098020000}"/>
    <hyperlink ref="G157" location="'PJIN 3pc wages'!G157" tooltip="Click to drilldown" display="'PJIN 3pc wages'!G157" xr:uid="{00000000-0004-0000-0C00-000099020000}"/>
    <hyperlink ref="H157" location="'PJIN 3pc wages'!H157" tooltip="Click to drilldown" display="'PJIN 3pc wages'!H157" xr:uid="{00000000-0004-0000-0C00-00009A020000}"/>
    <hyperlink ref="I157" location="'PJIN 3pc wages'!I157" tooltip="Click to drilldown" display="'PJIN 3pc wages'!I157" xr:uid="{00000000-0004-0000-0C00-00009B020000}"/>
    <hyperlink ref="J157" location="'PJIN 3pc wages'!J157" tooltip="Click to drilldown" display="'PJIN 3pc wages'!J157" xr:uid="{00000000-0004-0000-0C00-00009C020000}"/>
    <hyperlink ref="K157" location="'PJIN 3pc wages'!K157" tooltip="Click to drilldown" display="'PJIN 3pc wages'!K157" xr:uid="{00000000-0004-0000-0C00-00009D020000}"/>
    <hyperlink ref="L157" location="'PJIN 3pc wages'!L157" tooltip="Click to drilldown" display="'PJIN 3pc wages'!L157" xr:uid="{00000000-0004-0000-0C00-00009E020000}"/>
    <hyperlink ref="M157" location="'PJIN 3pc wages'!M157" tooltip="Click to drilldown" display="'PJIN 3pc wages'!M157" xr:uid="{00000000-0004-0000-0C00-00009F020000}"/>
    <hyperlink ref="B169" location="'PJIN 3pc wages'!B169" tooltip="Click to drilldown" display="'PJIN 3pc wages'!B169" xr:uid="{00000000-0004-0000-0C00-0000A0020000}"/>
    <hyperlink ref="C169" location="'PJIN 3pc wages'!C169" tooltip="Click to drilldown" display="'PJIN 3pc wages'!C169" xr:uid="{00000000-0004-0000-0C00-0000A1020000}"/>
    <hyperlink ref="D169" location="'PJIN 3pc wages'!D169" tooltip="Click to drilldown" display="'PJIN 3pc wages'!D169" xr:uid="{00000000-0004-0000-0C00-0000A2020000}"/>
    <hyperlink ref="E169" location="'PJIN 3pc wages'!E169" tooltip="Click to drilldown" display="'PJIN 3pc wages'!E169" xr:uid="{00000000-0004-0000-0C00-0000A3020000}"/>
    <hyperlink ref="F169" location="'PJIN 3pc wages'!F169" tooltip="Click to drilldown" display="'PJIN 3pc wages'!F169" xr:uid="{00000000-0004-0000-0C00-0000A4020000}"/>
    <hyperlink ref="G169" location="'PJIN 3pc wages'!G169" tooltip="Click to drilldown" display="'PJIN 3pc wages'!G169" xr:uid="{00000000-0004-0000-0C00-0000A5020000}"/>
    <hyperlink ref="H169" location="'PJIN 3pc wages'!H169" tooltip="Click to drilldown" display="'PJIN 3pc wages'!H169" xr:uid="{00000000-0004-0000-0C00-0000A6020000}"/>
    <hyperlink ref="I169" location="'PJIN 3pc wages'!I169" tooltip="Click to drilldown" display="'PJIN 3pc wages'!I169" xr:uid="{00000000-0004-0000-0C00-0000A7020000}"/>
    <hyperlink ref="J169" location="'PJIN 3pc wages'!J169" tooltip="Click to drilldown" display="'PJIN 3pc wages'!J169" xr:uid="{00000000-0004-0000-0C00-0000A8020000}"/>
    <hyperlink ref="K169" location="'PJIN 3pc wages'!K169" tooltip="Click to drilldown" display="'PJIN 3pc wages'!K169" xr:uid="{00000000-0004-0000-0C00-0000A9020000}"/>
    <hyperlink ref="L169" location="'PJIN 3pc wages'!L169" tooltip="Click to drilldown" display="'PJIN 3pc wages'!L169" xr:uid="{00000000-0004-0000-0C00-0000AA020000}"/>
    <hyperlink ref="M169" location="'PJIN 3pc wages'!M169" tooltip="Click to drilldown" display="'PJIN 3pc wages'!M169" xr:uid="{00000000-0004-0000-0C00-0000AB020000}"/>
    <hyperlink ref="B170" location="'PJIN 3pc wages'!B170" tooltip="Click to drilldown" display="'PJIN 3pc wages'!B170" xr:uid="{00000000-0004-0000-0C00-0000AC020000}"/>
    <hyperlink ref="C170" location="'PJIN 3pc wages'!C170" tooltip="Click to drilldown" display="'PJIN 3pc wages'!C170" xr:uid="{00000000-0004-0000-0C00-0000AD020000}"/>
    <hyperlink ref="D170" location="'PJIN 3pc wages'!D170" tooltip="Click to drilldown" display="'PJIN 3pc wages'!D170" xr:uid="{00000000-0004-0000-0C00-0000AE020000}"/>
    <hyperlink ref="E170" location="'PJIN 3pc wages'!E170" tooltip="Click to drilldown" display="'PJIN 3pc wages'!E170" xr:uid="{00000000-0004-0000-0C00-0000AF020000}"/>
    <hyperlink ref="F170" location="'PJIN 3pc wages'!F170" tooltip="Click to drilldown" display="'PJIN 3pc wages'!F170" xr:uid="{00000000-0004-0000-0C00-0000B0020000}"/>
    <hyperlink ref="G170" location="'PJIN 3pc wages'!G170" tooltip="Click to drilldown" display="'PJIN 3pc wages'!G170" xr:uid="{00000000-0004-0000-0C00-0000B1020000}"/>
    <hyperlink ref="H170" location="'PJIN 3pc wages'!H170" tooltip="Click to drilldown" display="'PJIN 3pc wages'!H170" xr:uid="{00000000-0004-0000-0C00-0000B2020000}"/>
    <hyperlink ref="I170" location="'PJIN 3pc wages'!I170" tooltip="Click to drilldown" display="'PJIN 3pc wages'!I170" xr:uid="{00000000-0004-0000-0C00-0000B3020000}"/>
    <hyperlink ref="J170" location="'PJIN 3pc wages'!J170" tooltip="Click to drilldown" display="'PJIN 3pc wages'!J170" xr:uid="{00000000-0004-0000-0C00-0000B4020000}"/>
    <hyperlink ref="K170" location="'PJIN 3pc wages'!K170" tooltip="Click to drilldown" display="'PJIN 3pc wages'!K170" xr:uid="{00000000-0004-0000-0C00-0000B5020000}"/>
    <hyperlink ref="L170" location="'PJIN 3pc wages'!L170" tooltip="Click to drilldown" display="'PJIN 3pc wages'!L170" xr:uid="{00000000-0004-0000-0C00-0000B6020000}"/>
    <hyperlink ref="M170" location="'PJIN 3pc wages'!M170" tooltip="Click to drilldown" display="'PJIN 3pc wages'!M170" xr:uid="{00000000-0004-0000-0C00-0000B7020000}"/>
    <hyperlink ref="B171" location="'PJIN 3pc wages'!B171" tooltip="Click to drilldown" display="'PJIN 3pc wages'!B171" xr:uid="{00000000-0004-0000-0C00-0000B8020000}"/>
    <hyperlink ref="C171" location="'PJIN 3pc wages'!C171" tooltip="Click to drilldown" display="'PJIN 3pc wages'!C171" xr:uid="{00000000-0004-0000-0C00-0000B9020000}"/>
    <hyperlink ref="D171" location="'PJIN 3pc wages'!D171" tooltip="Click to drilldown" display="'PJIN 3pc wages'!D171" xr:uid="{00000000-0004-0000-0C00-0000BA020000}"/>
    <hyperlink ref="E171" location="'PJIN 3pc wages'!E171" tooltip="Click to drilldown" display="'PJIN 3pc wages'!E171" xr:uid="{00000000-0004-0000-0C00-0000BB020000}"/>
    <hyperlink ref="F171" location="'PJIN 3pc wages'!F171" tooltip="Click to drilldown" display="'PJIN 3pc wages'!F171" xr:uid="{00000000-0004-0000-0C00-0000BC020000}"/>
    <hyperlink ref="G171" location="'PJIN 3pc wages'!G171" tooltip="Click to drilldown" display="'PJIN 3pc wages'!G171" xr:uid="{00000000-0004-0000-0C00-0000BD020000}"/>
    <hyperlink ref="H171" location="'PJIN 3pc wages'!H171" tooltip="Click to drilldown" display="'PJIN 3pc wages'!H171" xr:uid="{00000000-0004-0000-0C00-0000BE020000}"/>
    <hyperlink ref="I171" location="'PJIN 3pc wages'!I171" tooltip="Click to drilldown" display="'PJIN 3pc wages'!I171" xr:uid="{00000000-0004-0000-0C00-0000BF020000}"/>
    <hyperlink ref="J171" location="'PJIN 3pc wages'!J171" tooltip="Click to drilldown" display="'PJIN 3pc wages'!J171" xr:uid="{00000000-0004-0000-0C00-0000C0020000}"/>
    <hyperlink ref="K171" location="'PJIN 3pc wages'!K171" tooltip="Click to drilldown" display="'PJIN 3pc wages'!K171" xr:uid="{00000000-0004-0000-0C00-0000C1020000}"/>
    <hyperlink ref="L171" location="'PJIN 3pc wages'!L171" tooltip="Click to drilldown" display="'PJIN 3pc wages'!L171" xr:uid="{00000000-0004-0000-0C00-0000C2020000}"/>
    <hyperlink ref="M171" location="'PJIN 3pc wages'!M171" tooltip="Click to drilldown" display="'PJIN 3pc wages'!M171" xr:uid="{00000000-0004-0000-0C00-0000C3020000}"/>
    <hyperlink ref="B172" location="'PJIN 3pc wages'!B172" tooltip="Click to drilldown" display="'PJIN 3pc wages'!B172" xr:uid="{00000000-0004-0000-0C00-0000C4020000}"/>
    <hyperlink ref="C172" location="'PJIN 3pc wages'!C172" tooltip="Click to drilldown" display="'PJIN 3pc wages'!C172" xr:uid="{00000000-0004-0000-0C00-0000C5020000}"/>
    <hyperlink ref="D172" location="'PJIN 3pc wages'!D172" tooltip="Click to drilldown" display="'PJIN 3pc wages'!D172" xr:uid="{00000000-0004-0000-0C00-0000C6020000}"/>
    <hyperlink ref="E172" location="'PJIN 3pc wages'!E172" tooltip="Click to drilldown" display="'PJIN 3pc wages'!E172" xr:uid="{00000000-0004-0000-0C00-0000C7020000}"/>
    <hyperlink ref="F172" location="'PJIN 3pc wages'!F172" tooltip="Click to drilldown" display="'PJIN 3pc wages'!F172" xr:uid="{00000000-0004-0000-0C00-0000C8020000}"/>
    <hyperlink ref="G172" location="'PJIN 3pc wages'!G172" tooltip="Click to drilldown" display="'PJIN 3pc wages'!G172" xr:uid="{00000000-0004-0000-0C00-0000C9020000}"/>
    <hyperlink ref="H172" location="'PJIN 3pc wages'!H172" tooltip="Click to drilldown" display="'PJIN 3pc wages'!H172" xr:uid="{00000000-0004-0000-0C00-0000CA020000}"/>
    <hyperlink ref="I172" location="'PJIN 3pc wages'!I172" tooltip="Click to drilldown" display="'PJIN 3pc wages'!I172" xr:uid="{00000000-0004-0000-0C00-0000CB020000}"/>
    <hyperlink ref="J172" location="'PJIN 3pc wages'!J172" tooltip="Click to drilldown" display="'PJIN 3pc wages'!J172" xr:uid="{00000000-0004-0000-0C00-0000CC020000}"/>
    <hyperlink ref="K172" location="'PJIN 3pc wages'!K172" tooltip="Click to drilldown" display="'PJIN 3pc wages'!K172" xr:uid="{00000000-0004-0000-0C00-0000CD020000}"/>
    <hyperlink ref="L172" location="'PJIN 3pc wages'!L172" tooltip="Click to drilldown" display="'PJIN 3pc wages'!L172" xr:uid="{00000000-0004-0000-0C00-0000CE020000}"/>
    <hyperlink ref="M172" location="'PJIN 3pc wages'!M172" tooltip="Click to drilldown" display="'PJIN 3pc wages'!M172" xr:uid="{00000000-0004-0000-0C00-0000CF020000}"/>
    <hyperlink ref="B173" location="'PJIN 3pc wages'!B173" tooltip="Click to drilldown" display="'PJIN 3pc wages'!B173" xr:uid="{00000000-0004-0000-0C00-0000D0020000}"/>
    <hyperlink ref="C173" location="'PJIN 3pc wages'!C173" tooltip="Click to drilldown" display="'PJIN 3pc wages'!C173" xr:uid="{00000000-0004-0000-0C00-0000D1020000}"/>
    <hyperlink ref="D173" location="'PJIN 3pc wages'!D173" tooltip="Click to drilldown" display="'PJIN 3pc wages'!D173" xr:uid="{00000000-0004-0000-0C00-0000D2020000}"/>
    <hyperlink ref="E173" location="'PJIN 3pc wages'!E173" tooltip="Click to drilldown" display="'PJIN 3pc wages'!E173" xr:uid="{00000000-0004-0000-0C00-0000D3020000}"/>
    <hyperlink ref="F173" location="'PJIN 3pc wages'!F173" tooltip="Click to drilldown" display="'PJIN 3pc wages'!F173" xr:uid="{00000000-0004-0000-0C00-0000D4020000}"/>
    <hyperlink ref="G173" location="'PJIN 3pc wages'!G173" tooltip="Click to drilldown" display="'PJIN 3pc wages'!G173" xr:uid="{00000000-0004-0000-0C00-0000D5020000}"/>
    <hyperlink ref="H173" location="'PJIN 3pc wages'!H173" tooltip="Click to drilldown" display="'PJIN 3pc wages'!H173" xr:uid="{00000000-0004-0000-0C00-0000D6020000}"/>
    <hyperlink ref="I173" location="'PJIN 3pc wages'!I173" tooltip="Click to drilldown" display="'PJIN 3pc wages'!I173" xr:uid="{00000000-0004-0000-0C00-0000D7020000}"/>
    <hyperlink ref="J173" location="'PJIN 3pc wages'!J173" tooltip="Click to drilldown" display="'PJIN 3pc wages'!J173" xr:uid="{00000000-0004-0000-0C00-0000D8020000}"/>
    <hyperlink ref="K173" location="'PJIN 3pc wages'!K173" tooltip="Click to drilldown" display="'PJIN 3pc wages'!K173" xr:uid="{00000000-0004-0000-0C00-0000D9020000}"/>
    <hyperlink ref="L173" location="'PJIN 3pc wages'!L173" tooltip="Click to drilldown" display="'PJIN 3pc wages'!L173" xr:uid="{00000000-0004-0000-0C00-0000DA020000}"/>
    <hyperlink ref="M173" location="'PJIN 3pc wages'!M173" tooltip="Click to drilldown" display="'PJIN 3pc wages'!M173" xr:uid="{00000000-0004-0000-0C00-0000DB020000}"/>
    <hyperlink ref="B174" location="'PJIN 3pc wages'!B174" tooltip="Click to drilldown" display="'PJIN 3pc wages'!B174" xr:uid="{00000000-0004-0000-0C00-0000DC020000}"/>
    <hyperlink ref="C174" location="'PJIN 3pc wages'!C174" tooltip="Click to drilldown" display="'PJIN 3pc wages'!C174" xr:uid="{00000000-0004-0000-0C00-0000DD020000}"/>
    <hyperlink ref="D174" location="'PJIN 3pc wages'!D174" tooltip="Click to drilldown" display="'PJIN 3pc wages'!D174" xr:uid="{00000000-0004-0000-0C00-0000DE020000}"/>
    <hyperlink ref="E174" location="'PJIN 3pc wages'!E174" tooltip="Click to drilldown" display="'PJIN 3pc wages'!E174" xr:uid="{00000000-0004-0000-0C00-0000DF020000}"/>
    <hyperlink ref="F174" location="'PJIN 3pc wages'!F174" tooltip="Click to drilldown" display="'PJIN 3pc wages'!F174" xr:uid="{00000000-0004-0000-0C00-0000E0020000}"/>
    <hyperlink ref="G174" location="'PJIN 3pc wages'!G174" tooltip="Click to drilldown" display="'PJIN 3pc wages'!G174" xr:uid="{00000000-0004-0000-0C00-0000E1020000}"/>
    <hyperlink ref="H174" location="'PJIN 3pc wages'!H174" tooltip="Click to drilldown" display="'PJIN 3pc wages'!H174" xr:uid="{00000000-0004-0000-0C00-0000E2020000}"/>
    <hyperlink ref="I174" location="'PJIN 3pc wages'!I174" tooltip="Click to drilldown" display="'PJIN 3pc wages'!I174" xr:uid="{00000000-0004-0000-0C00-0000E3020000}"/>
    <hyperlink ref="J174" location="'PJIN 3pc wages'!J174" tooltip="Click to drilldown" display="'PJIN 3pc wages'!J174" xr:uid="{00000000-0004-0000-0C00-0000E4020000}"/>
    <hyperlink ref="K174" location="'PJIN 3pc wages'!K174" tooltip="Click to drilldown" display="'PJIN 3pc wages'!K174" xr:uid="{00000000-0004-0000-0C00-0000E5020000}"/>
    <hyperlink ref="L174" location="'PJIN 3pc wages'!L174" tooltip="Click to drilldown" display="'PJIN 3pc wages'!L174" xr:uid="{00000000-0004-0000-0C00-0000E6020000}"/>
    <hyperlink ref="M174" location="'PJIN 3pc wages'!M174" tooltip="Click to drilldown" display="'PJIN 3pc wages'!M174" xr:uid="{00000000-0004-0000-0C00-0000E7020000}"/>
    <hyperlink ref="B178" location="'PJIN 3pc wages'!B178" tooltip="Click to drilldown" display="'PJIN 3pc wages'!B178" xr:uid="{00000000-0004-0000-0C00-0000E8020000}"/>
    <hyperlink ref="C178" location="'PJIN 3pc wages'!C178" tooltip="Click to drilldown" display="'PJIN 3pc wages'!C178" xr:uid="{00000000-0004-0000-0C00-0000E9020000}"/>
    <hyperlink ref="D178" location="'PJIN 3pc wages'!D178" tooltip="Click to drilldown" display="'PJIN 3pc wages'!D178" xr:uid="{00000000-0004-0000-0C00-0000EA020000}"/>
    <hyperlink ref="E178" location="'PJIN 3pc wages'!E178" tooltip="Click to drilldown" display="'PJIN 3pc wages'!E178" xr:uid="{00000000-0004-0000-0C00-0000EB020000}"/>
    <hyperlink ref="F178" location="'PJIN 3pc wages'!F178" tooltip="Click to drilldown" display="'PJIN 3pc wages'!F178" xr:uid="{00000000-0004-0000-0C00-0000EC020000}"/>
    <hyperlink ref="G178" location="'PJIN 3pc wages'!G178" tooltip="Click to drilldown" display="'PJIN 3pc wages'!G178" xr:uid="{00000000-0004-0000-0C00-0000ED020000}"/>
    <hyperlink ref="H178" location="'PJIN 3pc wages'!H178" tooltip="Click to drilldown" display="'PJIN 3pc wages'!H178" xr:uid="{00000000-0004-0000-0C00-0000EE020000}"/>
    <hyperlink ref="I178" location="'PJIN 3pc wages'!I178" tooltip="Click to drilldown" display="'PJIN 3pc wages'!I178" xr:uid="{00000000-0004-0000-0C00-0000EF020000}"/>
    <hyperlink ref="J178" location="'PJIN 3pc wages'!J178" tooltip="Click to drilldown" display="'PJIN 3pc wages'!J178" xr:uid="{00000000-0004-0000-0C00-0000F0020000}"/>
    <hyperlink ref="K178" location="'PJIN 3pc wages'!K178" tooltip="Click to drilldown" display="'PJIN 3pc wages'!K178" xr:uid="{00000000-0004-0000-0C00-0000F1020000}"/>
    <hyperlink ref="L178" location="'PJIN 3pc wages'!L178" tooltip="Click to drilldown" display="'PJIN 3pc wages'!L178" xr:uid="{00000000-0004-0000-0C00-0000F2020000}"/>
    <hyperlink ref="M178" location="'PJIN 3pc wages'!M178" tooltip="Click to drilldown" display="'PJIN 3pc wages'!M178" xr:uid="{00000000-0004-0000-0C00-0000F3020000}"/>
    <hyperlink ref="B179" location="'PJIN 3pc wages'!B179" tooltip="Click to drilldown" display="'PJIN 3pc wages'!B179" xr:uid="{00000000-0004-0000-0C00-0000F4020000}"/>
    <hyperlink ref="C179" location="'PJIN 3pc wages'!C179" tooltip="Click to drilldown" display="'PJIN 3pc wages'!C179" xr:uid="{00000000-0004-0000-0C00-0000F5020000}"/>
    <hyperlink ref="D179" location="'PJIN 3pc wages'!D179" tooltip="Click to drilldown" display="'PJIN 3pc wages'!D179" xr:uid="{00000000-0004-0000-0C00-0000F6020000}"/>
    <hyperlink ref="E179" location="'PJIN 3pc wages'!E179" tooltip="Click to drilldown" display="'PJIN 3pc wages'!E179" xr:uid="{00000000-0004-0000-0C00-0000F7020000}"/>
    <hyperlink ref="F179" location="'PJIN 3pc wages'!F179" tooltip="Click to drilldown" display="'PJIN 3pc wages'!F179" xr:uid="{00000000-0004-0000-0C00-0000F8020000}"/>
    <hyperlink ref="G179" location="'PJIN 3pc wages'!G179" tooltip="Click to drilldown" display="'PJIN 3pc wages'!G179" xr:uid="{00000000-0004-0000-0C00-0000F9020000}"/>
    <hyperlink ref="H179" location="'PJIN 3pc wages'!H179" tooltip="Click to drilldown" display="'PJIN 3pc wages'!H179" xr:uid="{00000000-0004-0000-0C00-0000FA020000}"/>
    <hyperlink ref="I179" location="'PJIN 3pc wages'!I179" tooltip="Click to drilldown" display="'PJIN 3pc wages'!I179" xr:uid="{00000000-0004-0000-0C00-0000FB020000}"/>
    <hyperlink ref="J179" location="'PJIN 3pc wages'!J179" tooltip="Click to drilldown" display="'PJIN 3pc wages'!J179" xr:uid="{00000000-0004-0000-0C00-0000FC020000}"/>
    <hyperlink ref="K179" location="'PJIN 3pc wages'!K179" tooltip="Click to drilldown" display="'PJIN 3pc wages'!K179" xr:uid="{00000000-0004-0000-0C00-0000FD020000}"/>
    <hyperlink ref="L179" location="'PJIN 3pc wages'!L179" tooltip="Click to drilldown" display="'PJIN 3pc wages'!L179" xr:uid="{00000000-0004-0000-0C00-0000FE020000}"/>
    <hyperlink ref="M179" location="'PJIN 3pc wages'!M179" tooltip="Click to drilldown" display="'PJIN 3pc wages'!M179" xr:uid="{00000000-0004-0000-0C00-0000FF020000}"/>
    <hyperlink ref="B180" location="'PJIN 3pc wages'!B180" tooltip="Click to drilldown" display="'PJIN 3pc wages'!B180" xr:uid="{00000000-0004-0000-0C00-000000030000}"/>
    <hyperlink ref="C180" location="'PJIN 3pc wages'!C180" tooltip="Click to drilldown" display="'PJIN 3pc wages'!C180" xr:uid="{00000000-0004-0000-0C00-000001030000}"/>
    <hyperlink ref="D180" location="'PJIN 3pc wages'!D180" tooltip="Click to drilldown" display="'PJIN 3pc wages'!D180" xr:uid="{00000000-0004-0000-0C00-000002030000}"/>
    <hyperlink ref="E180" location="'PJIN 3pc wages'!E180" tooltip="Click to drilldown" display="'PJIN 3pc wages'!E180" xr:uid="{00000000-0004-0000-0C00-000003030000}"/>
    <hyperlink ref="F180" location="'PJIN 3pc wages'!F180" tooltip="Click to drilldown" display="'PJIN 3pc wages'!F180" xr:uid="{00000000-0004-0000-0C00-000004030000}"/>
    <hyperlink ref="G180" location="'PJIN 3pc wages'!G180" tooltip="Click to drilldown" display="'PJIN 3pc wages'!G180" xr:uid="{00000000-0004-0000-0C00-000005030000}"/>
    <hyperlink ref="H180" location="'PJIN 3pc wages'!H180" tooltip="Click to drilldown" display="'PJIN 3pc wages'!H180" xr:uid="{00000000-0004-0000-0C00-000006030000}"/>
    <hyperlink ref="I180" location="'PJIN 3pc wages'!I180" tooltip="Click to drilldown" display="'PJIN 3pc wages'!I180" xr:uid="{00000000-0004-0000-0C00-000007030000}"/>
    <hyperlink ref="J180" location="'PJIN 3pc wages'!J180" tooltip="Click to drilldown" display="'PJIN 3pc wages'!J180" xr:uid="{00000000-0004-0000-0C00-000008030000}"/>
    <hyperlink ref="K180" location="'PJIN 3pc wages'!K180" tooltip="Click to drilldown" display="'PJIN 3pc wages'!K180" xr:uid="{00000000-0004-0000-0C00-000009030000}"/>
    <hyperlink ref="L180" location="'PJIN 3pc wages'!L180" tooltip="Click to drilldown" display="'PJIN 3pc wages'!L180" xr:uid="{00000000-0004-0000-0C00-00000A030000}"/>
    <hyperlink ref="M180" location="'PJIN 3pc wages'!M180" tooltip="Click to drilldown" display="'PJIN 3pc wages'!M180" xr:uid="{00000000-0004-0000-0C00-00000B030000}"/>
    <hyperlink ref="B181" location="'PJIN 3pc wages'!B181" tooltip="Click to drilldown" display="'PJIN 3pc wages'!B181" xr:uid="{00000000-0004-0000-0C00-00000C030000}"/>
    <hyperlink ref="C181" location="'PJIN 3pc wages'!C181" tooltip="Click to drilldown" display="'PJIN 3pc wages'!C181" xr:uid="{00000000-0004-0000-0C00-00000D030000}"/>
    <hyperlink ref="D181" location="'PJIN 3pc wages'!D181" tooltip="Click to drilldown" display="'PJIN 3pc wages'!D181" xr:uid="{00000000-0004-0000-0C00-00000E030000}"/>
    <hyperlink ref="E181" location="'PJIN 3pc wages'!E181" tooltip="Click to drilldown" display="'PJIN 3pc wages'!E181" xr:uid="{00000000-0004-0000-0C00-00000F030000}"/>
    <hyperlink ref="F181" location="'PJIN 3pc wages'!F181" tooltip="Click to drilldown" display="'PJIN 3pc wages'!F181" xr:uid="{00000000-0004-0000-0C00-000010030000}"/>
    <hyperlink ref="G181" location="'PJIN 3pc wages'!G181" tooltip="Click to drilldown" display="'PJIN 3pc wages'!G181" xr:uid="{00000000-0004-0000-0C00-000011030000}"/>
    <hyperlink ref="H181" location="'PJIN 3pc wages'!H181" tooltip="Click to drilldown" display="'PJIN 3pc wages'!H181" xr:uid="{00000000-0004-0000-0C00-000012030000}"/>
    <hyperlink ref="I181" location="'PJIN 3pc wages'!I181" tooltip="Click to drilldown" display="'PJIN 3pc wages'!I181" xr:uid="{00000000-0004-0000-0C00-000013030000}"/>
    <hyperlink ref="J181" location="'PJIN 3pc wages'!J181" tooltip="Click to drilldown" display="'PJIN 3pc wages'!J181" xr:uid="{00000000-0004-0000-0C00-000014030000}"/>
    <hyperlink ref="K181" location="'PJIN 3pc wages'!K181" tooltip="Click to drilldown" display="'PJIN 3pc wages'!K181" xr:uid="{00000000-0004-0000-0C00-000015030000}"/>
    <hyperlink ref="L181" location="'PJIN 3pc wages'!L181" tooltip="Click to drilldown" display="'PJIN 3pc wages'!L181" xr:uid="{00000000-0004-0000-0C00-000016030000}"/>
    <hyperlink ref="M181" location="'PJIN 3pc wages'!M181" tooltip="Click to drilldown" display="'PJIN 3pc wages'!M181" xr:uid="{00000000-0004-0000-0C00-000017030000}"/>
    <hyperlink ref="B182" location="'PJIN 3pc wages'!B182" tooltip="Click to drilldown" display="'PJIN 3pc wages'!B182" xr:uid="{00000000-0004-0000-0C00-000018030000}"/>
    <hyperlink ref="C182" location="'PJIN 3pc wages'!C182" tooltip="Click to drilldown" display="'PJIN 3pc wages'!C182" xr:uid="{00000000-0004-0000-0C00-000019030000}"/>
    <hyperlink ref="D182" location="'PJIN 3pc wages'!D182" tooltip="Click to drilldown" display="'PJIN 3pc wages'!D182" xr:uid="{00000000-0004-0000-0C00-00001A030000}"/>
    <hyperlink ref="E182" location="'PJIN 3pc wages'!E182" tooltip="Click to drilldown" display="'PJIN 3pc wages'!E182" xr:uid="{00000000-0004-0000-0C00-00001B030000}"/>
    <hyperlink ref="F182" location="'PJIN 3pc wages'!F182" tooltip="Click to drilldown" display="'PJIN 3pc wages'!F182" xr:uid="{00000000-0004-0000-0C00-00001C030000}"/>
    <hyperlink ref="G182" location="'PJIN 3pc wages'!G182" tooltip="Click to drilldown" display="'PJIN 3pc wages'!G182" xr:uid="{00000000-0004-0000-0C00-00001D030000}"/>
    <hyperlink ref="H182" location="'PJIN 3pc wages'!H182" tooltip="Click to drilldown" display="'PJIN 3pc wages'!H182" xr:uid="{00000000-0004-0000-0C00-00001E030000}"/>
    <hyperlink ref="I182" location="'PJIN 3pc wages'!I182" tooltip="Click to drilldown" display="'PJIN 3pc wages'!I182" xr:uid="{00000000-0004-0000-0C00-00001F030000}"/>
    <hyperlink ref="J182" location="'PJIN 3pc wages'!J182" tooltip="Click to drilldown" display="'PJIN 3pc wages'!J182" xr:uid="{00000000-0004-0000-0C00-000020030000}"/>
    <hyperlink ref="K182" location="'PJIN 3pc wages'!K182" tooltip="Click to drilldown" display="'PJIN 3pc wages'!K182" xr:uid="{00000000-0004-0000-0C00-000021030000}"/>
    <hyperlink ref="L182" location="'PJIN 3pc wages'!L182" tooltip="Click to drilldown" display="'PJIN 3pc wages'!L182" xr:uid="{00000000-0004-0000-0C00-000022030000}"/>
    <hyperlink ref="M182" location="'PJIN 3pc wages'!M182" tooltip="Click to drilldown" display="'PJIN 3pc wages'!M182" xr:uid="{00000000-0004-0000-0C00-000023030000}"/>
    <hyperlink ref="B183" location="'PJIN 3pc wages'!B183" tooltip="Click to drilldown" display="'PJIN 3pc wages'!B183" xr:uid="{00000000-0004-0000-0C00-000024030000}"/>
    <hyperlink ref="C183" location="'PJIN 3pc wages'!C183" tooltip="Click to drilldown" display="'PJIN 3pc wages'!C183" xr:uid="{00000000-0004-0000-0C00-000025030000}"/>
    <hyperlink ref="D183" location="'PJIN 3pc wages'!D183" tooltip="Click to drilldown" display="'PJIN 3pc wages'!D183" xr:uid="{00000000-0004-0000-0C00-000026030000}"/>
    <hyperlink ref="E183" location="'PJIN 3pc wages'!E183" tooltip="Click to drilldown" display="'PJIN 3pc wages'!E183" xr:uid="{00000000-0004-0000-0C00-000027030000}"/>
    <hyperlink ref="F183" location="'PJIN 3pc wages'!F183" tooltip="Click to drilldown" display="'PJIN 3pc wages'!F183" xr:uid="{00000000-0004-0000-0C00-000028030000}"/>
    <hyperlink ref="G183" location="'PJIN 3pc wages'!G183" tooltip="Click to drilldown" display="'PJIN 3pc wages'!G183" xr:uid="{00000000-0004-0000-0C00-000029030000}"/>
    <hyperlink ref="H183" location="'PJIN 3pc wages'!H183" tooltip="Click to drilldown" display="'PJIN 3pc wages'!H183" xr:uid="{00000000-0004-0000-0C00-00002A030000}"/>
    <hyperlink ref="I183" location="'PJIN 3pc wages'!I183" tooltip="Click to drilldown" display="'PJIN 3pc wages'!I183" xr:uid="{00000000-0004-0000-0C00-00002B030000}"/>
    <hyperlink ref="J183" location="'PJIN 3pc wages'!J183" tooltip="Click to drilldown" display="'PJIN 3pc wages'!J183" xr:uid="{00000000-0004-0000-0C00-00002C030000}"/>
    <hyperlink ref="K183" location="'PJIN 3pc wages'!K183" tooltip="Click to drilldown" display="'PJIN 3pc wages'!K183" xr:uid="{00000000-0004-0000-0C00-00002D030000}"/>
    <hyperlink ref="L183" location="'PJIN 3pc wages'!L183" tooltip="Click to drilldown" display="'PJIN 3pc wages'!L183" xr:uid="{00000000-0004-0000-0C00-00002E030000}"/>
    <hyperlink ref="M183" location="'PJIN 3pc wages'!M183" tooltip="Click to drilldown" display="'PJIN 3pc wages'!M183" xr:uid="{00000000-0004-0000-0C00-00002F030000}"/>
    <hyperlink ref="B188" location="'PJIN 3pc wages'!B188" tooltip="Click to drilldown" display="'PJIN 3pc wages'!B188" xr:uid="{00000000-0004-0000-0C00-000030030000}"/>
    <hyperlink ref="C188" location="'PJIN 3pc wages'!C188" tooltip="Click to drilldown" display="'PJIN 3pc wages'!C188" xr:uid="{00000000-0004-0000-0C00-000031030000}"/>
    <hyperlink ref="D188" location="'PJIN 3pc wages'!D188" tooltip="Click to drilldown" display="'PJIN 3pc wages'!D188" xr:uid="{00000000-0004-0000-0C00-000032030000}"/>
    <hyperlink ref="E188" location="'PJIN 3pc wages'!E188" tooltip="Click to drilldown" display="'PJIN 3pc wages'!E188" xr:uid="{00000000-0004-0000-0C00-000033030000}"/>
    <hyperlink ref="F188" location="'PJIN 3pc wages'!F188" tooltip="Click to drilldown" display="'PJIN 3pc wages'!F188" xr:uid="{00000000-0004-0000-0C00-000034030000}"/>
    <hyperlink ref="G188" location="'PJIN 3pc wages'!G188" tooltip="Click to drilldown" display="'PJIN 3pc wages'!G188" xr:uid="{00000000-0004-0000-0C00-000035030000}"/>
    <hyperlink ref="H188" location="'PJIN 3pc wages'!H188" tooltip="Click to drilldown" display="'PJIN 3pc wages'!H188" xr:uid="{00000000-0004-0000-0C00-000036030000}"/>
    <hyperlink ref="I188" location="'PJIN 3pc wages'!I188" tooltip="Click to drilldown" display="'PJIN 3pc wages'!I188" xr:uid="{00000000-0004-0000-0C00-000037030000}"/>
    <hyperlink ref="J188" location="'PJIN 3pc wages'!J188" tooltip="Click to drilldown" display="'PJIN 3pc wages'!J188" xr:uid="{00000000-0004-0000-0C00-000038030000}"/>
    <hyperlink ref="K188" location="'PJIN 3pc wages'!K188" tooltip="Click to drilldown" display="'PJIN 3pc wages'!K188" xr:uid="{00000000-0004-0000-0C00-000039030000}"/>
    <hyperlink ref="L188" location="'PJIN 3pc wages'!L188" tooltip="Click to drilldown" display="'PJIN 3pc wages'!L188" xr:uid="{00000000-0004-0000-0C00-00003A030000}"/>
    <hyperlink ref="M188" location="'PJIN 3pc wages'!M188" tooltip="Click to drilldown" display="'PJIN 3pc wages'!M188" xr:uid="{00000000-0004-0000-0C00-00003B030000}"/>
    <hyperlink ref="B194" location="'PJIN 3pc wages'!B194" tooltip="Click to drilldown" display="'PJIN 3pc wages'!B194" xr:uid="{00000000-0004-0000-0C00-00003C030000}"/>
    <hyperlink ref="C194" location="'PJIN 3pc wages'!C194" tooltip="Click to drilldown" display="'PJIN 3pc wages'!C194" xr:uid="{00000000-0004-0000-0C00-00003D030000}"/>
    <hyperlink ref="D194" location="'PJIN 3pc wages'!D194" tooltip="Click to drilldown" display="'PJIN 3pc wages'!D194" xr:uid="{00000000-0004-0000-0C00-00003E030000}"/>
    <hyperlink ref="E194" location="'PJIN 3pc wages'!E194" tooltip="Click to drilldown" display="'PJIN 3pc wages'!E194" xr:uid="{00000000-0004-0000-0C00-00003F030000}"/>
    <hyperlink ref="F194" location="'PJIN 3pc wages'!F194" tooltip="Click to drilldown" display="'PJIN 3pc wages'!F194" xr:uid="{00000000-0004-0000-0C00-000040030000}"/>
    <hyperlink ref="G194" location="'PJIN 3pc wages'!G194" tooltip="Click to drilldown" display="'PJIN 3pc wages'!G194" xr:uid="{00000000-0004-0000-0C00-000041030000}"/>
    <hyperlink ref="H194" location="'PJIN 3pc wages'!H194" tooltip="Click to drilldown" display="'PJIN 3pc wages'!H194" xr:uid="{00000000-0004-0000-0C00-000042030000}"/>
    <hyperlink ref="I194" location="'PJIN 3pc wages'!I194" tooltip="Click to drilldown" display="'PJIN 3pc wages'!I194" xr:uid="{00000000-0004-0000-0C00-000043030000}"/>
    <hyperlink ref="J194" location="'PJIN 3pc wages'!J194" tooltip="Click to drilldown" display="'PJIN 3pc wages'!J194" xr:uid="{00000000-0004-0000-0C00-000044030000}"/>
    <hyperlink ref="K194" location="'PJIN 3pc wages'!K194" tooltip="Click to drilldown" display="'PJIN 3pc wages'!K194" xr:uid="{00000000-0004-0000-0C00-000045030000}"/>
    <hyperlink ref="L194" location="'PJIN 3pc wages'!L194" tooltip="Click to drilldown" display="'PJIN 3pc wages'!L194" xr:uid="{00000000-0004-0000-0C00-000046030000}"/>
    <hyperlink ref="M194" location="'PJIN 3pc wages'!M194" tooltip="Click to drilldown" display="'PJIN 3pc wages'!M194" xr:uid="{00000000-0004-0000-0C00-000047030000}"/>
    <hyperlink ref="B198" location="'PJIN 3pc wages'!B198" tooltip="Click to drilldown" display="'PJIN 3pc wages'!B198" xr:uid="{00000000-0004-0000-0C00-000048030000}"/>
    <hyperlink ref="C198" location="'PJIN 3pc wages'!C198" tooltip="Click to drilldown" display="'PJIN 3pc wages'!C198" xr:uid="{00000000-0004-0000-0C00-000049030000}"/>
    <hyperlink ref="D198" location="'PJIN 3pc wages'!D198" tooltip="Click to drilldown" display="'PJIN 3pc wages'!D198" xr:uid="{00000000-0004-0000-0C00-00004A030000}"/>
    <hyperlink ref="E198" location="'PJIN 3pc wages'!E198" tooltip="Click to drilldown" display="'PJIN 3pc wages'!E198" xr:uid="{00000000-0004-0000-0C00-00004B030000}"/>
    <hyperlink ref="F198" location="'PJIN 3pc wages'!F198" tooltip="Click to drilldown" display="'PJIN 3pc wages'!F198" xr:uid="{00000000-0004-0000-0C00-00004C030000}"/>
    <hyperlink ref="G198" location="'PJIN 3pc wages'!G198" tooltip="Click to drilldown" display="'PJIN 3pc wages'!G198" xr:uid="{00000000-0004-0000-0C00-00004D030000}"/>
    <hyperlink ref="H198" location="'PJIN 3pc wages'!H198" tooltip="Click to drilldown" display="'PJIN 3pc wages'!H198" xr:uid="{00000000-0004-0000-0C00-00004E030000}"/>
    <hyperlink ref="I198" location="'PJIN 3pc wages'!I198" tooltip="Click to drilldown" display="'PJIN 3pc wages'!I198" xr:uid="{00000000-0004-0000-0C00-00004F030000}"/>
    <hyperlink ref="J198" location="'PJIN 3pc wages'!J198" tooltip="Click to drilldown" display="'PJIN 3pc wages'!J198" xr:uid="{00000000-0004-0000-0C00-000050030000}"/>
    <hyperlink ref="K198" location="'PJIN 3pc wages'!K198" tooltip="Click to drilldown" display="'PJIN 3pc wages'!K198" xr:uid="{00000000-0004-0000-0C00-000051030000}"/>
    <hyperlink ref="L198" location="'PJIN 3pc wages'!L198" tooltip="Click to drilldown" display="'PJIN 3pc wages'!L198" xr:uid="{00000000-0004-0000-0C00-000052030000}"/>
    <hyperlink ref="M198" location="'PJIN 3pc wages'!M198" tooltip="Click to drilldown" display="'PJIN 3pc wages'!M198" xr:uid="{00000000-0004-0000-0C00-000053030000}"/>
    <hyperlink ref="B203" location="'PJIN 3pc wages'!B203" tooltip="Click to drilldown" display="'PJIN 3pc wages'!B203" xr:uid="{00000000-0004-0000-0C00-000054030000}"/>
    <hyperlink ref="C203" location="'PJIN 3pc wages'!C203" tooltip="Click to drilldown" display="'PJIN 3pc wages'!C203" xr:uid="{00000000-0004-0000-0C00-000055030000}"/>
    <hyperlink ref="D203" location="'PJIN 3pc wages'!D203" tooltip="Click to drilldown" display="'PJIN 3pc wages'!D203" xr:uid="{00000000-0004-0000-0C00-000056030000}"/>
    <hyperlink ref="E203" location="'PJIN 3pc wages'!E203" tooltip="Click to drilldown" display="'PJIN 3pc wages'!E203" xr:uid="{00000000-0004-0000-0C00-000057030000}"/>
    <hyperlink ref="F203" location="'PJIN 3pc wages'!F203" tooltip="Click to drilldown" display="'PJIN 3pc wages'!F203" xr:uid="{00000000-0004-0000-0C00-000058030000}"/>
    <hyperlink ref="G203" location="'PJIN 3pc wages'!G203" tooltip="Click to drilldown" display="'PJIN 3pc wages'!G203" xr:uid="{00000000-0004-0000-0C00-000059030000}"/>
    <hyperlink ref="H203" location="'PJIN 3pc wages'!H203" tooltip="Click to drilldown" display="'PJIN 3pc wages'!H203" xr:uid="{00000000-0004-0000-0C00-00005A030000}"/>
    <hyperlink ref="I203" location="'PJIN 3pc wages'!I203" tooltip="Click to drilldown" display="'PJIN 3pc wages'!I203" xr:uid="{00000000-0004-0000-0C00-00005B030000}"/>
    <hyperlink ref="J203" location="'PJIN 3pc wages'!J203" tooltip="Click to drilldown" display="'PJIN 3pc wages'!J203" xr:uid="{00000000-0004-0000-0C00-00005C030000}"/>
    <hyperlink ref="K203" location="'PJIN 3pc wages'!K203" tooltip="Click to drilldown" display="'PJIN 3pc wages'!K203" xr:uid="{00000000-0004-0000-0C00-00005D030000}"/>
    <hyperlink ref="L203" location="'PJIN 3pc wages'!L203" tooltip="Click to drilldown" display="'PJIN 3pc wages'!L203" xr:uid="{00000000-0004-0000-0C00-00005E030000}"/>
    <hyperlink ref="M203" location="'PJIN 3pc wages'!M203" tooltip="Click to drilldown" display="'PJIN 3pc wages'!M203" xr:uid="{00000000-0004-0000-0C00-00005F030000}"/>
    <hyperlink ref="B208" location="'PJIN 3pc wages'!B208" tooltip="Click to drilldown" display="'PJIN 3pc wages'!B208" xr:uid="{00000000-0004-0000-0C00-000060030000}"/>
    <hyperlink ref="C208" location="'PJIN 3pc wages'!C208" tooltip="Click to drilldown" display="'PJIN 3pc wages'!C208" xr:uid="{00000000-0004-0000-0C00-000061030000}"/>
    <hyperlink ref="D208" location="'PJIN 3pc wages'!D208" tooltip="Click to drilldown" display="'PJIN 3pc wages'!D208" xr:uid="{00000000-0004-0000-0C00-000062030000}"/>
    <hyperlink ref="E208" location="'PJIN 3pc wages'!E208" tooltip="Click to drilldown" display="'PJIN 3pc wages'!E208" xr:uid="{00000000-0004-0000-0C00-000063030000}"/>
    <hyperlink ref="F208" location="'PJIN 3pc wages'!F208" tooltip="Click to drilldown" display="'PJIN 3pc wages'!F208" xr:uid="{00000000-0004-0000-0C00-000064030000}"/>
    <hyperlink ref="G208" location="'PJIN 3pc wages'!G208" tooltip="Click to drilldown" display="'PJIN 3pc wages'!G208" xr:uid="{00000000-0004-0000-0C00-000065030000}"/>
    <hyperlink ref="H208" location="'PJIN 3pc wages'!H208" tooltip="Click to drilldown" display="'PJIN 3pc wages'!H208" xr:uid="{00000000-0004-0000-0C00-000066030000}"/>
    <hyperlink ref="I208" location="'PJIN 3pc wages'!I208" tooltip="Click to drilldown" display="'PJIN 3pc wages'!I208" xr:uid="{00000000-0004-0000-0C00-000067030000}"/>
    <hyperlink ref="J208" location="'PJIN 3pc wages'!J208" tooltip="Click to drilldown" display="'PJIN 3pc wages'!J208" xr:uid="{00000000-0004-0000-0C00-000068030000}"/>
    <hyperlink ref="K208" location="'PJIN 3pc wages'!K208" tooltip="Click to drilldown" display="'PJIN 3pc wages'!K208" xr:uid="{00000000-0004-0000-0C00-000069030000}"/>
    <hyperlink ref="L208" location="'PJIN 3pc wages'!L208" tooltip="Click to drilldown" display="'PJIN 3pc wages'!L208" xr:uid="{00000000-0004-0000-0C00-00006A030000}"/>
    <hyperlink ref="M208" location="'PJIN 3pc wages'!M208" tooltip="Click to drilldown" display="'PJIN 3pc wages'!M208" xr:uid="{00000000-0004-0000-0C00-00006B030000}"/>
    <hyperlink ref="B209" location="'PJIN 3pc wages'!B209" tooltip="Click to drilldown" display="'PJIN 3pc wages'!B209" xr:uid="{00000000-0004-0000-0C00-00006C030000}"/>
    <hyperlink ref="C209" location="'PJIN 3pc wages'!C209" tooltip="Click to drilldown" display="'PJIN 3pc wages'!C209" xr:uid="{00000000-0004-0000-0C00-00006D030000}"/>
    <hyperlink ref="D209" location="'PJIN 3pc wages'!D209" tooltip="Click to drilldown" display="'PJIN 3pc wages'!D209" xr:uid="{00000000-0004-0000-0C00-00006E030000}"/>
    <hyperlink ref="E209" location="'PJIN 3pc wages'!E209" tooltip="Click to drilldown" display="'PJIN 3pc wages'!E209" xr:uid="{00000000-0004-0000-0C00-00006F030000}"/>
    <hyperlink ref="F209" location="'PJIN 3pc wages'!F209" tooltip="Click to drilldown" display="'PJIN 3pc wages'!F209" xr:uid="{00000000-0004-0000-0C00-000070030000}"/>
    <hyperlink ref="G209" location="'PJIN 3pc wages'!G209" tooltip="Click to drilldown" display="'PJIN 3pc wages'!G209" xr:uid="{00000000-0004-0000-0C00-000071030000}"/>
    <hyperlink ref="H209" location="'PJIN 3pc wages'!H209" tooltip="Click to drilldown" display="'PJIN 3pc wages'!H209" xr:uid="{00000000-0004-0000-0C00-000072030000}"/>
    <hyperlink ref="I209" location="'PJIN 3pc wages'!I209" tooltip="Click to drilldown" display="'PJIN 3pc wages'!I209" xr:uid="{00000000-0004-0000-0C00-000073030000}"/>
    <hyperlink ref="J209" location="'PJIN 3pc wages'!J209" tooltip="Click to drilldown" display="'PJIN 3pc wages'!J209" xr:uid="{00000000-0004-0000-0C00-000074030000}"/>
    <hyperlink ref="K209" location="'PJIN 3pc wages'!K209" tooltip="Click to drilldown" display="'PJIN 3pc wages'!K209" xr:uid="{00000000-0004-0000-0C00-000075030000}"/>
    <hyperlink ref="L209" location="'PJIN 3pc wages'!L209" tooltip="Click to drilldown" display="'PJIN 3pc wages'!L209" xr:uid="{00000000-0004-0000-0C00-000076030000}"/>
    <hyperlink ref="M209" location="'PJIN 3pc wages'!M209" tooltip="Click to drilldown" display="'PJIN 3pc wages'!M209" xr:uid="{00000000-0004-0000-0C00-000077030000}"/>
    <hyperlink ref="B210" location="'PJIN 3pc wages'!B210" tooltip="Click to drilldown" display="'PJIN 3pc wages'!B210" xr:uid="{00000000-0004-0000-0C00-000078030000}"/>
    <hyperlink ref="C210" location="'PJIN 3pc wages'!C210" tooltip="Click to drilldown" display="'PJIN 3pc wages'!C210" xr:uid="{00000000-0004-0000-0C00-000079030000}"/>
    <hyperlink ref="D210" location="'PJIN 3pc wages'!D210" tooltip="Click to drilldown" display="'PJIN 3pc wages'!D210" xr:uid="{00000000-0004-0000-0C00-00007A030000}"/>
    <hyperlink ref="E210" location="'PJIN 3pc wages'!E210" tooltip="Click to drilldown" display="'PJIN 3pc wages'!E210" xr:uid="{00000000-0004-0000-0C00-00007B030000}"/>
    <hyperlink ref="F210" location="'PJIN 3pc wages'!F210" tooltip="Click to drilldown" display="'PJIN 3pc wages'!F210" xr:uid="{00000000-0004-0000-0C00-00007C030000}"/>
    <hyperlink ref="G210" location="'PJIN 3pc wages'!G210" tooltip="Click to drilldown" display="'PJIN 3pc wages'!G210" xr:uid="{00000000-0004-0000-0C00-00007D030000}"/>
    <hyperlink ref="H210" location="'PJIN 3pc wages'!H210" tooltip="Click to drilldown" display="'PJIN 3pc wages'!H210" xr:uid="{00000000-0004-0000-0C00-00007E030000}"/>
    <hyperlink ref="I210" location="'PJIN 3pc wages'!I210" tooltip="Click to drilldown" display="'PJIN 3pc wages'!I210" xr:uid="{00000000-0004-0000-0C00-00007F030000}"/>
    <hyperlink ref="J210" location="'PJIN 3pc wages'!J210" tooltip="Click to drilldown" display="'PJIN 3pc wages'!J210" xr:uid="{00000000-0004-0000-0C00-000080030000}"/>
    <hyperlink ref="K210" location="'PJIN 3pc wages'!K210" tooltip="Click to drilldown" display="'PJIN 3pc wages'!K210" xr:uid="{00000000-0004-0000-0C00-000081030000}"/>
    <hyperlink ref="L210" location="'PJIN 3pc wages'!L210" tooltip="Click to drilldown" display="'PJIN 3pc wages'!L210" xr:uid="{00000000-0004-0000-0C00-000082030000}"/>
    <hyperlink ref="M210" location="'PJIN 3pc wages'!M210" tooltip="Click to drilldown" display="'PJIN 3pc wages'!M210" xr:uid="{00000000-0004-0000-0C00-000083030000}"/>
    <hyperlink ref="B222" location="'PJIN 3pc wages'!B222" tooltip="Click to drilldown" display="'PJIN 3pc wages'!B222" xr:uid="{00000000-0004-0000-0C00-000084030000}"/>
    <hyperlink ref="C222" location="'PJIN 3pc wages'!C222" tooltip="Click to drilldown" display="'PJIN 3pc wages'!C222" xr:uid="{00000000-0004-0000-0C00-000085030000}"/>
    <hyperlink ref="D222" location="'PJIN 3pc wages'!D222" tooltip="Click to drilldown" display="'PJIN 3pc wages'!D222" xr:uid="{00000000-0004-0000-0C00-000086030000}"/>
    <hyperlink ref="E222" location="'PJIN 3pc wages'!E222" tooltip="Click to drilldown" display="'PJIN 3pc wages'!E222" xr:uid="{00000000-0004-0000-0C00-000087030000}"/>
    <hyperlink ref="F222" location="'PJIN 3pc wages'!F222" tooltip="Click to drilldown" display="'PJIN 3pc wages'!F222" xr:uid="{00000000-0004-0000-0C00-000088030000}"/>
    <hyperlink ref="G222" location="'PJIN 3pc wages'!G222" tooltip="Click to drilldown" display="'PJIN 3pc wages'!G222" xr:uid="{00000000-0004-0000-0C00-000089030000}"/>
    <hyperlink ref="H222" location="'PJIN 3pc wages'!H222" tooltip="Click to drilldown" display="'PJIN 3pc wages'!H222" xr:uid="{00000000-0004-0000-0C00-00008A030000}"/>
    <hyperlink ref="I222" location="'PJIN 3pc wages'!I222" tooltip="Click to drilldown" display="'PJIN 3pc wages'!I222" xr:uid="{00000000-0004-0000-0C00-00008B030000}"/>
    <hyperlink ref="J222" location="'PJIN 3pc wages'!J222" tooltip="Click to drilldown" display="'PJIN 3pc wages'!J222" xr:uid="{00000000-0004-0000-0C00-00008C030000}"/>
    <hyperlink ref="K222" location="'PJIN 3pc wages'!K222" tooltip="Click to drilldown" display="'PJIN 3pc wages'!K222" xr:uid="{00000000-0004-0000-0C00-00008D030000}"/>
    <hyperlink ref="L222" location="'PJIN 3pc wages'!L222" tooltip="Click to drilldown" display="'PJIN 3pc wages'!L222" xr:uid="{00000000-0004-0000-0C00-00008E030000}"/>
    <hyperlink ref="M222" location="'PJIN 3pc wages'!M222" tooltip="Click to drilldown" display="'PJIN 3pc wages'!M222" xr:uid="{00000000-0004-0000-0C00-00008F030000}"/>
    <hyperlink ref="B223" location="'PJIN 3pc wages'!B223" tooltip="Click to drilldown" display="'PJIN 3pc wages'!B223" xr:uid="{00000000-0004-0000-0C00-000090030000}"/>
    <hyperlink ref="C223" location="'PJIN 3pc wages'!C223" tooltip="Click to drilldown" display="'PJIN 3pc wages'!C223" xr:uid="{00000000-0004-0000-0C00-000091030000}"/>
    <hyperlink ref="D223" location="'PJIN 3pc wages'!D223" tooltip="Click to drilldown" display="'PJIN 3pc wages'!D223" xr:uid="{00000000-0004-0000-0C00-000092030000}"/>
    <hyperlink ref="E223" location="'PJIN 3pc wages'!E223" tooltip="Click to drilldown" display="'PJIN 3pc wages'!E223" xr:uid="{00000000-0004-0000-0C00-000093030000}"/>
    <hyperlink ref="F223" location="'PJIN 3pc wages'!F223" tooltip="Click to drilldown" display="'PJIN 3pc wages'!F223" xr:uid="{00000000-0004-0000-0C00-000094030000}"/>
    <hyperlink ref="G223" location="'PJIN 3pc wages'!G223" tooltip="Click to drilldown" display="'PJIN 3pc wages'!G223" xr:uid="{00000000-0004-0000-0C00-000095030000}"/>
    <hyperlink ref="H223" location="'PJIN 3pc wages'!H223" tooltip="Click to drilldown" display="'PJIN 3pc wages'!H223" xr:uid="{00000000-0004-0000-0C00-000096030000}"/>
    <hyperlink ref="I223" location="'PJIN 3pc wages'!I223" tooltip="Click to drilldown" display="'PJIN 3pc wages'!I223" xr:uid="{00000000-0004-0000-0C00-000097030000}"/>
    <hyperlink ref="J223" location="'PJIN 3pc wages'!J223" tooltip="Click to drilldown" display="'PJIN 3pc wages'!J223" xr:uid="{00000000-0004-0000-0C00-000098030000}"/>
    <hyperlink ref="K223" location="'PJIN 3pc wages'!K223" tooltip="Click to drilldown" display="'PJIN 3pc wages'!K223" xr:uid="{00000000-0004-0000-0C00-000099030000}"/>
    <hyperlink ref="L223" location="'PJIN 3pc wages'!L223" tooltip="Click to drilldown" display="'PJIN 3pc wages'!L223" xr:uid="{00000000-0004-0000-0C00-00009A030000}"/>
    <hyperlink ref="M223" location="'PJIN 3pc wages'!M223" tooltip="Click to drilldown" display="'PJIN 3pc wages'!M223" xr:uid="{00000000-0004-0000-0C00-00009B030000}"/>
    <hyperlink ref="B224" location="'PJIN 3pc wages'!B224" tooltip="Click to drilldown" display="'PJIN 3pc wages'!B224" xr:uid="{00000000-0004-0000-0C00-00009C030000}"/>
    <hyperlink ref="C224" location="'PJIN 3pc wages'!C224" tooltip="Click to drilldown" display="'PJIN 3pc wages'!C224" xr:uid="{00000000-0004-0000-0C00-00009D030000}"/>
    <hyperlink ref="D224" location="'PJIN 3pc wages'!D224" tooltip="Click to drilldown" display="'PJIN 3pc wages'!D224" xr:uid="{00000000-0004-0000-0C00-00009E030000}"/>
    <hyperlink ref="E224" location="'PJIN 3pc wages'!E224" tooltip="Click to drilldown" display="'PJIN 3pc wages'!E224" xr:uid="{00000000-0004-0000-0C00-00009F030000}"/>
    <hyperlink ref="F224" location="'PJIN 3pc wages'!F224" tooltip="Click to drilldown" display="'PJIN 3pc wages'!F224" xr:uid="{00000000-0004-0000-0C00-0000A0030000}"/>
    <hyperlink ref="G224" location="'PJIN 3pc wages'!G224" tooltip="Click to drilldown" display="'PJIN 3pc wages'!G224" xr:uid="{00000000-0004-0000-0C00-0000A1030000}"/>
    <hyperlink ref="H224" location="'PJIN 3pc wages'!H224" tooltip="Click to drilldown" display="'PJIN 3pc wages'!H224" xr:uid="{00000000-0004-0000-0C00-0000A2030000}"/>
    <hyperlink ref="I224" location="'PJIN 3pc wages'!I224" tooltip="Click to drilldown" display="'PJIN 3pc wages'!I224" xr:uid="{00000000-0004-0000-0C00-0000A3030000}"/>
    <hyperlink ref="J224" location="'PJIN 3pc wages'!J224" tooltip="Click to drilldown" display="'PJIN 3pc wages'!J224" xr:uid="{00000000-0004-0000-0C00-0000A4030000}"/>
    <hyperlink ref="K224" location="'PJIN 3pc wages'!K224" tooltip="Click to drilldown" display="'PJIN 3pc wages'!K224" xr:uid="{00000000-0004-0000-0C00-0000A5030000}"/>
    <hyperlink ref="L224" location="'PJIN 3pc wages'!L224" tooltip="Click to drilldown" display="'PJIN 3pc wages'!L224" xr:uid="{00000000-0004-0000-0C00-0000A6030000}"/>
    <hyperlink ref="M224" location="'PJIN 3pc wages'!M224" tooltip="Click to drilldown" display="'PJIN 3pc wages'!M224" xr:uid="{00000000-0004-0000-0C00-0000A7030000}"/>
    <hyperlink ref="B225" location="'PJIN 3pc wages'!B225" tooltip="Click to drilldown" display="'PJIN 3pc wages'!B225" xr:uid="{00000000-0004-0000-0C00-0000A8030000}"/>
    <hyperlink ref="C225" location="'PJIN 3pc wages'!C225" tooltip="Click to drilldown" display="'PJIN 3pc wages'!C225" xr:uid="{00000000-0004-0000-0C00-0000A9030000}"/>
    <hyperlink ref="D225" location="'PJIN 3pc wages'!D225" tooltip="Click to drilldown" display="'PJIN 3pc wages'!D225" xr:uid="{00000000-0004-0000-0C00-0000AA030000}"/>
    <hyperlink ref="E225" location="'PJIN 3pc wages'!E225" tooltip="Click to drilldown" display="'PJIN 3pc wages'!E225" xr:uid="{00000000-0004-0000-0C00-0000AB030000}"/>
    <hyperlink ref="F225" location="'PJIN 3pc wages'!F225" tooltip="Click to drilldown" display="'PJIN 3pc wages'!F225" xr:uid="{00000000-0004-0000-0C00-0000AC030000}"/>
    <hyperlink ref="G225" location="'PJIN 3pc wages'!G225" tooltip="Click to drilldown" display="'PJIN 3pc wages'!G225" xr:uid="{00000000-0004-0000-0C00-0000AD030000}"/>
    <hyperlink ref="H225" location="'PJIN 3pc wages'!H225" tooltip="Click to drilldown" display="'PJIN 3pc wages'!H225" xr:uid="{00000000-0004-0000-0C00-0000AE030000}"/>
    <hyperlink ref="I225" location="'PJIN 3pc wages'!I225" tooltip="Click to drilldown" display="'PJIN 3pc wages'!I225" xr:uid="{00000000-0004-0000-0C00-0000AF030000}"/>
    <hyperlink ref="J225" location="'PJIN 3pc wages'!J225" tooltip="Click to drilldown" display="'PJIN 3pc wages'!J225" xr:uid="{00000000-0004-0000-0C00-0000B0030000}"/>
    <hyperlink ref="K225" location="'PJIN 3pc wages'!K225" tooltip="Click to drilldown" display="'PJIN 3pc wages'!K225" xr:uid="{00000000-0004-0000-0C00-0000B1030000}"/>
    <hyperlink ref="L225" location="'PJIN 3pc wages'!L225" tooltip="Click to drilldown" display="'PJIN 3pc wages'!L225" xr:uid="{00000000-0004-0000-0C00-0000B2030000}"/>
    <hyperlink ref="M225" location="'PJIN 3pc wages'!M225" tooltip="Click to drilldown" display="'PJIN 3pc wages'!M225" xr:uid="{00000000-0004-0000-0C00-0000B3030000}"/>
    <hyperlink ref="B226" location="'PJIN 3pc wages'!B226" tooltip="Click to drilldown" display="'PJIN 3pc wages'!B226" xr:uid="{00000000-0004-0000-0C00-0000B4030000}"/>
    <hyperlink ref="C226" location="'PJIN 3pc wages'!C226" tooltip="Click to drilldown" display="'PJIN 3pc wages'!C226" xr:uid="{00000000-0004-0000-0C00-0000B5030000}"/>
    <hyperlink ref="D226" location="'PJIN 3pc wages'!D226" tooltip="Click to drilldown" display="'PJIN 3pc wages'!D226" xr:uid="{00000000-0004-0000-0C00-0000B6030000}"/>
    <hyperlink ref="E226" location="'PJIN 3pc wages'!E226" tooltip="Click to drilldown" display="'PJIN 3pc wages'!E226" xr:uid="{00000000-0004-0000-0C00-0000B7030000}"/>
    <hyperlink ref="F226" location="'PJIN 3pc wages'!F226" tooltip="Click to drilldown" display="'PJIN 3pc wages'!F226" xr:uid="{00000000-0004-0000-0C00-0000B8030000}"/>
    <hyperlink ref="G226" location="'PJIN 3pc wages'!G226" tooltip="Click to drilldown" display="'PJIN 3pc wages'!G226" xr:uid="{00000000-0004-0000-0C00-0000B9030000}"/>
    <hyperlink ref="H226" location="'PJIN 3pc wages'!H226" tooltip="Click to drilldown" display="'PJIN 3pc wages'!H226" xr:uid="{00000000-0004-0000-0C00-0000BA030000}"/>
    <hyperlink ref="I226" location="'PJIN 3pc wages'!I226" tooltip="Click to drilldown" display="'PJIN 3pc wages'!I226" xr:uid="{00000000-0004-0000-0C00-0000BB030000}"/>
    <hyperlink ref="J226" location="'PJIN 3pc wages'!J226" tooltip="Click to drilldown" display="'PJIN 3pc wages'!J226" xr:uid="{00000000-0004-0000-0C00-0000BC030000}"/>
    <hyperlink ref="K226" location="'PJIN 3pc wages'!K226" tooltip="Click to drilldown" display="'PJIN 3pc wages'!K226" xr:uid="{00000000-0004-0000-0C00-0000BD030000}"/>
    <hyperlink ref="L226" location="'PJIN 3pc wages'!L226" tooltip="Click to drilldown" display="'PJIN 3pc wages'!L226" xr:uid="{00000000-0004-0000-0C00-0000BE030000}"/>
    <hyperlink ref="M226" location="'PJIN 3pc wages'!M226" tooltip="Click to drilldown" display="'PJIN 3pc wages'!M226" xr:uid="{00000000-0004-0000-0C00-0000BF030000}"/>
    <hyperlink ref="B227" location="'PJIN 3pc wages'!B227" tooltip="Click to drilldown" display="'PJIN 3pc wages'!B227" xr:uid="{00000000-0004-0000-0C00-0000C0030000}"/>
    <hyperlink ref="C227" location="'PJIN 3pc wages'!C227" tooltip="Click to drilldown" display="'PJIN 3pc wages'!C227" xr:uid="{00000000-0004-0000-0C00-0000C1030000}"/>
    <hyperlink ref="D227" location="'PJIN 3pc wages'!D227" tooltip="Click to drilldown" display="'PJIN 3pc wages'!D227" xr:uid="{00000000-0004-0000-0C00-0000C2030000}"/>
    <hyperlink ref="E227" location="'PJIN 3pc wages'!E227" tooltip="Click to drilldown" display="'PJIN 3pc wages'!E227" xr:uid="{00000000-0004-0000-0C00-0000C3030000}"/>
    <hyperlink ref="F227" location="'PJIN 3pc wages'!F227" tooltip="Click to drilldown" display="'PJIN 3pc wages'!F227" xr:uid="{00000000-0004-0000-0C00-0000C4030000}"/>
    <hyperlink ref="G227" location="'PJIN 3pc wages'!G227" tooltip="Click to drilldown" display="'PJIN 3pc wages'!G227" xr:uid="{00000000-0004-0000-0C00-0000C5030000}"/>
    <hyperlink ref="H227" location="'PJIN 3pc wages'!H227" tooltip="Click to drilldown" display="'PJIN 3pc wages'!H227" xr:uid="{00000000-0004-0000-0C00-0000C6030000}"/>
    <hyperlink ref="I227" location="'PJIN 3pc wages'!I227" tooltip="Click to drilldown" display="'PJIN 3pc wages'!I227" xr:uid="{00000000-0004-0000-0C00-0000C7030000}"/>
    <hyperlink ref="J227" location="'PJIN 3pc wages'!J227" tooltip="Click to drilldown" display="'PJIN 3pc wages'!J227" xr:uid="{00000000-0004-0000-0C00-0000C8030000}"/>
    <hyperlink ref="K227" location="'PJIN 3pc wages'!K227" tooltip="Click to drilldown" display="'PJIN 3pc wages'!K227" xr:uid="{00000000-0004-0000-0C00-0000C9030000}"/>
    <hyperlink ref="L227" location="'PJIN 3pc wages'!L227" tooltip="Click to drilldown" display="'PJIN 3pc wages'!L227" xr:uid="{00000000-0004-0000-0C00-0000CA030000}"/>
    <hyperlink ref="M227" location="'PJIN 3pc wages'!M227" tooltip="Click to drilldown" display="'PJIN 3pc wages'!M227" xr:uid="{00000000-0004-0000-0C00-0000CB030000}"/>
    <hyperlink ref="B231" location="'PJIN 3pc wages'!B231" tooltip="Click to drilldown" display="'PJIN 3pc wages'!B231" xr:uid="{00000000-0004-0000-0C00-0000CC030000}"/>
    <hyperlink ref="C231" location="'PJIN 3pc wages'!C231" tooltip="Click to drilldown" display="'PJIN 3pc wages'!C231" xr:uid="{00000000-0004-0000-0C00-0000CD030000}"/>
    <hyperlink ref="D231" location="'PJIN 3pc wages'!D231" tooltip="Click to drilldown" display="'PJIN 3pc wages'!D231" xr:uid="{00000000-0004-0000-0C00-0000CE030000}"/>
    <hyperlink ref="E231" location="'PJIN 3pc wages'!E231" tooltip="Click to drilldown" display="'PJIN 3pc wages'!E231" xr:uid="{00000000-0004-0000-0C00-0000CF030000}"/>
    <hyperlink ref="F231" location="'PJIN 3pc wages'!F231" tooltip="Click to drilldown" display="'PJIN 3pc wages'!F231" xr:uid="{00000000-0004-0000-0C00-0000D0030000}"/>
    <hyperlink ref="G231" location="'PJIN 3pc wages'!G231" tooltip="Click to drilldown" display="'PJIN 3pc wages'!G231" xr:uid="{00000000-0004-0000-0C00-0000D1030000}"/>
    <hyperlink ref="H231" location="'PJIN 3pc wages'!H231" tooltip="Click to drilldown" display="'PJIN 3pc wages'!H231" xr:uid="{00000000-0004-0000-0C00-0000D2030000}"/>
    <hyperlink ref="I231" location="'PJIN 3pc wages'!I231" tooltip="Click to drilldown" display="'PJIN 3pc wages'!I231" xr:uid="{00000000-0004-0000-0C00-0000D3030000}"/>
    <hyperlink ref="J231" location="'PJIN 3pc wages'!J231" tooltip="Click to drilldown" display="'PJIN 3pc wages'!J231" xr:uid="{00000000-0004-0000-0C00-0000D4030000}"/>
    <hyperlink ref="K231" location="'PJIN 3pc wages'!K231" tooltip="Click to drilldown" display="'PJIN 3pc wages'!K231" xr:uid="{00000000-0004-0000-0C00-0000D5030000}"/>
    <hyperlink ref="L231" location="'PJIN 3pc wages'!L231" tooltip="Click to drilldown" display="'PJIN 3pc wages'!L231" xr:uid="{00000000-0004-0000-0C00-0000D6030000}"/>
    <hyperlink ref="M231" location="'PJIN 3pc wages'!M231" tooltip="Click to drilldown" display="'PJIN 3pc wages'!M231" xr:uid="{00000000-0004-0000-0C00-0000D7030000}"/>
    <hyperlink ref="B232" location="'PJIN 3pc wages'!B232" tooltip="Click to drilldown" display="'PJIN 3pc wages'!B232" xr:uid="{00000000-0004-0000-0C00-0000D8030000}"/>
    <hyperlink ref="C232" location="'PJIN 3pc wages'!C232" tooltip="Click to drilldown" display="'PJIN 3pc wages'!C232" xr:uid="{00000000-0004-0000-0C00-0000D9030000}"/>
    <hyperlink ref="D232" location="'PJIN 3pc wages'!D232" tooltip="Click to drilldown" display="'PJIN 3pc wages'!D232" xr:uid="{00000000-0004-0000-0C00-0000DA030000}"/>
    <hyperlink ref="E232" location="'PJIN 3pc wages'!E232" tooltip="Click to drilldown" display="'PJIN 3pc wages'!E232" xr:uid="{00000000-0004-0000-0C00-0000DB030000}"/>
    <hyperlink ref="F232" location="'PJIN 3pc wages'!F232" tooltip="Click to drilldown" display="'PJIN 3pc wages'!F232" xr:uid="{00000000-0004-0000-0C00-0000DC030000}"/>
    <hyperlink ref="G232" location="'PJIN 3pc wages'!G232" tooltip="Click to drilldown" display="'PJIN 3pc wages'!G232" xr:uid="{00000000-0004-0000-0C00-0000DD030000}"/>
    <hyperlink ref="H232" location="'PJIN 3pc wages'!H232" tooltip="Click to drilldown" display="'PJIN 3pc wages'!H232" xr:uid="{00000000-0004-0000-0C00-0000DE030000}"/>
    <hyperlink ref="I232" location="'PJIN 3pc wages'!I232" tooltip="Click to drilldown" display="'PJIN 3pc wages'!I232" xr:uid="{00000000-0004-0000-0C00-0000DF030000}"/>
    <hyperlink ref="J232" location="'PJIN 3pc wages'!J232" tooltip="Click to drilldown" display="'PJIN 3pc wages'!J232" xr:uid="{00000000-0004-0000-0C00-0000E0030000}"/>
    <hyperlink ref="K232" location="'PJIN 3pc wages'!K232" tooltip="Click to drilldown" display="'PJIN 3pc wages'!K232" xr:uid="{00000000-0004-0000-0C00-0000E1030000}"/>
    <hyperlink ref="L232" location="'PJIN 3pc wages'!L232" tooltip="Click to drilldown" display="'PJIN 3pc wages'!L232" xr:uid="{00000000-0004-0000-0C00-0000E2030000}"/>
    <hyperlink ref="M232" location="'PJIN 3pc wages'!M232" tooltip="Click to drilldown" display="'PJIN 3pc wages'!M232" xr:uid="{00000000-0004-0000-0C00-0000E3030000}"/>
    <hyperlink ref="B233" location="'PJIN 3pc wages'!B233" tooltip="Click to drilldown" display="'PJIN 3pc wages'!B233" xr:uid="{00000000-0004-0000-0C00-0000E4030000}"/>
    <hyperlink ref="C233" location="'PJIN 3pc wages'!C233" tooltip="Click to drilldown" display="'PJIN 3pc wages'!C233" xr:uid="{00000000-0004-0000-0C00-0000E5030000}"/>
    <hyperlink ref="D233" location="'PJIN 3pc wages'!D233" tooltip="Click to drilldown" display="'PJIN 3pc wages'!D233" xr:uid="{00000000-0004-0000-0C00-0000E6030000}"/>
    <hyperlink ref="E233" location="'PJIN 3pc wages'!E233" tooltip="Click to drilldown" display="'PJIN 3pc wages'!E233" xr:uid="{00000000-0004-0000-0C00-0000E7030000}"/>
    <hyperlink ref="F233" location="'PJIN 3pc wages'!F233" tooltip="Click to drilldown" display="'PJIN 3pc wages'!F233" xr:uid="{00000000-0004-0000-0C00-0000E8030000}"/>
    <hyperlink ref="G233" location="'PJIN 3pc wages'!G233" tooltip="Click to drilldown" display="'PJIN 3pc wages'!G233" xr:uid="{00000000-0004-0000-0C00-0000E9030000}"/>
    <hyperlink ref="H233" location="'PJIN 3pc wages'!H233" tooltip="Click to drilldown" display="'PJIN 3pc wages'!H233" xr:uid="{00000000-0004-0000-0C00-0000EA030000}"/>
    <hyperlink ref="I233" location="'PJIN 3pc wages'!I233" tooltip="Click to drilldown" display="'PJIN 3pc wages'!I233" xr:uid="{00000000-0004-0000-0C00-0000EB030000}"/>
    <hyperlink ref="J233" location="'PJIN 3pc wages'!J233" tooltip="Click to drilldown" display="'PJIN 3pc wages'!J233" xr:uid="{00000000-0004-0000-0C00-0000EC030000}"/>
    <hyperlink ref="K233" location="'PJIN 3pc wages'!K233" tooltip="Click to drilldown" display="'PJIN 3pc wages'!K233" xr:uid="{00000000-0004-0000-0C00-0000ED030000}"/>
    <hyperlink ref="L233" location="'PJIN 3pc wages'!L233" tooltip="Click to drilldown" display="'PJIN 3pc wages'!L233" xr:uid="{00000000-0004-0000-0C00-0000EE030000}"/>
    <hyperlink ref="M233" location="'PJIN 3pc wages'!M233" tooltip="Click to drilldown" display="'PJIN 3pc wages'!M233" xr:uid="{00000000-0004-0000-0C00-0000EF030000}"/>
    <hyperlink ref="B234" location="'PJIN 3pc wages'!B234" tooltip="Click to drilldown" display="'PJIN 3pc wages'!B234" xr:uid="{00000000-0004-0000-0C00-0000F0030000}"/>
    <hyperlink ref="C234" location="'PJIN 3pc wages'!C234" tooltip="Click to drilldown" display="'PJIN 3pc wages'!C234" xr:uid="{00000000-0004-0000-0C00-0000F1030000}"/>
    <hyperlink ref="D234" location="'PJIN 3pc wages'!D234" tooltip="Click to drilldown" display="'PJIN 3pc wages'!D234" xr:uid="{00000000-0004-0000-0C00-0000F2030000}"/>
    <hyperlink ref="E234" location="'PJIN 3pc wages'!E234" tooltip="Click to drilldown" display="'PJIN 3pc wages'!E234" xr:uid="{00000000-0004-0000-0C00-0000F3030000}"/>
    <hyperlink ref="F234" location="'PJIN 3pc wages'!F234" tooltip="Click to drilldown" display="'PJIN 3pc wages'!F234" xr:uid="{00000000-0004-0000-0C00-0000F4030000}"/>
    <hyperlink ref="G234" location="'PJIN 3pc wages'!G234" tooltip="Click to drilldown" display="'PJIN 3pc wages'!G234" xr:uid="{00000000-0004-0000-0C00-0000F5030000}"/>
    <hyperlink ref="H234" location="'PJIN 3pc wages'!H234" tooltip="Click to drilldown" display="'PJIN 3pc wages'!H234" xr:uid="{00000000-0004-0000-0C00-0000F6030000}"/>
    <hyperlink ref="I234" location="'PJIN 3pc wages'!I234" tooltip="Click to drilldown" display="'PJIN 3pc wages'!I234" xr:uid="{00000000-0004-0000-0C00-0000F7030000}"/>
    <hyperlink ref="J234" location="'PJIN 3pc wages'!J234" tooltip="Click to drilldown" display="'PJIN 3pc wages'!J234" xr:uid="{00000000-0004-0000-0C00-0000F8030000}"/>
    <hyperlink ref="K234" location="'PJIN 3pc wages'!K234" tooltip="Click to drilldown" display="'PJIN 3pc wages'!K234" xr:uid="{00000000-0004-0000-0C00-0000F9030000}"/>
    <hyperlink ref="L234" location="'PJIN 3pc wages'!L234" tooltip="Click to drilldown" display="'PJIN 3pc wages'!L234" xr:uid="{00000000-0004-0000-0C00-0000FA030000}"/>
    <hyperlink ref="M234" location="'PJIN 3pc wages'!M234" tooltip="Click to drilldown" display="'PJIN 3pc wages'!M234" xr:uid="{00000000-0004-0000-0C00-0000FB030000}"/>
    <hyperlink ref="B235" location="'PJIN 3pc wages'!B235" tooltip="Click to drilldown" display="'PJIN 3pc wages'!B235" xr:uid="{00000000-0004-0000-0C00-0000FC030000}"/>
    <hyperlink ref="C235" location="'PJIN 3pc wages'!C235" tooltip="Click to drilldown" display="'PJIN 3pc wages'!C235" xr:uid="{00000000-0004-0000-0C00-0000FD030000}"/>
    <hyperlink ref="D235" location="'PJIN 3pc wages'!D235" tooltip="Click to drilldown" display="'PJIN 3pc wages'!D235" xr:uid="{00000000-0004-0000-0C00-0000FE030000}"/>
    <hyperlink ref="E235" location="'PJIN 3pc wages'!E235" tooltip="Click to drilldown" display="'PJIN 3pc wages'!E235" xr:uid="{00000000-0004-0000-0C00-0000FF030000}"/>
    <hyperlink ref="F235" location="'PJIN 3pc wages'!F235" tooltip="Click to drilldown" display="'PJIN 3pc wages'!F235" xr:uid="{00000000-0004-0000-0C00-000000040000}"/>
    <hyperlink ref="G235" location="'PJIN 3pc wages'!G235" tooltip="Click to drilldown" display="'PJIN 3pc wages'!G235" xr:uid="{00000000-0004-0000-0C00-000001040000}"/>
    <hyperlink ref="H235" location="'PJIN 3pc wages'!H235" tooltip="Click to drilldown" display="'PJIN 3pc wages'!H235" xr:uid="{00000000-0004-0000-0C00-000002040000}"/>
    <hyperlink ref="I235" location="'PJIN 3pc wages'!I235" tooltip="Click to drilldown" display="'PJIN 3pc wages'!I235" xr:uid="{00000000-0004-0000-0C00-000003040000}"/>
    <hyperlink ref="J235" location="'PJIN 3pc wages'!J235" tooltip="Click to drilldown" display="'PJIN 3pc wages'!J235" xr:uid="{00000000-0004-0000-0C00-000004040000}"/>
    <hyperlink ref="K235" location="'PJIN 3pc wages'!K235" tooltip="Click to drilldown" display="'PJIN 3pc wages'!K235" xr:uid="{00000000-0004-0000-0C00-000005040000}"/>
    <hyperlink ref="L235" location="'PJIN 3pc wages'!L235" tooltip="Click to drilldown" display="'PJIN 3pc wages'!L235" xr:uid="{00000000-0004-0000-0C00-000006040000}"/>
    <hyperlink ref="M235" location="'PJIN 3pc wages'!M235" tooltip="Click to drilldown" display="'PJIN 3pc wages'!M235" xr:uid="{00000000-0004-0000-0C00-000007040000}"/>
    <hyperlink ref="B236" location="'PJIN 3pc wages'!B236" tooltip="Click to drilldown" display="'PJIN 3pc wages'!B236" xr:uid="{00000000-0004-0000-0C00-000008040000}"/>
    <hyperlink ref="C236" location="'PJIN 3pc wages'!C236" tooltip="Click to drilldown" display="'PJIN 3pc wages'!C236" xr:uid="{00000000-0004-0000-0C00-000009040000}"/>
    <hyperlink ref="D236" location="'PJIN 3pc wages'!D236" tooltip="Click to drilldown" display="'PJIN 3pc wages'!D236" xr:uid="{00000000-0004-0000-0C00-00000A040000}"/>
    <hyperlink ref="E236" location="'PJIN 3pc wages'!E236" tooltip="Click to drilldown" display="'PJIN 3pc wages'!E236" xr:uid="{00000000-0004-0000-0C00-00000B040000}"/>
    <hyperlink ref="F236" location="'PJIN 3pc wages'!F236" tooltip="Click to drilldown" display="'PJIN 3pc wages'!F236" xr:uid="{00000000-0004-0000-0C00-00000C040000}"/>
    <hyperlink ref="G236" location="'PJIN 3pc wages'!G236" tooltip="Click to drilldown" display="'PJIN 3pc wages'!G236" xr:uid="{00000000-0004-0000-0C00-00000D040000}"/>
    <hyperlink ref="H236" location="'PJIN 3pc wages'!H236" tooltip="Click to drilldown" display="'PJIN 3pc wages'!H236" xr:uid="{00000000-0004-0000-0C00-00000E040000}"/>
    <hyperlink ref="I236" location="'PJIN 3pc wages'!I236" tooltip="Click to drilldown" display="'PJIN 3pc wages'!I236" xr:uid="{00000000-0004-0000-0C00-00000F040000}"/>
    <hyperlink ref="J236" location="'PJIN 3pc wages'!J236" tooltip="Click to drilldown" display="'PJIN 3pc wages'!J236" xr:uid="{00000000-0004-0000-0C00-000010040000}"/>
    <hyperlink ref="K236" location="'PJIN 3pc wages'!K236" tooltip="Click to drilldown" display="'PJIN 3pc wages'!K236" xr:uid="{00000000-0004-0000-0C00-000011040000}"/>
    <hyperlink ref="L236" location="'PJIN 3pc wages'!L236" tooltip="Click to drilldown" display="'PJIN 3pc wages'!L236" xr:uid="{00000000-0004-0000-0C00-000012040000}"/>
    <hyperlink ref="M236" location="'PJIN 3pc wages'!M236" tooltip="Click to drilldown" display="'PJIN 3pc wages'!M236" xr:uid="{00000000-0004-0000-0C00-000013040000}"/>
    <hyperlink ref="B241" location="'PJIN 3pc wages'!B241" tooltip="Click to drilldown" display="'PJIN 3pc wages'!B241" xr:uid="{00000000-0004-0000-0C00-000014040000}"/>
    <hyperlink ref="C241" location="'PJIN 3pc wages'!C241" tooltip="Click to drilldown" display="'PJIN 3pc wages'!C241" xr:uid="{00000000-0004-0000-0C00-000015040000}"/>
    <hyperlink ref="D241" location="'PJIN 3pc wages'!D241" tooltip="Click to drilldown" display="'PJIN 3pc wages'!D241" xr:uid="{00000000-0004-0000-0C00-000016040000}"/>
    <hyperlink ref="E241" location="'PJIN 3pc wages'!E241" tooltip="Click to drilldown" display="'PJIN 3pc wages'!E241" xr:uid="{00000000-0004-0000-0C00-000017040000}"/>
    <hyperlink ref="F241" location="'PJIN 3pc wages'!F241" tooltip="Click to drilldown" display="'PJIN 3pc wages'!F241" xr:uid="{00000000-0004-0000-0C00-000018040000}"/>
    <hyperlink ref="G241" location="'PJIN 3pc wages'!G241" tooltip="Click to drilldown" display="'PJIN 3pc wages'!G241" xr:uid="{00000000-0004-0000-0C00-000019040000}"/>
    <hyperlink ref="H241" location="'PJIN 3pc wages'!H241" tooltip="Click to drilldown" display="'PJIN 3pc wages'!H241" xr:uid="{00000000-0004-0000-0C00-00001A040000}"/>
    <hyperlink ref="I241" location="'PJIN 3pc wages'!I241" tooltip="Click to drilldown" display="'PJIN 3pc wages'!I241" xr:uid="{00000000-0004-0000-0C00-00001B040000}"/>
    <hyperlink ref="J241" location="'PJIN 3pc wages'!J241" tooltip="Click to drilldown" display="'PJIN 3pc wages'!J241" xr:uid="{00000000-0004-0000-0C00-00001C040000}"/>
    <hyperlink ref="K241" location="'PJIN 3pc wages'!K241" tooltip="Click to drilldown" display="'PJIN 3pc wages'!K241" xr:uid="{00000000-0004-0000-0C00-00001D040000}"/>
    <hyperlink ref="L241" location="'PJIN 3pc wages'!L241" tooltip="Click to drilldown" display="'PJIN 3pc wages'!L241" xr:uid="{00000000-0004-0000-0C00-00001E040000}"/>
    <hyperlink ref="M241" location="'PJIN 3pc wages'!M241" tooltip="Click to drilldown" display="'PJIN 3pc wages'!M241" xr:uid="{00000000-0004-0000-0C00-00001F040000}"/>
    <hyperlink ref="B247" location="'PJIN 3pc wages'!B247" tooltip="Click to drilldown" display="'PJIN 3pc wages'!B247" xr:uid="{00000000-0004-0000-0C00-000020040000}"/>
    <hyperlink ref="C247" location="'PJIN 3pc wages'!C247" tooltip="Click to drilldown" display="'PJIN 3pc wages'!C247" xr:uid="{00000000-0004-0000-0C00-000021040000}"/>
    <hyperlink ref="D247" location="'PJIN 3pc wages'!D247" tooltip="Click to drilldown" display="'PJIN 3pc wages'!D247" xr:uid="{00000000-0004-0000-0C00-000022040000}"/>
    <hyperlink ref="E247" location="'PJIN 3pc wages'!E247" tooltip="Click to drilldown" display="'PJIN 3pc wages'!E247" xr:uid="{00000000-0004-0000-0C00-000023040000}"/>
    <hyperlink ref="F247" location="'PJIN 3pc wages'!F247" tooltip="Click to drilldown" display="'PJIN 3pc wages'!F247" xr:uid="{00000000-0004-0000-0C00-000024040000}"/>
    <hyperlink ref="G247" location="'PJIN 3pc wages'!G247" tooltip="Click to drilldown" display="'PJIN 3pc wages'!G247" xr:uid="{00000000-0004-0000-0C00-000025040000}"/>
    <hyperlink ref="H247" location="'PJIN 3pc wages'!H247" tooltip="Click to drilldown" display="'PJIN 3pc wages'!H247" xr:uid="{00000000-0004-0000-0C00-000026040000}"/>
    <hyperlink ref="I247" location="'PJIN 3pc wages'!I247" tooltip="Click to drilldown" display="'PJIN 3pc wages'!I247" xr:uid="{00000000-0004-0000-0C00-000027040000}"/>
    <hyperlink ref="J247" location="'PJIN 3pc wages'!J247" tooltip="Click to drilldown" display="'PJIN 3pc wages'!J247" xr:uid="{00000000-0004-0000-0C00-000028040000}"/>
    <hyperlink ref="K247" location="'PJIN 3pc wages'!K247" tooltip="Click to drilldown" display="'PJIN 3pc wages'!K247" xr:uid="{00000000-0004-0000-0C00-000029040000}"/>
    <hyperlink ref="L247" location="'PJIN 3pc wages'!L247" tooltip="Click to drilldown" display="'PJIN 3pc wages'!L247" xr:uid="{00000000-0004-0000-0C00-00002A040000}"/>
    <hyperlink ref="M247" location="'PJIN 3pc wages'!M247" tooltip="Click to drilldown" display="'PJIN 3pc wages'!M247" xr:uid="{00000000-0004-0000-0C00-00002B040000}"/>
    <hyperlink ref="B251" location="'PJIN 3pc wages'!B251" tooltip="Click to drilldown" display="'PJIN 3pc wages'!B251" xr:uid="{00000000-0004-0000-0C00-00002C040000}"/>
    <hyperlink ref="C251" location="'PJIN 3pc wages'!C251" tooltip="Click to drilldown" display="'PJIN 3pc wages'!C251" xr:uid="{00000000-0004-0000-0C00-00002D040000}"/>
    <hyperlink ref="D251" location="'PJIN 3pc wages'!D251" tooltip="Click to drilldown" display="'PJIN 3pc wages'!D251" xr:uid="{00000000-0004-0000-0C00-00002E040000}"/>
    <hyperlink ref="E251" location="'PJIN 3pc wages'!E251" tooltip="Click to drilldown" display="'PJIN 3pc wages'!E251" xr:uid="{00000000-0004-0000-0C00-00002F040000}"/>
    <hyperlink ref="F251" location="'PJIN 3pc wages'!F251" tooltip="Click to drilldown" display="'PJIN 3pc wages'!F251" xr:uid="{00000000-0004-0000-0C00-000030040000}"/>
    <hyperlink ref="G251" location="'PJIN 3pc wages'!G251" tooltip="Click to drilldown" display="'PJIN 3pc wages'!G251" xr:uid="{00000000-0004-0000-0C00-000031040000}"/>
    <hyperlink ref="H251" location="'PJIN 3pc wages'!H251" tooltip="Click to drilldown" display="'PJIN 3pc wages'!H251" xr:uid="{00000000-0004-0000-0C00-000032040000}"/>
    <hyperlink ref="I251" location="'PJIN 3pc wages'!I251" tooltip="Click to drilldown" display="'PJIN 3pc wages'!I251" xr:uid="{00000000-0004-0000-0C00-000033040000}"/>
    <hyperlink ref="J251" location="'PJIN 3pc wages'!J251" tooltip="Click to drilldown" display="'PJIN 3pc wages'!J251" xr:uid="{00000000-0004-0000-0C00-000034040000}"/>
    <hyperlink ref="K251" location="'PJIN 3pc wages'!K251" tooltip="Click to drilldown" display="'PJIN 3pc wages'!K251" xr:uid="{00000000-0004-0000-0C00-000035040000}"/>
    <hyperlink ref="L251" location="'PJIN 3pc wages'!L251" tooltip="Click to drilldown" display="'PJIN 3pc wages'!L251" xr:uid="{00000000-0004-0000-0C00-000036040000}"/>
    <hyperlink ref="M251" location="'PJIN 3pc wages'!M251" tooltip="Click to drilldown" display="'PJIN 3pc wages'!M251" xr:uid="{00000000-0004-0000-0C00-000037040000}"/>
    <hyperlink ref="B252" location="'PJIN 3pc wages'!B252" tooltip="Click to drilldown" display="'PJIN 3pc wages'!B252" xr:uid="{00000000-0004-0000-0C00-000038040000}"/>
    <hyperlink ref="C252" location="'PJIN 3pc wages'!C252" tooltip="Click to drilldown" display="'PJIN 3pc wages'!C252" xr:uid="{00000000-0004-0000-0C00-000039040000}"/>
    <hyperlink ref="D252" location="'PJIN 3pc wages'!D252" tooltip="Click to drilldown" display="'PJIN 3pc wages'!D252" xr:uid="{00000000-0004-0000-0C00-00003A040000}"/>
    <hyperlink ref="E252" location="'PJIN 3pc wages'!E252" tooltip="Click to drilldown" display="'PJIN 3pc wages'!E252" xr:uid="{00000000-0004-0000-0C00-00003B040000}"/>
    <hyperlink ref="F252" location="'PJIN 3pc wages'!F252" tooltip="Click to drilldown" display="'PJIN 3pc wages'!F252" xr:uid="{00000000-0004-0000-0C00-00003C040000}"/>
    <hyperlink ref="G252" location="'PJIN 3pc wages'!G252" tooltip="Click to drilldown" display="'PJIN 3pc wages'!G252" xr:uid="{00000000-0004-0000-0C00-00003D040000}"/>
    <hyperlink ref="H252" location="'PJIN 3pc wages'!H252" tooltip="Click to drilldown" display="'PJIN 3pc wages'!H252" xr:uid="{00000000-0004-0000-0C00-00003E040000}"/>
    <hyperlink ref="I252" location="'PJIN 3pc wages'!I252" tooltip="Click to drilldown" display="'PJIN 3pc wages'!I252" xr:uid="{00000000-0004-0000-0C00-00003F040000}"/>
    <hyperlink ref="J252" location="'PJIN 3pc wages'!J252" tooltip="Click to drilldown" display="'PJIN 3pc wages'!J252" xr:uid="{00000000-0004-0000-0C00-000040040000}"/>
    <hyperlink ref="K252" location="'PJIN 3pc wages'!K252" tooltip="Click to drilldown" display="'PJIN 3pc wages'!K252" xr:uid="{00000000-0004-0000-0C00-000041040000}"/>
    <hyperlink ref="L252" location="'PJIN 3pc wages'!L252" tooltip="Click to drilldown" display="'PJIN 3pc wages'!L252" xr:uid="{00000000-0004-0000-0C00-000042040000}"/>
    <hyperlink ref="M252" location="'PJIN 3pc wages'!M252" tooltip="Click to drilldown" display="'PJIN 3pc wages'!M252" xr:uid="{00000000-0004-0000-0C00-000043040000}"/>
    <hyperlink ref="B256" location="'PJIN 3pc wages'!B256" tooltip="Click to drilldown" display="'PJIN 3pc wages'!B256" xr:uid="{00000000-0004-0000-0C00-000044040000}"/>
    <hyperlink ref="C256" location="'PJIN 3pc wages'!C256" tooltip="Click to drilldown" display="'PJIN 3pc wages'!C256" xr:uid="{00000000-0004-0000-0C00-000045040000}"/>
    <hyperlink ref="D256" location="'PJIN 3pc wages'!D256" tooltip="Click to drilldown" display="'PJIN 3pc wages'!D256" xr:uid="{00000000-0004-0000-0C00-000046040000}"/>
    <hyperlink ref="E256" location="'PJIN 3pc wages'!E256" tooltip="Click to drilldown" display="'PJIN 3pc wages'!E256" xr:uid="{00000000-0004-0000-0C00-000047040000}"/>
    <hyperlink ref="F256" location="'PJIN 3pc wages'!F256" tooltip="Click to drilldown" display="'PJIN 3pc wages'!F256" xr:uid="{00000000-0004-0000-0C00-000048040000}"/>
    <hyperlink ref="G256" location="'PJIN 3pc wages'!G256" tooltip="Click to drilldown" display="'PJIN 3pc wages'!G256" xr:uid="{00000000-0004-0000-0C00-000049040000}"/>
    <hyperlink ref="H256" location="'PJIN 3pc wages'!H256" tooltip="Click to drilldown" display="'PJIN 3pc wages'!H256" xr:uid="{00000000-0004-0000-0C00-00004A040000}"/>
    <hyperlink ref="I256" location="'PJIN 3pc wages'!I256" tooltip="Click to drilldown" display="'PJIN 3pc wages'!I256" xr:uid="{00000000-0004-0000-0C00-00004B040000}"/>
    <hyperlink ref="J256" location="'PJIN 3pc wages'!J256" tooltip="Click to drilldown" display="'PJIN 3pc wages'!J256" xr:uid="{00000000-0004-0000-0C00-00004C040000}"/>
    <hyperlink ref="K256" location="'PJIN 3pc wages'!K256" tooltip="Click to drilldown" display="'PJIN 3pc wages'!K256" xr:uid="{00000000-0004-0000-0C00-00004D040000}"/>
    <hyperlink ref="L256" location="'PJIN 3pc wages'!L256" tooltip="Click to drilldown" display="'PJIN 3pc wages'!L256" xr:uid="{00000000-0004-0000-0C00-00004E040000}"/>
    <hyperlink ref="M256" location="'PJIN 3pc wages'!M256" tooltip="Click to drilldown" display="'PJIN 3pc wages'!M256" xr:uid="{00000000-0004-0000-0C00-00004F040000}"/>
    <hyperlink ref="B257" location="'PJIN 3pc wages'!B257" tooltip="Click to drilldown" display="'PJIN 3pc wages'!B257" xr:uid="{00000000-0004-0000-0C00-000050040000}"/>
    <hyperlink ref="C257" location="'PJIN 3pc wages'!C257" tooltip="Click to drilldown" display="'PJIN 3pc wages'!C257" xr:uid="{00000000-0004-0000-0C00-000051040000}"/>
    <hyperlink ref="D257" location="'PJIN 3pc wages'!D257" tooltip="Click to drilldown" display="'PJIN 3pc wages'!D257" xr:uid="{00000000-0004-0000-0C00-000052040000}"/>
    <hyperlink ref="E257" location="'PJIN 3pc wages'!E257" tooltip="Click to drilldown" display="'PJIN 3pc wages'!E257" xr:uid="{00000000-0004-0000-0C00-000053040000}"/>
    <hyperlink ref="F257" location="'PJIN 3pc wages'!F257" tooltip="Click to drilldown" display="'PJIN 3pc wages'!F257" xr:uid="{00000000-0004-0000-0C00-000054040000}"/>
    <hyperlink ref="G257" location="'PJIN 3pc wages'!G257" tooltip="Click to drilldown" display="'PJIN 3pc wages'!G257" xr:uid="{00000000-0004-0000-0C00-000055040000}"/>
    <hyperlink ref="H257" location="'PJIN 3pc wages'!H257" tooltip="Click to drilldown" display="'PJIN 3pc wages'!H257" xr:uid="{00000000-0004-0000-0C00-000056040000}"/>
    <hyperlink ref="I257" location="'PJIN 3pc wages'!I257" tooltip="Click to drilldown" display="'PJIN 3pc wages'!I257" xr:uid="{00000000-0004-0000-0C00-000057040000}"/>
    <hyperlink ref="J257" location="'PJIN 3pc wages'!J257" tooltip="Click to drilldown" display="'PJIN 3pc wages'!J257" xr:uid="{00000000-0004-0000-0C00-000058040000}"/>
    <hyperlink ref="K257" location="'PJIN 3pc wages'!K257" tooltip="Click to drilldown" display="'PJIN 3pc wages'!K257" xr:uid="{00000000-0004-0000-0C00-000059040000}"/>
    <hyperlink ref="L257" location="'PJIN 3pc wages'!L257" tooltip="Click to drilldown" display="'PJIN 3pc wages'!L257" xr:uid="{00000000-0004-0000-0C00-00005A040000}"/>
    <hyperlink ref="M257" location="'PJIN 3pc wages'!M257" tooltip="Click to drilldown" display="'PJIN 3pc wages'!M257" xr:uid="{00000000-0004-0000-0C00-00005B040000}"/>
    <hyperlink ref="B262" location="'PJIN 3pc wages'!B262" tooltip="Click to drilldown" display="'PJIN 3pc wages'!B262" xr:uid="{00000000-0004-0000-0C00-00005C040000}"/>
    <hyperlink ref="C262" location="'PJIN 3pc wages'!C262" tooltip="Click to drilldown" display="'PJIN 3pc wages'!C262" xr:uid="{00000000-0004-0000-0C00-00005D040000}"/>
    <hyperlink ref="D262" location="'PJIN 3pc wages'!D262" tooltip="Click to drilldown" display="'PJIN 3pc wages'!D262" xr:uid="{00000000-0004-0000-0C00-00005E040000}"/>
    <hyperlink ref="E262" location="'PJIN 3pc wages'!E262" tooltip="Click to drilldown" display="'PJIN 3pc wages'!E262" xr:uid="{00000000-0004-0000-0C00-00005F040000}"/>
    <hyperlink ref="F262" location="'PJIN 3pc wages'!F262" tooltip="Click to drilldown" display="'PJIN 3pc wages'!F262" xr:uid="{00000000-0004-0000-0C00-000060040000}"/>
    <hyperlink ref="G262" location="'PJIN 3pc wages'!G262" tooltip="Click to drilldown" display="'PJIN 3pc wages'!G262" xr:uid="{00000000-0004-0000-0C00-000061040000}"/>
    <hyperlink ref="H262" location="'PJIN 3pc wages'!H262" tooltip="Click to drilldown" display="'PJIN 3pc wages'!H262" xr:uid="{00000000-0004-0000-0C00-000062040000}"/>
    <hyperlink ref="I262" location="'PJIN 3pc wages'!I262" tooltip="Click to drilldown" display="'PJIN 3pc wages'!I262" xr:uid="{00000000-0004-0000-0C00-000063040000}"/>
    <hyperlink ref="J262" location="'PJIN 3pc wages'!J262" tooltip="Click to drilldown" display="'PJIN 3pc wages'!J262" xr:uid="{00000000-0004-0000-0C00-000064040000}"/>
    <hyperlink ref="K262" location="'PJIN 3pc wages'!K262" tooltip="Click to drilldown" display="'PJIN 3pc wages'!K262" xr:uid="{00000000-0004-0000-0C00-000065040000}"/>
    <hyperlink ref="L262" location="'PJIN 3pc wages'!L262" tooltip="Click to drilldown" display="'PJIN 3pc wages'!L262" xr:uid="{00000000-0004-0000-0C00-000066040000}"/>
    <hyperlink ref="M262" location="'PJIN 3pc wages'!M262" tooltip="Click to drilldown" display="'PJIN 3pc wages'!M262" xr:uid="{00000000-0004-0000-0C00-000067040000}"/>
    <hyperlink ref="B263" location="'PJIN 3pc wages'!B263" tooltip="Click to drilldown" display="'PJIN 3pc wages'!B263" xr:uid="{00000000-0004-0000-0C00-000068040000}"/>
    <hyperlink ref="C263" location="'PJIN 3pc wages'!C263" tooltip="Click to drilldown" display="'PJIN 3pc wages'!C263" xr:uid="{00000000-0004-0000-0C00-000069040000}"/>
    <hyperlink ref="D263" location="'PJIN 3pc wages'!D263" tooltip="Click to drilldown" display="'PJIN 3pc wages'!D263" xr:uid="{00000000-0004-0000-0C00-00006A040000}"/>
    <hyperlink ref="E263" location="'PJIN 3pc wages'!E263" tooltip="Click to drilldown" display="'PJIN 3pc wages'!E263" xr:uid="{00000000-0004-0000-0C00-00006B040000}"/>
    <hyperlink ref="F263" location="'PJIN 3pc wages'!F263" tooltip="Click to drilldown" display="'PJIN 3pc wages'!F263" xr:uid="{00000000-0004-0000-0C00-00006C040000}"/>
    <hyperlink ref="G263" location="'PJIN 3pc wages'!G263" tooltip="Click to drilldown" display="'PJIN 3pc wages'!G263" xr:uid="{00000000-0004-0000-0C00-00006D040000}"/>
    <hyperlink ref="H263" location="'PJIN 3pc wages'!H263" tooltip="Click to drilldown" display="'PJIN 3pc wages'!H263" xr:uid="{00000000-0004-0000-0C00-00006E040000}"/>
    <hyperlink ref="I263" location="'PJIN 3pc wages'!I263" tooltip="Click to drilldown" display="'PJIN 3pc wages'!I263" xr:uid="{00000000-0004-0000-0C00-00006F040000}"/>
    <hyperlink ref="J263" location="'PJIN 3pc wages'!J263" tooltip="Click to drilldown" display="'PJIN 3pc wages'!J263" xr:uid="{00000000-0004-0000-0C00-000070040000}"/>
    <hyperlink ref="K263" location="'PJIN 3pc wages'!K263" tooltip="Click to drilldown" display="'PJIN 3pc wages'!K263" xr:uid="{00000000-0004-0000-0C00-000071040000}"/>
    <hyperlink ref="L263" location="'PJIN 3pc wages'!L263" tooltip="Click to drilldown" display="'PJIN 3pc wages'!L263" xr:uid="{00000000-0004-0000-0C00-000072040000}"/>
    <hyperlink ref="M263" location="'PJIN 3pc wages'!M263" tooltip="Click to drilldown" display="'PJIN 3pc wages'!M263" xr:uid="{00000000-0004-0000-0C00-000073040000}"/>
    <hyperlink ref="B264" location="'PJIN 3pc wages'!B264" tooltip="Click to drilldown" display="'PJIN 3pc wages'!B264" xr:uid="{00000000-0004-0000-0C00-000074040000}"/>
    <hyperlink ref="C264" location="'PJIN 3pc wages'!C264" tooltip="Click to drilldown" display="'PJIN 3pc wages'!C264" xr:uid="{00000000-0004-0000-0C00-000075040000}"/>
    <hyperlink ref="D264" location="'PJIN 3pc wages'!D264" tooltip="Click to drilldown" display="'PJIN 3pc wages'!D264" xr:uid="{00000000-0004-0000-0C00-000076040000}"/>
    <hyperlink ref="E264" location="'PJIN 3pc wages'!E264" tooltip="Click to drilldown" display="'PJIN 3pc wages'!E264" xr:uid="{00000000-0004-0000-0C00-000077040000}"/>
    <hyperlink ref="F264" location="'PJIN 3pc wages'!F264" tooltip="Click to drilldown" display="'PJIN 3pc wages'!F264" xr:uid="{00000000-0004-0000-0C00-000078040000}"/>
    <hyperlink ref="G264" location="'PJIN 3pc wages'!G264" tooltip="Click to drilldown" display="'PJIN 3pc wages'!G264" xr:uid="{00000000-0004-0000-0C00-000079040000}"/>
    <hyperlink ref="H264" location="'PJIN 3pc wages'!H264" tooltip="Click to drilldown" display="'PJIN 3pc wages'!H264" xr:uid="{00000000-0004-0000-0C00-00007A040000}"/>
    <hyperlink ref="I264" location="'PJIN 3pc wages'!I264" tooltip="Click to drilldown" display="'PJIN 3pc wages'!I264" xr:uid="{00000000-0004-0000-0C00-00007B040000}"/>
    <hyperlink ref="J264" location="'PJIN 3pc wages'!J264" tooltip="Click to drilldown" display="'PJIN 3pc wages'!J264" xr:uid="{00000000-0004-0000-0C00-00007C040000}"/>
    <hyperlink ref="K264" location="'PJIN 3pc wages'!K264" tooltip="Click to drilldown" display="'PJIN 3pc wages'!K264" xr:uid="{00000000-0004-0000-0C00-00007D040000}"/>
    <hyperlink ref="L264" location="'PJIN 3pc wages'!L264" tooltip="Click to drilldown" display="'PJIN 3pc wages'!L264" xr:uid="{00000000-0004-0000-0C00-00007E040000}"/>
    <hyperlink ref="M264" location="'PJIN 3pc wages'!M264" tooltip="Click to drilldown" display="'PJIN 3pc wages'!M264" xr:uid="{00000000-0004-0000-0C00-00007F040000}"/>
    <hyperlink ref="B265" location="'PJIN 3pc wages'!B265" tooltip="Click to drilldown" display="'PJIN 3pc wages'!B265" xr:uid="{00000000-0004-0000-0C00-000080040000}"/>
    <hyperlink ref="C265" location="'PJIN 3pc wages'!C265" tooltip="Click to drilldown" display="'PJIN 3pc wages'!C265" xr:uid="{00000000-0004-0000-0C00-000081040000}"/>
    <hyperlink ref="D265" location="'PJIN 3pc wages'!D265" tooltip="Click to drilldown" display="'PJIN 3pc wages'!D265" xr:uid="{00000000-0004-0000-0C00-000082040000}"/>
    <hyperlink ref="E265" location="'PJIN 3pc wages'!E265" tooltip="Click to drilldown" display="'PJIN 3pc wages'!E265" xr:uid="{00000000-0004-0000-0C00-000083040000}"/>
    <hyperlink ref="F265" location="'PJIN 3pc wages'!F265" tooltip="Click to drilldown" display="'PJIN 3pc wages'!F265" xr:uid="{00000000-0004-0000-0C00-000084040000}"/>
    <hyperlink ref="G265" location="'PJIN 3pc wages'!G265" tooltip="Click to drilldown" display="'PJIN 3pc wages'!G265" xr:uid="{00000000-0004-0000-0C00-000085040000}"/>
    <hyperlink ref="H265" location="'PJIN 3pc wages'!H265" tooltip="Click to drilldown" display="'PJIN 3pc wages'!H265" xr:uid="{00000000-0004-0000-0C00-000086040000}"/>
    <hyperlink ref="I265" location="'PJIN 3pc wages'!I265" tooltip="Click to drilldown" display="'PJIN 3pc wages'!I265" xr:uid="{00000000-0004-0000-0C00-000087040000}"/>
    <hyperlink ref="J265" location="'PJIN 3pc wages'!J265" tooltip="Click to drilldown" display="'PJIN 3pc wages'!J265" xr:uid="{00000000-0004-0000-0C00-000088040000}"/>
    <hyperlink ref="K265" location="'PJIN 3pc wages'!K265" tooltip="Click to drilldown" display="'PJIN 3pc wages'!K265" xr:uid="{00000000-0004-0000-0C00-000089040000}"/>
    <hyperlink ref="L265" location="'PJIN 3pc wages'!L265" tooltip="Click to drilldown" display="'PJIN 3pc wages'!L265" xr:uid="{00000000-0004-0000-0C00-00008A040000}"/>
    <hyperlink ref="M265" location="'PJIN 3pc wages'!M265" tooltip="Click to drilldown" display="'PJIN 3pc wages'!M265" xr:uid="{00000000-0004-0000-0C00-00008B040000}"/>
    <hyperlink ref="B266" location="'PJIN 3pc wages'!B266" tooltip="Click to drilldown" display="'PJIN 3pc wages'!B266" xr:uid="{00000000-0004-0000-0C00-00008C040000}"/>
    <hyperlink ref="C266" location="'PJIN 3pc wages'!C266" tooltip="Click to drilldown" display="'PJIN 3pc wages'!C266" xr:uid="{00000000-0004-0000-0C00-00008D040000}"/>
    <hyperlink ref="D266" location="'PJIN 3pc wages'!D266" tooltip="Click to drilldown" display="'PJIN 3pc wages'!D266" xr:uid="{00000000-0004-0000-0C00-00008E040000}"/>
    <hyperlink ref="E266" location="'PJIN 3pc wages'!E266" tooltip="Click to drilldown" display="'PJIN 3pc wages'!E266" xr:uid="{00000000-0004-0000-0C00-00008F040000}"/>
    <hyperlink ref="F266" location="'PJIN 3pc wages'!F266" tooltip="Click to drilldown" display="'PJIN 3pc wages'!F266" xr:uid="{00000000-0004-0000-0C00-000090040000}"/>
    <hyperlink ref="G266" location="'PJIN 3pc wages'!G266" tooltip="Click to drilldown" display="'PJIN 3pc wages'!G266" xr:uid="{00000000-0004-0000-0C00-000091040000}"/>
    <hyperlink ref="H266" location="'PJIN 3pc wages'!H266" tooltip="Click to drilldown" display="'PJIN 3pc wages'!H266" xr:uid="{00000000-0004-0000-0C00-000092040000}"/>
    <hyperlink ref="I266" location="'PJIN 3pc wages'!I266" tooltip="Click to drilldown" display="'PJIN 3pc wages'!I266" xr:uid="{00000000-0004-0000-0C00-000093040000}"/>
    <hyperlink ref="J266" location="'PJIN 3pc wages'!J266" tooltip="Click to drilldown" display="'PJIN 3pc wages'!J266" xr:uid="{00000000-0004-0000-0C00-000094040000}"/>
    <hyperlink ref="K266" location="'PJIN 3pc wages'!K266" tooltip="Click to drilldown" display="'PJIN 3pc wages'!K266" xr:uid="{00000000-0004-0000-0C00-000095040000}"/>
    <hyperlink ref="L266" location="'PJIN 3pc wages'!L266" tooltip="Click to drilldown" display="'PJIN 3pc wages'!L266" xr:uid="{00000000-0004-0000-0C00-000096040000}"/>
    <hyperlink ref="M266" location="'PJIN 3pc wages'!M266" tooltip="Click to drilldown" display="'PJIN 3pc wages'!M266" xr:uid="{00000000-0004-0000-0C00-000097040000}"/>
    <hyperlink ref="B267" location="'PJIN 3pc wages'!B267" tooltip="Click to drilldown" display="'PJIN 3pc wages'!B267" xr:uid="{00000000-0004-0000-0C00-000098040000}"/>
    <hyperlink ref="C267" location="'PJIN 3pc wages'!C267" tooltip="Click to drilldown" display="'PJIN 3pc wages'!C267" xr:uid="{00000000-0004-0000-0C00-000099040000}"/>
    <hyperlink ref="D267" location="'PJIN 3pc wages'!D267" tooltip="Click to drilldown" display="'PJIN 3pc wages'!D267" xr:uid="{00000000-0004-0000-0C00-00009A040000}"/>
    <hyperlink ref="E267" location="'PJIN 3pc wages'!E267" tooltip="Click to drilldown" display="'PJIN 3pc wages'!E267" xr:uid="{00000000-0004-0000-0C00-00009B040000}"/>
    <hyperlink ref="F267" location="'PJIN 3pc wages'!F267" tooltip="Click to drilldown" display="'PJIN 3pc wages'!F267" xr:uid="{00000000-0004-0000-0C00-00009C040000}"/>
    <hyperlink ref="G267" location="'PJIN 3pc wages'!G267" tooltip="Click to drilldown" display="'PJIN 3pc wages'!G267" xr:uid="{00000000-0004-0000-0C00-00009D040000}"/>
    <hyperlink ref="H267" location="'PJIN 3pc wages'!H267" tooltip="Click to drilldown" display="'PJIN 3pc wages'!H267" xr:uid="{00000000-0004-0000-0C00-00009E040000}"/>
    <hyperlink ref="I267" location="'PJIN 3pc wages'!I267" tooltip="Click to drilldown" display="'PJIN 3pc wages'!I267" xr:uid="{00000000-0004-0000-0C00-00009F040000}"/>
    <hyperlink ref="J267" location="'PJIN 3pc wages'!J267" tooltip="Click to drilldown" display="'PJIN 3pc wages'!J267" xr:uid="{00000000-0004-0000-0C00-0000A0040000}"/>
    <hyperlink ref="K267" location="'PJIN 3pc wages'!K267" tooltip="Click to drilldown" display="'PJIN 3pc wages'!K267" xr:uid="{00000000-0004-0000-0C00-0000A1040000}"/>
    <hyperlink ref="L267" location="'PJIN 3pc wages'!L267" tooltip="Click to drilldown" display="'PJIN 3pc wages'!L267" xr:uid="{00000000-0004-0000-0C00-0000A2040000}"/>
    <hyperlink ref="M267" location="'PJIN 3pc wages'!M267" tooltip="Click to drilldown" display="'PJIN 3pc wages'!M267" xr:uid="{00000000-0004-0000-0C00-0000A3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6" min="1" max="6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270"/>
  <sheetViews>
    <sheetView showGridLines="0" topLeftCell="B3" workbookViewId="0">
      <selection activeCell="C63" sqref="C63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Initial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410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2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22037336.010000002</v>
      </c>
      <c r="E12" s="83">
        <v>22916277.77</v>
      </c>
      <c r="F12" s="83">
        <v>23830287.899999999</v>
      </c>
      <c r="G12" s="84">
        <v>24780766</v>
      </c>
      <c r="H12" s="44">
        <v>25766338.440000001</v>
      </c>
      <c r="I12" s="45">
        <v>26791164.050000001</v>
      </c>
      <c r="J12" s="45">
        <v>27856807.84</v>
      </c>
      <c r="K12" s="45">
        <v>28964897.300000001</v>
      </c>
      <c r="L12" s="45">
        <v>30117124.850000001</v>
      </c>
      <c r="M12" s="45">
        <v>31315250.449999999</v>
      </c>
    </row>
    <row r="13" spans="1:14" x14ac:dyDescent="0.25">
      <c r="A13" s="13" t="s">
        <v>215</v>
      </c>
      <c r="B13" s="80" t="s">
        <v>145</v>
      </c>
      <c r="C13" s="81">
        <v>6346400.29</v>
      </c>
      <c r="D13" s="82">
        <v>6700681.5999999996</v>
      </c>
      <c r="E13" s="83">
        <v>7018333.8700000001</v>
      </c>
      <c r="F13" s="83">
        <v>7246681.9199999999</v>
      </c>
      <c r="G13" s="84">
        <v>7586153.2699999996</v>
      </c>
      <c r="H13" s="44">
        <v>7837192.6600000001</v>
      </c>
      <c r="I13" s="45">
        <v>8200262.4000000004</v>
      </c>
      <c r="J13" s="45">
        <v>8475843.4299999997</v>
      </c>
      <c r="K13" s="45">
        <v>8864435.8599999994</v>
      </c>
      <c r="L13" s="45">
        <v>9166559.9000000004</v>
      </c>
      <c r="M13" s="45">
        <v>9582756.3699999992</v>
      </c>
    </row>
    <row r="14" spans="1:14" x14ac:dyDescent="0.25">
      <c r="A14" s="13" t="s">
        <v>216</v>
      </c>
      <c r="B14" s="80" t="s">
        <v>146</v>
      </c>
      <c r="C14" s="81">
        <v>555000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1378342.35</v>
      </c>
      <c r="D15" s="82">
        <v>1349775.2</v>
      </c>
      <c r="E15" s="83">
        <v>1403289.92</v>
      </c>
      <c r="F15" s="83">
        <v>1448704.81</v>
      </c>
      <c r="G15" s="84">
        <v>1506095.74</v>
      </c>
      <c r="H15" s="44">
        <v>1555538.37</v>
      </c>
      <c r="I15" s="45">
        <v>1617114.3</v>
      </c>
      <c r="J15" s="45">
        <v>1670908.17</v>
      </c>
      <c r="K15" s="45">
        <v>1737005.8</v>
      </c>
      <c r="L15" s="45">
        <v>1795498</v>
      </c>
      <c r="M15" s="45">
        <v>1866482.33</v>
      </c>
    </row>
    <row r="16" spans="1:14" x14ac:dyDescent="0.25">
      <c r="A16" s="13" t="s">
        <v>218</v>
      </c>
      <c r="B16" s="80" t="s">
        <v>148</v>
      </c>
      <c r="C16" s="81">
        <v>15633122.52</v>
      </c>
      <c r="D16" s="82">
        <v>11710731.140000001</v>
      </c>
      <c r="E16" s="83">
        <v>11433725.699999999</v>
      </c>
      <c r="F16" s="83">
        <v>11550088.119999999</v>
      </c>
      <c r="G16" s="84">
        <v>11758241.699999999</v>
      </c>
      <c r="H16" s="44">
        <v>11865785.93</v>
      </c>
      <c r="I16" s="45">
        <v>12057124.539999999</v>
      </c>
      <c r="J16" s="45">
        <v>12255923.380000001</v>
      </c>
      <c r="K16" s="45">
        <v>12458347.02</v>
      </c>
      <c r="L16" s="45">
        <v>12666565.289999999</v>
      </c>
      <c r="M16" s="45">
        <v>12879753.390000001</v>
      </c>
    </row>
    <row r="17" spans="1:13" x14ac:dyDescent="0.25">
      <c r="A17" s="13" t="s">
        <v>219</v>
      </c>
      <c r="B17" s="80" t="s">
        <v>149</v>
      </c>
      <c r="C17" s="81">
        <v>18885246.399999999</v>
      </c>
      <c r="D17" s="82">
        <v>18964895.670000002</v>
      </c>
      <c r="E17" s="83">
        <v>19283277.300000001</v>
      </c>
      <c r="F17" s="83">
        <v>19910192.800000001</v>
      </c>
      <c r="G17" s="84">
        <v>20579493.949999999</v>
      </c>
      <c r="H17" s="44">
        <v>21259963.420000002</v>
      </c>
      <c r="I17" s="45">
        <v>21988411.280000001</v>
      </c>
      <c r="J17" s="45">
        <v>22717676.34</v>
      </c>
      <c r="K17" s="45">
        <v>23496626.850000001</v>
      </c>
      <c r="L17" s="45">
        <v>24278161.82</v>
      </c>
      <c r="M17" s="45">
        <v>25111212.149999999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64462597.559999995</v>
      </c>
      <c r="D19" s="66">
        <f t="shared" ref="D19:M19" si="1">SUM(D11:D18)</f>
        <v>61043419.620000005</v>
      </c>
      <c r="E19" s="65">
        <f t="shared" si="1"/>
        <v>62334904.560000002</v>
      </c>
      <c r="F19" s="65">
        <f t="shared" si="1"/>
        <v>64265955.549999997</v>
      </c>
      <c r="G19" s="67">
        <f t="shared" si="1"/>
        <v>66490750.659999996</v>
      </c>
      <c r="H19" s="43">
        <f t="shared" si="1"/>
        <v>68564818.819999993</v>
      </c>
      <c r="I19" s="31">
        <f t="shared" si="1"/>
        <v>70934076.569999993</v>
      </c>
      <c r="J19" s="31">
        <f t="shared" si="1"/>
        <v>73257159.159999996</v>
      </c>
      <c r="K19" s="31">
        <f t="shared" si="1"/>
        <v>75801312.829999983</v>
      </c>
      <c r="L19" s="31">
        <f t="shared" si="1"/>
        <v>78303909.859999999</v>
      </c>
      <c r="M19" s="31">
        <f t="shared" si="1"/>
        <v>81035454.689999998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22084508.649999999</v>
      </c>
      <c r="D21" s="82">
        <v>23279945.77</v>
      </c>
      <c r="E21" s="81">
        <v>24788169.91</v>
      </c>
      <c r="F21" s="81">
        <v>25677639.25</v>
      </c>
      <c r="G21" s="86">
        <v>26630410.760000002</v>
      </c>
      <c r="H21" s="46">
        <v>27583066.879999999</v>
      </c>
      <c r="I21" s="47">
        <v>28569062.039999999</v>
      </c>
      <c r="J21" s="47">
        <v>29589570.239999998</v>
      </c>
      <c r="K21" s="47">
        <v>30645795.32</v>
      </c>
      <c r="L21" s="47">
        <v>31738984.539999999</v>
      </c>
      <c r="M21" s="47">
        <v>32870430.140000001</v>
      </c>
    </row>
    <row r="22" spans="1:13" x14ac:dyDescent="0.25">
      <c r="A22" s="13" t="s">
        <v>221</v>
      </c>
      <c r="B22" s="85" t="s">
        <v>151</v>
      </c>
      <c r="C22" s="81">
        <v>14820452.57</v>
      </c>
      <c r="D22" s="82">
        <v>10092967.630000001</v>
      </c>
      <c r="E22" s="81">
        <v>10290730.09</v>
      </c>
      <c r="F22" s="81">
        <v>10801964.49</v>
      </c>
      <c r="G22" s="86">
        <v>11199542.09</v>
      </c>
      <c r="H22" s="46">
        <v>11121301.82</v>
      </c>
      <c r="I22" s="47">
        <v>11509146.09</v>
      </c>
      <c r="J22" s="47">
        <v>12001620</v>
      </c>
      <c r="K22" s="47">
        <v>12441245.99</v>
      </c>
      <c r="L22" s="47">
        <v>12361215.439999999</v>
      </c>
      <c r="M22" s="47">
        <v>12653322.369999999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372565</v>
      </c>
      <c r="E23" s="81">
        <v>363781</v>
      </c>
      <c r="F23" s="81">
        <v>351511</v>
      </c>
      <c r="G23" s="86">
        <v>327042</v>
      </c>
      <c r="H23" s="46">
        <v>302277</v>
      </c>
      <c r="I23" s="47">
        <v>277041</v>
      </c>
      <c r="J23" s="47">
        <v>251446</v>
      </c>
      <c r="K23" s="47">
        <v>225095</v>
      </c>
      <c r="L23" s="47">
        <v>198337</v>
      </c>
      <c r="M23" s="47">
        <v>175709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4830321.28</v>
      </c>
      <c r="D25" s="82">
        <v>5036091.8899999997</v>
      </c>
      <c r="E25" s="81">
        <v>5174937.78</v>
      </c>
      <c r="F25" s="81">
        <v>5318010.53</v>
      </c>
      <c r="G25" s="86">
        <v>5466226.5</v>
      </c>
      <c r="H25" s="46">
        <v>5617705.5199999996</v>
      </c>
      <c r="I25" s="47">
        <v>5774571.0199999996</v>
      </c>
      <c r="J25" s="47">
        <v>5934949.6100000003</v>
      </c>
      <c r="K25" s="47">
        <v>6100971.7400000002</v>
      </c>
      <c r="L25" s="47">
        <v>6270771.9199999999</v>
      </c>
      <c r="M25" s="47">
        <v>6446488.1500000004</v>
      </c>
    </row>
    <row r="26" spans="1:13" x14ac:dyDescent="0.25">
      <c r="A26" s="13" t="s">
        <v>225</v>
      </c>
      <c r="B26" s="85" t="s">
        <v>155</v>
      </c>
      <c r="C26" s="81">
        <v>11861983.09</v>
      </c>
      <c r="D26" s="82">
        <v>12653694.92</v>
      </c>
      <c r="E26" s="81">
        <v>13065897.35</v>
      </c>
      <c r="F26" s="81">
        <v>13491703.99</v>
      </c>
      <c r="G26" s="86">
        <v>13931568.390000001</v>
      </c>
      <c r="H26" s="46">
        <v>14385959.34</v>
      </c>
      <c r="I26" s="47">
        <v>14855361.460000001</v>
      </c>
      <c r="J26" s="47">
        <v>15340275.640000001</v>
      </c>
      <c r="K26" s="47">
        <v>15841219.35</v>
      </c>
      <c r="L26" s="47">
        <v>16358727.77</v>
      </c>
      <c r="M26" s="47">
        <v>16893354.359999999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63580737.590000004</v>
      </c>
      <c r="D28" s="70">
        <f t="shared" ref="D28:M28" si="2">SUM(D20:D27)</f>
        <v>61558621.210000001</v>
      </c>
      <c r="E28" s="69">
        <f t="shared" si="2"/>
        <v>63806872.130000003</v>
      </c>
      <c r="F28" s="69">
        <f t="shared" si="2"/>
        <v>65764185.260000005</v>
      </c>
      <c r="G28" s="71">
        <f t="shared" si="2"/>
        <v>67678145.74000001</v>
      </c>
      <c r="H28" s="43">
        <f t="shared" si="2"/>
        <v>69133666.560000002</v>
      </c>
      <c r="I28" s="31">
        <f t="shared" si="2"/>
        <v>71108537.609999985</v>
      </c>
      <c r="J28" s="31">
        <f t="shared" si="2"/>
        <v>73241217.489999995</v>
      </c>
      <c r="K28" s="31">
        <f t="shared" si="2"/>
        <v>75377683.400000006</v>
      </c>
      <c r="L28" s="31">
        <f t="shared" si="2"/>
        <v>77051392.670000002</v>
      </c>
      <c r="M28" s="31">
        <f t="shared" si="2"/>
        <v>79162660.019999996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881859.96999999136</v>
      </c>
      <c r="D29" s="95">
        <f t="shared" si="3"/>
        <v>-515201.58999999613</v>
      </c>
      <c r="E29" s="95">
        <f t="shared" si="3"/>
        <v>-1471967.5700000003</v>
      </c>
      <c r="F29" s="95">
        <f t="shared" si="3"/>
        <v>-1498229.7100000083</v>
      </c>
      <c r="G29" s="96">
        <f t="shared" si="3"/>
        <v>-1187395.0800000131</v>
      </c>
      <c r="H29" s="50">
        <f t="shared" si="3"/>
        <v>-568847.74000000954</v>
      </c>
      <c r="I29" s="51">
        <f t="shared" si="3"/>
        <v>-174461.03999999166</v>
      </c>
      <c r="J29" s="51">
        <f t="shared" si="3"/>
        <v>15941.670000001788</v>
      </c>
      <c r="K29" s="51">
        <f t="shared" si="3"/>
        <v>423629.42999997735</v>
      </c>
      <c r="L29" s="51">
        <f t="shared" si="3"/>
        <v>1252517.1899999976</v>
      </c>
      <c r="M29" s="51">
        <f t="shared" si="3"/>
        <v>1872794.6700000018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50229676</v>
      </c>
      <c r="D31" s="82">
        <v>11364165</v>
      </c>
      <c r="E31" s="81">
        <v>3139500</v>
      </c>
      <c r="F31" s="81">
        <v>639500</v>
      </c>
      <c r="G31" s="86">
        <v>639500</v>
      </c>
      <c r="H31" s="46">
        <v>639500</v>
      </c>
      <c r="I31" s="47">
        <v>639500</v>
      </c>
      <c r="J31" s="47">
        <v>639500</v>
      </c>
      <c r="K31" s="47">
        <v>639500</v>
      </c>
      <c r="L31" s="47">
        <v>639500</v>
      </c>
      <c r="M31" s="47">
        <v>639500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51111535.969999991</v>
      </c>
      <c r="D33" s="73">
        <f t="shared" ref="D33:M33" si="4">SUM(D29:D32)</f>
        <v>10848963.410000004</v>
      </c>
      <c r="E33" s="73">
        <f t="shared" si="4"/>
        <v>1667532.4299999997</v>
      </c>
      <c r="F33" s="73">
        <f t="shared" si="4"/>
        <v>-858729.71000000834</v>
      </c>
      <c r="G33" s="74">
        <f t="shared" si="4"/>
        <v>-547895.08000001311</v>
      </c>
      <c r="H33" s="50">
        <f t="shared" si="4"/>
        <v>70652.259999990463</v>
      </c>
      <c r="I33" s="51">
        <f t="shared" si="4"/>
        <v>465038.96000000834</v>
      </c>
      <c r="J33" s="51">
        <f t="shared" si="4"/>
        <v>655441.67000000179</v>
      </c>
      <c r="K33" s="51">
        <f t="shared" si="4"/>
        <v>1063129.4299999774</v>
      </c>
      <c r="L33" s="51">
        <f t="shared" si="4"/>
        <v>1892017.1899999976</v>
      </c>
      <c r="M33" s="51">
        <f t="shared" si="4"/>
        <v>2512294.6700000018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-96718896.629999995</v>
      </c>
      <c r="D41" s="82">
        <v>-31247073.510000002</v>
      </c>
      <c r="E41" s="81">
        <v>-13380618.390000001</v>
      </c>
      <c r="F41" s="81">
        <v>-10473529.99</v>
      </c>
      <c r="G41" s="86">
        <v>-8725494.1500000004</v>
      </c>
      <c r="H41" s="46">
        <v>-8309512.3399999999</v>
      </c>
      <c r="I41" s="47">
        <v>-8969586.0299999993</v>
      </c>
      <c r="J41" s="47">
        <v>-8318716.7400000002</v>
      </c>
      <c r="K41" s="47">
        <v>-8748906.0399999991</v>
      </c>
      <c r="L41" s="47">
        <v>-8468155.5399999991</v>
      </c>
      <c r="M41" s="47">
        <v>-8818466.9199999999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355000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-96196896.629999995</v>
      </c>
      <c r="D44" s="66">
        <f t="shared" si="7"/>
        <v>-30892073.510000002</v>
      </c>
      <c r="E44" s="65">
        <f t="shared" si="7"/>
        <v>-13060618.390000001</v>
      </c>
      <c r="F44" s="65">
        <f t="shared" si="7"/>
        <v>-10153529.99</v>
      </c>
      <c r="G44" s="67">
        <f t="shared" si="7"/>
        <v>-8405494.1500000004</v>
      </c>
      <c r="H44" s="43">
        <f t="shared" si="7"/>
        <v>-7989512.3399999999</v>
      </c>
      <c r="I44" s="31">
        <f t="shared" si="7"/>
        <v>-8649586.0299999993</v>
      </c>
      <c r="J44" s="31">
        <f t="shared" si="7"/>
        <v>-7998716.7400000002</v>
      </c>
      <c r="K44" s="31">
        <f t="shared" si="7"/>
        <v>-8428906.0399999991</v>
      </c>
      <c r="L44" s="31">
        <f t="shared" si="7"/>
        <v>-8148155.5399999991</v>
      </c>
      <c r="M44" s="31">
        <f t="shared" si="7"/>
        <v>-8498466.9199999999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-2229799</v>
      </c>
      <c r="E46" s="81">
        <v>-2157192</v>
      </c>
      <c r="F46" s="81">
        <v>-1969267</v>
      </c>
      <c r="G46" s="86">
        <v>-1993798</v>
      </c>
      <c r="H46" s="46">
        <v>-2018502</v>
      </c>
      <c r="I46" s="47">
        <v>-2043738</v>
      </c>
      <c r="J46" s="47">
        <v>-2069332</v>
      </c>
      <c r="K46" s="47">
        <v>-2095685</v>
      </c>
      <c r="L46" s="47">
        <v>-2122442</v>
      </c>
      <c r="M46" s="47">
        <v>-2145069</v>
      </c>
    </row>
    <row r="47" spans="1:13" x14ac:dyDescent="0.25">
      <c r="A47" s="13" t="s">
        <v>231</v>
      </c>
      <c r="B47" s="85" t="s">
        <v>158</v>
      </c>
      <c r="C47" s="81">
        <v>25480000</v>
      </c>
      <c r="D47" s="82">
        <v>2000000</v>
      </c>
      <c r="E47" s="81">
        <v>2000000</v>
      </c>
      <c r="F47" s="81">
        <v>0</v>
      </c>
      <c r="G47" s="86">
        <v>0</v>
      </c>
      <c r="H47" s="46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</row>
    <row r="48" spans="1:13" hidden="1" x14ac:dyDescent="0.25">
      <c r="A48" s="13" t="s">
        <v>206</v>
      </c>
      <c r="B48" s="63"/>
      <c r="C48" s="57"/>
      <c r="D48" s="58"/>
      <c r="E48" s="57"/>
      <c r="F48" s="57"/>
      <c r="G48" s="59"/>
      <c r="H48" s="42"/>
      <c r="I48" s="29"/>
      <c r="J48" s="29"/>
      <c r="K48" s="29"/>
      <c r="L48" s="29"/>
      <c r="M48" s="29"/>
    </row>
    <row r="49" spans="1:13" ht="15.75" thickBot="1" x14ac:dyDescent="0.3">
      <c r="A49" s="13" t="s">
        <v>43</v>
      </c>
      <c r="B49" s="68" t="str">
        <f>"Total "&amp;B45</f>
        <v>Total Financing Fund Flows</v>
      </c>
      <c r="C49" s="69">
        <f t="shared" ref="C49:M49" si="8">SUM(C46:C48)</f>
        <v>24828654</v>
      </c>
      <c r="D49" s="70">
        <f t="shared" si="8"/>
        <v>-229799</v>
      </c>
      <c r="E49" s="69">
        <f t="shared" si="8"/>
        <v>-157192</v>
      </c>
      <c r="F49" s="69">
        <f t="shared" si="8"/>
        <v>-1969267</v>
      </c>
      <c r="G49" s="71">
        <f t="shared" si="8"/>
        <v>-1993798</v>
      </c>
      <c r="H49" s="43">
        <f t="shared" si="8"/>
        <v>-2018502</v>
      </c>
      <c r="I49" s="31">
        <f t="shared" si="8"/>
        <v>-2043738</v>
      </c>
      <c r="J49" s="31">
        <f t="shared" si="8"/>
        <v>-2069332</v>
      </c>
      <c r="K49" s="31">
        <f t="shared" si="8"/>
        <v>-2095685</v>
      </c>
      <c r="L49" s="31">
        <f t="shared" si="8"/>
        <v>-2122442</v>
      </c>
      <c r="M49" s="31">
        <f t="shared" si="8"/>
        <v>-2145069</v>
      </c>
    </row>
    <row r="50" spans="1:13" ht="15.75" thickTop="1" x14ac:dyDescent="0.25">
      <c r="A50" s="13" t="s">
        <v>43</v>
      </c>
      <c r="B50" s="94" t="s">
        <v>108</v>
      </c>
      <c r="C50" s="95">
        <f t="shared" ref="C50:M50" si="9">C33+C39+C44+C49</f>
        <v>-10433350.660000004</v>
      </c>
      <c r="D50" s="95">
        <f t="shared" si="9"/>
        <v>-10149553.099999998</v>
      </c>
      <c r="E50" s="95">
        <f t="shared" si="9"/>
        <v>-1426921.9600000009</v>
      </c>
      <c r="F50" s="95">
        <f t="shared" si="9"/>
        <v>-2858170.7000000086</v>
      </c>
      <c r="G50" s="96">
        <f t="shared" si="9"/>
        <v>-823831.23000001349</v>
      </c>
      <c r="H50" s="50">
        <f t="shared" si="9"/>
        <v>185993.91999999061</v>
      </c>
      <c r="I50" s="51">
        <f t="shared" si="9"/>
        <v>-104929.06999999098</v>
      </c>
      <c r="J50" s="51">
        <f t="shared" si="9"/>
        <v>710748.93000000156</v>
      </c>
      <c r="K50" s="51">
        <f t="shared" si="9"/>
        <v>661894.38999997824</v>
      </c>
      <c r="L50" s="51">
        <f t="shared" si="9"/>
        <v>1744775.6499999985</v>
      </c>
      <c r="M50" s="51">
        <f t="shared" si="9"/>
        <v>1992114.7500000019</v>
      </c>
    </row>
    <row r="51" spans="1:13" x14ac:dyDescent="0.25">
      <c r="A51" s="13" t="s">
        <v>43</v>
      </c>
      <c r="B51" s="97" t="s">
        <v>78</v>
      </c>
      <c r="C51" s="98"/>
      <c r="D51" s="99"/>
      <c r="E51" s="98"/>
      <c r="F51" s="98"/>
      <c r="G51" s="100"/>
      <c r="H51" s="41"/>
      <c r="I51" s="30"/>
      <c r="J51" s="30"/>
      <c r="K51" s="30"/>
      <c r="L51" s="30"/>
      <c r="M51" s="30"/>
    </row>
    <row r="52" spans="1:13" x14ac:dyDescent="0.25">
      <c r="A52" s="13" t="s">
        <v>232</v>
      </c>
      <c r="B52" s="85" t="s">
        <v>159</v>
      </c>
      <c r="C52" s="81">
        <v>-1279424.8799999999</v>
      </c>
      <c r="D52" s="82">
        <v>-736689.96</v>
      </c>
      <c r="E52" s="81">
        <v>-802190</v>
      </c>
      <c r="F52" s="81">
        <v>-801690</v>
      </c>
      <c r="G52" s="86">
        <v>-737190</v>
      </c>
      <c r="H52" s="46">
        <v>-806690</v>
      </c>
      <c r="I52" s="47">
        <v>-807190</v>
      </c>
      <c r="J52" s="47">
        <v>-806690</v>
      </c>
      <c r="K52" s="47">
        <v>-737190</v>
      </c>
      <c r="L52" s="47">
        <v>-811690</v>
      </c>
      <c r="M52" s="47">
        <v>-812190</v>
      </c>
    </row>
    <row r="53" spans="1:13" x14ac:dyDescent="0.25">
      <c r="A53" s="13" t="s">
        <v>233</v>
      </c>
      <c r="B53" s="85" t="s">
        <v>160</v>
      </c>
      <c r="C53" s="81">
        <v>-2162599.92</v>
      </c>
      <c r="D53" s="82">
        <v>-2417499.96</v>
      </c>
      <c r="E53" s="81">
        <v>-2417500</v>
      </c>
      <c r="F53" s="81">
        <v>-2417500</v>
      </c>
      <c r="G53" s="86">
        <v>-2417500</v>
      </c>
      <c r="H53" s="46">
        <v>-2417500</v>
      </c>
      <c r="I53" s="47">
        <v>-2417500</v>
      </c>
      <c r="J53" s="47">
        <v>-2417500</v>
      </c>
      <c r="K53" s="47">
        <v>-2417500</v>
      </c>
      <c r="L53" s="47">
        <v>-2417500</v>
      </c>
      <c r="M53" s="47">
        <v>-2417500</v>
      </c>
    </row>
    <row r="54" spans="1:13" x14ac:dyDescent="0.25">
      <c r="A54" s="13" t="s">
        <v>234</v>
      </c>
      <c r="B54" s="85" t="s">
        <v>161</v>
      </c>
      <c r="C54" s="81">
        <v>-3990000</v>
      </c>
      <c r="D54" s="82">
        <v>-80000.039999999994</v>
      </c>
      <c r="E54" s="81">
        <v>-90000</v>
      </c>
      <c r="F54" s="81">
        <v>-80000</v>
      </c>
      <c r="G54" s="86">
        <v>-90000</v>
      </c>
      <c r="H54" s="46">
        <v>-80000</v>
      </c>
      <c r="I54" s="47">
        <v>-90000</v>
      </c>
      <c r="J54" s="47">
        <v>-80000</v>
      </c>
      <c r="K54" s="47">
        <v>-90000</v>
      </c>
      <c r="L54" s="47">
        <v>-80000</v>
      </c>
      <c r="M54" s="47">
        <v>-80000</v>
      </c>
    </row>
    <row r="55" spans="1:13" x14ac:dyDescent="0.25">
      <c r="A55" s="13" t="s">
        <v>235</v>
      </c>
      <c r="B55" s="85" t="s">
        <v>162</v>
      </c>
      <c r="C55" s="81">
        <v>11843595.48</v>
      </c>
      <c r="D55" s="82">
        <v>4374022.92</v>
      </c>
      <c r="E55" s="81">
        <v>963394</v>
      </c>
      <c r="F55" s="81">
        <v>468738</v>
      </c>
      <c r="G55" s="86">
        <v>594066</v>
      </c>
      <c r="H55" s="46">
        <v>469404</v>
      </c>
      <c r="I55" s="47">
        <v>464752</v>
      </c>
      <c r="J55" s="47">
        <v>470110</v>
      </c>
      <c r="K55" s="47">
        <v>675479</v>
      </c>
      <c r="L55" s="47">
        <v>465859</v>
      </c>
      <c r="M55" s="47">
        <v>466250</v>
      </c>
    </row>
    <row r="56" spans="1:13" x14ac:dyDescent="0.25">
      <c r="A56" s="13" t="s">
        <v>236</v>
      </c>
      <c r="B56" s="85" t="s">
        <v>163</v>
      </c>
      <c r="C56" s="81">
        <v>4415349.24</v>
      </c>
      <c r="D56" s="82">
        <v>2284666.92</v>
      </c>
      <c r="E56" s="81">
        <v>1056000</v>
      </c>
      <c r="F56" s="81">
        <v>816000</v>
      </c>
      <c r="G56" s="86">
        <v>501000</v>
      </c>
      <c r="H56" s="46">
        <v>511000</v>
      </c>
      <c r="I56" s="47">
        <v>501000</v>
      </c>
      <c r="J56" s="47">
        <v>501000</v>
      </c>
      <c r="K56" s="47">
        <v>501000</v>
      </c>
      <c r="L56" s="47">
        <v>501000</v>
      </c>
      <c r="M56" s="47">
        <v>501000</v>
      </c>
    </row>
    <row r="57" spans="1:13" x14ac:dyDescent="0.25">
      <c r="A57" s="13" t="s">
        <v>237</v>
      </c>
      <c r="B57" s="85" t="s">
        <v>164</v>
      </c>
      <c r="C57" s="81">
        <v>2928460.2</v>
      </c>
      <c r="D57" s="82">
        <v>3990000</v>
      </c>
      <c r="E57" s="81">
        <v>80000</v>
      </c>
      <c r="F57" s="81">
        <v>90000</v>
      </c>
      <c r="G57" s="86">
        <v>80000</v>
      </c>
      <c r="H57" s="46">
        <v>90000</v>
      </c>
      <c r="I57" s="47">
        <v>80000</v>
      </c>
      <c r="J57" s="47">
        <v>90000</v>
      </c>
      <c r="K57" s="47">
        <v>80000</v>
      </c>
      <c r="L57" s="47">
        <v>90000</v>
      </c>
      <c r="M57" s="47">
        <v>90000</v>
      </c>
    </row>
    <row r="58" spans="1:13" hidden="1" x14ac:dyDescent="0.25">
      <c r="A58" s="13" t="s">
        <v>206</v>
      </c>
      <c r="B58" s="63"/>
      <c r="C58" s="57"/>
      <c r="D58" s="58"/>
      <c r="E58" s="57"/>
      <c r="F58" s="57"/>
      <c r="G58" s="59"/>
      <c r="H58" s="42"/>
      <c r="I58" s="29"/>
      <c r="J58" s="29"/>
      <c r="K58" s="29"/>
      <c r="L58" s="29"/>
      <c r="M58" s="29"/>
    </row>
    <row r="59" spans="1:13" ht="15.75" thickBot="1" x14ac:dyDescent="0.3">
      <c r="A59" s="13" t="s">
        <v>43</v>
      </c>
      <c r="B59" s="68" t="str">
        <f>"Total "&amp;B51</f>
        <v>Total Reserve Movements</v>
      </c>
      <c r="C59" s="69">
        <f t="shared" ref="C59:M59" si="10">SUM(C52:C58)</f>
        <v>11755380.120000001</v>
      </c>
      <c r="D59" s="70">
        <f t="shared" si="10"/>
        <v>7414499.8799999999</v>
      </c>
      <c r="E59" s="69">
        <f t="shared" si="10"/>
        <v>-1210296</v>
      </c>
      <c r="F59" s="69">
        <f t="shared" si="10"/>
        <v>-1924452</v>
      </c>
      <c r="G59" s="71">
        <f t="shared" si="10"/>
        <v>-2069624</v>
      </c>
      <c r="H59" s="43">
        <f t="shared" si="10"/>
        <v>-2233786</v>
      </c>
      <c r="I59" s="31">
        <f t="shared" si="10"/>
        <v>-2268938</v>
      </c>
      <c r="J59" s="31">
        <f t="shared" si="10"/>
        <v>-2243080</v>
      </c>
      <c r="K59" s="31">
        <f t="shared" si="10"/>
        <v>-1988211</v>
      </c>
      <c r="L59" s="31">
        <f t="shared" si="10"/>
        <v>-2252331</v>
      </c>
      <c r="M59" s="31">
        <f t="shared" si="10"/>
        <v>-2252440</v>
      </c>
    </row>
    <row r="60" spans="1:13" ht="16.5" thickTop="1" thickBot="1" x14ac:dyDescent="0.3">
      <c r="A60" s="13" t="s">
        <v>43</v>
      </c>
      <c r="B60" s="72" t="s">
        <v>109</v>
      </c>
      <c r="C60" s="73">
        <f t="shared" ref="C60:M60" si="11">C50+C59</f>
        <v>1322029.4599999972</v>
      </c>
      <c r="D60" s="73">
        <f t="shared" si="11"/>
        <v>-2735053.2199999979</v>
      </c>
      <c r="E60" s="73">
        <f t="shared" si="11"/>
        <v>-2637217.9600000009</v>
      </c>
      <c r="F60" s="73">
        <f t="shared" si="11"/>
        <v>-4782622.7000000086</v>
      </c>
      <c r="G60" s="74">
        <f t="shared" si="11"/>
        <v>-2893455.2300000135</v>
      </c>
      <c r="H60" s="50">
        <f t="shared" si="11"/>
        <v>-2047792.0800000094</v>
      </c>
      <c r="I60" s="51">
        <f t="shared" si="11"/>
        <v>-2373867.069999991</v>
      </c>
      <c r="J60" s="51">
        <f t="shared" si="11"/>
        <v>-1532331.0699999984</v>
      </c>
      <c r="K60" s="51">
        <f t="shared" si="11"/>
        <v>-1326316.6100000218</v>
      </c>
      <c r="L60" s="51">
        <f t="shared" si="11"/>
        <v>-507555.35000000149</v>
      </c>
      <c r="M60" s="51">
        <f t="shared" si="11"/>
        <v>-260325.24999999814</v>
      </c>
    </row>
    <row r="61" spans="1:13" ht="15.75" thickTop="1" x14ac:dyDescent="0.25">
      <c r="A61" s="13" t="s">
        <v>43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25">
      <c r="A62" s="13" t="s">
        <v>43</v>
      </c>
      <c r="B62" s="77" t="s">
        <v>250</v>
      </c>
      <c r="C62" s="78">
        <f>+C60+'Gen Unrestricted'!B6</f>
        <v>5728029.4599999972</v>
      </c>
      <c r="D62" s="78">
        <f>+C62+D60</f>
        <v>2992976.2399999993</v>
      </c>
      <c r="E62" s="78">
        <f t="shared" ref="E62:G62" si="12">+D62+E60</f>
        <v>355758.2799999984</v>
      </c>
      <c r="F62" s="78">
        <f t="shared" si="12"/>
        <v>-4426864.4200000102</v>
      </c>
      <c r="G62" s="78">
        <f t="shared" si="12"/>
        <v>-7320319.6500000237</v>
      </c>
      <c r="H62" s="52"/>
      <c r="I62" s="52"/>
      <c r="J62" s="52"/>
      <c r="K62" s="52"/>
      <c r="L62" s="52"/>
      <c r="M62" s="52"/>
    </row>
    <row r="63" spans="1:13" x14ac:dyDescent="0.25">
      <c r="A63" s="13" t="s">
        <v>133</v>
      </c>
    </row>
    <row r="64" spans="1:13" hidden="1" x14ac:dyDescent="0.25">
      <c r="A64" s="13" t="s">
        <v>257</v>
      </c>
      <c r="B64" s="1" t="str">
        <f>IF(xlvar.SELECT="Entity",B66,IF(xlvar.SELECT="Directorate",C66,IF(xlvar.SELECT="Business Unit",D66,IF(xlvar.SELECT="Key Outcome Area",H66,IF(xlvar.SELECT="IPR Outcomes",I66,IF(xlvar.SELECT="IPR Strategies",J66,IF(xlvar.SELECT="IPR Activities",K66,IF(xlvar.SELECT="Project",L66,F66))))))))</f>
        <v>20 - Domestic Waste Management</v>
      </c>
    </row>
    <row r="65" spans="1:13" ht="15.75" thickBot="1" x14ac:dyDescent="0.3">
      <c r="A65" s="13" t="s">
        <v>165</v>
      </c>
      <c r="B65" s="1"/>
    </row>
    <row r="66" spans="1:13" ht="15.75" hidden="1" thickBot="1" x14ac:dyDescent="0.3">
      <c r="A66" s="13" t="s">
        <v>207</v>
      </c>
      <c r="B66" s="34" t="s">
        <v>210</v>
      </c>
      <c r="C66" s="34" t="s">
        <v>192</v>
      </c>
      <c r="D66" s="34" t="s">
        <v>196</v>
      </c>
      <c r="E66" s="34" t="s">
        <v>44</v>
      </c>
      <c r="F66" s="34" t="s">
        <v>337</v>
      </c>
      <c r="G66" s="34"/>
      <c r="H66" s="34" t="s">
        <v>211</v>
      </c>
      <c r="I66" s="34" t="s">
        <v>193</v>
      </c>
      <c r="J66" s="34" t="s">
        <v>194</v>
      </c>
      <c r="K66" s="34" t="s">
        <v>195</v>
      </c>
      <c r="L66" s="34" t="s">
        <v>338</v>
      </c>
    </row>
    <row r="67" spans="1:13" ht="28.5" customHeight="1" thickTop="1" x14ac:dyDescent="0.25">
      <c r="A67" s="13" t="s">
        <v>165</v>
      </c>
      <c r="B67" s="87" t="s">
        <v>260</v>
      </c>
      <c r="C67" s="88" t="str">
        <f>xlvar.PYORIG.DESCRLONG</f>
        <v>2020/21 Quarter 2 PJ Budget</v>
      </c>
      <c r="D67" s="88" t="str">
        <f>LEFT(xlvar.NXTBUD.DESCRLONG,7)</f>
        <v>2021/22</v>
      </c>
      <c r="E67" s="88" t="str">
        <f t="shared" ref="E67:M67" si="13">LEFT(D67,4)+1&amp;"/"&amp;RIGHT(D67,2)+1</f>
        <v>2022/23</v>
      </c>
      <c r="F67" s="88" t="str">
        <f t="shared" si="13"/>
        <v>2023/24</v>
      </c>
      <c r="G67" s="89" t="str">
        <f t="shared" si="13"/>
        <v>2024/25</v>
      </c>
      <c r="H67" s="48" t="str">
        <f t="shared" si="13"/>
        <v>2025/26</v>
      </c>
      <c r="I67" s="49" t="str">
        <f t="shared" si="13"/>
        <v>2026/27</v>
      </c>
      <c r="J67" s="49" t="str">
        <f t="shared" si="13"/>
        <v>2027/28</v>
      </c>
      <c r="K67" s="49" t="str">
        <f t="shared" si="13"/>
        <v>2028/29</v>
      </c>
      <c r="L67" s="49" t="str">
        <f t="shared" si="13"/>
        <v>2029/30</v>
      </c>
      <c r="M67" s="49" t="str">
        <f t="shared" si="13"/>
        <v>2030/31</v>
      </c>
    </row>
    <row r="68" spans="1:13" x14ac:dyDescent="0.25">
      <c r="A68" s="13" t="s">
        <v>166</v>
      </c>
      <c r="B68" s="90" t="s">
        <v>134</v>
      </c>
      <c r="C68" s="91"/>
      <c r="D68" s="92"/>
      <c r="E68" s="91"/>
      <c r="F68" s="91"/>
      <c r="G68" s="93"/>
      <c r="H68" s="40"/>
      <c r="I68" s="28"/>
      <c r="J68" s="28"/>
      <c r="K68" s="28"/>
      <c r="L68" s="28"/>
      <c r="M68" s="28"/>
    </row>
    <row r="69" spans="1:13" x14ac:dyDescent="0.25">
      <c r="A69" s="13" t="s">
        <v>238</v>
      </c>
      <c r="B69" s="80" t="s">
        <v>144</v>
      </c>
      <c r="C69" s="81">
        <v>4170000</v>
      </c>
      <c r="D69" s="82">
        <v>4417000</v>
      </c>
      <c r="E69" s="83">
        <v>4570930</v>
      </c>
      <c r="F69" s="83">
        <v>4730220.95</v>
      </c>
      <c r="G69" s="84">
        <v>4895059.42</v>
      </c>
      <c r="H69" s="44">
        <v>5040415.13</v>
      </c>
      <c r="I69" s="45">
        <v>5190071.67</v>
      </c>
      <c r="J69" s="45">
        <v>5344155.68</v>
      </c>
      <c r="K69" s="45">
        <v>5502797.4699999997</v>
      </c>
      <c r="L69" s="45">
        <v>5666131.2000000002</v>
      </c>
      <c r="M69" s="45">
        <v>5834294.9400000004</v>
      </c>
    </row>
    <row r="70" spans="1:13" x14ac:dyDescent="0.25">
      <c r="A70" s="13" t="s">
        <v>239</v>
      </c>
      <c r="B70" s="80" t="s">
        <v>146</v>
      </c>
      <c r="C70" s="81">
        <v>23250</v>
      </c>
      <c r="D70" s="82">
        <v>20500</v>
      </c>
      <c r="E70" s="83">
        <v>20500</v>
      </c>
      <c r="F70" s="83">
        <v>20500</v>
      </c>
      <c r="G70" s="84">
        <v>20500</v>
      </c>
      <c r="H70" s="44">
        <v>20500</v>
      </c>
      <c r="I70" s="45">
        <v>20500</v>
      </c>
      <c r="J70" s="45">
        <v>20500</v>
      </c>
      <c r="K70" s="45">
        <v>20500</v>
      </c>
      <c r="L70" s="45">
        <v>20500</v>
      </c>
      <c r="M70" s="45">
        <v>20500</v>
      </c>
    </row>
    <row r="71" spans="1:13" x14ac:dyDescent="0.25">
      <c r="A71" s="13" t="s">
        <v>240</v>
      </c>
      <c r="B71" s="80" t="s">
        <v>147</v>
      </c>
      <c r="C71" s="81">
        <v>22800</v>
      </c>
      <c r="D71" s="82">
        <v>26828</v>
      </c>
      <c r="E71" s="83">
        <v>27901.119999999999</v>
      </c>
      <c r="F71" s="83">
        <v>29017.16</v>
      </c>
      <c r="G71" s="84">
        <v>30177.85</v>
      </c>
      <c r="H71" s="44">
        <v>31384.959999999999</v>
      </c>
      <c r="I71" s="45">
        <v>32640.35</v>
      </c>
      <c r="J71" s="45">
        <v>33945.97</v>
      </c>
      <c r="K71" s="45">
        <v>35303.81</v>
      </c>
      <c r="L71" s="45">
        <v>36715.96</v>
      </c>
      <c r="M71" s="45">
        <v>38184.6</v>
      </c>
    </row>
    <row r="72" spans="1:13" x14ac:dyDescent="0.25">
      <c r="A72" s="13" t="s">
        <v>241</v>
      </c>
      <c r="B72" s="80" t="s">
        <v>148</v>
      </c>
      <c r="C72" s="81">
        <v>71500</v>
      </c>
      <c r="D72" s="82">
        <v>71500</v>
      </c>
      <c r="E72" s="83">
        <v>71500</v>
      </c>
      <c r="F72" s="83">
        <v>71500</v>
      </c>
      <c r="G72" s="84">
        <v>71500</v>
      </c>
      <c r="H72" s="44">
        <v>71500</v>
      </c>
      <c r="I72" s="45">
        <v>71500</v>
      </c>
      <c r="J72" s="45">
        <v>71500</v>
      </c>
      <c r="K72" s="45">
        <v>71500</v>
      </c>
      <c r="L72" s="45">
        <v>71500</v>
      </c>
      <c r="M72" s="45">
        <v>71500</v>
      </c>
    </row>
    <row r="73" spans="1:13" x14ac:dyDescent="0.25">
      <c r="A73" s="13" t="s">
        <v>272</v>
      </c>
      <c r="B73" s="80" t="s">
        <v>149</v>
      </c>
      <c r="C73" s="81">
        <v>6970</v>
      </c>
      <c r="D73" s="82">
        <v>0</v>
      </c>
      <c r="E73" s="83">
        <v>0</v>
      </c>
      <c r="F73" s="83">
        <v>0</v>
      </c>
      <c r="G73" s="84">
        <v>0</v>
      </c>
      <c r="H73" s="44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</row>
    <row r="74" spans="1:13" hidden="1" x14ac:dyDescent="0.25">
      <c r="A74" s="13" t="s">
        <v>207</v>
      </c>
      <c r="B74" s="63"/>
      <c r="C74" s="57"/>
      <c r="D74" s="58"/>
      <c r="E74" s="57"/>
      <c r="F74" s="57"/>
      <c r="G74" s="59"/>
      <c r="H74" s="42"/>
      <c r="I74" s="29"/>
      <c r="J74" s="29"/>
      <c r="K74" s="29"/>
      <c r="L74" s="29"/>
      <c r="M74" s="29"/>
    </row>
    <row r="75" spans="1:13" x14ac:dyDescent="0.25">
      <c r="A75" s="13" t="s">
        <v>168</v>
      </c>
      <c r="B75" s="64" t="s">
        <v>115</v>
      </c>
      <c r="C75" s="65">
        <f t="shared" ref="C75" si="14">SUM(C68:C74)</f>
        <v>4294520</v>
      </c>
      <c r="D75" s="66">
        <f t="shared" ref="D75:M75" si="15">SUM(D68:D74)</f>
        <v>4535828</v>
      </c>
      <c r="E75" s="65">
        <f t="shared" si="15"/>
        <v>4690831.12</v>
      </c>
      <c r="F75" s="65">
        <f t="shared" si="15"/>
        <v>4851238.1100000003</v>
      </c>
      <c r="G75" s="67">
        <f t="shared" si="15"/>
        <v>5017237.2699999996</v>
      </c>
      <c r="H75" s="43">
        <f t="shared" si="15"/>
        <v>5163800.09</v>
      </c>
      <c r="I75" s="31">
        <f t="shared" si="15"/>
        <v>5314712.0199999996</v>
      </c>
      <c r="J75" s="31">
        <f t="shared" si="15"/>
        <v>5470101.6499999994</v>
      </c>
      <c r="K75" s="31">
        <f t="shared" si="15"/>
        <v>5630101.2799999993</v>
      </c>
      <c r="L75" s="31">
        <f t="shared" si="15"/>
        <v>5794847.1600000001</v>
      </c>
      <c r="M75" s="31">
        <f t="shared" si="15"/>
        <v>5964479.54</v>
      </c>
    </row>
    <row r="76" spans="1:13" x14ac:dyDescent="0.25">
      <c r="A76" s="13" t="s">
        <v>166</v>
      </c>
      <c r="B76" s="56" t="s">
        <v>135</v>
      </c>
      <c r="C76" s="57"/>
      <c r="D76" s="58"/>
      <c r="E76" s="57"/>
      <c r="F76" s="57"/>
      <c r="G76" s="59"/>
      <c r="H76" s="42"/>
      <c r="I76" s="29"/>
      <c r="J76" s="29"/>
      <c r="K76" s="29"/>
      <c r="L76" s="29"/>
      <c r="M76" s="29"/>
    </row>
    <row r="77" spans="1:13" x14ac:dyDescent="0.25">
      <c r="A77" s="13" t="s">
        <v>242</v>
      </c>
      <c r="B77" s="85" t="s">
        <v>150</v>
      </c>
      <c r="C77" s="81">
        <v>867229.52</v>
      </c>
      <c r="D77" s="82">
        <v>935737.6</v>
      </c>
      <c r="E77" s="81">
        <v>968491.42</v>
      </c>
      <c r="F77" s="81">
        <v>1002398.05</v>
      </c>
      <c r="G77" s="86">
        <v>1037481.7</v>
      </c>
      <c r="H77" s="46">
        <v>1073790.97</v>
      </c>
      <c r="I77" s="47">
        <v>1111374.97</v>
      </c>
      <c r="J77" s="47">
        <v>1150271.23</v>
      </c>
      <c r="K77" s="47">
        <v>1190529.76</v>
      </c>
      <c r="L77" s="47">
        <v>1232201.05</v>
      </c>
      <c r="M77" s="47">
        <v>1275336.1200000001</v>
      </c>
    </row>
    <row r="78" spans="1:13" x14ac:dyDescent="0.25">
      <c r="A78" s="13" t="s">
        <v>243</v>
      </c>
      <c r="B78" s="85" t="s">
        <v>151</v>
      </c>
      <c r="C78" s="81">
        <v>898930.61</v>
      </c>
      <c r="D78" s="82">
        <v>931836.53</v>
      </c>
      <c r="E78" s="81">
        <v>880399.53</v>
      </c>
      <c r="F78" s="81">
        <v>904610.5</v>
      </c>
      <c r="G78" s="86">
        <v>929487.31</v>
      </c>
      <c r="H78" s="46">
        <v>1032548.2</v>
      </c>
      <c r="I78" s="47">
        <v>981312.02</v>
      </c>
      <c r="J78" s="47">
        <v>1008298.11</v>
      </c>
      <c r="K78" s="47">
        <v>1036026.3</v>
      </c>
      <c r="L78" s="47">
        <v>1144517.01</v>
      </c>
      <c r="M78" s="47">
        <v>1093791.25</v>
      </c>
    </row>
    <row r="79" spans="1:13" x14ac:dyDescent="0.25">
      <c r="A79" s="13" t="s">
        <v>244</v>
      </c>
      <c r="B79" s="85" t="s">
        <v>153</v>
      </c>
      <c r="C79" s="81">
        <v>700</v>
      </c>
      <c r="D79" s="82">
        <v>700</v>
      </c>
      <c r="E79" s="81">
        <v>700</v>
      </c>
      <c r="F79" s="81">
        <v>700</v>
      </c>
      <c r="G79" s="86">
        <v>700</v>
      </c>
      <c r="H79" s="46">
        <v>700</v>
      </c>
      <c r="I79" s="47">
        <v>700</v>
      </c>
      <c r="J79" s="47">
        <v>700</v>
      </c>
      <c r="K79" s="47">
        <v>700</v>
      </c>
      <c r="L79" s="47">
        <v>700</v>
      </c>
      <c r="M79" s="47">
        <v>700</v>
      </c>
    </row>
    <row r="80" spans="1:13" x14ac:dyDescent="0.25">
      <c r="A80" s="13" t="s">
        <v>245</v>
      </c>
      <c r="B80" s="85" t="s">
        <v>154</v>
      </c>
      <c r="C80" s="81">
        <v>11000</v>
      </c>
      <c r="D80" s="82">
        <v>6000</v>
      </c>
      <c r="E80" s="81">
        <v>6165</v>
      </c>
      <c r="F80" s="81">
        <v>6334.53</v>
      </c>
      <c r="G80" s="86">
        <v>6508.73</v>
      </c>
      <c r="H80" s="46">
        <v>6687.72</v>
      </c>
      <c r="I80" s="47">
        <v>6871.63</v>
      </c>
      <c r="J80" s="47">
        <v>7060.6</v>
      </c>
      <c r="K80" s="47">
        <v>7254.76</v>
      </c>
      <c r="L80" s="47">
        <v>7454.26</v>
      </c>
      <c r="M80" s="47">
        <v>7659.25</v>
      </c>
    </row>
    <row r="81" spans="1:13" x14ac:dyDescent="0.25">
      <c r="A81" s="13" t="s">
        <v>246</v>
      </c>
      <c r="B81" s="85" t="s">
        <v>155</v>
      </c>
      <c r="C81" s="81">
        <v>2967492.94</v>
      </c>
      <c r="D81" s="82">
        <v>2438715.6800000002</v>
      </c>
      <c r="E81" s="81">
        <v>2509794.46</v>
      </c>
      <c r="F81" s="81">
        <v>2582968.39</v>
      </c>
      <c r="G81" s="86">
        <v>2658300.0099999998</v>
      </c>
      <c r="H81" s="46">
        <v>2735853.75</v>
      </c>
      <c r="I81" s="47">
        <v>2815695.99</v>
      </c>
      <c r="J81" s="47">
        <v>2897895.12</v>
      </c>
      <c r="K81" s="47">
        <v>2982521.6</v>
      </c>
      <c r="L81" s="47">
        <v>3069647.98</v>
      </c>
      <c r="M81" s="47">
        <v>3159349.1</v>
      </c>
    </row>
    <row r="82" spans="1:13" hidden="1" x14ac:dyDescent="0.25">
      <c r="A82" s="13" t="s">
        <v>207</v>
      </c>
      <c r="B82" s="63"/>
      <c r="C82" s="57"/>
      <c r="D82" s="58"/>
      <c r="E82" s="57"/>
      <c r="F82" s="57"/>
      <c r="G82" s="59"/>
      <c r="H82" s="42"/>
      <c r="I82" s="29"/>
      <c r="J82" s="29"/>
      <c r="K82" s="29"/>
      <c r="L82" s="29"/>
      <c r="M82" s="29"/>
    </row>
    <row r="83" spans="1:13" ht="15.75" thickBot="1" x14ac:dyDescent="0.3">
      <c r="A83" s="13" t="s">
        <v>165</v>
      </c>
      <c r="B83" s="68" t="s">
        <v>116</v>
      </c>
      <c r="C83" s="69">
        <f t="shared" ref="C83:M83" si="16">SUM(C76:C82)</f>
        <v>4745353.07</v>
      </c>
      <c r="D83" s="70">
        <f t="shared" si="16"/>
        <v>4312989.8100000005</v>
      </c>
      <c r="E83" s="69">
        <f t="shared" si="16"/>
        <v>4365550.41</v>
      </c>
      <c r="F83" s="69">
        <f t="shared" si="16"/>
        <v>4497011.4700000007</v>
      </c>
      <c r="G83" s="71">
        <f t="shared" si="16"/>
        <v>4632477.75</v>
      </c>
      <c r="H83" s="43">
        <f t="shared" si="16"/>
        <v>4849580.6400000006</v>
      </c>
      <c r="I83" s="31">
        <f t="shared" si="16"/>
        <v>4915954.6100000003</v>
      </c>
      <c r="J83" s="31">
        <f t="shared" si="16"/>
        <v>5064225.0600000005</v>
      </c>
      <c r="K83" s="31">
        <f t="shared" si="16"/>
        <v>5217032.42</v>
      </c>
      <c r="L83" s="31">
        <f t="shared" si="16"/>
        <v>5454520.2999999998</v>
      </c>
      <c r="M83" s="31">
        <f t="shared" si="16"/>
        <v>5536835.7200000007</v>
      </c>
    </row>
    <row r="84" spans="1:13" ht="15.75" thickTop="1" x14ac:dyDescent="0.25">
      <c r="A84" s="13" t="s">
        <v>168</v>
      </c>
      <c r="B84" s="94" t="s">
        <v>106</v>
      </c>
      <c r="C84" s="95">
        <f t="shared" ref="C84:M84" si="17">C75-C83</f>
        <v>-450833.0700000003</v>
      </c>
      <c r="D84" s="95">
        <f t="shared" si="17"/>
        <v>222838.18999999948</v>
      </c>
      <c r="E84" s="95">
        <f t="shared" si="17"/>
        <v>325280.70999999996</v>
      </c>
      <c r="F84" s="95">
        <f t="shared" si="17"/>
        <v>354226.63999999966</v>
      </c>
      <c r="G84" s="96">
        <f t="shared" si="17"/>
        <v>384759.51999999955</v>
      </c>
      <c r="H84" s="50">
        <f t="shared" si="17"/>
        <v>314219.44999999925</v>
      </c>
      <c r="I84" s="51">
        <f t="shared" si="17"/>
        <v>398757.40999999922</v>
      </c>
      <c r="J84" s="51">
        <f t="shared" si="17"/>
        <v>405876.58999999892</v>
      </c>
      <c r="K84" s="51">
        <f t="shared" si="17"/>
        <v>413068.8599999994</v>
      </c>
      <c r="L84" s="51">
        <f t="shared" si="17"/>
        <v>340326.86000000034</v>
      </c>
      <c r="M84" s="51">
        <f t="shared" si="17"/>
        <v>427643.81999999937</v>
      </c>
    </row>
    <row r="85" spans="1:13" x14ac:dyDescent="0.25">
      <c r="A85" s="13" t="s">
        <v>166</v>
      </c>
      <c r="B85" s="90" t="s">
        <v>74</v>
      </c>
      <c r="C85" s="91"/>
      <c r="D85" s="92"/>
      <c r="E85" s="91"/>
      <c r="F85" s="91"/>
      <c r="G85" s="93"/>
      <c r="H85" s="42"/>
      <c r="I85" s="29"/>
      <c r="J85" s="29"/>
      <c r="K85" s="29"/>
      <c r="L85" s="29"/>
      <c r="M85" s="29"/>
    </row>
    <row r="86" spans="1:13" hidden="1" x14ac:dyDescent="0.25">
      <c r="A86" s="13" t="s">
        <v>166</v>
      </c>
      <c r="B86" s="63"/>
      <c r="C86" s="57"/>
      <c r="D86" s="58"/>
      <c r="E86" s="57"/>
      <c r="F86" s="57"/>
      <c r="G86" s="59"/>
      <c r="H86" s="42"/>
      <c r="I86" s="29"/>
      <c r="J86" s="29"/>
      <c r="K86" s="29"/>
      <c r="L86" s="29"/>
      <c r="M86" s="29"/>
    </row>
    <row r="87" spans="1:13" ht="15.75" thickBot="1" x14ac:dyDescent="0.3">
      <c r="A87" s="13" t="s">
        <v>165</v>
      </c>
      <c r="B87" s="72" t="s">
        <v>107</v>
      </c>
      <c r="C87" s="73">
        <f t="shared" ref="C87:M87" si="18">SUM(C84:C86)</f>
        <v>-450833.0700000003</v>
      </c>
      <c r="D87" s="73">
        <f t="shared" si="18"/>
        <v>222838.18999999948</v>
      </c>
      <c r="E87" s="73">
        <f t="shared" si="18"/>
        <v>325280.70999999996</v>
      </c>
      <c r="F87" s="73">
        <f t="shared" si="18"/>
        <v>354226.63999999966</v>
      </c>
      <c r="G87" s="74">
        <f t="shared" si="18"/>
        <v>384759.51999999955</v>
      </c>
      <c r="H87" s="50">
        <f t="shared" si="18"/>
        <v>314219.44999999925</v>
      </c>
      <c r="I87" s="51">
        <f t="shared" si="18"/>
        <v>398757.40999999922</v>
      </c>
      <c r="J87" s="51">
        <f t="shared" si="18"/>
        <v>405876.58999999892</v>
      </c>
      <c r="K87" s="51">
        <f t="shared" si="18"/>
        <v>413068.8599999994</v>
      </c>
      <c r="L87" s="51">
        <f t="shared" si="18"/>
        <v>340326.86000000034</v>
      </c>
      <c r="M87" s="51">
        <f t="shared" si="18"/>
        <v>427643.81999999937</v>
      </c>
    </row>
    <row r="88" spans="1:13" ht="16.5" thickTop="1" thickBot="1" x14ac:dyDescent="0.3">
      <c r="A88" s="13" t="s">
        <v>165</v>
      </c>
      <c r="B88" s="38"/>
      <c r="C88" s="39"/>
      <c r="D88" s="39"/>
      <c r="E88" s="39"/>
      <c r="F88" s="39"/>
      <c r="G88" s="39"/>
      <c r="H88" s="35"/>
      <c r="I88" s="35"/>
      <c r="J88" s="35"/>
      <c r="K88" s="35"/>
      <c r="L88" s="35"/>
      <c r="M88" s="35"/>
    </row>
    <row r="89" spans="1:13" ht="26.25" thickTop="1" x14ac:dyDescent="0.25">
      <c r="A89" s="13" t="s">
        <v>168</v>
      </c>
      <c r="B89" s="87" t="s">
        <v>261</v>
      </c>
      <c r="C89" s="88" t="str">
        <f>LEFT(xlvar.NXTBUD.DESCRLONG,7)&amp;" Original"</f>
        <v>2021/22 Original</v>
      </c>
      <c r="D89" s="88" t="str">
        <f>LEFT(xlvar.NXTBUD.DESCRLONG,7)</f>
        <v>2021/22</v>
      </c>
      <c r="E89" s="88" t="str">
        <f t="shared" ref="E89:M89" si="19">LEFT(D89,4)+1&amp;"/"&amp;RIGHT(D89,2)+1</f>
        <v>2022/23</v>
      </c>
      <c r="F89" s="88" t="str">
        <f t="shared" si="19"/>
        <v>2023/24</v>
      </c>
      <c r="G89" s="89" t="str">
        <f t="shared" si="19"/>
        <v>2024/25</v>
      </c>
      <c r="H89" s="48" t="str">
        <f t="shared" si="19"/>
        <v>2025/26</v>
      </c>
      <c r="I89" s="49" t="str">
        <f t="shared" si="19"/>
        <v>2026/27</v>
      </c>
      <c r="J89" s="49" t="str">
        <f t="shared" si="19"/>
        <v>2027/28</v>
      </c>
      <c r="K89" s="49" t="str">
        <f t="shared" si="19"/>
        <v>2028/29</v>
      </c>
      <c r="L89" s="49" t="str">
        <f t="shared" si="19"/>
        <v>2029/30</v>
      </c>
      <c r="M89" s="49" t="str">
        <f t="shared" si="19"/>
        <v>2030/31</v>
      </c>
    </row>
    <row r="90" spans="1:13" x14ac:dyDescent="0.25">
      <c r="A90" s="13" t="s">
        <v>167</v>
      </c>
      <c r="B90" s="90" t="s">
        <v>137</v>
      </c>
      <c r="C90" s="91"/>
      <c r="D90" s="92"/>
      <c r="E90" s="91"/>
      <c r="F90" s="91"/>
      <c r="G90" s="93"/>
      <c r="H90" s="42"/>
      <c r="I90" s="29"/>
      <c r="J90" s="29"/>
      <c r="K90" s="29"/>
      <c r="L90" s="29"/>
      <c r="M90" s="29"/>
    </row>
    <row r="91" spans="1:13" x14ac:dyDescent="0.25">
      <c r="A91" s="13" t="s">
        <v>247</v>
      </c>
      <c r="B91" s="85" t="s">
        <v>153</v>
      </c>
      <c r="C91" s="81">
        <v>700</v>
      </c>
      <c r="D91" s="82">
        <v>700</v>
      </c>
      <c r="E91" s="81">
        <v>700</v>
      </c>
      <c r="F91" s="81">
        <v>700</v>
      </c>
      <c r="G91" s="86">
        <v>700</v>
      </c>
      <c r="H91" s="46">
        <v>700</v>
      </c>
      <c r="I91" s="47">
        <v>700</v>
      </c>
      <c r="J91" s="47">
        <v>700</v>
      </c>
      <c r="K91" s="47">
        <v>700</v>
      </c>
      <c r="L91" s="47">
        <v>700</v>
      </c>
      <c r="M91" s="47">
        <v>700</v>
      </c>
    </row>
    <row r="92" spans="1:13" hidden="1" x14ac:dyDescent="0.25">
      <c r="A92" s="13" t="s">
        <v>165</v>
      </c>
      <c r="B92" s="63"/>
      <c r="C92" s="57"/>
      <c r="D92" s="58"/>
      <c r="E92" s="57"/>
      <c r="F92" s="57"/>
      <c r="G92" s="59"/>
      <c r="H92" s="42"/>
      <c r="I92" s="29"/>
      <c r="J92" s="29"/>
      <c r="K92" s="29"/>
      <c r="L92" s="29"/>
      <c r="M92" s="29"/>
    </row>
    <row r="93" spans="1:13" x14ac:dyDescent="0.25">
      <c r="A93" s="13" t="s">
        <v>168</v>
      </c>
      <c r="B93" s="64" t="str">
        <f t="shared" ref="B93" si="20">"Total "&amp;B90</f>
        <v>Total Non Cash</v>
      </c>
      <c r="C93" s="65">
        <f t="shared" ref="C93:M93" si="21">SUM(C90:C92)</f>
        <v>700</v>
      </c>
      <c r="D93" s="66">
        <f t="shared" si="21"/>
        <v>700</v>
      </c>
      <c r="E93" s="65">
        <f t="shared" si="21"/>
        <v>700</v>
      </c>
      <c r="F93" s="65">
        <f t="shared" si="21"/>
        <v>700</v>
      </c>
      <c r="G93" s="67">
        <f t="shared" si="21"/>
        <v>700</v>
      </c>
      <c r="H93" s="43">
        <f t="shared" si="21"/>
        <v>700</v>
      </c>
      <c r="I93" s="31">
        <f t="shared" si="21"/>
        <v>700</v>
      </c>
      <c r="J93" s="31">
        <f t="shared" si="21"/>
        <v>700</v>
      </c>
      <c r="K93" s="31">
        <f t="shared" si="21"/>
        <v>700</v>
      </c>
      <c r="L93" s="31">
        <f t="shared" si="21"/>
        <v>700</v>
      </c>
      <c r="M93" s="31">
        <f t="shared" si="21"/>
        <v>700</v>
      </c>
    </row>
    <row r="94" spans="1:13" x14ac:dyDescent="0.25">
      <c r="A94" s="13" t="s">
        <v>170</v>
      </c>
      <c r="B94" s="75" t="s">
        <v>75</v>
      </c>
      <c r="C94" s="61"/>
      <c r="D94" s="76"/>
      <c r="E94" s="61"/>
      <c r="F94" s="61"/>
      <c r="G94" s="62"/>
      <c r="H94" s="41"/>
      <c r="I94" s="30"/>
      <c r="J94" s="30"/>
      <c r="K94" s="30"/>
      <c r="L94" s="30"/>
      <c r="M94" s="30"/>
    </row>
    <row r="95" spans="1:13" x14ac:dyDescent="0.25">
      <c r="A95" s="13" t="s">
        <v>339</v>
      </c>
      <c r="B95" s="85" t="s">
        <v>140</v>
      </c>
      <c r="C95" s="81">
        <v>-29000</v>
      </c>
      <c r="D95" s="82">
        <v>-20000</v>
      </c>
      <c r="E95" s="81">
        <v>-20550</v>
      </c>
      <c r="F95" s="81">
        <v>-21115.119999999999</v>
      </c>
      <c r="G95" s="86">
        <v>-21695.79</v>
      </c>
      <c r="H95" s="46">
        <v>-22292.42</v>
      </c>
      <c r="I95" s="47">
        <v>-22905.46</v>
      </c>
      <c r="J95" s="47">
        <v>-23535.360000000001</v>
      </c>
      <c r="K95" s="47">
        <v>-24182.58</v>
      </c>
      <c r="L95" s="47">
        <v>-24847.599999999999</v>
      </c>
      <c r="M95" s="47">
        <v>-25530.91</v>
      </c>
    </row>
    <row r="96" spans="1:13" x14ac:dyDescent="0.25">
      <c r="A96" s="13" t="s">
        <v>207</v>
      </c>
      <c r="B96" s="63" t="s">
        <v>142</v>
      </c>
      <c r="C96" s="57">
        <v>0</v>
      </c>
      <c r="D96" s="58">
        <v>0</v>
      </c>
      <c r="E96" s="57">
        <v>0</v>
      </c>
      <c r="F96" s="57">
        <v>0</v>
      </c>
      <c r="G96" s="59">
        <v>0</v>
      </c>
      <c r="H96" s="42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</row>
    <row r="97" spans="1:13" hidden="1" x14ac:dyDescent="0.25">
      <c r="A97" s="13" t="s">
        <v>165</v>
      </c>
      <c r="B97" s="63"/>
      <c r="C97" s="57"/>
      <c r="D97" s="58"/>
      <c r="E97" s="57"/>
      <c r="F97" s="57"/>
      <c r="G97" s="59"/>
      <c r="H97" s="42"/>
      <c r="I97" s="29"/>
      <c r="J97" s="29"/>
      <c r="K97" s="29"/>
      <c r="L97" s="29"/>
      <c r="M97" s="29"/>
    </row>
    <row r="98" spans="1:13" x14ac:dyDescent="0.25">
      <c r="A98" s="13" t="s">
        <v>165</v>
      </c>
      <c r="B98" s="64" t="str">
        <f>"Total "&amp;B94</f>
        <v>Total Investing Fund Flows</v>
      </c>
      <c r="C98" s="65">
        <f t="shared" ref="C98:M98" si="22">SUM(C95:C97)</f>
        <v>-29000</v>
      </c>
      <c r="D98" s="66">
        <f t="shared" si="22"/>
        <v>-20000</v>
      </c>
      <c r="E98" s="65">
        <f t="shared" si="22"/>
        <v>-20550</v>
      </c>
      <c r="F98" s="65">
        <f t="shared" si="22"/>
        <v>-21115.119999999999</v>
      </c>
      <c r="G98" s="67">
        <f t="shared" si="22"/>
        <v>-21695.79</v>
      </c>
      <c r="H98" s="43">
        <f t="shared" si="22"/>
        <v>-22292.42</v>
      </c>
      <c r="I98" s="31">
        <f t="shared" si="22"/>
        <v>-22905.46</v>
      </c>
      <c r="J98" s="31">
        <f t="shared" si="22"/>
        <v>-23535.360000000001</v>
      </c>
      <c r="K98" s="31">
        <f t="shared" si="22"/>
        <v>-24182.58</v>
      </c>
      <c r="L98" s="31">
        <f t="shared" si="22"/>
        <v>-24847.599999999999</v>
      </c>
      <c r="M98" s="31">
        <f t="shared" si="22"/>
        <v>-25530.91</v>
      </c>
    </row>
    <row r="99" spans="1:13" x14ac:dyDescent="0.25">
      <c r="A99" s="13" t="s">
        <v>170</v>
      </c>
      <c r="B99" s="75" t="s">
        <v>77</v>
      </c>
      <c r="C99" s="61"/>
      <c r="D99" s="76"/>
      <c r="E99" s="61"/>
      <c r="F99" s="61"/>
      <c r="G99" s="62"/>
      <c r="H99" s="41"/>
      <c r="I99" s="30"/>
      <c r="J99" s="30"/>
      <c r="K99" s="30"/>
      <c r="L99" s="30"/>
      <c r="M99" s="30"/>
    </row>
    <row r="100" spans="1:13" hidden="1" x14ac:dyDescent="0.25">
      <c r="A100" s="13" t="s">
        <v>169</v>
      </c>
      <c r="B100" s="63"/>
      <c r="C100" s="57"/>
      <c r="D100" s="58"/>
      <c r="E100" s="57"/>
      <c r="F100" s="57"/>
      <c r="G100" s="59"/>
      <c r="H100" s="42"/>
      <c r="I100" s="29"/>
      <c r="J100" s="29"/>
      <c r="K100" s="29"/>
      <c r="L100" s="29"/>
      <c r="M100" s="29"/>
    </row>
    <row r="101" spans="1:13" ht="15.75" thickBot="1" x14ac:dyDescent="0.3">
      <c r="A101" s="13" t="s">
        <v>165</v>
      </c>
      <c r="B101" s="68" t="str">
        <f>"Total "&amp;B99</f>
        <v>Total Financing Fund Flows</v>
      </c>
      <c r="C101" s="69">
        <f t="shared" ref="C101:M101" si="23">SUM(C100:C100)</f>
        <v>0</v>
      </c>
      <c r="D101" s="70">
        <f t="shared" si="23"/>
        <v>0</v>
      </c>
      <c r="E101" s="69">
        <f t="shared" si="23"/>
        <v>0</v>
      </c>
      <c r="F101" s="69">
        <f t="shared" si="23"/>
        <v>0</v>
      </c>
      <c r="G101" s="71">
        <f t="shared" si="23"/>
        <v>0</v>
      </c>
      <c r="H101" s="43">
        <f t="shared" si="23"/>
        <v>0</v>
      </c>
      <c r="I101" s="31">
        <f t="shared" si="23"/>
        <v>0</v>
      </c>
      <c r="J101" s="31">
        <f t="shared" si="23"/>
        <v>0</v>
      </c>
      <c r="K101" s="31">
        <f t="shared" si="23"/>
        <v>0</v>
      </c>
      <c r="L101" s="31">
        <f t="shared" si="23"/>
        <v>0</v>
      </c>
      <c r="M101" s="31">
        <f t="shared" si="23"/>
        <v>0</v>
      </c>
    </row>
    <row r="102" spans="1:13" ht="15.75" thickTop="1" x14ac:dyDescent="0.25">
      <c r="A102" s="13" t="s">
        <v>170</v>
      </c>
      <c r="B102" s="94" t="s">
        <v>108</v>
      </c>
      <c r="C102" s="95">
        <f t="shared" ref="C102:M102" si="24">C87+C93+C98+C101</f>
        <v>-479133.0700000003</v>
      </c>
      <c r="D102" s="95">
        <f t="shared" si="24"/>
        <v>203538.18999999948</v>
      </c>
      <c r="E102" s="95">
        <f t="shared" si="24"/>
        <v>305430.70999999996</v>
      </c>
      <c r="F102" s="95">
        <f t="shared" si="24"/>
        <v>333811.51999999967</v>
      </c>
      <c r="G102" s="96">
        <f t="shared" si="24"/>
        <v>363763.72999999957</v>
      </c>
      <c r="H102" s="50">
        <f t="shared" si="24"/>
        <v>292627.02999999927</v>
      </c>
      <c r="I102" s="51">
        <f t="shared" si="24"/>
        <v>376551.9499999992</v>
      </c>
      <c r="J102" s="51">
        <f t="shared" si="24"/>
        <v>383041.22999999893</v>
      </c>
      <c r="K102" s="51">
        <f t="shared" si="24"/>
        <v>389586.27999999939</v>
      </c>
      <c r="L102" s="51">
        <f t="shared" si="24"/>
        <v>316179.26000000036</v>
      </c>
      <c r="M102" s="51">
        <f t="shared" si="24"/>
        <v>402812.90999999939</v>
      </c>
    </row>
    <row r="103" spans="1:13" x14ac:dyDescent="0.25">
      <c r="A103" s="13" t="s">
        <v>167</v>
      </c>
      <c r="B103" s="97" t="s">
        <v>78</v>
      </c>
      <c r="C103" s="98"/>
      <c r="D103" s="99"/>
      <c r="E103" s="98"/>
      <c r="F103" s="98"/>
      <c r="G103" s="100"/>
      <c r="H103" s="41"/>
      <c r="I103" s="30"/>
      <c r="J103" s="30"/>
      <c r="K103" s="30"/>
      <c r="L103" s="30"/>
      <c r="M103" s="30"/>
    </row>
    <row r="104" spans="1:13" x14ac:dyDescent="0.25">
      <c r="A104" s="13" t="s">
        <v>340</v>
      </c>
      <c r="B104" s="85" t="s">
        <v>164</v>
      </c>
      <c r="C104" s="81">
        <v>80000.039999999994</v>
      </c>
      <c r="D104" s="82">
        <v>20000.04</v>
      </c>
      <c r="E104" s="81">
        <v>0</v>
      </c>
      <c r="F104" s="81">
        <v>0</v>
      </c>
      <c r="G104" s="86">
        <v>0</v>
      </c>
      <c r="H104" s="46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</row>
    <row r="105" spans="1:13" hidden="1" x14ac:dyDescent="0.25">
      <c r="A105" s="13" t="s">
        <v>169</v>
      </c>
      <c r="B105" s="63"/>
      <c r="C105" s="57"/>
      <c r="D105" s="58"/>
      <c r="E105" s="57"/>
      <c r="F105" s="57"/>
      <c r="G105" s="59"/>
      <c r="H105" s="42"/>
      <c r="I105" s="29"/>
      <c r="J105" s="29"/>
      <c r="K105" s="29"/>
      <c r="L105" s="29"/>
      <c r="M105" s="29"/>
    </row>
    <row r="106" spans="1:13" ht="15.75" thickBot="1" x14ac:dyDescent="0.3">
      <c r="A106" s="13" t="s">
        <v>165</v>
      </c>
      <c r="B106" s="68" t="str">
        <f>"Total "&amp;B103</f>
        <v>Total Reserve Movements</v>
      </c>
      <c r="C106" s="69">
        <f t="shared" ref="C106:M106" si="25">SUM(C104:C105)</f>
        <v>80000.039999999994</v>
      </c>
      <c r="D106" s="70">
        <f t="shared" si="25"/>
        <v>20000.04</v>
      </c>
      <c r="E106" s="69">
        <f t="shared" si="25"/>
        <v>0</v>
      </c>
      <c r="F106" s="69">
        <f t="shared" si="25"/>
        <v>0</v>
      </c>
      <c r="G106" s="71">
        <f t="shared" si="25"/>
        <v>0</v>
      </c>
      <c r="H106" s="43">
        <f t="shared" si="25"/>
        <v>0</v>
      </c>
      <c r="I106" s="31">
        <f t="shared" si="25"/>
        <v>0</v>
      </c>
      <c r="J106" s="31">
        <f t="shared" si="25"/>
        <v>0</v>
      </c>
      <c r="K106" s="31">
        <f t="shared" si="25"/>
        <v>0</v>
      </c>
      <c r="L106" s="31">
        <f t="shared" si="25"/>
        <v>0</v>
      </c>
      <c r="M106" s="31">
        <f t="shared" si="25"/>
        <v>0</v>
      </c>
    </row>
    <row r="107" spans="1:13" ht="16.5" thickTop="1" thickBot="1" x14ac:dyDescent="0.3">
      <c r="A107" s="13" t="s">
        <v>165</v>
      </c>
      <c r="B107" s="72" t="s">
        <v>109</v>
      </c>
      <c r="C107" s="73">
        <f t="shared" ref="C107:M107" si="26">C102+C106</f>
        <v>-399133.03000000032</v>
      </c>
      <c r="D107" s="73">
        <f t="shared" si="26"/>
        <v>223538.22999999949</v>
      </c>
      <c r="E107" s="73">
        <f t="shared" si="26"/>
        <v>305430.70999999996</v>
      </c>
      <c r="F107" s="73">
        <f t="shared" si="26"/>
        <v>333811.51999999967</v>
      </c>
      <c r="G107" s="74">
        <f t="shared" si="26"/>
        <v>363763.72999999957</v>
      </c>
      <c r="H107" s="50">
        <f t="shared" si="26"/>
        <v>292627.02999999927</v>
      </c>
      <c r="I107" s="51">
        <f t="shared" si="26"/>
        <v>376551.9499999992</v>
      </c>
      <c r="J107" s="51">
        <f t="shared" si="26"/>
        <v>383041.22999999893</v>
      </c>
      <c r="K107" s="51">
        <f t="shared" si="26"/>
        <v>389586.27999999939</v>
      </c>
      <c r="L107" s="51">
        <f t="shared" si="26"/>
        <v>316179.26000000036</v>
      </c>
      <c r="M107" s="51">
        <f t="shared" si="26"/>
        <v>402812.90999999939</v>
      </c>
    </row>
    <row r="108" spans="1:13" ht="15.75" thickTop="1" x14ac:dyDescent="0.25">
      <c r="A108" s="13" t="s">
        <v>172</v>
      </c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x14ac:dyDescent="0.25">
      <c r="A109" s="13" t="s">
        <v>257</v>
      </c>
      <c r="B109" s="77" t="s">
        <v>250</v>
      </c>
      <c r="C109" s="78"/>
      <c r="D109" s="78">
        <f t="shared" ref="D109" si="27">+C109+D107</f>
        <v>223538.22999999949</v>
      </c>
      <c r="E109" s="78">
        <f t="shared" ref="E109" si="28">+D109+E107</f>
        <v>528968.93999999948</v>
      </c>
      <c r="F109" s="78">
        <f t="shared" ref="F109" si="29">+E109+F107</f>
        <v>862780.45999999915</v>
      </c>
      <c r="G109" s="78">
        <f t="shared" ref="G109" si="30">+F109+G107</f>
        <v>1226544.1899999988</v>
      </c>
      <c r="H109" s="52"/>
      <c r="I109" s="52"/>
      <c r="J109" s="52"/>
      <c r="K109" s="52"/>
      <c r="L109" s="52"/>
      <c r="M109" s="52"/>
    </row>
    <row r="110" spans="1:13" x14ac:dyDescent="0.25">
      <c r="A110" s="13" t="s">
        <v>165</v>
      </c>
    </row>
    <row r="111" spans="1:13" hidden="1" x14ac:dyDescent="0.25">
      <c r="A111" s="13" t="s">
        <v>207</v>
      </c>
      <c r="B111" s="1" t="str">
        <f>IF(xlvar.SELECT="Entity",B113,IF(xlvar.SELECT="Directorate",C113,IF(xlvar.SELECT="Business Unit",D113,IF(xlvar.SELECT="Key Outcome Area",H113,IF(xlvar.SELECT="IPR Outcomes",I113,IF(xlvar.SELECT="IPR Strategies",J113,IF(xlvar.SELECT="IPR Activities",K113,IF(xlvar.SELECT="Project",L113,F113))))))))</f>
        <v>30 - Water Fund</v>
      </c>
    </row>
    <row r="112" spans="1:13" ht="15.75" thickBot="1" x14ac:dyDescent="0.3">
      <c r="A112" s="13" t="s">
        <v>165</v>
      </c>
      <c r="B112" s="1"/>
    </row>
    <row r="113" spans="1:13" ht="15.75" hidden="1" thickBot="1" x14ac:dyDescent="0.3">
      <c r="A113" s="13" t="s">
        <v>166</v>
      </c>
      <c r="B113" s="34" t="s">
        <v>197</v>
      </c>
      <c r="C113" s="34" t="s">
        <v>192</v>
      </c>
      <c r="D113" s="34" t="s">
        <v>198</v>
      </c>
      <c r="E113" s="34" t="s">
        <v>44</v>
      </c>
      <c r="F113" s="34" t="s">
        <v>199</v>
      </c>
      <c r="G113" s="34"/>
      <c r="H113" s="34" t="s">
        <v>200</v>
      </c>
      <c r="I113" s="34" t="s">
        <v>193</v>
      </c>
      <c r="J113" s="34" t="s">
        <v>194</v>
      </c>
      <c r="K113" s="34" t="s">
        <v>195</v>
      </c>
      <c r="L113" s="34" t="s">
        <v>341</v>
      </c>
    </row>
    <row r="114" spans="1:13" ht="28.5" customHeight="1" thickTop="1" x14ac:dyDescent="0.25">
      <c r="A114" s="13" t="s">
        <v>167</v>
      </c>
      <c r="B114" s="87" t="s">
        <v>262</v>
      </c>
      <c r="C114" s="88" t="str">
        <f>xlvar.PYORIG.DESCRLONG</f>
        <v>2020/21 Quarter 2 PJ Budget</v>
      </c>
      <c r="D114" s="88" t="str">
        <f>LEFT(xlvar.NXTBUD.DESCRLONG,7)</f>
        <v>2021/22</v>
      </c>
      <c r="E114" s="88" t="str">
        <f t="shared" ref="E114:M114" si="31">LEFT(D114,4)+1&amp;"/"&amp;RIGHT(D114,2)+1</f>
        <v>2022/23</v>
      </c>
      <c r="F114" s="88" t="str">
        <f t="shared" si="31"/>
        <v>2023/24</v>
      </c>
      <c r="G114" s="89" t="str">
        <f t="shared" si="31"/>
        <v>2024/25</v>
      </c>
      <c r="H114" s="48" t="str">
        <f t="shared" si="31"/>
        <v>2025/26</v>
      </c>
      <c r="I114" s="49" t="str">
        <f t="shared" si="31"/>
        <v>2026/27</v>
      </c>
      <c r="J114" s="49" t="str">
        <f t="shared" si="31"/>
        <v>2027/28</v>
      </c>
      <c r="K114" s="49" t="str">
        <f t="shared" si="31"/>
        <v>2028/29</v>
      </c>
      <c r="L114" s="49" t="str">
        <f t="shared" si="31"/>
        <v>2029/30</v>
      </c>
      <c r="M114" s="49" t="str">
        <f t="shared" si="31"/>
        <v>2030/31</v>
      </c>
    </row>
    <row r="115" spans="1:13" x14ac:dyDescent="0.25">
      <c r="A115" s="13" t="s">
        <v>207</v>
      </c>
      <c r="B115" s="90" t="s">
        <v>134</v>
      </c>
      <c r="C115" s="91"/>
      <c r="D115" s="92"/>
      <c r="E115" s="91"/>
      <c r="F115" s="91"/>
      <c r="G115" s="93"/>
      <c r="H115" s="40"/>
      <c r="I115" s="28"/>
      <c r="J115" s="28"/>
      <c r="K115" s="28"/>
      <c r="L115" s="28"/>
      <c r="M115" s="28"/>
    </row>
    <row r="116" spans="1:13" x14ac:dyDescent="0.25">
      <c r="A116" s="13" t="s">
        <v>342</v>
      </c>
      <c r="B116" s="80" t="s">
        <v>144</v>
      </c>
      <c r="C116" s="81">
        <v>2256135</v>
      </c>
      <c r="D116" s="82">
        <v>2342309.39</v>
      </c>
      <c r="E116" s="83">
        <v>2417084.4500000002</v>
      </c>
      <c r="F116" s="83">
        <v>2494235.69</v>
      </c>
      <c r="G116" s="84">
        <v>2573838.19</v>
      </c>
      <c r="H116" s="44">
        <v>2655969.37</v>
      </c>
      <c r="I116" s="45">
        <v>2740709.07</v>
      </c>
      <c r="J116" s="45">
        <v>2828139.63</v>
      </c>
      <c r="K116" s="45">
        <v>2918345.99</v>
      </c>
      <c r="L116" s="45">
        <v>3011415.72</v>
      </c>
      <c r="M116" s="45">
        <v>3107439.16</v>
      </c>
    </row>
    <row r="117" spans="1:13" x14ac:dyDescent="0.25">
      <c r="A117" s="13" t="s">
        <v>343</v>
      </c>
      <c r="B117" s="80" t="s">
        <v>145</v>
      </c>
      <c r="C117" s="81">
        <v>7020765.46</v>
      </c>
      <c r="D117" s="82">
        <v>7254362.4000000004</v>
      </c>
      <c r="E117" s="83">
        <v>7490982.2800000003</v>
      </c>
      <c r="F117" s="83">
        <v>7735326.4400000004</v>
      </c>
      <c r="G117" s="84">
        <v>7987647.2599999998</v>
      </c>
      <c r="H117" s="44">
        <v>8248205.4100000001</v>
      </c>
      <c r="I117" s="45">
        <v>8517270.0999999996</v>
      </c>
      <c r="J117" s="45">
        <v>8795119.3100000005</v>
      </c>
      <c r="K117" s="45">
        <v>9082040.1300000008</v>
      </c>
      <c r="L117" s="45">
        <v>9378329.0600000005</v>
      </c>
      <c r="M117" s="45">
        <v>9684292.2899999991</v>
      </c>
    </row>
    <row r="118" spans="1:13" x14ac:dyDescent="0.25">
      <c r="A118" s="13" t="s">
        <v>344</v>
      </c>
      <c r="B118" s="80" t="s">
        <v>146</v>
      </c>
      <c r="C118" s="81">
        <v>282500</v>
      </c>
      <c r="D118" s="82">
        <v>270000</v>
      </c>
      <c r="E118" s="83">
        <v>270000</v>
      </c>
      <c r="F118" s="83">
        <v>270000</v>
      </c>
      <c r="G118" s="84">
        <v>270000</v>
      </c>
      <c r="H118" s="44">
        <v>270000</v>
      </c>
      <c r="I118" s="45">
        <v>270000</v>
      </c>
      <c r="J118" s="45">
        <v>270000</v>
      </c>
      <c r="K118" s="45">
        <v>270000</v>
      </c>
      <c r="L118" s="45">
        <v>270000</v>
      </c>
      <c r="M118" s="45">
        <v>270000</v>
      </c>
    </row>
    <row r="119" spans="1:13" x14ac:dyDescent="0.25">
      <c r="A119" s="13" t="s">
        <v>345</v>
      </c>
      <c r="B119" s="80" t="s">
        <v>147</v>
      </c>
      <c r="C119" s="81">
        <v>99639.360000000001</v>
      </c>
      <c r="D119" s="82">
        <v>102692.21</v>
      </c>
      <c r="E119" s="83">
        <v>106799.9</v>
      </c>
      <c r="F119" s="83">
        <v>111071.9</v>
      </c>
      <c r="G119" s="84">
        <v>115514.77</v>
      </c>
      <c r="H119" s="44">
        <v>120135.37</v>
      </c>
      <c r="I119" s="45">
        <v>124940.79</v>
      </c>
      <c r="J119" s="45">
        <v>129938.42</v>
      </c>
      <c r="K119" s="45">
        <v>135135.96</v>
      </c>
      <c r="L119" s="45">
        <v>140541.4</v>
      </c>
      <c r="M119" s="45">
        <v>146163.04999999999</v>
      </c>
    </row>
    <row r="120" spans="1:13" x14ac:dyDescent="0.25">
      <c r="A120" s="13" t="s">
        <v>346</v>
      </c>
      <c r="B120" s="80" t="s">
        <v>148</v>
      </c>
      <c r="C120" s="81">
        <v>99000</v>
      </c>
      <c r="D120" s="82">
        <v>138500</v>
      </c>
      <c r="E120" s="83">
        <v>140240</v>
      </c>
      <c r="F120" s="83">
        <v>142049.60000000001</v>
      </c>
      <c r="G120" s="84">
        <v>143931.57999999999</v>
      </c>
      <c r="H120" s="44">
        <v>145888.84</v>
      </c>
      <c r="I120" s="45">
        <v>147924.39000000001</v>
      </c>
      <c r="J120" s="45">
        <v>150041.37</v>
      </c>
      <c r="K120" s="45">
        <v>152243.01999999999</v>
      </c>
      <c r="L120" s="45">
        <v>154532.74</v>
      </c>
      <c r="M120" s="45">
        <v>156914.04999999999</v>
      </c>
    </row>
    <row r="121" spans="1:13" x14ac:dyDescent="0.25">
      <c r="A121" s="13" t="s">
        <v>347</v>
      </c>
      <c r="B121" s="80" t="s">
        <v>149</v>
      </c>
      <c r="C121" s="81">
        <v>473897</v>
      </c>
      <c r="D121" s="82">
        <v>494113.91</v>
      </c>
      <c r="E121" s="83">
        <v>507732.04</v>
      </c>
      <c r="F121" s="83">
        <v>521725.65</v>
      </c>
      <c r="G121" s="84">
        <v>536105.07999999996</v>
      </c>
      <c r="H121" s="44">
        <v>550880.99</v>
      </c>
      <c r="I121" s="45">
        <v>566064.31000000006</v>
      </c>
      <c r="J121" s="45">
        <v>581666.29</v>
      </c>
      <c r="K121" s="45">
        <v>597698.46</v>
      </c>
      <c r="L121" s="45">
        <v>614172.68999999994</v>
      </c>
      <c r="M121" s="45">
        <v>631101.18999999994</v>
      </c>
    </row>
    <row r="122" spans="1:13" hidden="1" x14ac:dyDescent="0.25">
      <c r="A122" s="13" t="s">
        <v>166</v>
      </c>
      <c r="B122" s="63"/>
      <c r="C122" s="57"/>
      <c r="D122" s="58"/>
      <c r="E122" s="57"/>
      <c r="F122" s="57"/>
      <c r="G122" s="59"/>
      <c r="H122" s="42"/>
      <c r="I122" s="29"/>
      <c r="J122" s="29"/>
      <c r="K122" s="29"/>
      <c r="L122" s="29"/>
      <c r="M122" s="29"/>
    </row>
    <row r="123" spans="1:13" x14ac:dyDescent="0.25">
      <c r="A123" s="13" t="s">
        <v>167</v>
      </c>
      <c r="B123" s="64" t="s">
        <v>115</v>
      </c>
      <c r="C123" s="65">
        <f t="shared" ref="C123" si="32">SUM(C115:C122)</f>
        <v>10231936.82</v>
      </c>
      <c r="D123" s="66">
        <f t="shared" ref="D123:M123" si="33">SUM(D115:D122)</f>
        <v>10601977.910000002</v>
      </c>
      <c r="E123" s="65">
        <f t="shared" si="33"/>
        <v>10932838.67</v>
      </c>
      <c r="F123" s="65">
        <f t="shared" si="33"/>
        <v>11274409.280000001</v>
      </c>
      <c r="G123" s="67">
        <f t="shared" si="33"/>
        <v>11627036.879999999</v>
      </c>
      <c r="H123" s="43">
        <f t="shared" si="33"/>
        <v>11991079.98</v>
      </c>
      <c r="I123" s="31">
        <f t="shared" si="33"/>
        <v>12366908.66</v>
      </c>
      <c r="J123" s="31">
        <f t="shared" si="33"/>
        <v>12754905.02</v>
      </c>
      <c r="K123" s="31">
        <f t="shared" si="33"/>
        <v>13155463.560000002</v>
      </c>
      <c r="L123" s="31">
        <f t="shared" si="33"/>
        <v>13568991.610000001</v>
      </c>
      <c r="M123" s="31">
        <f t="shared" si="33"/>
        <v>13995909.74</v>
      </c>
    </row>
    <row r="124" spans="1:13" x14ac:dyDescent="0.25">
      <c r="A124" s="13" t="s">
        <v>207</v>
      </c>
      <c r="B124" s="56" t="s">
        <v>135</v>
      </c>
      <c r="C124" s="57"/>
      <c r="D124" s="58"/>
      <c r="E124" s="57"/>
      <c r="F124" s="57"/>
      <c r="G124" s="59"/>
      <c r="H124" s="42"/>
      <c r="I124" s="29"/>
      <c r="J124" s="29"/>
      <c r="K124" s="29"/>
      <c r="L124" s="29"/>
      <c r="M124" s="29"/>
    </row>
    <row r="125" spans="1:13" x14ac:dyDescent="0.25">
      <c r="A125" s="13" t="s">
        <v>348</v>
      </c>
      <c r="B125" s="85" t="s">
        <v>150</v>
      </c>
      <c r="C125" s="81">
        <v>2150154.7599999998</v>
      </c>
      <c r="D125" s="82">
        <v>2079656.8</v>
      </c>
      <c r="E125" s="81">
        <v>2152495.34</v>
      </c>
      <c r="F125" s="81">
        <v>2227869.7000000002</v>
      </c>
      <c r="G125" s="86">
        <v>2305909.2000000002</v>
      </c>
      <c r="H125" s="46">
        <v>2386670.39</v>
      </c>
      <c r="I125" s="47">
        <v>2470251.0699999998</v>
      </c>
      <c r="J125" s="47">
        <v>2556766.63</v>
      </c>
      <c r="K125" s="47">
        <v>2649542.12</v>
      </c>
      <c r="L125" s="47">
        <v>2742314.53</v>
      </c>
      <c r="M125" s="47">
        <v>2838367.02</v>
      </c>
    </row>
    <row r="126" spans="1:13" x14ac:dyDescent="0.25">
      <c r="A126" s="13" t="s">
        <v>349</v>
      </c>
      <c r="B126" s="85" t="s">
        <v>151</v>
      </c>
      <c r="C126" s="81">
        <v>2381912</v>
      </c>
      <c r="D126" s="82">
        <v>2267900</v>
      </c>
      <c r="E126" s="81">
        <v>2287104.75</v>
      </c>
      <c r="F126" s="81">
        <v>2347937.6</v>
      </c>
      <c r="G126" s="86">
        <v>2410443.39</v>
      </c>
      <c r="H126" s="46">
        <v>2474668.11</v>
      </c>
      <c r="I126" s="47">
        <v>2585658.9700000002</v>
      </c>
      <c r="J126" s="47">
        <v>2608464.62</v>
      </c>
      <c r="K126" s="47">
        <v>2678134.88</v>
      </c>
      <c r="L126" s="47">
        <v>2749721.13</v>
      </c>
      <c r="M126" s="47">
        <v>2823275.94</v>
      </c>
    </row>
    <row r="127" spans="1:13" x14ac:dyDescent="0.25">
      <c r="A127" s="13" t="s">
        <v>350</v>
      </c>
      <c r="B127" s="85" t="s">
        <v>152</v>
      </c>
      <c r="C127" s="81">
        <v>911553</v>
      </c>
      <c r="D127" s="82">
        <v>875809</v>
      </c>
      <c r="E127" s="81">
        <v>837523</v>
      </c>
      <c r="F127" s="81">
        <v>797184</v>
      </c>
      <c r="G127" s="86">
        <v>751371</v>
      </c>
      <c r="H127" s="46">
        <v>715415</v>
      </c>
      <c r="I127" s="47">
        <v>673558</v>
      </c>
      <c r="J127" s="47">
        <v>633322</v>
      </c>
      <c r="K127" s="47">
        <v>586641</v>
      </c>
      <c r="L127" s="47">
        <v>537315</v>
      </c>
      <c r="M127" s="47">
        <v>537315</v>
      </c>
    </row>
    <row r="128" spans="1:13" x14ac:dyDescent="0.25">
      <c r="A128" s="13" t="s">
        <v>267</v>
      </c>
      <c r="B128" s="85" t="s">
        <v>153</v>
      </c>
      <c r="C128" s="81">
        <v>3332513</v>
      </c>
      <c r="D128" s="82">
        <v>3432513</v>
      </c>
      <c r="E128" s="81">
        <v>3432513</v>
      </c>
      <c r="F128" s="81">
        <v>3432513</v>
      </c>
      <c r="G128" s="86">
        <v>3432513</v>
      </c>
      <c r="H128" s="46">
        <v>3432513</v>
      </c>
      <c r="I128" s="47">
        <v>3432513</v>
      </c>
      <c r="J128" s="47">
        <v>3432513</v>
      </c>
      <c r="K128" s="47">
        <v>3432513</v>
      </c>
      <c r="L128" s="47">
        <v>3432513</v>
      </c>
      <c r="M128" s="47">
        <v>3432513</v>
      </c>
    </row>
    <row r="129" spans="1:13" x14ac:dyDescent="0.25">
      <c r="A129" s="13" t="s">
        <v>351</v>
      </c>
      <c r="B129" s="85" t="s">
        <v>154</v>
      </c>
      <c r="C129" s="81">
        <v>427800</v>
      </c>
      <c r="D129" s="82">
        <v>482650</v>
      </c>
      <c r="E129" s="81">
        <v>497107.86</v>
      </c>
      <c r="F129" s="81">
        <v>511998.88</v>
      </c>
      <c r="G129" s="86">
        <v>527336.01</v>
      </c>
      <c r="H129" s="46">
        <v>543132.64</v>
      </c>
      <c r="I129" s="47">
        <v>559402.53</v>
      </c>
      <c r="J129" s="47">
        <v>576159.82999999996</v>
      </c>
      <c r="K129" s="47">
        <v>593419.17000000004</v>
      </c>
      <c r="L129" s="47">
        <v>611195.61</v>
      </c>
      <c r="M129" s="47">
        <v>629504.6</v>
      </c>
    </row>
    <row r="130" spans="1:13" x14ac:dyDescent="0.25">
      <c r="A130" s="13" t="s">
        <v>352</v>
      </c>
      <c r="B130" s="85" t="s">
        <v>155</v>
      </c>
      <c r="C130" s="81">
        <v>2000313.02</v>
      </c>
      <c r="D130" s="82">
        <v>2081247.43</v>
      </c>
      <c r="E130" s="81">
        <v>2151353.56</v>
      </c>
      <c r="F130" s="81">
        <v>2223838.14</v>
      </c>
      <c r="G130" s="86">
        <v>2298782.3199999998</v>
      </c>
      <c r="H130" s="46">
        <v>2376270.06</v>
      </c>
      <c r="I130" s="47">
        <v>2456388.19</v>
      </c>
      <c r="J130" s="47">
        <v>2539226.56</v>
      </c>
      <c r="K130" s="47">
        <v>2624878.0499999998</v>
      </c>
      <c r="L130" s="47">
        <v>2713438.76</v>
      </c>
      <c r="M130" s="47">
        <v>2805008.04</v>
      </c>
    </row>
    <row r="131" spans="1:13" hidden="1" x14ac:dyDescent="0.25">
      <c r="A131" s="13" t="s">
        <v>169</v>
      </c>
      <c r="B131" s="63"/>
      <c r="C131" s="57"/>
      <c r="D131" s="58"/>
      <c r="E131" s="57"/>
      <c r="F131" s="57"/>
      <c r="G131" s="59"/>
      <c r="H131" s="42"/>
      <c r="I131" s="29"/>
      <c r="J131" s="29"/>
      <c r="K131" s="29"/>
      <c r="L131" s="29"/>
      <c r="M131" s="29"/>
    </row>
    <row r="132" spans="1:13" ht="15.75" thickBot="1" x14ac:dyDescent="0.3">
      <c r="A132" s="13" t="s">
        <v>168</v>
      </c>
      <c r="B132" s="68" t="s">
        <v>116</v>
      </c>
      <c r="C132" s="69">
        <f t="shared" ref="C132:M132" si="34">SUM(C124:C131)</f>
        <v>11204245.779999999</v>
      </c>
      <c r="D132" s="70">
        <f t="shared" si="34"/>
        <v>11219776.23</v>
      </c>
      <c r="E132" s="69">
        <f t="shared" si="34"/>
        <v>11358097.51</v>
      </c>
      <c r="F132" s="69">
        <f t="shared" si="34"/>
        <v>11541341.320000002</v>
      </c>
      <c r="G132" s="71">
        <f t="shared" si="34"/>
        <v>11726354.92</v>
      </c>
      <c r="H132" s="43">
        <f t="shared" si="34"/>
        <v>11928669.200000001</v>
      </c>
      <c r="I132" s="31">
        <f t="shared" si="34"/>
        <v>12177771.759999998</v>
      </c>
      <c r="J132" s="31">
        <f t="shared" si="34"/>
        <v>12346452.640000001</v>
      </c>
      <c r="K132" s="31">
        <f t="shared" si="34"/>
        <v>12565128.219999999</v>
      </c>
      <c r="L132" s="31">
        <f t="shared" si="34"/>
        <v>12786498.029999999</v>
      </c>
      <c r="M132" s="31">
        <f t="shared" si="34"/>
        <v>13065983.600000001</v>
      </c>
    </row>
    <row r="133" spans="1:13" ht="15.75" thickTop="1" x14ac:dyDescent="0.25">
      <c r="A133" s="13" t="s">
        <v>167</v>
      </c>
      <c r="B133" s="94" t="s">
        <v>106</v>
      </c>
      <c r="C133" s="95">
        <f t="shared" ref="C133:M133" si="35">C123-C132</f>
        <v>-972308.95999999903</v>
      </c>
      <c r="D133" s="95">
        <f t="shared" si="35"/>
        <v>-617798.31999999844</v>
      </c>
      <c r="E133" s="95">
        <f t="shared" si="35"/>
        <v>-425258.83999999985</v>
      </c>
      <c r="F133" s="95">
        <f t="shared" si="35"/>
        <v>-266932.04000000097</v>
      </c>
      <c r="G133" s="96">
        <f t="shared" si="35"/>
        <v>-99318.040000000969</v>
      </c>
      <c r="H133" s="50">
        <f t="shared" si="35"/>
        <v>62410.779999999329</v>
      </c>
      <c r="I133" s="51">
        <f t="shared" si="35"/>
        <v>189136.90000000224</v>
      </c>
      <c r="J133" s="51">
        <f t="shared" si="35"/>
        <v>408452.37999999896</v>
      </c>
      <c r="K133" s="51">
        <f t="shared" si="35"/>
        <v>590335.34000000358</v>
      </c>
      <c r="L133" s="51">
        <f t="shared" si="35"/>
        <v>782493.58000000194</v>
      </c>
      <c r="M133" s="51">
        <f t="shared" si="35"/>
        <v>929926.13999999873</v>
      </c>
    </row>
    <row r="134" spans="1:13" x14ac:dyDescent="0.25">
      <c r="A134" s="13" t="s">
        <v>207</v>
      </c>
      <c r="B134" s="90" t="s">
        <v>74</v>
      </c>
      <c r="C134" s="91"/>
      <c r="D134" s="92"/>
      <c r="E134" s="91"/>
      <c r="F134" s="91"/>
      <c r="G134" s="93"/>
      <c r="H134" s="42"/>
      <c r="I134" s="29"/>
      <c r="J134" s="29"/>
      <c r="K134" s="29"/>
      <c r="L134" s="29"/>
      <c r="M134" s="29"/>
    </row>
    <row r="135" spans="1:13" x14ac:dyDescent="0.25">
      <c r="A135" s="13" t="s">
        <v>353</v>
      </c>
      <c r="B135" s="85" t="s">
        <v>156</v>
      </c>
      <c r="C135" s="81">
        <v>1029553</v>
      </c>
      <c r="D135" s="82">
        <v>614000</v>
      </c>
      <c r="E135" s="81">
        <v>617840</v>
      </c>
      <c r="F135" s="81">
        <v>621812</v>
      </c>
      <c r="G135" s="86">
        <v>625928</v>
      </c>
      <c r="H135" s="46">
        <v>630188</v>
      </c>
      <c r="I135" s="47">
        <v>634592</v>
      </c>
      <c r="J135" s="47">
        <v>639152</v>
      </c>
      <c r="K135" s="47">
        <v>640628</v>
      </c>
      <c r="L135" s="47">
        <v>645404</v>
      </c>
      <c r="M135" s="47">
        <v>650336</v>
      </c>
    </row>
    <row r="136" spans="1:13" hidden="1" x14ac:dyDescent="0.25">
      <c r="A136" s="13" t="s">
        <v>165</v>
      </c>
      <c r="B136" s="63"/>
      <c r="C136" s="57"/>
      <c r="D136" s="58"/>
      <c r="E136" s="57"/>
      <c r="F136" s="57"/>
      <c r="G136" s="59"/>
      <c r="H136" s="42"/>
      <c r="I136" s="29"/>
      <c r="J136" s="29"/>
      <c r="K136" s="29"/>
      <c r="L136" s="29"/>
      <c r="M136" s="29"/>
    </row>
    <row r="137" spans="1:13" ht="15.75" thickBot="1" x14ac:dyDescent="0.3">
      <c r="A137" s="13" t="s">
        <v>165</v>
      </c>
      <c r="B137" s="72" t="s">
        <v>107</v>
      </c>
      <c r="C137" s="73">
        <f t="shared" ref="C137:M137" si="36">SUM(C133:C136)</f>
        <v>57244.040000000969</v>
      </c>
      <c r="D137" s="73">
        <f t="shared" si="36"/>
        <v>-3798.3199999984354</v>
      </c>
      <c r="E137" s="73">
        <f t="shared" si="36"/>
        <v>192581.16000000015</v>
      </c>
      <c r="F137" s="73">
        <f t="shared" si="36"/>
        <v>354879.95999999903</v>
      </c>
      <c r="G137" s="74">
        <f t="shared" si="36"/>
        <v>526609.95999999903</v>
      </c>
      <c r="H137" s="50">
        <f t="shared" si="36"/>
        <v>692598.77999999933</v>
      </c>
      <c r="I137" s="51">
        <f t="shared" si="36"/>
        <v>823728.90000000224</v>
      </c>
      <c r="J137" s="51">
        <f t="shared" si="36"/>
        <v>1047604.379999999</v>
      </c>
      <c r="K137" s="51">
        <f t="shared" si="36"/>
        <v>1230963.3400000036</v>
      </c>
      <c r="L137" s="51">
        <f t="shared" si="36"/>
        <v>1427897.5800000019</v>
      </c>
      <c r="M137" s="51">
        <f t="shared" si="36"/>
        <v>1580262.1399999987</v>
      </c>
    </row>
    <row r="138" spans="1:13" ht="16.5" thickTop="1" thickBot="1" x14ac:dyDescent="0.3">
      <c r="A138" s="13" t="s">
        <v>168</v>
      </c>
      <c r="B138" s="38"/>
      <c r="C138" s="39"/>
      <c r="D138" s="39"/>
      <c r="E138" s="39"/>
      <c r="F138" s="39"/>
      <c r="G138" s="39"/>
      <c r="H138" s="35"/>
      <c r="I138" s="35"/>
      <c r="J138" s="35"/>
      <c r="K138" s="35"/>
      <c r="L138" s="35"/>
      <c r="M138" s="35"/>
    </row>
    <row r="139" spans="1:13" ht="26.25" thickTop="1" x14ac:dyDescent="0.25">
      <c r="A139" s="13" t="s">
        <v>167</v>
      </c>
      <c r="B139" s="87" t="s">
        <v>263</v>
      </c>
      <c r="C139" s="88" t="str">
        <f>LEFT(xlvar.NXTBUD.DESCRLONG,7)&amp;" Original"</f>
        <v>2021/22 Original</v>
      </c>
      <c r="D139" s="88" t="str">
        <f>LEFT(xlvar.NXTBUD.DESCRLONG,7)</f>
        <v>2021/22</v>
      </c>
      <c r="E139" s="88" t="str">
        <f t="shared" ref="E139:M139" si="37">LEFT(D139,4)+1&amp;"/"&amp;RIGHT(D139,2)+1</f>
        <v>2022/23</v>
      </c>
      <c r="F139" s="88" t="str">
        <f t="shared" si="37"/>
        <v>2023/24</v>
      </c>
      <c r="G139" s="89" t="str">
        <f t="shared" si="37"/>
        <v>2024/25</v>
      </c>
      <c r="H139" s="48" t="str">
        <f t="shared" si="37"/>
        <v>2025/26</v>
      </c>
      <c r="I139" s="49" t="str">
        <f t="shared" si="37"/>
        <v>2026/27</v>
      </c>
      <c r="J139" s="49" t="str">
        <f t="shared" si="37"/>
        <v>2027/28</v>
      </c>
      <c r="K139" s="49" t="str">
        <f t="shared" si="37"/>
        <v>2028/29</v>
      </c>
      <c r="L139" s="49" t="str">
        <f t="shared" si="37"/>
        <v>2029/30</v>
      </c>
      <c r="M139" s="49" t="str">
        <f t="shared" si="37"/>
        <v>2030/31</v>
      </c>
    </row>
    <row r="140" spans="1:13" x14ac:dyDescent="0.25">
      <c r="A140" s="13" t="s">
        <v>207</v>
      </c>
      <c r="B140" s="90" t="s">
        <v>137</v>
      </c>
      <c r="C140" s="91"/>
      <c r="D140" s="92"/>
      <c r="E140" s="91"/>
      <c r="F140" s="91"/>
      <c r="G140" s="93"/>
      <c r="H140" s="42"/>
      <c r="I140" s="29"/>
      <c r="J140" s="29"/>
      <c r="K140" s="29"/>
      <c r="L140" s="29"/>
      <c r="M140" s="29"/>
    </row>
    <row r="141" spans="1:13" x14ac:dyDescent="0.25">
      <c r="A141" s="13" t="s">
        <v>354</v>
      </c>
      <c r="B141" s="85" t="s">
        <v>153</v>
      </c>
      <c r="C141" s="81">
        <v>3332513</v>
      </c>
      <c r="D141" s="82">
        <v>3432513</v>
      </c>
      <c r="E141" s="81">
        <v>3432513</v>
      </c>
      <c r="F141" s="81">
        <v>3432513</v>
      </c>
      <c r="G141" s="86">
        <v>3432513</v>
      </c>
      <c r="H141" s="46">
        <v>3432513</v>
      </c>
      <c r="I141" s="47">
        <v>3432513</v>
      </c>
      <c r="J141" s="47">
        <v>3432513</v>
      </c>
      <c r="K141" s="47">
        <v>3432513</v>
      </c>
      <c r="L141" s="47">
        <v>3432513</v>
      </c>
      <c r="M141" s="47">
        <v>3432513</v>
      </c>
    </row>
    <row r="142" spans="1:13" hidden="1" x14ac:dyDescent="0.25">
      <c r="A142" s="13" t="s">
        <v>168</v>
      </c>
      <c r="B142" s="63"/>
      <c r="C142" s="57"/>
      <c r="D142" s="58"/>
      <c r="E142" s="57"/>
      <c r="F142" s="57"/>
      <c r="G142" s="59"/>
      <c r="H142" s="42"/>
      <c r="I142" s="29"/>
      <c r="J142" s="29"/>
      <c r="K142" s="29"/>
      <c r="L142" s="29"/>
      <c r="M142" s="29"/>
    </row>
    <row r="143" spans="1:13" x14ac:dyDescent="0.25">
      <c r="A143" s="13" t="s">
        <v>170</v>
      </c>
      <c r="B143" s="64" t="str">
        <f t="shared" ref="B143" si="38">"Total "&amp;B140</f>
        <v>Total Non Cash</v>
      </c>
      <c r="C143" s="65">
        <f t="shared" ref="C143:M143" si="39">SUM(C140:C142)</f>
        <v>3332513</v>
      </c>
      <c r="D143" s="66">
        <f t="shared" si="39"/>
        <v>3432513</v>
      </c>
      <c r="E143" s="65">
        <f t="shared" si="39"/>
        <v>3432513</v>
      </c>
      <c r="F143" s="65">
        <f t="shared" si="39"/>
        <v>3432513</v>
      </c>
      <c r="G143" s="67">
        <f t="shared" si="39"/>
        <v>3432513</v>
      </c>
      <c r="H143" s="43">
        <f t="shared" si="39"/>
        <v>3432513</v>
      </c>
      <c r="I143" s="31">
        <f t="shared" si="39"/>
        <v>3432513</v>
      </c>
      <c r="J143" s="31">
        <f t="shared" si="39"/>
        <v>3432513</v>
      </c>
      <c r="K143" s="31">
        <f t="shared" si="39"/>
        <v>3432513</v>
      </c>
      <c r="L143" s="31">
        <f t="shared" si="39"/>
        <v>3432513</v>
      </c>
      <c r="M143" s="31">
        <f t="shared" si="39"/>
        <v>3432513</v>
      </c>
    </row>
    <row r="144" spans="1:13" x14ac:dyDescent="0.25">
      <c r="A144" s="13" t="s">
        <v>171</v>
      </c>
      <c r="B144" s="75" t="s">
        <v>75</v>
      </c>
      <c r="C144" s="61"/>
      <c r="D144" s="76"/>
      <c r="E144" s="61"/>
      <c r="F144" s="61"/>
      <c r="G144" s="62"/>
      <c r="H144" s="41"/>
      <c r="I144" s="30"/>
      <c r="J144" s="30"/>
      <c r="K144" s="30"/>
      <c r="L144" s="30"/>
      <c r="M144" s="30"/>
    </row>
    <row r="145" spans="1:13" x14ac:dyDescent="0.25">
      <c r="A145" s="13" t="s">
        <v>355</v>
      </c>
      <c r="B145" s="85" t="s">
        <v>140</v>
      </c>
      <c r="C145" s="81">
        <v>-7414904</v>
      </c>
      <c r="D145" s="82">
        <v>-6702986</v>
      </c>
      <c r="E145" s="81">
        <v>-13521826</v>
      </c>
      <c r="F145" s="81">
        <v>-4075798</v>
      </c>
      <c r="G145" s="86">
        <v>-2679914</v>
      </c>
      <c r="H145" s="46">
        <v>-5034174</v>
      </c>
      <c r="I145" s="47">
        <v>-4103578</v>
      </c>
      <c r="J145" s="47">
        <v>-6393138</v>
      </c>
      <c r="K145" s="47">
        <v>-3344614</v>
      </c>
      <c r="L145" s="47">
        <v>-4399390</v>
      </c>
      <c r="M145" s="47">
        <v>-3214322</v>
      </c>
    </row>
    <row r="146" spans="1:13" x14ac:dyDescent="0.25">
      <c r="A146" s="13" t="s">
        <v>165</v>
      </c>
      <c r="B146" s="63" t="s">
        <v>142</v>
      </c>
      <c r="C146" s="57">
        <v>0</v>
      </c>
      <c r="D146" s="58">
        <v>0</v>
      </c>
      <c r="E146" s="57">
        <v>0</v>
      </c>
      <c r="F146" s="57">
        <v>0</v>
      </c>
      <c r="G146" s="59">
        <v>0</v>
      </c>
      <c r="H146" s="42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</row>
    <row r="147" spans="1:13" hidden="1" x14ac:dyDescent="0.25">
      <c r="A147" s="13" t="s">
        <v>165</v>
      </c>
      <c r="B147" s="63"/>
      <c r="C147" s="57"/>
      <c r="D147" s="58"/>
      <c r="E147" s="57"/>
      <c r="F147" s="57"/>
      <c r="G147" s="59"/>
      <c r="H147" s="42"/>
      <c r="I147" s="29"/>
      <c r="J147" s="29"/>
      <c r="K147" s="29"/>
      <c r="L147" s="29"/>
      <c r="M147" s="29"/>
    </row>
    <row r="148" spans="1:13" x14ac:dyDescent="0.25">
      <c r="A148" s="13" t="s">
        <v>170</v>
      </c>
      <c r="B148" s="64" t="str">
        <f>"Total "&amp;B144</f>
        <v>Total Investing Fund Flows</v>
      </c>
      <c r="C148" s="65">
        <f t="shared" ref="C148:M148" si="40">SUM(C145:C147)</f>
        <v>-7414904</v>
      </c>
      <c r="D148" s="66">
        <f t="shared" si="40"/>
        <v>-6702986</v>
      </c>
      <c r="E148" s="65">
        <f t="shared" si="40"/>
        <v>-13521826</v>
      </c>
      <c r="F148" s="65">
        <f t="shared" si="40"/>
        <v>-4075798</v>
      </c>
      <c r="G148" s="67">
        <f t="shared" si="40"/>
        <v>-2679914</v>
      </c>
      <c r="H148" s="43">
        <f t="shared" si="40"/>
        <v>-5034174</v>
      </c>
      <c r="I148" s="31">
        <f t="shared" si="40"/>
        <v>-4103578</v>
      </c>
      <c r="J148" s="31">
        <f t="shared" si="40"/>
        <v>-6393138</v>
      </c>
      <c r="K148" s="31">
        <f t="shared" si="40"/>
        <v>-3344614</v>
      </c>
      <c r="L148" s="31">
        <f t="shared" si="40"/>
        <v>-4399390</v>
      </c>
      <c r="M148" s="31">
        <f t="shared" si="40"/>
        <v>-3214322</v>
      </c>
    </row>
    <row r="149" spans="1:13" x14ac:dyDescent="0.25">
      <c r="A149" s="13" t="s">
        <v>167</v>
      </c>
      <c r="B149" s="75" t="s">
        <v>77</v>
      </c>
      <c r="C149" s="61"/>
      <c r="D149" s="76"/>
      <c r="E149" s="61"/>
      <c r="F149" s="61"/>
      <c r="G149" s="62"/>
      <c r="H149" s="41"/>
      <c r="I149" s="30"/>
      <c r="J149" s="30"/>
      <c r="K149" s="30"/>
      <c r="L149" s="30"/>
      <c r="M149" s="30"/>
    </row>
    <row r="150" spans="1:13" x14ac:dyDescent="0.25">
      <c r="A150" s="13" t="s">
        <v>356</v>
      </c>
      <c r="B150" s="85" t="s">
        <v>157</v>
      </c>
      <c r="C150" s="81">
        <v>-514207</v>
      </c>
      <c r="D150" s="82">
        <v>-549951</v>
      </c>
      <c r="E150" s="81">
        <v>-588236</v>
      </c>
      <c r="F150" s="81">
        <v>-628575</v>
      </c>
      <c r="G150" s="86">
        <v>-630850</v>
      </c>
      <c r="H150" s="46">
        <v>-536192</v>
      </c>
      <c r="I150" s="47">
        <v>-578049</v>
      </c>
      <c r="J150" s="47">
        <v>-618285</v>
      </c>
      <c r="K150" s="47">
        <v>-664965</v>
      </c>
      <c r="L150" s="47">
        <v>-714292</v>
      </c>
      <c r="M150" s="47">
        <v>-714292</v>
      </c>
    </row>
    <row r="151" spans="1:13" hidden="1" x14ac:dyDescent="0.25">
      <c r="A151" s="13" t="s">
        <v>169</v>
      </c>
      <c r="B151" s="63"/>
      <c r="C151" s="57"/>
      <c r="D151" s="58"/>
      <c r="E151" s="57"/>
      <c r="F151" s="57"/>
      <c r="G151" s="59"/>
      <c r="H151" s="42"/>
      <c r="I151" s="29"/>
      <c r="J151" s="29"/>
      <c r="K151" s="29"/>
      <c r="L151" s="29"/>
      <c r="M151" s="29"/>
    </row>
    <row r="152" spans="1:13" ht="15.75" thickBot="1" x14ac:dyDescent="0.3">
      <c r="A152" s="13" t="s">
        <v>165</v>
      </c>
      <c r="B152" s="68" t="str">
        <f>"Total "&amp;B149</f>
        <v>Total Financing Fund Flows</v>
      </c>
      <c r="C152" s="69">
        <f t="shared" ref="C152:M152" si="41">SUM(C150:C151)</f>
        <v>-514207</v>
      </c>
      <c r="D152" s="70">
        <f t="shared" si="41"/>
        <v>-549951</v>
      </c>
      <c r="E152" s="69">
        <f t="shared" si="41"/>
        <v>-588236</v>
      </c>
      <c r="F152" s="69">
        <f t="shared" si="41"/>
        <v>-628575</v>
      </c>
      <c r="G152" s="71">
        <f t="shared" si="41"/>
        <v>-630850</v>
      </c>
      <c r="H152" s="43">
        <f t="shared" si="41"/>
        <v>-536192</v>
      </c>
      <c r="I152" s="31">
        <f t="shared" si="41"/>
        <v>-578049</v>
      </c>
      <c r="J152" s="31">
        <f t="shared" si="41"/>
        <v>-618285</v>
      </c>
      <c r="K152" s="31">
        <f t="shared" si="41"/>
        <v>-664965</v>
      </c>
      <c r="L152" s="31">
        <f t="shared" si="41"/>
        <v>-714292</v>
      </c>
      <c r="M152" s="31">
        <f t="shared" si="41"/>
        <v>-714292</v>
      </c>
    </row>
    <row r="153" spans="1:13" ht="15.75" thickTop="1" x14ac:dyDescent="0.25">
      <c r="A153" s="13" t="s">
        <v>170</v>
      </c>
      <c r="B153" s="94" t="s">
        <v>108</v>
      </c>
      <c r="C153" s="95">
        <f t="shared" ref="C153:M153" si="42">C137+C143+C148+C152</f>
        <v>-4539353.959999999</v>
      </c>
      <c r="D153" s="95">
        <f t="shared" si="42"/>
        <v>-3824222.3199999984</v>
      </c>
      <c r="E153" s="95">
        <f t="shared" si="42"/>
        <v>-10484967.84</v>
      </c>
      <c r="F153" s="95">
        <f t="shared" si="42"/>
        <v>-916980.04000000097</v>
      </c>
      <c r="G153" s="96">
        <f t="shared" si="42"/>
        <v>648358.95999999903</v>
      </c>
      <c r="H153" s="50">
        <f t="shared" si="42"/>
        <v>-1445254.2200000007</v>
      </c>
      <c r="I153" s="51">
        <f t="shared" si="42"/>
        <v>-425385.09999999776</v>
      </c>
      <c r="J153" s="51">
        <f t="shared" si="42"/>
        <v>-2531305.620000001</v>
      </c>
      <c r="K153" s="51">
        <f t="shared" si="42"/>
        <v>653897.34000000358</v>
      </c>
      <c r="L153" s="51">
        <f t="shared" si="42"/>
        <v>-253271.41999999806</v>
      </c>
      <c r="M153" s="51">
        <f t="shared" si="42"/>
        <v>1084161.1399999987</v>
      </c>
    </row>
    <row r="154" spans="1:13" x14ac:dyDescent="0.25">
      <c r="A154" s="13" t="s">
        <v>167</v>
      </c>
      <c r="B154" s="97" t="s">
        <v>78</v>
      </c>
      <c r="C154" s="98"/>
      <c r="D154" s="99"/>
      <c r="E154" s="98"/>
      <c r="F154" s="98"/>
      <c r="G154" s="100"/>
      <c r="H154" s="41"/>
      <c r="I154" s="30"/>
      <c r="J154" s="30"/>
      <c r="K154" s="30"/>
      <c r="L154" s="30"/>
      <c r="M154" s="30"/>
    </row>
    <row r="155" spans="1:13" x14ac:dyDescent="0.25">
      <c r="A155" s="13" t="s">
        <v>357</v>
      </c>
      <c r="B155" s="85" t="s">
        <v>160</v>
      </c>
      <c r="C155" s="81">
        <v>-500000.04</v>
      </c>
      <c r="D155" s="82">
        <v>-500000.04</v>
      </c>
      <c r="E155" s="81">
        <v>-500000</v>
      </c>
      <c r="F155" s="81">
        <v>-500000</v>
      </c>
      <c r="G155" s="86">
        <v>-500000</v>
      </c>
      <c r="H155" s="46">
        <v>-500000</v>
      </c>
      <c r="I155" s="47">
        <v>-500000</v>
      </c>
      <c r="J155" s="47">
        <v>-500000</v>
      </c>
      <c r="K155" s="47">
        <v>-500000</v>
      </c>
      <c r="L155" s="47">
        <v>-500000</v>
      </c>
      <c r="M155" s="47">
        <v>-500000</v>
      </c>
    </row>
    <row r="156" spans="1:13" x14ac:dyDescent="0.25">
      <c r="A156" s="13" t="s">
        <v>358</v>
      </c>
      <c r="B156" s="85" t="s">
        <v>163</v>
      </c>
      <c r="C156" s="81">
        <v>2532272.04</v>
      </c>
      <c r="D156" s="82">
        <v>2174235</v>
      </c>
      <c r="E156" s="81">
        <v>424235</v>
      </c>
      <c r="F156" s="81">
        <v>174235</v>
      </c>
      <c r="G156" s="86">
        <v>674235</v>
      </c>
      <c r="H156" s="46">
        <v>174235</v>
      </c>
      <c r="I156" s="47">
        <v>174235</v>
      </c>
      <c r="J156" s="47">
        <v>174235</v>
      </c>
      <c r="K156" s="47">
        <v>174235</v>
      </c>
      <c r="L156" s="47">
        <v>174235</v>
      </c>
      <c r="M156" s="47">
        <v>174235</v>
      </c>
    </row>
    <row r="157" spans="1:13" x14ac:dyDescent="0.25">
      <c r="A157" s="13" t="s">
        <v>359</v>
      </c>
      <c r="B157" s="85" t="s">
        <v>164</v>
      </c>
      <c r="C157" s="81">
        <v>1714212.12</v>
      </c>
      <c r="D157" s="82">
        <v>999999.96</v>
      </c>
      <c r="E157" s="81">
        <v>423948</v>
      </c>
      <c r="F157" s="81">
        <v>0</v>
      </c>
      <c r="G157" s="86">
        <v>0</v>
      </c>
      <c r="H157" s="46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</row>
    <row r="158" spans="1:13" hidden="1" x14ac:dyDescent="0.25">
      <c r="A158" s="13" t="s">
        <v>169</v>
      </c>
      <c r="B158" s="63"/>
      <c r="C158" s="57"/>
      <c r="D158" s="58"/>
      <c r="E158" s="57"/>
      <c r="F158" s="57"/>
      <c r="G158" s="59"/>
      <c r="H158" s="42"/>
      <c r="I158" s="29"/>
      <c r="J158" s="29"/>
      <c r="K158" s="29"/>
      <c r="L158" s="29"/>
      <c r="M158" s="29"/>
    </row>
    <row r="159" spans="1:13" ht="15.75" thickBot="1" x14ac:dyDescent="0.3">
      <c r="A159" s="13" t="s">
        <v>165</v>
      </c>
      <c r="B159" s="68" t="str">
        <f>"Total "&amp;B154</f>
        <v>Total Reserve Movements</v>
      </c>
      <c r="C159" s="69">
        <f t="shared" ref="C159:M159" si="43">SUM(C155:C158)</f>
        <v>3746484.12</v>
      </c>
      <c r="D159" s="70">
        <f t="shared" si="43"/>
        <v>2674234.92</v>
      </c>
      <c r="E159" s="69">
        <f t="shared" si="43"/>
        <v>348183</v>
      </c>
      <c r="F159" s="69">
        <f t="shared" si="43"/>
        <v>-325765</v>
      </c>
      <c r="G159" s="71">
        <f t="shared" si="43"/>
        <v>174235</v>
      </c>
      <c r="H159" s="43">
        <f t="shared" si="43"/>
        <v>-325765</v>
      </c>
      <c r="I159" s="31">
        <f t="shared" si="43"/>
        <v>-325765</v>
      </c>
      <c r="J159" s="31">
        <f t="shared" si="43"/>
        <v>-325765</v>
      </c>
      <c r="K159" s="31">
        <f t="shared" si="43"/>
        <v>-325765</v>
      </c>
      <c r="L159" s="31">
        <f t="shared" si="43"/>
        <v>-325765</v>
      </c>
      <c r="M159" s="31">
        <f t="shared" si="43"/>
        <v>-325765</v>
      </c>
    </row>
    <row r="160" spans="1:13" ht="16.5" thickTop="1" thickBot="1" x14ac:dyDescent="0.3">
      <c r="A160" s="13" t="s">
        <v>165</v>
      </c>
      <c r="B160" s="72" t="s">
        <v>109</v>
      </c>
      <c r="C160" s="73">
        <f t="shared" ref="C160:M160" si="44">C153+C159</f>
        <v>-792869.83999999892</v>
      </c>
      <c r="D160" s="73">
        <f t="shared" si="44"/>
        <v>-1149987.3999999985</v>
      </c>
      <c r="E160" s="73">
        <f t="shared" si="44"/>
        <v>-10136784.84</v>
      </c>
      <c r="F160" s="73">
        <f t="shared" si="44"/>
        <v>-1242745.040000001</v>
      </c>
      <c r="G160" s="74">
        <f t="shared" si="44"/>
        <v>822593.95999999903</v>
      </c>
      <c r="H160" s="50">
        <f t="shared" si="44"/>
        <v>-1771019.2200000007</v>
      </c>
      <c r="I160" s="51">
        <f t="shared" si="44"/>
        <v>-751150.09999999776</v>
      </c>
      <c r="J160" s="51">
        <f t="shared" si="44"/>
        <v>-2857070.620000001</v>
      </c>
      <c r="K160" s="51">
        <f t="shared" si="44"/>
        <v>328132.34000000358</v>
      </c>
      <c r="L160" s="51">
        <f t="shared" si="44"/>
        <v>-579036.41999999806</v>
      </c>
      <c r="M160" s="51">
        <f t="shared" si="44"/>
        <v>758396.13999999873</v>
      </c>
    </row>
    <row r="161" spans="1:13" ht="15.75" thickTop="1" x14ac:dyDescent="0.25">
      <c r="A161" s="13" t="s">
        <v>172</v>
      </c>
      <c r="B161" s="38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</row>
    <row r="162" spans="1:13" x14ac:dyDescent="0.25">
      <c r="A162" s="13" t="s">
        <v>257</v>
      </c>
      <c r="B162" s="77" t="s">
        <v>250</v>
      </c>
      <c r="C162" s="78"/>
      <c r="D162" s="78">
        <f t="shared" ref="D162" si="45">+C162+D160</f>
        <v>-1149987.3999999985</v>
      </c>
      <c r="E162" s="78">
        <f t="shared" ref="E162" si="46">+D162+E160</f>
        <v>-11286772.239999998</v>
      </c>
      <c r="F162" s="78">
        <f t="shared" ref="F162" si="47">+E162+F160</f>
        <v>-12529517.279999999</v>
      </c>
      <c r="G162" s="78">
        <f t="shared" ref="G162" si="48">+F162+G160</f>
        <v>-11706923.32</v>
      </c>
      <c r="H162" s="52"/>
      <c r="I162" s="52"/>
      <c r="J162" s="52"/>
      <c r="K162" s="52"/>
      <c r="L162" s="52"/>
      <c r="M162" s="52"/>
    </row>
    <row r="163" spans="1:13" x14ac:dyDescent="0.25">
      <c r="A163" s="13" t="s">
        <v>165</v>
      </c>
    </row>
    <row r="164" spans="1:13" hidden="1" x14ac:dyDescent="0.25">
      <c r="A164" s="13" t="s">
        <v>207</v>
      </c>
      <c r="B164" s="1" t="str">
        <f>IF(xlvar.SELECT="Entity",B166,IF(xlvar.SELECT="Directorate",C166,IF(xlvar.SELECT="Business Unit",D166,IF(xlvar.SELECT="Key Outcome Area",H166,IF(xlvar.SELECT="IPR Outcomes",I166,IF(xlvar.SELECT="IPR Strategies",J166,IF(xlvar.SELECT="IPR Activities",K166,IF(xlvar.SELECT="Project",L166,F166))))))))</f>
        <v>40 - Sewer Fund</v>
      </c>
    </row>
    <row r="165" spans="1:13" ht="15.75" thickBot="1" x14ac:dyDescent="0.3">
      <c r="A165" s="13" t="s">
        <v>165</v>
      </c>
      <c r="B165" s="1"/>
    </row>
    <row r="166" spans="1:13" ht="15.75" hidden="1" thickBot="1" x14ac:dyDescent="0.3">
      <c r="A166" s="13" t="s">
        <v>166</v>
      </c>
      <c r="B166" s="34" t="s">
        <v>201</v>
      </c>
      <c r="C166" s="34" t="s">
        <v>192</v>
      </c>
      <c r="D166" s="34" t="s">
        <v>202</v>
      </c>
      <c r="E166" s="34" t="s">
        <v>44</v>
      </c>
      <c r="F166" s="34" t="s">
        <v>203</v>
      </c>
      <c r="G166" s="34"/>
      <c r="H166" s="34" t="s">
        <v>204</v>
      </c>
      <c r="I166" s="34" t="s">
        <v>193</v>
      </c>
      <c r="J166" s="34" t="s">
        <v>194</v>
      </c>
      <c r="K166" s="34" t="s">
        <v>195</v>
      </c>
      <c r="L166" s="34" t="s">
        <v>405</v>
      </c>
    </row>
    <row r="167" spans="1:13" ht="28.5" customHeight="1" thickTop="1" x14ac:dyDescent="0.25">
      <c r="A167" s="13" t="s">
        <v>167</v>
      </c>
      <c r="B167" s="87" t="s">
        <v>264</v>
      </c>
      <c r="C167" s="88" t="str">
        <f>xlvar.PYORIG.DESCRLONG</f>
        <v>2020/21 Quarter 2 PJ Budget</v>
      </c>
      <c r="D167" s="88" t="str">
        <f>LEFT(xlvar.NXTBUD.DESCRLONG,7)</f>
        <v>2021/22</v>
      </c>
      <c r="E167" s="88" t="str">
        <f t="shared" ref="E167:M167" si="49">LEFT(D167,4)+1&amp;"/"&amp;RIGHT(D167,2)+1</f>
        <v>2022/23</v>
      </c>
      <c r="F167" s="88" t="str">
        <f t="shared" si="49"/>
        <v>2023/24</v>
      </c>
      <c r="G167" s="89" t="str">
        <f t="shared" si="49"/>
        <v>2024/25</v>
      </c>
      <c r="H167" s="48" t="str">
        <f t="shared" si="49"/>
        <v>2025/26</v>
      </c>
      <c r="I167" s="49" t="str">
        <f t="shared" si="49"/>
        <v>2026/27</v>
      </c>
      <c r="J167" s="49" t="str">
        <f t="shared" si="49"/>
        <v>2027/28</v>
      </c>
      <c r="K167" s="49" t="str">
        <f t="shared" si="49"/>
        <v>2028/29</v>
      </c>
      <c r="L167" s="49" t="str">
        <f t="shared" si="49"/>
        <v>2029/30</v>
      </c>
      <c r="M167" s="49" t="str">
        <f t="shared" si="49"/>
        <v>2030/31</v>
      </c>
    </row>
    <row r="168" spans="1:13" x14ac:dyDescent="0.25">
      <c r="A168" s="13" t="s">
        <v>207</v>
      </c>
      <c r="B168" s="90" t="s">
        <v>134</v>
      </c>
      <c r="C168" s="91"/>
      <c r="D168" s="92"/>
      <c r="E168" s="91"/>
      <c r="F168" s="91"/>
      <c r="G168" s="93"/>
      <c r="H168" s="40"/>
      <c r="I168" s="28"/>
      <c r="J168" s="28"/>
      <c r="K168" s="28"/>
      <c r="L168" s="28"/>
      <c r="M168" s="28"/>
    </row>
    <row r="169" spans="1:13" x14ac:dyDescent="0.25">
      <c r="A169" s="13" t="s">
        <v>361</v>
      </c>
      <c r="B169" s="80" t="s">
        <v>144</v>
      </c>
      <c r="C169" s="81">
        <v>9088752.5299999993</v>
      </c>
      <c r="D169" s="82">
        <v>9391044.4900000002</v>
      </c>
      <c r="E169" s="83">
        <v>9694978.4399999995</v>
      </c>
      <c r="F169" s="83">
        <v>10008739.24</v>
      </c>
      <c r="G169" s="84">
        <v>10332644.220000001</v>
      </c>
      <c r="H169" s="44">
        <v>10667020.949999999</v>
      </c>
      <c r="I169" s="45">
        <v>11012207.550000001</v>
      </c>
      <c r="J169" s="45">
        <v>11368553.060000001</v>
      </c>
      <c r="K169" s="45">
        <v>11736417.75</v>
      </c>
      <c r="L169" s="45">
        <v>12116173.51</v>
      </c>
      <c r="M169" s="45">
        <v>12508204.220000001</v>
      </c>
    </row>
    <row r="170" spans="1:13" x14ac:dyDescent="0.25">
      <c r="A170" s="13" t="s">
        <v>362</v>
      </c>
      <c r="B170" s="80" t="s">
        <v>145</v>
      </c>
      <c r="C170" s="81">
        <v>1907407.95</v>
      </c>
      <c r="D170" s="82">
        <v>1969486.2</v>
      </c>
      <c r="E170" s="83">
        <v>2033525.7</v>
      </c>
      <c r="F170" s="83">
        <v>2099647.7400000002</v>
      </c>
      <c r="G170" s="84">
        <v>2167920.04</v>
      </c>
      <c r="H170" s="44">
        <v>2238412.54</v>
      </c>
      <c r="I170" s="45">
        <v>2311197.4300000002</v>
      </c>
      <c r="J170" s="45">
        <v>2386349.31</v>
      </c>
      <c r="K170" s="45">
        <v>2463945.15</v>
      </c>
      <c r="L170" s="45">
        <v>2544064.42</v>
      </c>
      <c r="M170" s="45">
        <v>2626789.2200000002</v>
      </c>
    </row>
    <row r="171" spans="1:13" x14ac:dyDescent="0.25">
      <c r="A171" s="13" t="s">
        <v>363</v>
      </c>
      <c r="B171" s="80" t="s">
        <v>146</v>
      </c>
      <c r="C171" s="81">
        <v>418405</v>
      </c>
      <c r="D171" s="82">
        <v>387217</v>
      </c>
      <c r="E171" s="83">
        <v>386006</v>
      </c>
      <c r="F171" s="83">
        <v>384770</v>
      </c>
      <c r="G171" s="84">
        <v>383509</v>
      </c>
      <c r="H171" s="44">
        <v>382223</v>
      </c>
      <c r="I171" s="45">
        <v>380911</v>
      </c>
      <c r="J171" s="45">
        <v>379753</v>
      </c>
      <c r="K171" s="45">
        <v>378207</v>
      </c>
      <c r="L171" s="45">
        <v>376815</v>
      </c>
      <c r="M171" s="45">
        <v>375394</v>
      </c>
    </row>
    <row r="172" spans="1:13" x14ac:dyDescent="0.25">
      <c r="A172" s="13" t="s">
        <v>364</v>
      </c>
      <c r="B172" s="80" t="s">
        <v>147</v>
      </c>
      <c r="C172" s="81">
        <v>13368</v>
      </c>
      <c r="D172" s="82">
        <v>13630</v>
      </c>
      <c r="E172" s="83">
        <v>14175.2</v>
      </c>
      <c r="F172" s="83">
        <v>14742.21</v>
      </c>
      <c r="G172" s="84">
        <v>15331.9</v>
      </c>
      <c r="H172" s="44">
        <v>15945.18</v>
      </c>
      <c r="I172" s="45">
        <v>16582.990000000002</v>
      </c>
      <c r="J172" s="45">
        <v>17246.310000000001</v>
      </c>
      <c r="K172" s="45">
        <v>17936.16</v>
      </c>
      <c r="L172" s="45">
        <v>18653.61</v>
      </c>
      <c r="M172" s="45">
        <v>19399.75</v>
      </c>
    </row>
    <row r="173" spans="1:13" x14ac:dyDescent="0.25">
      <c r="A173" s="13" t="s">
        <v>365</v>
      </c>
      <c r="B173" s="80" t="s">
        <v>148</v>
      </c>
      <c r="C173" s="81">
        <v>93500</v>
      </c>
      <c r="D173" s="82">
        <v>93500</v>
      </c>
      <c r="E173" s="83">
        <v>93500</v>
      </c>
      <c r="F173" s="83">
        <v>93500</v>
      </c>
      <c r="G173" s="84">
        <v>93500</v>
      </c>
      <c r="H173" s="44">
        <v>93500</v>
      </c>
      <c r="I173" s="45">
        <v>93500</v>
      </c>
      <c r="J173" s="45">
        <v>93500</v>
      </c>
      <c r="K173" s="45">
        <v>93500</v>
      </c>
      <c r="L173" s="45">
        <v>93500</v>
      </c>
      <c r="M173" s="45">
        <v>93500</v>
      </c>
    </row>
    <row r="174" spans="1:13" x14ac:dyDescent="0.25">
      <c r="A174" s="13" t="s">
        <v>366</v>
      </c>
      <c r="B174" s="80" t="s">
        <v>149</v>
      </c>
      <c r="C174" s="81">
        <v>200959</v>
      </c>
      <c r="D174" s="82">
        <v>206987.77</v>
      </c>
      <c r="E174" s="83">
        <v>212679.94</v>
      </c>
      <c r="F174" s="83">
        <v>218528.63</v>
      </c>
      <c r="G174" s="84">
        <v>224538.17</v>
      </c>
      <c r="H174" s="44">
        <v>230712.97</v>
      </c>
      <c r="I174" s="45">
        <v>237057.57</v>
      </c>
      <c r="J174" s="45">
        <v>243576.66</v>
      </c>
      <c r="K174" s="45">
        <v>250275.02</v>
      </c>
      <c r="L174" s="45">
        <v>257157.58</v>
      </c>
      <c r="M174" s="45">
        <v>264229.42</v>
      </c>
    </row>
    <row r="175" spans="1:13" hidden="1" x14ac:dyDescent="0.25">
      <c r="A175" s="13" t="s">
        <v>166</v>
      </c>
      <c r="B175" s="63"/>
      <c r="C175" s="57"/>
      <c r="D175" s="58"/>
      <c r="E175" s="57"/>
      <c r="F175" s="57"/>
      <c r="G175" s="59"/>
      <c r="H175" s="42"/>
      <c r="I175" s="29"/>
      <c r="J175" s="29"/>
      <c r="K175" s="29"/>
      <c r="L175" s="29"/>
      <c r="M175" s="29"/>
    </row>
    <row r="176" spans="1:13" x14ac:dyDescent="0.25">
      <c r="A176" s="13" t="s">
        <v>167</v>
      </c>
      <c r="B176" s="64" t="s">
        <v>115</v>
      </c>
      <c r="C176" s="65">
        <f t="shared" ref="C176" si="50">SUM(C168:C175)</f>
        <v>11722392.479999999</v>
      </c>
      <c r="D176" s="66">
        <f t="shared" ref="D176:M176" si="51">SUM(D168:D175)</f>
        <v>12061865.459999999</v>
      </c>
      <c r="E176" s="65">
        <f t="shared" si="51"/>
        <v>12434865.279999997</v>
      </c>
      <c r="F176" s="65">
        <f t="shared" si="51"/>
        <v>12819927.820000002</v>
      </c>
      <c r="G176" s="67">
        <f t="shared" si="51"/>
        <v>13217443.330000002</v>
      </c>
      <c r="H176" s="43">
        <f t="shared" si="51"/>
        <v>13627814.639999999</v>
      </c>
      <c r="I176" s="31">
        <f t="shared" si="51"/>
        <v>14051456.540000001</v>
      </c>
      <c r="J176" s="31">
        <f t="shared" si="51"/>
        <v>14488978.340000002</v>
      </c>
      <c r="K176" s="31">
        <f t="shared" si="51"/>
        <v>14940281.08</v>
      </c>
      <c r="L176" s="31">
        <f t="shared" si="51"/>
        <v>15406364.119999999</v>
      </c>
      <c r="M176" s="31">
        <f t="shared" si="51"/>
        <v>15887516.610000001</v>
      </c>
    </row>
    <row r="177" spans="1:13" x14ac:dyDescent="0.25">
      <c r="A177" s="13" t="s">
        <v>207</v>
      </c>
      <c r="B177" s="56" t="s">
        <v>135</v>
      </c>
      <c r="C177" s="57"/>
      <c r="D177" s="58"/>
      <c r="E177" s="57"/>
      <c r="F177" s="57"/>
      <c r="G177" s="59"/>
      <c r="H177" s="42"/>
      <c r="I177" s="29"/>
      <c r="J177" s="29"/>
      <c r="K177" s="29"/>
      <c r="L177" s="29"/>
      <c r="M177" s="29"/>
    </row>
    <row r="178" spans="1:13" x14ac:dyDescent="0.25">
      <c r="A178" s="13" t="s">
        <v>367</v>
      </c>
      <c r="B178" s="85" t="s">
        <v>150</v>
      </c>
      <c r="C178" s="81">
        <v>1939744.83</v>
      </c>
      <c r="D178" s="82">
        <v>2015894.12</v>
      </c>
      <c r="E178" s="81">
        <v>2086408.86</v>
      </c>
      <c r="F178" s="81">
        <v>2159408.1</v>
      </c>
      <c r="G178" s="86">
        <v>2234932.0699999998</v>
      </c>
      <c r="H178" s="46">
        <v>2313100.2200000002</v>
      </c>
      <c r="I178" s="47">
        <v>2394021.2400000002</v>
      </c>
      <c r="J178" s="47">
        <v>2477769.08</v>
      </c>
      <c r="K178" s="47">
        <v>2564455.06</v>
      </c>
      <c r="L178" s="47">
        <v>2654164.86</v>
      </c>
      <c r="M178" s="47">
        <v>2747009.54</v>
      </c>
    </row>
    <row r="179" spans="1:13" x14ac:dyDescent="0.25">
      <c r="A179" s="13" t="s">
        <v>368</v>
      </c>
      <c r="B179" s="85" t="s">
        <v>151</v>
      </c>
      <c r="C179" s="81">
        <v>1641250</v>
      </c>
      <c r="D179" s="82">
        <v>2247300</v>
      </c>
      <c r="E179" s="81">
        <v>2309100.7599999998</v>
      </c>
      <c r="F179" s="81">
        <v>2422601.04</v>
      </c>
      <c r="G179" s="86">
        <v>2437847.61</v>
      </c>
      <c r="H179" s="46">
        <v>2504888.4</v>
      </c>
      <c r="I179" s="47">
        <v>2573772.79</v>
      </c>
      <c r="J179" s="47">
        <v>2694551.54</v>
      </c>
      <c r="K179" s="47">
        <v>2717276.72</v>
      </c>
      <c r="L179" s="47">
        <v>2792001.84</v>
      </c>
      <c r="M179" s="47">
        <v>2868781.9</v>
      </c>
    </row>
    <row r="180" spans="1:13" x14ac:dyDescent="0.25">
      <c r="A180" s="13" t="s">
        <v>369</v>
      </c>
      <c r="B180" s="85" t="s">
        <v>152</v>
      </c>
      <c r="C180" s="81">
        <v>205415</v>
      </c>
      <c r="D180" s="82">
        <v>171424</v>
      </c>
      <c r="E180" s="81">
        <v>150666</v>
      </c>
      <c r="F180" s="81">
        <v>133885</v>
      </c>
      <c r="G180" s="86">
        <v>115142</v>
      </c>
      <c r="H180" s="46">
        <v>104046</v>
      </c>
      <c r="I180" s="47">
        <v>97343</v>
      </c>
      <c r="J180" s="47">
        <v>90450</v>
      </c>
      <c r="K180" s="47">
        <v>82637</v>
      </c>
      <c r="L180" s="47">
        <v>74563</v>
      </c>
      <c r="M180" s="47">
        <v>74563</v>
      </c>
    </row>
    <row r="181" spans="1:13" x14ac:dyDescent="0.25">
      <c r="A181" s="13" t="s">
        <v>268</v>
      </c>
      <c r="B181" s="85" t="s">
        <v>153</v>
      </c>
      <c r="C181" s="81">
        <v>1801307</v>
      </c>
      <c r="D181" s="82">
        <v>1851307</v>
      </c>
      <c r="E181" s="81">
        <v>1851307</v>
      </c>
      <c r="F181" s="81">
        <v>1851307</v>
      </c>
      <c r="G181" s="86">
        <v>1851307</v>
      </c>
      <c r="H181" s="46">
        <v>1851307</v>
      </c>
      <c r="I181" s="47">
        <v>1851307</v>
      </c>
      <c r="J181" s="47">
        <v>1851307</v>
      </c>
      <c r="K181" s="47">
        <v>1851307</v>
      </c>
      <c r="L181" s="47">
        <v>1851307</v>
      </c>
      <c r="M181" s="47">
        <v>1851307</v>
      </c>
    </row>
    <row r="182" spans="1:13" x14ac:dyDescent="0.25">
      <c r="A182" s="13" t="s">
        <v>370</v>
      </c>
      <c r="B182" s="85" t="s">
        <v>154</v>
      </c>
      <c r="C182" s="81">
        <v>752600</v>
      </c>
      <c r="D182" s="82">
        <v>543710</v>
      </c>
      <c r="E182" s="81">
        <v>559999.52</v>
      </c>
      <c r="F182" s="81">
        <v>576777.13</v>
      </c>
      <c r="G182" s="86">
        <v>594057.44999999995</v>
      </c>
      <c r="H182" s="46">
        <v>611855.56999999995</v>
      </c>
      <c r="I182" s="47">
        <v>630186.97</v>
      </c>
      <c r="J182" s="47">
        <v>649067.63</v>
      </c>
      <c r="K182" s="47">
        <v>668514.03</v>
      </c>
      <c r="L182" s="47">
        <v>688543.14</v>
      </c>
      <c r="M182" s="47">
        <v>709172.38</v>
      </c>
    </row>
    <row r="183" spans="1:13" x14ac:dyDescent="0.25">
      <c r="A183" s="13" t="s">
        <v>371</v>
      </c>
      <c r="B183" s="85" t="s">
        <v>155</v>
      </c>
      <c r="C183" s="81">
        <v>2108197.0699999998</v>
      </c>
      <c r="D183" s="82">
        <v>2086970.85</v>
      </c>
      <c r="E183" s="81">
        <v>2157053.56</v>
      </c>
      <c r="F183" s="81">
        <v>2229507.7200000002</v>
      </c>
      <c r="G183" s="86">
        <v>2304414.09</v>
      </c>
      <c r="H183" s="46">
        <v>2381856.17</v>
      </c>
      <c r="I183" s="47">
        <v>2461920.36</v>
      </c>
      <c r="J183" s="47">
        <v>2544695.9900000002</v>
      </c>
      <c r="K183" s="47">
        <v>2630275.48</v>
      </c>
      <c r="L183" s="47">
        <v>2718754.41</v>
      </c>
      <c r="M183" s="47">
        <v>2810231.6</v>
      </c>
    </row>
    <row r="184" spans="1:13" hidden="1" x14ac:dyDescent="0.25">
      <c r="A184" s="13" t="s">
        <v>169</v>
      </c>
      <c r="B184" s="63"/>
      <c r="C184" s="57"/>
      <c r="D184" s="58"/>
      <c r="E184" s="57"/>
      <c r="F184" s="57"/>
      <c r="G184" s="59"/>
      <c r="H184" s="42"/>
      <c r="I184" s="29"/>
      <c r="J184" s="29"/>
      <c r="K184" s="29"/>
      <c r="L184" s="29"/>
      <c r="M184" s="29"/>
    </row>
    <row r="185" spans="1:13" ht="15.75" thickBot="1" x14ac:dyDescent="0.3">
      <c r="A185" s="13" t="s">
        <v>168</v>
      </c>
      <c r="B185" s="68" t="s">
        <v>116</v>
      </c>
      <c r="C185" s="69">
        <f t="shared" ref="C185:M185" si="52">SUM(C177:C184)</f>
        <v>8448513.9000000004</v>
      </c>
      <c r="D185" s="70">
        <f t="shared" si="52"/>
        <v>8916605.9700000007</v>
      </c>
      <c r="E185" s="69">
        <f t="shared" si="52"/>
        <v>9114535.7000000011</v>
      </c>
      <c r="F185" s="69">
        <f t="shared" si="52"/>
        <v>9373485.9900000002</v>
      </c>
      <c r="G185" s="71">
        <f t="shared" si="52"/>
        <v>9537700.2199999988</v>
      </c>
      <c r="H185" s="43">
        <f t="shared" si="52"/>
        <v>9767053.3599999994</v>
      </c>
      <c r="I185" s="31">
        <f t="shared" si="52"/>
        <v>10008551.359999999</v>
      </c>
      <c r="J185" s="31">
        <f t="shared" si="52"/>
        <v>10307841.24</v>
      </c>
      <c r="K185" s="31">
        <f t="shared" si="52"/>
        <v>10514465.290000001</v>
      </c>
      <c r="L185" s="31">
        <f t="shared" si="52"/>
        <v>10779334.25</v>
      </c>
      <c r="M185" s="31">
        <f t="shared" si="52"/>
        <v>11061065.42</v>
      </c>
    </row>
    <row r="186" spans="1:13" ht="15.75" thickTop="1" x14ac:dyDescent="0.25">
      <c r="A186" s="13" t="s">
        <v>167</v>
      </c>
      <c r="B186" s="94" t="s">
        <v>106</v>
      </c>
      <c r="C186" s="95">
        <f t="shared" ref="C186:M186" si="53">C176-C185</f>
        <v>3273878.5799999982</v>
      </c>
      <c r="D186" s="95">
        <f t="shared" si="53"/>
        <v>3145259.4899999984</v>
      </c>
      <c r="E186" s="95">
        <f t="shared" si="53"/>
        <v>3320329.5799999963</v>
      </c>
      <c r="F186" s="95">
        <f t="shared" si="53"/>
        <v>3446441.8300000019</v>
      </c>
      <c r="G186" s="96">
        <f t="shared" si="53"/>
        <v>3679743.1100000031</v>
      </c>
      <c r="H186" s="50">
        <f t="shared" si="53"/>
        <v>3860761.2799999993</v>
      </c>
      <c r="I186" s="51">
        <f t="shared" si="53"/>
        <v>4042905.1800000016</v>
      </c>
      <c r="J186" s="51">
        <f t="shared" si="53"/>
        <v>4181137.1000000015</v>
      </c>
      <c r="K186" s="51">
        <f t="shared" si="53"/>
        <v>4425815.7899999991</v>
      </c>
      <c r="L186" s="51">
        <f t="shared" si="53"/>
        <v>4627029.8699999992</v>
      </c>
      <c r="M186" s="51">
        <f t="shared" si="53"/>
        <v>4826451.1900000013</v>
      </c>
    </row>
    <row r="187" spans="1:13" x14ac:dyDescent="0.25">
      <c r="A187" s="13" t="s">
        <v>207</v>
      </c>
      <c r="B187" s="90" t="s">
        <v>74</v>
      </c>
      <c r="C187" s="91"/>
      <c r="D187" s="92"/>
      <c r="E187" s="91"/>
      <c r="F187" s="91"/>
      <c r="G187" s="93"/>
      <c r="H187" s="42"/>
      <c r="I187" s="29"/>
      <c r="J187" s="29"/>
      <c r="K187" s="29"/>
      <c r="L187" s="29"/>
      <c r="M187" s="29"/>
    </row>
    <row r="188" spans="1:13" x14ac:dyDescent="0.25">
      <c r="A188" s="13" t="s">
        <v>372</v>
      </c>
      <c r="B188" s="85" t="s">
        <v>156</v>
      </c>
      <c r="C188" s="81">
        <v>3959009</v>
      </c>
      <c r="D188" s="82">
        <v>600000</v>
      </c>
      <c r="E188" s="81">
        <v>600000</v>
      </c>
      <c r="F188" s="81">
        <v>600000</v>
      </c>
      <c r="G188" s="86">
        <v>600000</v>
      </c>
      <c r="H188" s="46">
        <v>600000</v>
      </c>
      <c r="I188" s="47">
        <v>600000</v>
      </c>
      <c r="J188" s="47">
        <v>600000</v>
      </c>
      <c r="K188" s="47">
        <v>600000</v>
      </c>
      <c r="L188" s="47">
        <v>600000</v>
      </c>
      <c r="M188" s="47">
        <v>600000</v>
      </c>
    </row>
    <row r="189" spans="1:13" hidden="1" x14ac:dyDescent="0.25">
      <c r="A189" s="13" t="s">
        <v>165</v>
      </c>
      <c r="B189" s="63"/>
      <c r="C189" s="57"/>
      <c r="D189" s="58"/>
      <c r="E189" s="57"/>
      <c r="F189" s="57"/>
      <c r="G189" s="59"/>
      <c r="H189" s="42"/>
      <c r="I189" s="29"/>
      <c r="J189" s="29"/>
      <c r="K189" s="29"/>
      <c r="L189" s="29"/>
      <c r="M189" s="29"/>
    </row>
    <row r="190" spans="1:13" ht="15.75" thickBot="1" x14ac:dyDescent="0.3">
      <c r="A190" s="13" t="s">
        <v>165</v>
      </c>
      <c r="B190" s="72" t="s">
        <v>107</v>
      </c>
      <c r="C190" s="73">
        <f t="shared" ref="C190:M190" si="54">SUM(C186:C189)</f>
        <v>7232887.5799999982</v>
      </c>
      <c r="D190" s="73">
        <f t="shared" si="54"/>
        <v>3745259.4899999984</v>
      </c>
      <c r="E190" s="73">
        <f t="shared" si="54"/>
        <v>3920329.5799999963</v>
      </c>
      <c r="F190" s="73">
        <f t="shared" si="54"/>
        <v>4046441.8300000019</v>
      </c>
      <c r="G190" s="74">
        <f t="shared" si="54"/>
        <v>4279743.1100000031</v>
      </c>
      <c r="H190" s="50">
        <f t="shared" si="54"/>
        <v>4460761.2799999993</v>
      </c>
      <c r="I190" s="51">
        <f t="shared" si="54"/>
        <v>4642905.1800000016</v>
      </c>
      <c r="J190" s="51">
        <f t="shared" si="54"/>
        <v>4781137.1000000015</v>
      </c>
      <c r="K190" s="51">
        <f t="shared" si="54"/>
        <v>5025815.7899999991</v>
      </c>
      <c r="L190" s="51">
        <f t="shared" si="54"/>
        <v>5227029.8699999992</v>
      </c>
      <c r="M190" s="51">
        <f t="shared" si="54"/>
        <v>5426451.1900000013</v>
      </c>
    </row>
    <row r="191" spans="1:13" ht="16.5" thickTop="1" thickBot="1" x14ac:dyDescent="0.3">
      <c r="A191" s="13" t="s">
        <v>168</v>
      </c>
      <c r="B191" s="38"/>
      <c r="C191" s="39"/>
      <c r="D191" s="39"/>
      <c r="E191" s="39"/>
      <c r="F191" s="39"/>
      <c r="G191" s="39"/>
      <c r="H191" s="35"/>
      <c r="I191" s="35"/>
      <c r="J191" s="35"/>
      <c r="K191" s="35"/>
      <c r="L191" s="35"/>
      <c r="M191" s="35"/>
    </row>
    <row r="192" spans="1:13" ht="26.25" thickTop="1" x14ac:dyDescent="0.25">
      <c r="A192" s="13" t="s">
        <v>167</v>
      </c>
      <c r="B192" s="87" t="s">
        <v>265</v>
      </c>
      <c r="C192" s="88" t="str">
        <f>LEFT(xlvar.NXTBUD.DESCRLONG,7)&amp;" Original"</f>
        <v>2021/22 Original</v>
      </c>
      <c r="D192" s="88" t="str">
        <f>LEFT(xlvar.NXTBUD.DESCRLONG,7)</f>
        <v>2021/22</v>
      </c>
      <c r="E192" s="88" t="str">
        <f t="shared" ref="E192:M192" si="55">LEFT(D192,4)+1&amp;"/"&amp;RIGHT(D192,2)+1</f>
        <v>2022/23</v>
      </c>
      <c r="F192" s="88" t="str">
        <f t="shared" si="55"/>
        <v>2023/24</v>
      </c>
      <c r="G192" s="89" t="str">
        <f t="shared" si="55"/>
        <v>2024/25</v>
      </c>
      <c r="H192" s="48" t="str">
        <f t="shared" si="55"/>
        <v>2025/26</v>
      </c>
      <c r="I192" s="49" t="str">
        <f t="shared" si="55"/>
        <v>2026/27</v>
      </c>
      <c r="J192" s="49" t="str">
        <f t="shared" si="55"/>
        <v>2027/28</v>
      </c>
      <c r="K192" s="49" t="str">
        <f t="shared" si="55"/>
        <v>2028/29</v>
      </c>
      <c r="L192" s="49" t="str">
        <f t="shared" si="55"/>
        <v>2029/30</v>
      </c>
      <c r="M192" s="49" t="str">
        <f t="shared" si="55"/>
        <v>2030/31</v>
      </c>
    </row>
    <row r="193" spans="1:13" x14ac:dyDescent="0.25">
      <c r="A193" s="13" t="s">
        <v>207</v>
      </c>
      <c r="B193" s="90" t="s">
        <v>137</v>
      </c>
      <c r="C193" s="91"/>
      <c r="D193" s="92"/>
      <c r="E193" s="91"/>
      <c r="F193" s="91"/>
      <c r="G193" s="93"/>
      <c r="H193" s="42"/>
      <c r="I193" s="29"/>
      <c r="J193" s="29"/>
      <c r="K193" s="29"/>
      <c r="L193" s="29"/>
      <c r="M193" s="29"/>
    </row>
    <row r="194" spans="1:13" x14ac:dyDescent="0.25">
      <c r="A194" s="13" t="s">
        <v>373</v>
      </c>
      <c r="B194" s="85" t="s">
        <v>153</v>
      </c>
      <c r="C194" s="81">
        <v>1801307</v>
      </c>
      <c r="D194" s="82">
        <v>1851307</v>
      </c>
      <c r="E194" s="81">
        <v>1851307</v>
      </c>
      <c r="F194" s="81">
        <v>1851307</v>
      </c>
      <c r="G194" s="86">
        <v>1851307</v>
      </c>
      <c r="H194" s="46">
        <v>1851307</v>
      </c>
      <c r="I194" s="47">
        <v>1851307</v>
      </c>
      <c r="J194" s="47">
        <v>1851307</v>
      </c>
      <c r="K194" s="47">
        <v>1851307</v>
      </c>
      <c r="L194" s="47">
        <v>1851307</v>
      </c>
      <c r="M194" s="47">
        <v>1851307</v>
      </c>
    </row>
    <row r="195" spans="1:13" hidden="1" x14ac:dyDescent="0.25">
      <c r="A195" s="13" t="s">
        <v>168</v>
      </c>
      <c r="B195" s="63"/>
      <c r="C195" s="57"/>
      <c r="D195" s="58"/>
      <c r="E195" s="57"/>
      <c r="F195" s="57"/>
      <c r="G195" s="59"/>
      <c r="H195" s="42"/>
      <c r="I195" s="29"/>
      <c r="J195" s="29"/>
      <c r="K195" s="29"/>
      <c r="L195" s="29"/>
      <c r="M195" s="29"/>
    </row>
    <row r="196" spans="1:13" x14ac:dyDescent="0.25">
      <c r="A196" s="13" t="s">
        <v>170</v>
      </c>
      <c r="B196" s="64" t="str">
        <f t="shared" ref="B196" si="56">"Total "&amp;B193</f>
        <v>Total Non Cash</v>
      </c>
      <c r="C196" s="65">
        <f t="shared" ref="C196:M196" si="57">SUM(C193:C195)</f>
        <v>1801307</v>
      </c>
      <c r="D196" s="66">
        <f t="shared" si="57"/>
        <v>1851307</v>
      </c>
      <c r="E196" s="65">
        <f t="shared" si="57"/>
        <v>1851307</v>
      </c>
      <c r="F196" s="65">
        <f t="shared" si="57"/>
        <v>1851307</v>
      </c>
      <c r="G196" s="67">
        <f t="shared" si="57"/>
        <v>1851307</v>
      </c>
      <c r="H196" s="43">
        <f t="shared" si="57"/>
        <v>1851307</v>
      </c>
      <c r="I196" s="31">
        <f t="shared" si="57"/>
        <v>1851307</v>
      </c>
      <c r="J196" s="31">
        <f t="shared" si="57"/>
        <v>1851307</v>
      </c>
      <c r="K196" s="31">
        <f t="shared" si="57"/>
        <v>1851307</v>
      </c>
      <c r="L196" s="31">
        <f t="shared" si="57"/>
        <v>1851307</v>
      </c>
      <c r="M196" s="31">
        <f t="shared" si="57"/>
        <v>1851307</v>
      </c>
    </row>
    <row r="197" spans="1:13" x14ac:dyDescent="0.25">
      <c r="A197" s="13" t="s">
        <v>171</v>
      </c>
      <c r="B197" s="75" t="s">
        <v>75</v>
      </c>
      <c r="C197" s="61"/>
      <c r="D197" s="76"/>
      <c r="E197" s="61"/>
      <c r="F197" s="61"/>
      <c r="G197" s="62"/>
      <c r="H197" s="41"/>
      <c r="I197" s="30"/>
      <c r="J197" s="30"/>
      <c r="K197" s="30"/>
      <c r="L197" s="30"/>
      <c r="M197" s="30"/>
    </row>
    <row r="198" spans="1:13" x14ac:dyDescent="0.25">
      <c r="A198" s="13" t="s">
        <v>374</v>
      </c>
      <c r="B198" s="85" t="s">
        <v>140</v>
      </c>
      <c r="C198" s="81">
        <v>-18369118</v>
      </c>
      <c r="D198" s="82">
        <v>-12615000</v>
      </c>
      <c r="E198" s="81">
        <v>-13555000</v>
      </c>
      <c r="F198" s="81">
        <v>-9055000</v>
      </c>
      <c r="G198" s="86">
        <v>-2955000</v>
      </c>
      <c r="H198" s="46">
        <v>-3805000</v>
      </c>
      <c r="I198" s="47">
        <v>-4805000</v>
      </c>
      <c r="J198" s="47">
        <v>-5205000</v>
      </c>
      <c r="K198" s="47">
        <v>-11655000</v>
      </c>
      <c r="L198" s="47">
        <v>-5405000</v>
      </c>
      <c r="M198" s="47">
        <v>-3805000</v>
      </c>
    </row>
    <row r="199" spans="1:13" x14ac:dyDescent="0.25">
      <c r="A199" s="13" t="s">
        <v>165</v>
      </c>
      <c r="B199" s="63" t="s">
        <v>142</v>
      </c>
      <c r="C199" s="57">
        <v>0</v>
      </c>
      <c r="D199" s="58">
        <v>0</v>
      </c>
      <c r="E199" s="57">
        <v>0</v>
      </c>
      <c r="F199" s="57">
        <v>0</v>
      </c>
      <c r="G199" s="59">
        <v>0</v>
      </c>
      <c r="H199" s="42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</row>
    <row r="200" spans="1:13" hidden="1" x14ac:dyDescent="0.25">
      <c r="A200" s="13" t="s">
        <v>165</v>
      </c>
      <c r="B200" s="63"/>
      <c r="C200" s="57"/>
      <c r="D200" s="58"/>
      <c r="E200" s="57"/>
      <c r="F200" s="57"/>
      <c r="G200" s="59"/>
      <c r="H200" s="42"/>
      <c r="I200" s="29"/>
      <c r="J200" s="29"/>
      <c r="K200" s="29"/>
      <c r="L200" s="29"/>
      <c r="M200" s="29"/>
    </row>
    <row r="201" spans="1:13" x14ac:dyDescent="0.25">
      <c r="A201" s="13" t="s">
        <v>170</v>
      </c>
      <c r="B201" s="64" t="str">
        <f>"Total "&amp;B197</f>
        <v>Total Investing Fund Flows</v>
      </c>
      <c r="C201" s="65">
        <f t="shared" ref="C201:M201" si="58">SUM(C198:C200)</f>
        <v>-18369118</v>
      </c>
      <c r="D201" s="66">
        <f t="shared" si="58"/>
        <v>-12615000</v>
      </c>
      <c r="E201" s="65">
        <f t="shared" si="58"/>
        <v>-13555000</v>
      </c>
      <c r="F201" s="65">
        <f t="shared" si="58"/>
        <v>-9055000</v>
      </c>
      <c r="G201" s="67">
        <f t="shared" si="58"/>
        <v>-2955000</v>
      </c>
      <c r="H201" s="43">
        <f t="shared" si="58"/>
        <v>-3805000</v>
      </c>
      <c r="I201" s="31">
        <f t="shared" si="58"/>
        <v>-4805000</v>
      </c>
      <c r="J201" s="31">
        <f t="shared" si="58"/>
        <v>-5205000</v>
      </c>
      <c r="K201" s="31">
        <f t="shared" si="58"/>
        <v>-11655000</v>
      </c>
      <c r="L201" s="31">
        <f t="shared" si="58"/>
        <v>-5405000</v>
      </c>
      <c r="M201" s="31">
        <f t="shared" si="58"/>
        <v>-3805000</v>
      </c>
    </row>
    <row r="202" spans="1:13" x14ac:dyDescent="0.25">
      <c r="A202" s="13" t="s">
        <v>167</v>
      </c>
      <c r="B202" s="75" t="s">
        <v>77</v>
      </c>
      <c r="C202" s="61"/>
      <c r="D202" s="76"/>
      <c r="E202" s="61"/>
      <c r="F202" s="61"/>
      <c r="G202" s="62"/>
      <c r="H202" s="41"/>
      <c r="I202" s="30"/>
      <c r="J202" s="30"/>
      <c r="K202" s="30"/>
      <c r="L202" s="30"/>
      <c r="M202" s="30"/>
    </row>
    <row r="203" spans="1:13" x14ac:dyDescent="0.25">
      <c r="A203" s="13" t="s">
        <v>375</v>
      </c>
      <c r="B203" s="85" t="s">
        <v>157</v>
      </c>
      <c r="C203" s="81">
        <v>-486159</v>
      </c>
      <c r="D203" s="82">
        <v>-300222</v>
      </c>
      <c r="E203" s="81">
        <v>-214412</v>
      </c>
      <c r="F203" s="81">
        <v>-229957</v>
      </c>
      <c r="G203" s="86">
        <v>-193044</v>
      </c>
      <c r="H203" s="46">
        <v>-39667</v>
      </c>
      <c r="I203" s="47">
        <v>-45059</v>
      </c>
      <c r="J203" s="47">
        <v>-50613</v>
      </c>
      <c r="K203" s="47">
        <v>-57061</v>
      </c>
      <c r="L203" s="47">
        <v>-63742</v>
      </c>
      <c r="M203" s="47">
        <v>-62321</v>
      </c>
    </row>
    <row r="204" spans="1:13" hidden="1" x14ac:dyDescent="0.25">
      <c r="A204" s="13" t="s">
        <v>169</v>
      </c>
      <c r="B204" s="63"/>
      <c r="C204" s="57"/>
      <c r="D204" s="58"/>
      <c r="E204" s="57"/>
      <c r="F204" s="57"/>
      <c r="G204" s="59"/>
      <c r="H204" s="42"/>
      <c r="I204" s="29"/>
      <c r="J204" s="29"/>
      <c r="K204" s="29"/>
      <c r="L204" s="29"/>
      <c r="M204" s="29"/>
    </row>
    <row r="205" spans="1:13" ht="15.75" thickBot="1" x14ac:dyDescent="0.3">
      <c r="A205" s="13" t="s">
        <v>165</v>
      </c>
      <c r="B205" s="68" t="str">
        <f>"Total "&amp;B202</f>
        <v>Total Financing Fund Flows</v>
      </c>
      <c r="C205" s="69">
        <f t="shared" ref="C205:M205" si="59">SUM(C203:C204)</f>
        <v>-486159</v>
      </c>
      <c r="D205" s="70">
        <f t="shared" si="59"/>
        <v>-300222</v>
      </c>
      <c r="E205" s="69">
        <f t="shared" si="59"/>
        <v>-214412</v>
      </c>
      <c r="F205" s="69">
        <f t="shared" si="59"/>
        <v>-229957</v>
      </c>
      <c r="G205" s="71">
        <f t="shared" si="59"/>
        <v>-193044</v>
      </c>
      <c r="H205" s="43">
        <f t="shared" si="59"/>
        <v>-39667</v>
      </c>
      <c r="I205" s="31">
        <f t="shared" si="59"/>
        <v>-45059</v>
      </c>
      <c r="J205" s="31">
        <f t="shared" si="59"/>
        <v>-50613</v>
      </c>
      <c r="K205" s="31">
        <f t="shared" si="59"/>
        <v>-57061</v>
      </c>
      <c r="L205" s="31">
        <f t="shared" si="59"/>
        <v>-63742</v>
      </c>
      <c r="M205" s="31">
        <f t="shared" si="59"/>
        <v>-62321</v>
      </c>
    </row>
    <row r="206" spans="1:13" ht="15.75" thickTop="1" x14ac:dyDescent="0.25">
      <c r="A206" s="13" t="s">
        <v>170</v>
      </c>
      <c r="B206" s="94" t="s">
        <v>108</v>
      </c>
      <c r="C206" s="95">
        <f t="shared" ref="C206:M206" si="60">C190+C196+C201+C205</f>
        <v>-9821082.4200000018</v>
      </c>
      <c r="D206" s="95">
        <f t="shared" si="60"/>
        <v>-7318655.5100000016</v>
      </c>
      <c r="E206" s="95">
        <f t="shared" si="60"/>
        <v>-7997775.4200000037</v>
      </c>
      <c r="F206" s="95">
        <f t="shared" si="60"/>
        <v>-3387208.1699999981</v>
      </c>
      <c r="G206" s="96">
        <f t="shared" si="60"/>
        <v>2983006.1100000031</v>
      </c>
      <c r="H206" s="50">
        <f t="shared" si="60"/>
        <v>2467401.2799999993</v>
      </c>
      <c r="I206" s="51">
        <f t="shared" si="60"/>
        <v>1644153.1800000016</v>
      </c>
      <c r="J206" s="51">
        <f t="shared" si="60"/>
        <v>1376831.1000000015</v>
      </c>
      <c r="K206" s="51">
        <f t="shared" si="60"/>
        <v>-4834938.2100000009</v>
      </c>
      <c r="L206" s="51">
        <f t="shared" si="60"/>
        <v>1609594.8699999992</v>
      </c>
      <c r="M206" s="51">
        <f t="shared" si="60"/>
        <v>3410437.1900000013</v>
      </c>
    </row>
    <row r="207" spans="1:13" x14ac:dyDescent="0.25">
      <c r="A207" s="13" t="s">
        <v>167</v>
      </c>
      <c r="B207" s="97" t="s">
        <v>78</v>
      </c>
      <c r="C207" s="98"/>
      <c r="D207" s="99"/>
      <c r="E207" s="98"/>
      <c r="F207" s="98"/>
      <c r="G207" s="100"/>
      <c r="H207" s="41"/>
      <c r="I207" s="30"/>
      <c r="J207" s="30"/>
      <c r="K207" s="30"/>
      <c r="L207" s="30"/>
      <c r="M207" s="30"/>
    </row>
    <row r="208" spans="1:13" x14ac:dyDescent="0.25">
      <c r="A208" s="13" t="s">
        <v>376</v>
      </c>
      <c r="B208" s="85" t="s">
        <v>160</v>
      </c>
      <c r="C208" s="81">
        <v>-500000.04</v>
      </c>
      <c r="D208" s="82">
        <v>-500000.04</v>
      </c>
      <c r="E208" s="81">
        <v>-500000</v>
      </c>
      <c r="F208" s="81">
        <v>-500000</v>
      </c>
      <c r="G208" s="86">
        <v>-500000</v>
      </c>
      <c r="H208" s="46">
        <v>-500000</v>
      </c>
      <c r="I208" s="47">
        <v>-500000</v>
      </c>
      <c r="J208" s="47">
        <v>-500000</v>
      </c>
      <c r="K208" s="47">
        <v>-500000</v>
      </c>
      <c r="L208" s="47">
        <v>-500000</v>
      </c>
      <c r="M208" s="47">
        <v>-500000</v>
      </c>
    </row>
    <row r="209" spans="1:13" x14ac:dyDescent="0.25">
      <c r="A209" s="13" t="s">
        <v>377</v>
      </c>
      <c r="B209" s="85" t="s">
        <v>163</v>
      </c>
      <c r="C209" s="81">
        <v>2178686.88</v>
      </c>
      <c r="D209" s="82">
        <v>1748641.92</v>
      </c>
      <c r="E209" s="81">
        <v>383642</v>
      </c>
      <c r="F209" s="81">
        <v>148642</v>
      </c>
      <c r="G209" s="86">
        <v>148642</v>
      </c>
      <c r="H209" s="46">
        <v>148642</v>
      </c>
      <c r="I209" s="47">
        <v>148642</v>
      </c>
      <c r="J209" s="47">
        <v>348642</v>
      </c>
      <c r="K209" s="47">
        <v>148642</v>
      </c>
      <c r="L209" s="47">
        <v>148642</v>
      </c>
      <c r="M209" s="47">
        <v>148642</v>
      </c>
    </row>
    <row r="210" spans="1:13" x14ac:dyDescent="0.25">
      <c r="A210" s="13" t="s">
        <v>378</v>
      </c>
      <c r="B210" s="85" t="s">
        <v>164</v>
      </c>
      <c r="C210" s="81">
        <v>7185063.8399999999</v>
      </c>
      <c r="D210" s="82">
        <v>2527479</v>
      </c>
      <c r="E210" s="81">
        <v>2115000</v>
      </c>
      <c r="F210" s="81">
        <v>250000</v>
      </c>
      <c r="G210" s="86">
        <v>0</v>
      </c>
      <c r="H210" s="46">
        <v>0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</row>
    <row r="211" spans="1:13" hidden="1" x14ac:dyDescent="0.25">
      <c r="A211" s="13" t="s">
        <v>169</v>
      </c>
      <c r="B211" s="63"/>
      <c r="C211" s="57"/>
      <c r="D211" s="58"/>
      <c r="E211" s="57"/>
      <c r="F211" s="57"/>
      <c r="G211" s="59"/>
      <c r="H211" s="42"/>
      <c r="I211" s="29"/>
      <c r="J211" s="29"/>
      <c r="K211" s="29"/>
      <c r="L211" s="29"/>
      <c r="M211" s="29"/>
    </row>
    <row r="212" spans="1:13" ht="15.75" thickBot="1" x14ac:dyDescent="0.3">
      <c r="A212" s="13" t="s">
        <v>165</v>
      </c>
      <c r="B212" s="68" t="str">
        <f>"Total "&amp;B207</f>
        <v>Total Reserve Movements</v>
      </c>
      <c r="C212" s="69">
        <f t="shared" ref="C212:M212" si="61">SUM(C208:C211)</f>
        <v>8863750.6799999997</v>
      </c>
      <c r="D212" s="70">
        <f t="shared" si="61"/>
        <v>3776120.88</v>
      </c>
      <c r="E212" s="69">
        <f t="shared" si="61"/>
        <v>1998642</v>
      </c>
      <c r="F212" s="69">
        <f t="shared" si="61"/>
        <v>-101358</v>
      </c>
      <c r="G212" s="71">
        <f t="shared" si="61"/>
        <v>-351358</v>
      </c>
      <c r="H212" s="43">
        <f t="shared" si="61"/>
        <v>-351358</v>
      </c>
      <c r="I212" s="31">
        <f t="shared" si="61"/>
        <v>-351358</v>
      </c>
      <c r="J212" s="31">
        <f t="shared" si="61"/>
        <v>-151358</v>
      </c>
      <c r="K212" s="31">
        <f t="shared" si="61"/>
        <v>-351358</v>
      </c>
      <c r="L212" s="31">
        <f t="shared" si="61"/>
        <v>-351358</v>
      </c>
      <c r="M212" s="31">
        <f t="shared" si="61"/>
        <v>-351358</v>
      </c>
    </row>
    <row r="213" spans="1:13" ht="16.5" thickTop="1" thickBot="1" x14ac:dyDescent="0.3">
      <c r="A213" s="13" t="s">
        <v>165</v>
      </c>
      <c r="B213" s="72" t="s">
        <v>109</v>
      </c>
      <c r="C213" s="73">
        <f t="shared" ref="C213:M213" si="62">C206+C212</f>
        <v>-957331.74000000209</v>
      </c>
      <c r="D213" s="73">
        <f t="shared" si="62"/>
        <v>-3542534.6300000018</v>
      </c>
      <c r="E213" s="73">
        <f t="shared" si="62"/>
        <v>-5999133.4200000037</v>
      </c>
      <c r="F213" s="73">
        <f t="shared" si="62"/>
        <v>-3488566.1699999981</v>
      </c>
      <c r="G213" s="74">
        <f t="shared" si="62"/>
        <v>2631648.1100000031</v>
      </c>
      <c r="H213" s="50">
        <f t="shared" si="62"/>
        <v>2116043.2799999993</v>
      </c>
      <c r="I213" s="51">
        <f t="shared" si="62"/>
        <v>1292795.1800000016</v>
      </c>
      <c r="J213" s="51">
        <f t="shared" si="62"/>
        <v>1225473.1000000015</v>
      </c>
      <c r="K213" s="51">
        <f t="shared" si="62"/>
        <v>-5186296.2100000009</v>
      </c>
      <c r="L213" s="51">
        <f t="shared" si="62"/>
        <v>1258236.8699999992</v>
      </c>
      <c r="M213" s="51">
        <f t="shared" si="62"/>
        <v>3059079.1900000013</v>
      </c>
    </row>
    <row r="214" spans="1:13" ht="15.75" thickTop="1" x14ac:dyDescent="0.25">
      <c r="A214" s="13" t="s">
        <v>172</v>
      </c>
      <c r="B214" s="38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</row>
    <row r="215" spans="1:13" x14ac:dyDescent="0.25">
      <c r="A215" s="13" t="s">
        <v>80</v>
      </c>
      <c r="B215" s="77" t="s">
        <v>250</v>
      </c>
      <c r="C215" s="78"/>
      <c r="D215" s="78">
        <f t="shared" ref="D215" si="63">+C215+D213</f>
        <v>-3542534.6300000018</v>
      </c>
      <c r="E215" s="78">
        <f t="shared" ref="E215" si="64">+D215+E213</f>
        <v>-9541668.0500000045</v>
      </c>
      <c r="F215" s="78">
        <f t="shared" ref="F215" si="65">+E215+F213</f>
        <v>-13030234.220000003</v>
      </c>
      <c r="G215" s="78">
        <f t="shared" ref="G215" si="66">+F215+G213</f>
        <v>-10398586.109999999</v>
      </c>
      <c r="H215" s="52"/>
      <c r="I215" s="52"/>
      <c r="J215" s="52"/>
      <c r="K215" s="52"/>
      <c r="L215" s="52"/>
      <c r="M215" s="52"/>
    </row>
    <row r="216" spans="1:13" x14ac:dyDescent="0.25">
      <c r="A216" s="13" t="s">
        <v>79</v>
      </c>
    </row>
    <row r="217" spans="1:13" x14ac:dyDescent="0.25">
      <c r="A217" s="13" t="s">
        <v>61</v>
      </c>
    </row>
    <row r="218" spans="1:13" x14ac:dyDescent="0.25">
      <c r="A218" s="13" t="s">
        <v>43</v>
      </c>
      <c r="C218" s="26"/>
      <c r="D218" s="26"/>
    </row>
    <row r="219" spans="1:13" ht="15.75" thickBot="1" x14ac:dyDescent="0.3">
      <c r="A219" s="13" t="s">
        <v>61</v>
      </c>
      <c r="B219" s="1" t="s">
        <v>110</v>
      </c>
    </row>
    <row r="220" spans="1:13" ht="26.25" thickTop="1" x14ac:dyDescent="0.25">
      <c r="A220" s="13" t="s">
        <v>45</v>
      </c>
      <c r="B220" s="53" t="s">
        <v>254</v>
      </c>
      <c r="C220" s="54" t="str">
        <f>LEFT(xlvar.NXTBUD.DESCRLONG,7)&amp;" Original"</f>
        <v>2021/22 Original</v>
      </c>
      <c r="D220" s="54" t="str">
        <f>LEFT(xlvar.NXTBUD.DESCRLONG,7)</f>
        <v>2021/22</v>
      </c>
      <c r="E220" s="54" t="str">
        <f t="shared" ref="E220:M220" si="67">LEFT(D220,4)+1&amp;"/"&amp;RIGHT(D220,2)+1</f>
        <v>2022/23</v>
      </c>
      <c r="F220" s="54" t="str">
        <f t="shared" si="67"/>
        <v>2023/24</v>
      </c>
      <c r="G220" s="55" t="str">
        <f t="shared" si="67"/>
        <v>2024/25</v>
      </c>
      <c r="H220" s="48" t="str">
        <f t="shared" si="67"/>
        <v>2025/26</v>
      </c>
      <c r="I220" s="49" t="str">
        <f t="shared" si="67"/>
        <v>2026/27</v>
      </c>
      <c r="J220" s="49" t="str">
        <f t="shared" si="67"/>
        <v>2027/28</v>
      </c>
      <c r="K220" s="49" t="str">
        <f t="shared" si="67"/>
        <v>2028/29</v>
      </c>
      <c r="L220" s="49" t="str">
        <f t="shared" si="67"/>
        <v>2029/30</v>
      </c>
      <c r="M220" s="49" t="str">
        <f t="shared" si="67"/>
        <v>2030/31</v>
      </c>
    </row>
    <row r="221" spans="1:13" x14ac:dyDescent="0.25">
      <c r="A221" s="13" t="s">
        <v>206</v>
      </c>
      <c r="B221" s="56" t="s">
        <v>134</v>
      </c>
      <c r="C221" s="57"/>
      <c r="D221" s="58"/>
      <c r="E221" s="57"/>
      <c r="F221" s="57"/>
      <c r="G221" s="59"/>
      <c r="H221" s="40"/>
      <c r="I221" s="28"/>
      <c r="J221" s="28"/>
      <c r="K221" s="28"/>
      <c r="L221" s="28"/>
      <c r="M221" s="28"/>
    </row>
    <row r="222" spans="1:13" x14ac:dyDescent="0.25">
      <c r="A222" s="13" t="s">
        <v>379</v>
      </c>
      <c r="B222" s="80" t="s">
        <v>144</v>
      </c>
      <c r="C222" s="81">
        <v>37179373.530000001</v>
      </c>
      <c r="D222" s="82">
        <v>38187689.890000001</v>
      </c>
      <c r="E222" s="83">
        <v>39599270.659999996</v>
      </c>
      <c r="F222" s="83">
        <v>41063483.780000001</v>
      </c>
      <c r="G222" s="84">
        <v>42582307.829999998</v>
      </c>
      <c r="H222" s="44">
        <v>44129743.890000001</v>
      </c>
      <c r="I222" s="45">
        <v>45734152.340000004</v>
      </c>
      <c r="J222" s="45">
        <v>47397656.210000001</v>
      </c>
      <c r="K222" s="45">
        <v>49122458.509999998</v>
      </c>
      <c r="L222" s="45">
        <v>50910845.280000001</v>
      </c>
      <c r="M222" s="45">
        <v>52765188.770000003</v>
      </c>
    </row>
    <row r="223" spans="1:13" x14ac:dyDescent="0.25">
      <c r="A223" s="13" t="s">
        <v>380</v>
      </c>
      <c r="B223" s="80" t="s">
        <v>145</v>
      </c>
      <c r="C223" s="81">
        <v>15274573.699999999</v>
      </c>
      <c r="D223" s="82">
        <v>15924530.199999999</v>
      </c>
      <c r="E223" s="83">
        <v>16542841.85</v>
      </c>
      <c r="F223" s="83">
        <v>17081656.100000001</v>
      </c>
      <c r="G223" s="84">
        <v>17741720.57</v>
      </c>
      <c r="H223" s="44">
        <v>18323810.609999999</v>
      </c>
      <c r="I223" s="45">
        <v>19028729.93</v>
      </c>
      <c r="J223" s="45">
        <v>19657312.050000001</v>
      </c>
      <c r="K223" s="45">
        <v>20410421.140000001</v>
      </c>
      <c r="L223" s="45">
        <v>21088953.379999999</v>
      </c>
      <c r="M223" s="45">
        <v>21893837.879999999</v>
      </c>
    </row>
    <row r="224" spans="1:13" x14ac:dyDescent="0.25">
      <c r="A224" s="13" t="s">
        <v>381</v>
      </c>
      <c r="B224" s="80" t="s">
        <v>146</v>
      </c>
      <c r="C224" s="81">
        <v>1279155</v>
      </c>
      <c r="D224" s="82">
        <v>957717</v>
      </c>
      <c r="E224" s="83">
        <v>956506</v>
      </c>
      <c r="F224" s="83">
        <v>955270</v>
      </c>
      <c r="G224" s="84">
        <v>954009</v>
      </c>
      <c r="H224" s="44">
        <v>952723</v>
      </c>
      <c r="I224" s="45">
        <v>951411</v>
      </c>
      <c r="J224" s="45">
        <v>950253</v>
      </c>
      <c r="K224" s="45">
        <v>948707</v>
      </c>
      <c r="L224" s="45">
        <v>947315</v>
      </c>
      <c r="M224" s="45">
        <v>945894</v>
      </c>
    </row>
    <row r="225" spans="1:13" x14ac:dyDescent="0.25">
      <c r="A225" s="13" t="s">
        <v>382</v>
      </c>
      <c r="B225" s="80" t="s">
        <v>147</v>
      </c>
      <c r="C225" s="81">
        <v>1514149.71</v>
      </c>
      <c r="D225" s="82">
        <v>1492925.41</v>
      </c>
      <c r="E225" s="83">
        <v>1552166.14</v>
      </c>
      <c r="F225" s="83">
        <v>1603536.08</v>
      </c>
      <c r="G225" s="84">
        <v>1667120.26</v>
      </c>
      <c r="H225" s="44">
        <v>1723003.88</v>
      </c>
      <c r="I225" s="45">
        <v>1791278.43</v>
      </c>
      <c r="J225" s="45">
        <v>1852038.87</v>
      </c>
      <c r="K225" s="45">
        <v>1925381.73</v>
      </c>
      <c r="L225" s="45">
        <v>1991408.97</v>
      </c>
      <c r="M225" s="45">
        <v>2070229.73</v>
      </c>
    </row>
    <row r="226" spans="1:13" x14ac:dyDescent="0.25">
      <c r="A226" s="13" t="s">
        <v>383</v>
      </c>
      <c r="B226" s="80" t="s">
        <v>148</v>
      </c>
      <c r="C226" s="81">
        <v>15897122.52</v>
      </c>
      <c r="D226" s="82">
        <v>12014231.140000001</v>
      </c>
      <c r="E226" s="83">
        <v>11738965.699999999</v>
      </c>
      <c r="F226" s="83">
        <v>11857137.720000001</v>
      </c>
      <c r="G226" s="84">
        <v>12067173.279999999</v>
      </c>
      <c r="H226" s="44">
        <v>12176674.77</v>
      </c>
      <c r="I226" s="45">
        <v>12370048.93</v>
      </c>
      <c r="J226" s="45">
        <v>12570964.75</v>
      </c>
      <c r="K226" s="45">
        <v>12775590.039999999</v>
      </c>
      <c r="L226" s="45">
        <v>12986098.029999999</v>
      </c>
      <c r="M226" s="45">
        <v>13201667.439999999</v>
      </c>
    </row>
    <row r="227" spans="1:13" x14ac:dyDescent="0.25">
      <c r="A227" s="13" t="s">
        <v>384</v>
      </c>
      <c r="B227" s="80" t="s">
        <v>149</v>
      </c>
      <c r="C227" s="81">
        <v>19567072.399999999</v>
      </c>
      <c r="D227" s="82">
        <v>19665997.350000001</v>
      </c>
      <c r="E227" s="83">
        <v>20003689.280000001</v>
      </c>
      <c r="F227" s="83">
        <v>20650447.079999998</v>
      </c>
      <c r="G227" s="84">
        <v>21340137.199999999</v>
      </c>
      <c r="H227" s="44">
        <v>22041557.379999999</v>
      </c>
      <c r="I227" s="45">
        <v>22791533.16</v>
      </c>
      <c r="J227" s="45">
        <v>23542919.289999999</v>
      </c>
      <c r="K227" s="45">
        <v>24344600.329999998</v>
      </c>
      <c r="L227" s="45">
        <v>25149492.09</v>
      </c>
      <c r="M227" s="45">
        <v>26006542.760000002</v>
      </c>
    </row>
    <row r="228" spans="1:13" hidden="1" x14ac:dyDescent="0.25">
      <c r="A228" s="13" t="s">
        <v>61</v>
      </c>
      <c r="B228" s="63"/>
      <c r="C228" s="57"/>
      <c r="D228" s="58"/>
      <c r="E228" s="57"/>
      <c r="F228" s="57"/>
      <c r="G228" s="59"/>
      <c r="H228" s="42"/>
      <c r="I228" s="29"/>
      <c r="J228" s="29"/>
      <c r="K228" s="29"/>
      <c r="L228" s="29"/>
      <c r="M228" s="29"/>
    </row>
    <row r="229" spans="1:13" x14ac:dyDescent="0.25">
      <c r="A229" s="13" t="s">
        <v>45</v>
      </c>
      <c r="B229" s="64" t="s">
        <v>115</v>
      </c>
      <c r="C229" s="65">
        <f>SUM(C221:C228)</f>
        <v>90711446.860000014</v>
      </c>
      <c r="D229" s="66">
        <f t="shared" ref="D229:M229" si="68">SUM(D221:D228)</f>
        <v>88243090.99000001</v>
      </c>
      <c r="E229" s="65">
        <f t="shared" si="68"/>
        <v>90393439.629999995</v>
      </c>
      <c r="F229" s="65">
        <f t="shared" si="68"/>
        <v>93211530.760000005</v>
      </c>
      <c r="G229" s="67">
        <f t="shared" si="68"/>
        <v>96352468.140000001</v>
      </c>
      <c r="H229" s="43">
        <f t="shared" si="68"/>
        <v>99347513.530000001</v>
      </c>
      <c r="I229" s="31">
        <f t="shared" si="68"/>
        <v>102667153.78999999</v>
      </c>
      <c r="J229" s="31">
        <f t="shared" si="68"/>
        <v>105971144.17000002</v>
      </c>
      <c r="K229" s="31">
        <f t="shared" si="68"/>
        <v>109527158.75000001</v>
      </c>
      <c r="L229" s="31">
        <f t="shared" si="68"/>
        <v>113074112.75</v>
      </c>
      <c r="M229" s="31">
        <f t="shared" si="68"/>
        <v>116883360.58000001</v>
      </c>
    </row>
    <row r="230" spans="1:13" x14ac:dyDescent="0.25">
      <c r="A230" s="13" t="s">
        <v>206</v>
      </c>
      <c r="B230" s="56" t="s">
        <v>135</v>
      </c>
      <c r="C230" s="57"/>
      <c r="D230" s="58"/>
      <c r="E230" s="57"/>
      <c r="F230" s="57"/>
      <c r="G230" s="59"/>
      <c r="H230" s="42"/>
      <c r="I230" s="29"/>
      <c r="J230" s="29"/>
      <c r="K230" s="29"/>
      <c r="L230" s="29"/>
      <c r="M230" s="29"/>
    </row>
    <row r="231" spans="1:13" x14ac:dyDescent="0.25">
      <c r="A231" s="13" t="s">
        <v>385</v>
      </c>
      <c r="B231" s="85" t="s">
        <v>150</v>
      </c>
      <c r="C231" s="81">
        <v>27041637.760000002</v>
      </c>
      <c r="D231" s="82">
        <v>28311234.289999999</v>
      </c>
      <c r="E231" s="81">
        <v>29995565.530000001</v>
      </c>
      <c r="F231" s="81">
        <v>31067315.100000001</v>
      </c>
      <c r="G231" s="86">
        <v>32208733.73</v>
      </c>
      <c r="H231" s="46">
        <v>33356628.460000001</v>
      </c>
      <c r="I231" s="47">
        <v>34544709.32</v>
      </c>
      <c r="J231" s="47">
        <v>35774377.18</v>
      </c>
      <c r="K231" s="47">
        <v>37050322.259999998</v>
      </c>
      <c r="L231" s="47">
        <v>38367664.979999997</v>
      </c>
      <c r="M231" s="47">
        <v>39731142.82</v>
      </c>
    </row>
    <row r="232" spans="1:13" x14ac:dyDescent="0.25">
      <c r="A232" s="13" t="s">
        <v>386</v>
      </c>
      <c r="B232" s="85" t="s">
        <v>151</v>
      </c>
      <c r="C232" s="81">
        <v>19742545.18</v>
      </c>
      <c r="D232" s="82">
        <v>15540004.16</v>
      </c>
      <c r="E232" s="81">
        <v>15767335.130000001</v>
      </c>
      <c r="F232" s="81">
        <v>16477113.630000001</v>
      </c>
      <c r="G232" s="86">
        <v>16977320.399999999</v>
      </c>
      <c r="H232" s="46">
        <v>17133406.530000001</v>
      </c>
      <c r="I232" s="47">
        <v>17649889.870000001</v>
      </c>
      <c r="J232" s="47">
        <v>18312934.27</v>
      </c>
      <c r="K232" s="47">
        <v>18872683.890000001</v>
      </c>
      <c r="L232" s="47">
        <v>19047455.420000002</v>
      </c>
      <c r="M232" s="47">
        <v>19439171.460000001</v>
      </c>
    </row>
    <row r="233" spans="1:13" x14ac:dyDescent="0.25">
      <c r="A233" s="13" t="s">
        <v>387</v>
      </c>
      <c r="B233" s="85" t="s">
        <v>152</v>
      </c>
      <c r="C233" s="81">
        <v>1277084</v>
      </c>
      <c r="D233" s="82">
        <v>1419798</v>
      </c>
      <c r="E233" s="81">
        <v>1351970</v>
      </c>
      <c r="F233" s="81">
        <v>1282580</v>
      </c>
      <c r="G233" s="86">
        <v>1193555</v>
      </c>
      <c r="H233" s="46">
        <v>1121738</v>
      </c>
      <c r="I233" s="47">
        <v>1047942</v>
      </c>
      <c r="J233" s="47">
        <v>975218</v>
      </c>
      <c r="K233" s="47">
        <v>894373</v>
      </c>
      <c r="L233" s="47">
        <v>810215</v>
      </c>
      <c r="M233" s="47">
        <v>787587</v>
      </c>
    </row>
    <row r="234" spans="1:13" x14ac:dyDescent="0.25">
      <c r="A234" s="13" t="s">
        <v>269</v>
      </c>
      <c r="B234" s="85" t="s">
        <v>153</v>
      </c>
      <c r="C234" s="81">
        <v>14957876</v>
      </c>
      <c r="D234" s="82">
        <v>15407876</v>
      </c>
      <c r="E234" s="81">
        <v>15407876</v>
      </c>
      <c r="F234" s="81">
        <v>15407876</v>
      </c>
      <c r="G234" s="86">
        <v>15407876</v>
      </c>
      <c r="H234" s="46">
        <v>15407876</v>
      </c>
      <c r="I234" s="47">
        <v>15407876</v>
      </c>
      <c r="J234" s="47">
        <v>15407876</v>
      </c>
      <c r="K234" s="47">
        <v>15407876</v>
      </c>
      <c r="L234" s="47">
        <v>15407876</v>
      </c>
      <c r="M234" s="47">
        <v>15407876</v>
      </c>
    </row>
    <row r="235" spans="1:13" x14ac:dyDescent="0.25">
      <c r="A235" s="13" t="s">
        <v>388</v>
      </c>
      <c r="B235" s="85" t="s">
        <v>154</v>
      </c>
      <c r="C235" s="81">
        <v>6021721.2800000003</v>
      </c>
      <c r="D235" s="82">
        <v>6068451.8899999997</v>
      </c>
      <c r="E235" s="81">
        <v>6238210.1600000001</v>
      </c>
      <c r="F235" s="81">
        <v>6413121.0700000003</v>
      </c>
      <c r="G235" s="86">
        <v>6594128.6900000004</v>
      </c>
      <c r="H235" s="46">
        <v>6779381.4500000002</v>
      </c>
      <c r="I235" s="47">
        <v>6971032.1500000004</v>
      </c>
      <c r="J235" s="47">
        <v>7167237.6699999999</v>
      </c>
      <c r="K235" s="47">
        <v>7370159.7000000002</v>
      </c>
      <c r="L235" s="47">
        <v>7577964.9299999997</v>
      </c>
      <c r="M235" s="47">
        <v>7792824.3799999999</v>
      </c>
    </row>
    <row r="236" spans="1:13" x14ac:dyDescent="0.25">
      <c r="A236" s="13" t="s">
        <v>389</v>
      </c>
      <c r="B236" s="85" t="s">
        <v>155</v>
      </c>
      <c r="C236" s="81">
        <v>18937986.120000001</v>
      </c>
      <c r="D236" s="82">
        <v>19260628.879999999</v>
      </c>
      <c r="E236" s="81">
        <v>19884098.93</v>
      </c>
      <c r="F236" s="81">
        <v>20528018.239999998</v>
      </c>
      <c r="G236" s="86">
        <v>21193064.809999999</v>
      </c>
      <c r="H236" s="46">
        <v>21879939.32</v>
      </c>
      <c r="I236" s="47">
        <v>22589366</v>
      </c>
      <c r="J236" s="47">
        <v>23322093.309999999</v>
      </c>
      <c r="K236" s="47">
        <v>24078894.48</v>
      </c>
      <c r="L236" s="47">
        <v>24860568.920000002</v>
      </c>
      <c r="M236" s="47">
        <v>25667943.100000001</v>
      </c>
    </row>
    <row r="237" spans="1:13" hidden="1" x14ac:dyDescent="0.25">
      <c r="A237" s="13" t="s">
        <v>69</v>
      </c>
      <c r="B237" s="63"/>
      <c r="C237" s="57"/>
      <c r="D237" s="58"/>
      <c r="E237" s="57"/>
      <c r="F237" s="57"/>
      <c r="G237" s="59"/>
      <c r="H237" s="42"/>
      <c r="I237" s="29"/>
      <c r="J237" s="29"/>
      <c r="K237" s="29"/>
      <c r="L237" s="29"/>
      <c r="M237" s="29"/>
    </row>
    <row r="238" spans="1:13" ht="15.75" thickBot="1" x14ac:dyDescent="0.3">
      <c r="A238" s="13" t="s">
        <v>79</v>
      </c>
      <c r="B238" s="68" t="s">
        <v>116</v>
      </c>
      <c r="C238" s="69">
        <f>SUM(C230:C237)</f>
        <v>87978850.340000004</v>
      </c>
      <c r="D238" s="70">
        <f t="shared" ref="D238:M238" si="69">SUM(D230:D237)</f>
        <v>86007993.219999999</v>
      </c>
      <c r="E238" s="69">
        <f t="shared" si="69"/>
        <v>88645055.75</v>
      </c>
      <c r="F238" s="69">
        <f t="shared" si="69"/>
        <v>91176024.040000007</v>
      </c>
      <c r="G238" s="71">
        <f t="shared" si="69"/>
        <v>93574678.629999995</v>
      </c>
      <c r="H238" s="43">
        <f t="shared" si="69"/>
        <v>95678969.75999999</v>
      </c>
      <c r="I238" s="31">
        <f t="shared" si="69"/>
        <v>98210815.340000004</v>
      </c>
      <c r="J238" s="31">
        <f t="shared" si="69"/>
        <v>100959736.43000001</v>
      </c>
      <c r="K238" s="31">
        <f t="shared" si="69"/>
        <v>103674309.33000001</v>
      </c>
      <c r="L238" s="31">
        <f t="shared" si="69"/>
        <v>106071745.25000001</v>
      </c>
      <c r="M238" s="31">
        <f t="shared" si="69"/>
        <v>108826544.75999999</v>
      </c>
    </row>
    <row r="239" spans="1:13" ht="15.75" thickTop="1" x14ac:dyDescent="0.25">
      <c r="A239" s="13" t="s">
        <v>45</v>
      </c>
      <c r="B239" s="94" t="s">
        <v>106</v>
      </c>
      <c r="C239" s="95">
        <f t="shared" ref="C239:M239" si="70">C229-C238</f>
        <v>2732596.5200000107</v>
      </c>
      <c r="D239" s="95">
        <f t="shared" si="70"/>
        <v>2235097.7700000107</v>
      </c>
      <c r="E239" s="95">
        <f t="shared" si="70"/>
        <v>1748383.8799999952</v>
      </c>
      <c r="F239" s="95">
        <f t="shared" si="70"/>
        <v>2035506.7199999988</v>
      </c>
      <c r="G239" s="96">
        <f t="shared" si="70"/>
        <v>2777789.5100000054</v>
      </c>
      <c r="H239" s="50">
        <f t="shared" si="70"/>
        <v>3668543.7700000107</v>
      </c>
      <c r="I239" s="51">
        <f t="shared" si="70"/>
        <v>4456338.4499999881</v>
      </c>
      <c r="J239" s="51">
        <f t="shared" si="70"/>
        <v>5011407.7400000095</v>
      </c>
      <c r="K239" s="51">
        <f t="shared" si="70"/>
        <v>5852849.4200000018</v>
      </c>
      <c r="L239" s="51">
        <f t="shared" si="70"/>
        <v>7002367.4999999851</v>
      </c>
      <c r="M239" s="51">
        <f t="shared" si="70"/>
        <v>8056815.8200000226</v>
      </c>
    </row>
    <row r="240" spans="1:13" x14ac:dyDescent="0.25">
      <c r="A240" s="13" t="s">
        <v>206</v>
      </c>
      <c r="B240" s="90" t="s">
        <v>74</v>
      </c>
      <c r="C240" s="91"/>
      <c r="D240" s="92"/>
      <c r="E240" s="91"/>
      <c r="F240" s="91"/>
      <c r="G240" s="93"/>
      <c r="H240" s="42"/>
      <c r="I240" s="29"/>
      <c r="J240" s="29"/>
      <c r="K240" s="29"/>
      <c r="L240" s="29"/>
      <c r="M240" s="29"/>
    </row>
    <row r="241" spans="1:13" x14ac:dyDescent="0.25">
      <c r="A241" s="13" t="s">
        <v>390</v>
      </c>
      <c r="B241" s="85" t="s">
        <v>156</v>
      </c>
      <c r="C241" s="81">
        <v>55218238</v>
      </c>
      <c r="D241" s="82">
        <v>12578165</v>
      </c>
      <c r="E241" s="81">
        <v>4357340</v>
      </c>
      <c r="F241" s="81">
        <v>1861312</v>
      </c>
      <c r="G241" s="86">
        <v>1865428</v>
      </c>
      <c r="H241" s="46">
        <v>1869688</v>
      </c>
      <c r="I241" s="47">
        <v>1874092</v>
      </c>
      <c r="J241" s="47">
        <v>1878652</v>
      </c>
      <c r="K241" s="47">
        <v>1880128</v>
      </c>
      <c r="L241" s="47">
        <v>1884904</v>
      </c>
      <c r="M241" s="47">
        <v>1889836</v>
      </c>
    </row>
    <row r="242" spans="1:13" hidden="1" x14ac:dyDescent="0.25">
      <c r="A242" s="13" t="s">
        <v>43</v>
      </c>
      <c r="B242" s="101"/>
      <c r="C242" s="102"/>
      <c r="D242" s="103"/>
      <c r="E242" s="102"/>
      <c r="F242" s="102"/>
      <c r="G242" s="104"/>
      <c r="H242" s="42"/>
      <c r="I242" s="29"/>
      <c r="J242" s="29"/>
      <c r="K242" s="29"/>
      <c r="L242" s="29"/>
      <c r="M242" s="29"/>
    </row>
    <row r="243" spans="1:13" ht="15.75" thickBot="1" x14ac:dyDescent="0.3">
      <c r="A243" s="13" t="s">
        <v>43</v>
      </c>
      <c r="B243" s="72" t="s">
        <v>107</v>
      </c>
      <c r="C243" s="73">
        <f>SUM(C239:C242)</f>
        <v>57950834.520000011</v>
      </c>
      <c r="D243" s="73">
        <f t="shared" ref="D243:M243" si="71">SUM(D239:D242)</f>
        <v>14813262.770000011</v>
      </c>
      <c r="E243" s="73">
        <f t="shared" si="71"/>
        <v>6105723.8799999952</v>
      </c>
      <c r="F243" s="73">
        <f t="shared" si="71"/>
        <v>3896818.7199999988</v>
      </c>
      <c r="G243" s="74">
        <f t="shared" si="71"/>
        <v>4643217.5100000054</v>
      </c>
      <c r="H243" s="50">
        <f t="shared" si="71"/>
        <v>5538231.7700000107</v>
      </c>
      <c r="I243" s="51">
        <f t="shared" si="71"/>
        <v>6330430.4499999881</v>
      </c>
      <c r="J243" s="51">
        <f t="shared" si="71"/>
        <v>6890059.7400000095</v>
      </c>
      <c r="K243" s="51">
        <f t="shared" si="71"/>
        <v>7732977.4200000018</v>
      </c>
      <c r="L243" s="51">
        <f t="shared" si="71"/>
        <v>8887271.4999999851</v>
      </c>
      <c r="M243" s="51">
        <f t="shared" si="71"/>
        <v>9946651.8200000226</v>
      </c>
    </row>
    <row r="244" spans="1:13" ht="16.5" thickTop="1" thickBot="1" x14ac:dyDescent="0.3">
      <c r="A244" s="13" t="s">
        <v>79</v>
      </c>
      <c r="B244" s="38"/>
      <c r="C244" s="39"/>
      <c r="D244" s="39"/>
      <c r="E244" s="39"/>
      <c r="F244" s="39"/>
      <c r="G244" s="39"/>
      <c r="H244" s="35"/>
      <c r="I244" s="35"/>
      <c r="J244" s="35"/>
      <c r="K244" s="35"/>
      <c r="L244" s="35"/>
      <c r="M244" s="35"/>
    </row>
    <row r="245" spans="1:13" ht="26.25" thickTop="1" x14ac:dyDescent="0.25">
      <c r="A245" s="13" t="s">
        <v>45</v>
      </c>
      <c r="B245" s="87" t="s">
        <v>255</v>
      </c>
      <c r="C245" s="88" t="str">
        <f>LEFT(xlvar.NXTBUD.DESCRLONG,7)&amp;" Original"</f>
        <v>2021/22 Original</v>
      </c>
      <c r="D245" s="88" t="str">
        <f>LEFT(xlvar.NXTBUD.DESCRLONG,7)</f>
        <v>2021/22</v>
      </c>
      <c r="E245" s="88" t="str">
        <f t="shared" ref="E245:M245" si="72">LEFT(D245,4)+1&amp;"/"&amp;RIGHT(D245,2)+1</f>
        <v>2022/23</v>
      </c>
      <c r="F245" s="88" t="str">
        <f t="shared" si="72"/>
        <v>2023/24</v>
      </c>
      <c r="G245" s="89" t="str">
        <f t="shared" si="72"/>
        <v>2024/25</v>
      </c>
      <c r="H245" s="48" t="str">
        <f t="shared" si="72"/>
        <v>2025/26</v>
      </c>
      <c r="I245" s="49" t="str">
        <f t="shared" si="72"/>
        <v>2026/27</v>
      </c>
      <c r="J245" s="49" t="str">
        <f t="shared" si="72"/>
        <v>2027/28</v>
      </c>
      <c r="K245" s="49" t="str">
        <f t="shared" si="72"/>
        <v>2028/29</v>
      </c>
      <c r="L245" s="49" t="str">
        <f t="shared" si="72"/>
        <v>2029/30</v>
      </c>
      <c r="M245" s="49" t="str">
        <f t="shared" si="72"/>
        <v>2030/31</v>
      </c>
    </row>
    <row r="246" spans="1:13" x14ac:dyDescent="0.25">
      <c r="A246" s="13" t="s">
        <v>206</v>
      </c>
      <c r="B246" s="90" t="s">
        <v>137</v>
      </c>
      <c r="C246" s="91"/>
      <c r="D246" s="92"/>
      <c r="E246" s="91"/>
      <c r="F246" s="91"/>
      <c r="G246" s="93"/>
      <c r="H246" s="42"/>
      <c r="I246" s="29"/>
      <c r="J246" s="29"/>
      <c r="K246" s="29"/>
      <c r="L246" s="29"/>
      <c r="M246" s="29"/>
    </row>
    <row r="247" spans="1:13" x14ac:dyDescent="0.25">
      <c r="A247" s="13" t="s">
        <v>391</v>
      </c>
      <c r="B247" s="85" t="s">
        <v>153</v>
      </c>
      <c r="C247" s="81">
        <v>14957876</v>
      </c>
      <c r="D247" s="82">
        <v>15407876</v>
      </c>
      <c r="E247" s="81">
        <v>15407876</v>
      </c>
      <c r="F247" s="81">
        <v>15407876</v>
      </c>
      <c r="G247" s="86">
        <v>15407876</v>
      </c>
      <c r="H247" s="46">
        <v>15407876</v>
      </c>
      <c r="I247" s="47">
        <v>15407876</v>
      </c>
      <c r="J247" s="47">
        <v>15407876</v>
      </c>
      <c r="K247" s="47">
        <v>15407876</v>
      </c>
      <c r="L247" s="47">
        <v>15407876</v>
      </c>
      <c r="M247" s="47">
        <v>15407876</v>
      </c>
    </row>
    <row r="248" spans="1:13" hidden="1" x14ac:dyDescent="0.25">
      <c r="A248" s="13" t="s">
        <v>79</v>
      </c>
      <c r="B248" s="63"/>
      <c r="C248" s="57"/>
      <c r="D248" s="58"/>
      <c r="E248" s="57"/>
      <c r="F248" s="57"/>
      <c r="G248" s="59"/>
      <c r="H248" s="42"/>
      <c r="I248" s="29"/>
      <c r="J248" s="29"/>
      <c r="K248" s="29"/>
      <c r="L248" s="29"/>
      <c r="M248" s="29"/>
    </row>
    <row r="249" spans="1:13" x14ac:dyDescent="0.25">
      <c r="A249" s="13" t="s">
        <v>72</v>
      </c>
      <c r="B249" s="64" t="str">
        <f>"Total "&amp;B246</f>
        <v>Total Non Cash</v>
      </c>
      <c r="C249" s="65">
        <f t="shared" ref="C249:M249" si="73">SUM(C246:C248)</f>
        <v>14957876</v>
      </c>
      <c r="D249" s="66">
        <f t="shared" si="73"/>
        <v>15407876</v>
      </c>
      <c r="E249" s="65">
        <f t="shared" si="73"/>
        <v>15407876</v>
      </c>
      <c r="F249" s="65">
        <f t="shared" si="73"/>
        <v>15407876</v>
      </c>
      <c r="G249" s="67">
        <f t="shared" si="73"/>
        <v>15407876</v>
      </c>
      <c r="H249" s="43">
        <f t="shared" si="73"/>
        <v>15407876</v>
      </c>
      <c r="I249" s="31">
        <f t="shared" si="73"/>
        <v>15407876</v>
      </c>
      <c r="J249" s="31">
        <f t="shared" si="73"/>
        <v>15407876</v>
      </c>
      <c r="K249" s="31">
        <f t="shared" si="73"/>
        <v>15407876</v>
      </c>
      <c r="L249" s="31">
        <f t="shared" si="73"/>
        <v>15407876</v>
      </c>
      <c r="M249" s="31">
        <f t="shared" si="73"/>
        <v>15407876</v>
      </c>
    </row>
    <row r="250" spans="1:13" x14ac:dyDescent="0.25">
      <c r="A250" s="13" t="s">
        <v>105</v>
      </c>
      <c r="B250" s="75" t="s">
        <v>75</v>
      </c>
      <c r="C250" s="61"/>
      <c r="D250" s="76"/>
      <c r="E250" s="61"/>
      <c r="F250" s="61"/>
      <c r="G250" s="62"/>
      <c r="H250" s="41"/>
      <c r="I250" s="30"/>
      <c r="J250" s="30"/>
      <c r="K250" s="30"/>
      <c r="L250" s="30"/>
      <c r="M250" s="30"/>
    </row>
    <row r="251" spans="1:13" x14ac:dyDescent="0.25">
      <c r="A251" s="13" t="s">
        <v>392</v>
      </c>
      <c r="B251" s="85" t="s">
        <v>140</v>
      </c>
      <c r="C251" s="81">
        <v>-122531918.63</v>
      </c>
      <c r="D251" s="82">
        <v>-50585059.509999998</v>
      </c>
      <c r="E251" s="81">
        <v>-40477994.390000001</v>
      </c>
      <c r="F251" s="81">
        <v>-23625443.109999999</v>
      </c>
      <c r="G251" s="86">
        <v>-14382103.939999999</v>
      </c>
      <c r="H251" s="46">
        <v>-17170978.760000002</v>
      </c>
      <c r="I251" s="47">
        <v>-17901069.489999998</v>
      </c>
      <c r="J251" s="47">
        <v>-19940390.100000001</v>
      </c>
      <c r="K251" s="47">
        <v>-23772702.620000001</v>
      </c>
      <c r="L251" s="47">
        <v>-18297393.140000001</v>
      </c>
      <c r="M251" s="47">
        <v>-15863319.83</v>
      </c>
    </row>
    <row r="252" spans="1:13" x14ac:dyDescent="0.25">
      <c r="A252" s="13" t="s">
        <v>393</v>
      </c>
      <c r="B252" s="85" t="s">
        <v>142</v>
      </c>
      <c r="C252" s="81">
        <v>522000</v>
      </c>
      <c r="D252" s="82">
        <v>355000</v>
      </c>
      <c r="E252" s="81">
        <v>320000</v>
      </c>
      <c r="F252" s="81">
        <v>320000</v>
      </c>
      <c r="G252" s="86">
        <v>320000</v>
      </c>
      <c r="H252" s="46">
        <v>320000</v>
      </c>
      <c r="I252" s="47">
        <v>320000</v>
      </c>
      <c r="J252" s="47">
        <v>320000</v>
      </c>
      <c r="K252" s="47">
        <v>320000</v>
      </c>
      <c r="L252" s="47">
        <v>320000</v>
      </c>
      <c r="M252" s="47">
        <v>320000</v>
      </c>
    </row>
    <row r="253" spans="1:13" hidden="1" x14ac:dyDescent="0.25">
      <c r="A253" s="13" t="s">
        <v>43</v>
      </c>
      <c r="B253" s="63"/>
      <c r="C253" s="57"/>
      <c r="D253" s="58"/>
      <c r="E253" s="57"/>
      <c r="F253" s="57"/>
      <c r="G253" s="59"/>
      <c r="H253" s="42"/>
      <c r="I253" s="29"/>
      <c r="J253" s="29"/>
      <c r="K253" s="29"/>
      <c r="L253" s="29"/>
      <c r="M253" s="29"/>
    </row>
    <row r="254" spans="1:13" x14ac:dyDescent="0.25">
      <c r="A254" s="13" t="s">
        <v>72</v>
      </c>
      <c r="B254" s="64" t="str">
        <f>"Total "&amp;B250</f>
        <v>Total Investing Fund Flows</v>
      </c>
      <c r="C254" s="65">
        <f t="shared" ref="C254:M254" si="74">SUM(C251:C253)</f>
        <v>-122009918.63</v>
      </c>
      <c r="D254" s="66">
        <f t="shared" si="74"/>
        <v>-50230059.509999998</v>
      </c>
      <c r="E254" s="65">
        <f t="shared" si="74"/>
        <v>-40157994.390000001</v>
      </c>
      <c r="F254" s="65">
        <f t="shared" si="74"/>
        <v>-23305443.109999999</v>
      </c>
      <c r="G254" s="67">
        <f t="shared" si="74"/>
        <v>-14062103.939999999</v>
      </c>
      <c r="H254" s="43">
        <f t="shared" si="74"/>
        <v>-16850978.760000002</v>
      </c>
      <c r="I254" s="31">
        <f t="shared" si="74"/>
        <v>-17581069.489999998</v>
      </c>
      <c r="J254" s="31">
        <f t="shared" si="74"/>
        <v>-19620390.100000001</v>
      </c>
      <c r="K254" s="31">
        <f t="shared" si="74"/>
        <v>-23452702.620000001</v>
      </c>
      <c r="L254" s="31">
        <f t="shared" si="74"/>
        <v>-17977393.140000001</v>
      </c>
      <c r="M254" s="31">
        <f t="shared" si="74"/>
        <v>-15543319.83</v>
      </c>
    </row>
    <row r="255" spans="1:13" x14ac:dyDescent="0.25">
      <c r="A255" s="13" t="s">
        <v>45</v>
      </c>
      <c r="B255" s="75" t="s">
        <v>77</v>
      </c>
      <c r="C255" s="61"/>
      <c r="D255" s="76"/>
      <c r="E255" s="61"/>
      <c r="F255" s="61"/>
      <c r="G255" s="62"/>
      <c r="H255" s="41"/>
      <c r="I255" s="30"/>
      <c r="J255" s="30"/>
      <c r="K255" s="30"/>
      <c r="L255" s="30"/>
      <c r="M255" s="30"/>
    </row>
    <row r="256" spans="1:13" x14ac:dyDescent="0.25">
      <c r="A256" s="13" t="s">
        <v>394</v>
      </c>
      <c r="B256" s="85" t="s">
        <v>157</v>
      </c>
      <c r="C256" s="81">
        <v>-1651712</v>
      </c>
      <c r="D256" s="82">
        <v>-3079972</v>
      </c>
      <c r="E256" s="81">
        <v>-2959840</v>
      </c>
      <c r="F256" s="81">
        <v>-2827799</v>
      </c>
      <c r="G256" s="86">
        <v>-2817692</v>
      </c>
      <c r="H256" s="46">
        <v>-2594361</v>
      </c>
      <c r="I256" s="47">
        <v>-2666846</v>
      </c>
      <c r="J256" s="47">
        <v>-2738230</v>
      </c>
      <c r="K256" s="47">
        <v>-2817711</v>
      </c>
      <c r="L256" s="47">
        <v>-2900476</v>
      </c>
      <c r="M256" s="47">
        <v>-2921682</v>
      </c>
    </row>
    <row r="257" spans="1:13" x14ac:dyDescent="0.25">
      <c r="A257" s="13" t="s">
        <v>395</v>
      </c>
      <c r="B257" s="85" t="s">
        <v>158</v>
      </c>
      <c r="C257" s="81">
        <v>25480000</v>
      </c>
      <c r="D257" s="82">
        <v>2000000</v>
      </c>
      <c r="E257" s="81">
        <v>2000000</v>
      </c>
      <c r="F257" s="81">
        <v>0</v>
      </c>
      <c r="G257" s="86">
        <v>0</v>
      </c>
      <c r="H257" s="46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</row>
    <row r="258" spans="1:13" hidden="1" x14ac:dyDescent="0.25">
      <c r="A258" s="13" t="s">
        <v>69</v>
      </c>
      <c r="B258" s="63"/>
      <c r="C258" s="57"/>
      <c r="D258" s="58"/>
      <c r="E258" s="57"/>
      <c r="F258" s="57"/>
      <c r="G258" s="59"/>
      <c r="H258" s="42"/>
      <c r="I258" s="29"/>
      <c r="J258" s="29"/>
      <c r="K258" s="29"/>
      <c r="L258" s="29"/>
      <c r="M258" s="29"/>
    </row>
    <row r="259" spans="1:13" ht="15.75" thickBot="1" x14ac:dyDescent="0.3">
      <c r="A259" s="13" t="s">
        <v>43</v>
      </c>
      <c r="B259" s="68" t="str">
        <f>"Total "&amp;B255</f>
        <v>Total Financing Fund Flows</v>
      </c>
      <c r="C259" s="69">
        <f t="shared" ref="C259:M259" si="75">SUM(C256:C258)</f>
        <v>23828288</v>
      </c>
      <c r="D259" s="70">
        <f t="shared" si="75"/>
        <v>-1079972</v>
      </c>
      <c r="E259" s="69">
        <f t="shared" si="75"/>
        <v>-959840</v>
      </c>
      <c r="F259" s="69">
        <f t="shared" si="75"/>
        <v>-2827799</v>
      </c>
      <c r="G259" s="79">
        <f t="shared" si="75"/>
        <v>-2817692</v>
      </c>
      <c r="H259" s="43">
        <f t="shared" si="75"/>
        <v>-2594361</v>
      </c>
      <c r="I259" s="31">
        <f t="shared" si="75"/>
        <v>-2666846</v>
      </c>
      <c r="J259" s="31">
        <f t="shared" si="75"/>
        <v>-2738230</v>
      </c>
      <c r="K259" s="31">
        <f t="shared" si="75"/>
        <v>-2817711</v>
      </c>
      <c r="L259" s="31">
        <f t="shared" si="75"/>
        <v>-2900476</v>
      </c>
      <c r="M259" s="31">
        <f t="shared" si="75"/>
        <v>-2921682</v>
      </c>
    </row>
    <row r="260" spans="1:13" ht="15.75" thickTop="1" x14ac:dyDescent="0.25">
      <c r="A260" s="13" t="s">
        <v>72</v>
      </c>
      <c r="B260" s="94" t="s">
        <v>108</v>
      </c>
      <c r="C260" s="95">
        <f t="shared" ref="C260:M260" si="76">C243+C249+C254+C259</f>
        <v>-25272920.109999985</v>
      </c>
      <c r="D260" s="95">
        <f t="shared" si="76"/>
        <v>-21088892.739999987</v>
      </c>
      <c r="E260" s="95">
        <f t="shared" si="76"/>
        <v>-19604234.510000005</v>
      </c>
      <c r="F260" s="95">
        <f t="shared" si="76"/>
        <v>-6828547.3900000006</v>
      </c>
      <c r="G260" s="96">
        <f t="shared" si="76"/>
        <v>3171297.5700000059</v>
      </c>
      <c r="H260" s="50">
        <f t="shared" si="76"/>
        <v>1500768.0100000091</v>
      </c>
      <c r="I260" s="51">
        <f t="shared" si="76"/>
        <v>1490390.9599999897</v>
      </c>
      <c r="J260" s="51">
        <f t="shared" si="76"/>
        <v>-60684.359999991953</v>
      </c>
      <c r="K260" s="51">
        <f t="shared" si="76"/>
        <v>-3129560.1999999993</v>
      </c>
      <c r="L260" s="51">
        <f t="shared" si="76"/>
        <v>3417278.3599999845</v>
      </c>
      <c r="M260" s="51">
        <f t="shared" si="76"/>
        <v>6889525.9900000226</v>
      </c>
    </row>
    <row r="261" spans="1:13" x14ac:dyDescent="0.25">
      <c r="A261" s="13" t="s">
        <v>45</v>
      </c>
      <c r="B261" s="97" t="s">
        <v>78</v>
      </c>
      <c r="C261" s="98"/>
      <c r="D261" s="99"/>
      <c r="E261" s="98"/>
      <c r="F261" s="98"/>
      <c r="G261" s="100"/>
      <c r="H261" s="41"/>
      <c r="I261" s="30"/>
      <c r="J261" s="30"/>
      <c r="K261" s="30"/>
      <c r="L261" s="30"/>
      <c r="M261" s="30"/>
    </row>
    <row r="262" spans="1:13" x14ac:dyDescent="0.25">
      <c r="A262" s="13" t="s">
        <v>396</v>
      </c>
      <c r="B262" s="85" t="s">
        <v>159</v>
      </c>
      <c r="C262" s="81">
        <v>-1279424.8799999999</v>
      </c>
      <c r="D262" s="82">
        <v>-736689.96</v>
      </c>
      <c r="E262" s="81">
        <v>-802190</v>
      </c>
      <c r="F262" s="81">
        <v>-801690</v>
      </c>
      <c r="G262" s="86">
        <v>-737190</v>
      </c>
      <c r="H262" s="46">
        <v>-806690</v>
      </c>
      <c r="I262" s="47">
        <v>-807190</v>
      </c>
      <c r="J262" s="47">
        <v>-806690</v>
      </c>
      <c r="K262" s="47">
        <v>-737190</v>
      </c>
      <c r="L262" s="47">
        <v>-811690</v>
      </c>
      <c r="M262" s="47">
        <v>-812190</v>
      </c>
    </row>
    <row r="263" spans="1:13" x14ac:dyDescent="0.25">
      <c r="A263" s="13" t="s">
        <v>397</v>
      </c>
      <c r="B263" s="85" t="s">
        <v>160</v>
      </c>
      <c r="C263" s="81">
        <v>-3162600</v>
      </c>
      <c r="D263" s="82">
        <v>-3417500.04</v>
      </c>
      <c r="E263" s="81">
        <v>-3417500</v>
      </c>
      <c r="F263" s="81">
        <v>-3417500</v>
      </c>
      <c r="G263" s="86">
        <v>-3417500</v>
      </c>
      <c r="H263" s="46">
        <v>-3417500</v>
      </c>
      <c r="I263" s="47">
        <v>-3417500</v>
      </c>
      <c r="J263" s="47">
        <v>-3417500</v>
      </c>
      <c r="K263" s="47">
        <v>-3417500</v>
      </c>
      <c r="L263" s="47">
        <v>-3417500</v>
      </c>
      <c r="M263" s="47">
        <v>-3417500</v>
      </c>
    </row>
    <row r="264" spans="1:13" x14ac:dyDescent="0.25">
      <c r="A264" s="13" t="s">
        <v>398</v>
      </c>
      <c r="B264" s="85" t="s">
        <v>161</v>
      </c>
      <c r="C264" s="81">
        <v>-3990000</v>
      </c>
      <c r="D264" s="82">
        <v>-80000.039999999994</v>
      </c>
      <c r="E264" s="81">
        <v>-90000</v>
      </c>
      <c r="F264" s="81">
        <v>-80000</v>
      </c>
      <c r="G264" s="86">
        <v>-90000</v>
      </c>
      <c r="H264" s="46">
        <v>-80000</v>
      </c>
      <c r="I264" s="47">
        <v>-90000</v>
      </c>
      <c r="J264" s="47">
        <v>-80000</v>
      </c>
      <c r="K264" s="47">
        <v>-90000</v>
      </c>
      <c r="L264" s="47">
        <v>-80000</v>
      </c>
      <c r="M264" s="47">
        <v>-80000</v>
      </c>
    </row>
    <row r="265" spans="1:13" x14ac:dyDescent="0.25">
      <c r="A265" s="13" t="s">
        <v>399</v>
      </c>
      <c r="B265" s="85" t="s">
        <v>162</v>
      </c>
      <c r="C265" s="81">
        <v>11843595.48</v>
      </c>
      <c r="D265" s="82">
        <v>4374022.92</v>
      </c>
      <c r="E265" s="81">
        <v>963394</v>
      </c>
      <c r="F265" s="81">
        <v>468738</v>
      </c>
      <c r="G265" s="86">
        <v>594066</v>
      </c>
      <c r="H265" s="46">
        <v>469404</v>
      </c>
      <c r="I265" s="47">
        <v>464752</v>
      </c>
      <c r="J265" s="47">
        <v>470110</v>
      </c>
      <c r="K265" s="47">
        <v>675479</v>
      </c>
      <c r="L265" s="47">
        <v>465859</v>
      </c>
      <c r="M265" s="47">
        <v>466250</v>
      </c>
    </row>
    <row r="266" spans="1:13" x14ac:dyDescent="0.25">
      <c r="A266" s="13" t="s">
        <v>400</v>
      </c>
      <c r="B266" s="85" t="s">
        <v>163</v>
      </c>
      <c r="C266" s="81">
        <v>9126308.1600000001</v>
      </c>
      <c r="D266" s="82">
        <v>6207543.8399999999</v>
      </c>
      <c r="E266" s="81">
        <v>1863877</v>
      </c>
      <c r="F266" s="81">
        <v>1138877</v>
      </c>
      <c r="G266" s="86">
        <v>1323877</v>
      </c>
      <c r="H266" s="46">
        <v>833877</v>
      </c>
      <c r="I266" s="47">
        <v>823877</v>
      </c>
      <c r="J266" s="47">
        <v>1023877</v>
      </c>
      <c r="K266" s="47">
        <v>823877</v>
      </c>
      <c r="L266" s="47">
        <v>823877</v>
      </c>
      <c r="M266" s="47">
        <v>823877</v>
      </c>
    </row>
    <row r="267" spans="1:13" x14ac:dyDescent="0.25">
      <c r="A267" s="13" t="s">
        <v>401</v>
      </c>
      <c r="B267" s="85" t="s">
        <v>164</v>
      </c>
      <c r="C267" s="81">
        <v>11907736.199999999</v>
      </c>
      <c r="D267" s="82">
        <v>7537479</v>
      </c>
      <c r="E267" s="81">
        <v>2618948</v>
      </c>
      <c r="F267" s="81">
        <v>340000</v>
      </c>
      <c r="G267" s="86">
        <v>80000</v>
      </c>
      <c r="H267" s="46">
        <v>90000</v>
      </c>
      <c r="I267" s="47">
        <v>80000</v>
      </c>
      <c r="J267" s="47">
        <v>90000</v>
      </c>
      <c r="K267" s="47">
        <v>80000</v>
      </c>
      <c r="L267" s="47">
        <v>90000</v>
      </c>
      <c r="M267" s="47">
        <v>90000</v>
      </c>
    </row>
    <row r="268" spans="1:13" hidden="1" x14ac:dyDescent="0.25">
      <c r="A268" s="13" t="s">
        <v>69</v>
      </c>
      <c r="B268" s="63"/>
      <c r="C268" s="57"/>
      <c r="D268" s="58"/>
      <c r="E268" s="57"/>
      <c r="F268" s="57"/>
      <c r="G268" s="59"/>
      <c r="H268" s="42"/>
      <c r="I268" s="29"/>
      <c r="J268" s="29"/>
      <c r="K268" s="29"/>
      <c r="L268" s="29"/>
      <c r="M268" s="29"/>
    </row>
    <row r="269" spans="1:13" ht="15.75" thickBot="1" x14ac:dyDescent="0.3">
      <c r="A269" s="13" t="s">
        <v>43</v>
      </c>
      <c r="B269" s="68" t="str">
        <f>"Total "&amp;B261</f>
        <v>Total Reserve Movements</v>
      </c>
      <c r="C269" s="69">
        <f t="shared" ref="C269:M269" si="77">SUM(C262:C268)</f>
        <v>24445614.960000001</v>
      </c>
      <c r="D269" s="70">
        <f t="shared" si="77"/>
        <v>13884855.719999999</v>
      </c>
      <c r="E269" s="69">
        <f t="shared" si="77"/>
        <v>1136529</v>
      </c>
      <c r="F269" s="69">
        <f t="shared" si="77"/>
        <v>-2351575</v>
      </c>
      <c r="G269" s="71">
        <f t="shared" si="77"/>
        <v>-2246747</v>
      </c>
      <c r="H269" s="43">
        <f t="shared" si="77"/>
        <v>-2910909</v>
      </c>
      <c r="I269" s="31">
        <f t="shared" si="77"/>
        <v>-2946061</v>
      </c>
      <c r="J269" s="31">
        <f t="shared" si="77"/>
        <v>-2720203</v>
      </c>
      <c r="K269" s="31">
        <f t="shared" si="77"/>
        <v>-2665334</v>
      </c>
      <c r="L269" s="31">
        <f t="shared" si="77"/>
        <v>-2929454</v>
      </c>
      <c r="M269" s="31">
        <f t="shared" si="77"/>
        <v>-2929563</v>
      </c>
    </row>
    <row r="270" spans="1:13" ht="15.75" thickTop="1" x14ac:dyDescent="0.25">
      <c r="B270" s="77" t="s">
        <v>109</v>
      </c>
      <c r="C270" s="78">
        <f t="shared" ref="C270:M270" si="78">C260+C269</f>
        <v>-827305.14999998361</v>
      </c>
      <c r="D270" s="78">
        <f t="shared" si="78"/>
        <v>-7204037.0199999884</v>
      </c>
      <c r="E270" s="78">
        <f t="shared" si="78"/>
        <v>-18467705.510000005</v>
      </c>
      <c r="F270" s="78">
        <f t="shared" si="78"/>
        <v>-9180122.3900000006</v>
      </c>
      <c r="G270" s="78">
        <f t="shared" si="78"/>
        <v>924550.57000000589</v>
      </c>
      <c r="H270" s="50">
        <f t="shared" si="78"/>
        <v>-1410140.9899999909</v>
      </c>
      <c r="I270" s="51">
        <f t="shared" si="78"/>
        <v>-1455670.0400000103</v>
      </c>
      <c r="J270" s="51">
        <f t="shared" si="78"/>
        <v>-2780887.359999992</v>
      </c>
      <c r="K270" s="51">
        <f t="shared" si="78"/>
        <v>-5794894.1999999993</v>
      </c>
      <c r="L270" s="51">
        <f t="shared" si="78"/>
        <v>487824.3599999845</v>
      </c>
      <c r="M270" s="51">
        <f t="shared" si="78"/>
        <v>3959962.9900000226</v>
      </c>
    </row>
  </sheetData>
  <hyperlinks>
    <hyperlink ref="B12" location="'PJIN 090221 2.75pc CPI'!B12" tooltip="Click to drilldown" display="'PJIN 090221 2.75pc CPI'!B12" xr:uid="{00000000-0004-0000-0D00-000000000000}"/>
    <hyperlink ref="C12" location="'PJIN 090221 2.75pc CPI'!C12" tooltip="Click to drilldown" display="'PJIN 090221 2.75pc CPI'!C12" xr:uid="{00000000-0004-0000-0D00-000001000000}"/>
    <hyperlink ref="D12" location="'PJIN 090221 2.75pc CPI'!D12" tooltip="Click to drilldown" display="'PJIN 090221 2.75pc CPI'!D12" xr:uid="{00000000-0004-0000-0D00-000002000000}"/>
    <hyperlink ref="E12" location="'PJIN 090221 2.75pc CPI'!E12" tooltip="Click to drilldown" display="'PJIN 090221 2.75pc CPI'!E12" xr:uid="{00000000-0004-0000-0D00-000003000000}"/>
    <hyperlink ref="F12" location="'PJIN 090221 2.75pc CPI'!F12" tooltip="Click to drilldown" display="'PJIN 090221 2.75pc CPI'!F12" xr:uid="{00000000-0004-0000-0D00-000004000000}"/>
    <hyperlink ref="G12" location="'PJIN 090221 2.75pc CPI'!G12" tooltip="Click to drilldown" display="'PJIN 090221 2.75pc CPI'!G12" xr:uid="{00000000-0004-0000-0D00-000005000000}"/>
    <hyperlink ref="H12" location="'PJIN 090221 2.75pc CPI'!H12" tooltip="Click to drilldown" display="'PJIN 090221 2.75pc CPI'!H12" xr:uid="{00000000-0004-0000-0D00-000006000000}"/>
    <hyperlink ref="I12" location="'PJIN 090221 2.75pc CPI'!I12" tooltip="Click to drilldown" display="'PJIN 090221 2.75pc CPI'!I12" xr:uid="{00000000-0004-0000-0D00-000007000000}"/>
    <hyperlink ref="J12" location="'PJIN 090221 2.75pc CPI'!J12" tooltip="Click to drilldown" display="'PJIN 090221 2.75pc CPI'!J12" xr:uid="{00000000-0004-0000-0D00-000008000000}"/>
    <hyperlink ref="K12" location="'PJIN 090221 2.75pc CPI'!K12" tooltip="Click to drilldown" display="'PJIN 090221 2.75pc CPI'!K12" xr:uid="{00000000-0004-0000-0D00-000009000000}"/>
    <hyperlink ref="L12" location="'PJIN 090221 2.75pc CPI'!L12" tooltip="Click to drilldown" display="'PJIN 090221 2.75pc CPI'!L12" xr:uid="{00000000-0004-0000-0D00-00000A000000}"/>
    <hyperlink ref="M12" location="'PJIN 090221 2.75pc CPI'!M12" tooltip="Click to drilldown" display="'PJIN 090221 2.75pc CPI'!M12" xr:uid="{00000000-0004-0000-0D00-00000B000000}"/>
    <hyperlink ref="B13" location="'PJIN 090221 2.75pc CPI'!B13" tooltip="Click to drilldown" display="'PJIN 090221 2.75pc CPI'!B13" xr:uid="{00000000-0004-0000-0D00-00000C000000}"/>
    <hyperlink ref="C13" location="'PJIN 090221 2.75pc CPI'!C13" tooltip="Click to drilldown" display="'PJIN 090221 2.75pc CPI'!C13" xr:uid="{00000000-0004-0000-0D00-00000D000000}"/>
    <hyperlink ref="D13" location="'PJIN 090221 2.75pc CPI'!D13" tooltip="Click to drilldown" display="'PJIN 090221 2.75pc CPI'!D13" xr:uid="{00000000-0004-0000-0D00-00000E000000}"/>
    <hyperlink ref="E13" location="'PJIN 090221 2.75pc CPI'!E13" tooltip="Click to drilldown" display="'PJIN 090221 2.75pc CPI'!E13" xr:uid="{00000000-0004-0000-0D00-00000F000000}"/>
    <hyperlink ref="F13" location="'PJIN 090221 2.75pc CPI'!F13" tooltip="Click to drilldown" display="'PJIN 090221 2.75pc CPI'!F13" xr:uid="{00000000-0004-0000-0D00-000010000000}"/>
    <hyperlink ref="G13" location="'PJIN 090221 2.75pc CPI'!G13" tooltip="Click to drilldown" display="'PJIN 090221 2.75pc CPI'!G13" xr:uid="{00000000-0004-0000-0D00-000011000000}"/>
    <hyperlink ref="H13" location="'PJIN 090221 2.75pc CPI'!H13" tooltip="Click to drilldown" display="'PJIN 090221 2.75pc CPI'!H13" xr:uid="{00000000-0004-0000-0D00-000012000000}"/>
    <hyperlink ref="I13" location="'PJIN 090221 2.75pc CPI'!I13" tooltip="Click to drilldown" display="'PJIN 090221 2.75pc CPI'!I13" xr:uid="{00000000-0004-0000-0D00-000013000000}"/>
    <hyperlink ref="J13" location="'PJIN 090221 2.75pc CPI'!J13" tooltip="Click to drilldown" display="'PJIN 090221 2.75pc CPI'!J13" xr:uid="{00000000-0004-0000-0D00-000014000000}"/>
    <hyperlink ref="K13" location="'PJIN 090221 2.75pc CPI'!K13" tooltip="Click to drilldown" display="'PJIN 090221 2.75pc CPI'!K13" xr:uid="{00000000-0004-0000-0D00-000015000000}"/>
    <hyperlink ref="L13" location="'PJIN 090221 2.75pc CPI'!L13" tooltip="Click to drilldown" display="'PJIN 090221 2.75pc CPI'!L13" xr:uid="{00000000-0004-0000-0D00-000016000000}"/>
    <hyperlink ref="M13" location="'PJIN 090221 2.75pc CPI'!M13" tooltip="Click to drilldown" display="'PJIN 090221 2.75pc CPI'!M13" xr:uid="{00000000-0004-0000-0D00-000017000000}"/>
    <hyperlink ref="B14" location="'PJIN 090221 2.75pc CPI'!B14" tooltip="Click to drilldown" display="'PJIN 090221 2.75pc CPI'!B14" xr:uid="{00000000-0004-0000-0D00-000018000000}"/>
    <hyperlink ref="C14" location="'PJIN 090221 2.75pc CPI'!C14" tooltip="Click to drilldown" display="'PJIN 090221 2.75pc CPI'!C14" xr:uid="{00000000-0004-0000-0D00-000019000000}"/>
    <hyperlink ref="D14" location="'PJIN 090221 2.75pc CPI'!D14" tooltip="Click to drilldown" display="'PJIN 090221 2.75pc CPI'!D14" xr:uid="{00000000-0004-0000-0D00-00001A000000}"/>
    <hyperlink ref="E14" location="'PJIN 090221 2.75pc CPI'!E14" tooltip="Click to drilldown" display="'PJIN 090221 2.75pc CPI'!E14" xr:uid="{00000000-0004-0000-0D00-00001B000000}"/>
    <hyperlink ref="F14" location="'PJIN 090221 2.75pc CPI'!F14" tooltip="Click to drilldown" display="'PJIN 090221 2.75pc CPI'!F14" xr:uid="{00000000-0004-0000-0D00-00001C000000}"/>
    <hyperlink ref="G14" location="'PJIN 090221 2.75pc CPI'!G14" tooltip="Click to drilldown" display="'PJIN 090221 2.75pc CPI'!G14" xr:uid="{00000000-0004-0000-0D00-00001D000000}"/>
    <hyperlink ref="H14" location="'PJIN 090221 2.75pc CPI'!H14" tooltip="Click to drilldown" display="'PJIN 090221 2.75pc CPI'!H14" xr:uid="{00000000-0004-0000-0D00-00001E000000}"/>
    <hyperlink ref="I14" location="'PJIN 090221 2.75pc CPI'!I14" tooltip="Click to drilldown" display="'PJIN 090221 2.75pc CPI'!I14" xr:uid="{00000000-0004-0000-0D00-00001F000000}"/>
    <hyperlink ref="J14" location="'PJIN 090221 2.75pc CPI'!J14" tooltip="Click to drilldown" display="'PJIN 090221 2.75pc CPI'!J14" xr:uid="{00000000-0004-0000-0D00-000020000000}"/>
    <hyperlink ref="K14" location="'PJIN 090221 2.75pc CPI'!K14" tooltip="Click to drilldown" display="'PJIN 090221 2.75pc CPI'!K14" xr:uid="{00000000-0004-0000-0D00-000021000000}"/>
    <hyperlink ref="L14" location="'PJIN 090221 2.75pc CPI'!L14" tooltip="Click to drilldown" display="'PJIN 090221 2.75pc CPI'!L14" xr:uid="{00000000-0004-0000-0D00-000022000000}"/>
    <hyperlink ref="M14" location="'PJIN 090221 2.75pc CPI'!M14" tooltip="Click to drilldown" display="'PJIN 090221 2.75pc CPI'!M14" xr:uid="{00000000-0004-0000-0D00-000023000000}"/>
    <hyperlink ref="B15" location="'PJIN 090221 2.75pc CPI'!B15" tooltip="Click to drilldown" display="'PJIN 090221 2.75pc CPI'!B15" xr:uid="{00000000-0004-0000-0D00-000024000000}"/>
    <hyperlink ref="C15" location="'PJIN 090221 2.75pc CPI'!C15" tooltip="Click to drilldown" display="'PJIN 090221 2.75pc CPI'!C15" xr:uid="{00000000-0004-0000-0D00-000025000000}"/>
    <hyperlink ref="D15" location="'PJIN 090221 2.75pc CPI'!D15" tooltip="Click to drilldown" display="'PJIN 090221 2.75pc CPI'!D15" xr:uid="{00000000-0004-0000-0D00-000026000000}"/>
    <hyperlink ref="E15" location="'PJIN 090221 2.75pc CPI'!E15" tooltip="Click to drilldown" display="'PJIN 090221 2.75pc CPI'!E15" xr:uid="{00000000-0004-0000-0D00-000027000000}"/>
    <hyperlink ref="F15" location="'PJIN 090221 2.75pc CPI'!F15" tooltip="Click to drilldown" display="'PJIN 090221 2.75pc CPI'!F15" xr:uid="{00000000-0004-0000-0D00-000028000000}"/>
    <hyperlink ref="G15" location="'PJIN 090221 2.75pc CPI'!G15" tooltip="Click to drilldown" display="'PJIN 090221 2.75pc CPI'!G15" xr:uid="{00000000-0004-0000-0D00-000029000000}"/>
    <hyperlink ref="H15" location="'PJIN 090221 2.75pc CPI'!H15" tooltip="Click to drilldown" display="'PJIN 090221 2.75pc CPI'!H15" xr:uid="{00000000-0004-0000-0D00-00002A000000}"/>
    <hyperlink ref="I15" location="'PJIN 090221 2.75pc CPI'!I15" tooltip="Click to drilldown" display="'PJIN 090221 2.75pc CPI'!I15" xr:uid="{00000000-0004-0000-0D00-00002B000000}"/>
    <hyperlink ref="J15" location="'PJIN 090221 2.75pc CPI'!J15" tooltip="Click to drilldown" display="'PJIN 090221 2.75pc CPI'!J15" xr:uid="{00000000-0004-0000-0D00-00002C000000}"/>
    <hyperlink ref="K15" location="'PJIN 090221 2.75pc CPI'!K15" tooltip="Click to drilldown" display="'PJIN 090221 2.75pc CPI'!K15" xr:uid="{00000000-0004-0000-0D00-00002D000000}"/>
    <hyperlink ref="L15" location="'PJIN 090221 2.75pc CPI'!L15" tooltip="Click to drilldown" display="'PJIN 090221 2.75pc CPI'!L15" xr:uid="{00000000-0004-0000-0D00-00002E000000}"/>
    <hyperlink ref="M15" location="'PJIN 090221 2.75pc CPI'!M15" tooltip="Click to drilldown" display="'PJIN 090221 2.75pc CPI'!M15" xr:uid="{00000000-0004-0000-0D00-00002F000000}"/>
    <hyperlink ref="B16" location="'PJIN 090221 2.75pc CPI'!B16" tooltip="Click to drilldown" display="'PJIN 090221 2.75pc CPI'!B16" xr:uid="{00000000-0004-0000-0D00-000030000000}"/>
    <hyperlink ref="C16" location="'PJIN 090221 2.75pc CPI'!C16" tooltip="Click to drilldown" display="'PJIN 090221 2.75pc CPI'!C16" xr:uid="{00000000-0004-0000-0D00-000031000000}"/>
    <hyperlink ref="D16" location="'PJIN 090221 2.75pc CPI'!D16" tooltip="Click to drilldown" display="'PJIN 090221 2.75pc CPI'!D16" xr:uid="{00000000-0004-0000-0D00-000032000000}"/>
    <hyperlink ref="E16" location="'PJIN 090221 2.75pc CPI'!E16" tooltip="Click to drilldown" display="'PJIN 090221 2.75pc CPI'!E16" xr:uid="{00000000-0004-0000-0D00-000033000000}"/>
    <hyperlink ref="F16" location="'PJIN 090221 2.75pc CPI'!F16" tooltip="Click to drilldown" display="'PJIN 090221 2.75pc CPI'!F16" xr:uid="{00000000-0004-0000-0D00-000034000000}"/>
    <hyperlink ref="G16" location="'PJIN 090221 2.75pc CPI'!G16" tooltip="Click to drilldown" display="'PJIN 090221 2.75pc CPI'!G16" xr:uid="{00000000-0004-0000-0D00-000035000000}"/>
    <hyperlink ref="H16" location="'PJIN 090221 2.75pc CPI'!H16" tooltip="Click to drilldown" display="'PJIN 090221 2.75pc CPI'!H16" xr:uid="{00000000-0004-0000-0D00-000036000000}"/>
    <hyperlink ref="I16" location="'PJIN 090221 2.75pc CPI'!I16" tooltip="Click to drilldown" display="'PJIN 090221 2.75pc CPI'!I16" xr:uid="{00000000-0004-0000-0D00-000037000000}"/>
    <hyperlink ref="J16" location="'PJIN 090221 2.75pc CPI'!J16" tooltip="Click to drilldown" display="'PJIN 090221 2.75pc CPI'!J16" xr:uid="{00000000-0004-0000-0D00-000038000000}"/>
    <hyperlink ref="K16" location="'PJIN 090221 2.75pc CPI'!K16" tooltip="Click to drilldown" display="'PJIN 090221 2.75pc CPI'!K16" xr:uid="{00000000-0004-0000-0D00-000039000000}"/>
    <hyperlink ref="L16" location="'PJIN 090221 2.75pc CPI'!L16" tooltip="Click to drilldown" display="'PJIN 090221 2.75pc CPI'!L16" xr:uid="{00000000-0004-0000-0D00-00003A000000}"/>
    <hyperlink ref="M16" location="'PJIN 090221 2.75pc CPI'!M16" tooltip="Click to drilldown" display="'PJIN 090221 2.75pc CPI'!M16" xr:uid="{00000000-0004-0000-0D00-00003B000000}"/>
    <hyperlink ref="B17" location="'PJIN 090221 2.75pc CPI'!B17" tooltip="Click to drilldown" display="'PJIN 090221 2.75pc CPI'!B17" xr:uid="{00000000-0004-0000-0D00-00003C000000}"/>
    <hyperlink ref="C17" location="'PJIN 090221 2.75pc CPI'!C17" tooltip="Click to drilldown" display="'PJIN 090221 2.75pc CPI'!C17" xr:uid="{00000000-0004-0000-0D00-00003D000000}"/>
    <hyperlink ref="D17" location="'PJIN 090221 2.75pc CPI'!D17" tooltip="Click to drilldown" display="'PJIN 090221 2.75pc CPI'!D17" xr:uid="{00000000-0004-0000-0D00-00003E000000}"/>
    <hyperlink ref="E17" location="'PJIN 090221 2.75pc CPI'!E17" tooltip="Click to drilldown" display="'PJIN 090221 2.75pc CPI'!E17" xr:uid="{00000000-0004-0000-0D00-00003F000000}"/>
    <hyperlink ref="F17" location="'PJIN 090221 2.75pc CPI'!F17" tooltip="Click to drilldown" display="'PJIN 090221 2.75pc CPI'!F17" xr:uid="{00000000-0004-0000-0D00-000040000000}"/>
    <hyperlink ref="G17" location="'PJIN 090221 2.75pc CPI'!G17" tooltip="Click to drilldown" display="'PJIN 090221 2.75pc CPI'!G17" xr:uid="{00000000-0004-0000-0D00-000041000000}"/>
    <hyperlink ref="H17" location="'PJIN 090221 2.75pc CPI'!H17" tooltip="Click to drilldown" display="'PJIN 090221 2.75pc CPI'!H17" xr:uid="{00000000-0004-0000-0D00-000042000000}"/>
    <hyperlink ref="I17" location="'PJIN 090221 2.75pc CPI'!I17" tooltip="Click to drilldown" display="'PJIN 090221 2.75pc CPI'!I17" xr:uid="{00000000-0004-0000-0D00-000043000000}"/>
    <hyperlink ref="J17" location="'PJIN 090221 2.75pc CPI'!J17" tooltip="Click to drilldown" display="'PJIN 090221 2.75pc CPI'!J17" xr:uid="{00000000-0004-0000-0D00-000044000000}"/>
    <hyperlink ref="K17" location="'PJIN 090221 2.75pc CPI'!K17" tooltip="Click to drilldown" display="'PJIN 090221 2.75pc CPI'!K17" xr:uid="{00000000-0004-0000-0D00-000045000000}"/>
    <hyperlink ref="L17" location="'PJIN 090221 2.75pc CPI'!L17" tooltip="Click to drilldown" display="'PJIN 090221 2.75pc CPI'!L17" xr:uid="{00000000-0004-0000-0D00-000046000000}"/>
    <hyperlink ref="M17" location="'PJIN 090221 2.75pc CPI'!M17" tooltip="Click to drilldown" display="'PJIN 090221 2.75pc CPI'!M17" xr:uid="{00000000-0004-0000-0D00-000047000000}"/>
    <hyperlink ref="B21" location="'PJIN 090221 2.75pc CPI'!B21" tooltip="Click to drilldown" display="'PJIN 090221 2.75pc CPI'!B21" xr:uid="{00000000-0004-0000-0D00-000048000000}"/>
    <hyperlink ref="C21" location="'PJIN 090221 2.75pc CPI'!C21" tooltip="Click to drilldown" display="'PJIN 090221 2.75pc CPI'!C21" xr:uid="{00000000-0004-0000-0D00-000049000000}"/>
    <hyperlink ref="D21" location="'PJIN 090221 2.75pc CPI'!D21" tooltip="Click to drilldown" display="'PJIN 090221 2.75pc CPI'!D21" xr:uid="{00000000-0004-0000-0D00-00004A000000}"/>
    <hyperlink ref="E21" location="'PJIN 090221 2.75pc CPI'!E21" tooltip="Click to drilldown" display="'PJIN 090221 2.75pc CPI'!E21" xr:uid="{00000000-0004-0000-0D00-00004B000000}"/>
    <hyperlink ref="F21" location="'PJIN 090221 2.75pc CPI'!F21" tooltip="Click to drilldown" display="'PJIN 090221 2.75pc CPI'!F21" xr:uid="{00000000-0004-0000-0D00-00004C000000}"/>
    <hyperlink ref="G21" location="'PJIN 090221 2.75pc CPI'!G21" tooltip="Click to drilldown" display="'PJIN 090221 2.75pc CPI'!G21" xr:uid="{00000000-0004-0000-0D00-00004D000000}"/>
    <hyperlink ref="H21" location="'PJIN 090221 2.75pc CPI'!H21" tooltip="Click to drilldown" display="'PJIN 090221 2.75pc CPI'!H21" xr:uid="{00000000-0004-0000-0D00-00004E000000}"/>
    <hyperlink ref="I21" location="'PJIN 090221 2.75pc CPI'!I21" tooltip="Click to drilldown" display="'PJIN 090221 2.75pc CPI'!I21" xr:uid="{00000000-0004-0000-0D00-00004F000000}"/>
    <hyperlink ref="J21" location="'PJIN 090221 2.75pc CPI'!J21" tooltip="Click to drilldown" display="'PJIN 090221 2.75pc CPI'!J21" xr:uid="{00000000-0004-0000-0D00-000050000000}"/>
    <hyperlink ref="K21" location="'PJIN 090221 2.75pc CPI'!K21" tooltip="Click to drilldown" display="'PJIN 090221 2.75pc CPI'!K21" xr:uid="{00000000-0004-0000-0D00-000051000000}"/>
    <hyperlink ref="L21" location="'PJIN 090221 2.75pc CPI'!L21" tooltip="Click to drilldown" display="'PJIN 090221 2.75pc CPI'!L21" xr:uid="{00000000-0004-0000-0D00-000052000000}"/>
    <hyperlink ref="M21" location="'PJIN 090221 2.75pc CPI'!M21" tooltip="Click to drilldown" display="'PJIN 090221 2.75pc CPI'!M21" xr:uid="{00000000-0004-0000-0D00-000053000000}"/>
    <hyperlink ref="B22" location="'PJIN 090221 2.75pc CPI'!B22" tooltip="Click to drilldown" display="'PJIN 090221 2.75pc CPI'!B22" xr:uid="{00000000-0004-0000-0D00-000054000000}"/>
    <hyperlink ref="C22" location="'PJIN 090221 2.75pc CPI'!C22" tooltip="Click to drilldown" display="'PJIN 090221 2.75pc CPI'!C22" xr:uid="{00000000-0004-0000-0D00-000055000000}"/>
    <hyperlink ref="D22" location="'PJIN 090221 2.75pc CPI'!D22" tooltip="Click to drilldown" display="'PJIN 090221 2.75pc CPI'!D22" xr:uid="{00000000-0004-0000-0D00-000056000000}"/>
    <hyperlink ref="E22" location="'PJIN 090221 2.75pc CPI'!E22" tooltip="Click to drilldown" display="'PJIN 090221 2.75pc CPI'!E22" xr:uid="{00000000-0004-0000-0D00-000057000000}"/>
    <hyperlink ref="F22" location="'PJIN 090221 2.75pc CPI'!F22" tooltip="Click to drilldown" display="'PJIN 090221 2.75pc CPI'!F22" xr:uid="{00000000-0004-0000-0D00-000058000000}"/>
    <hyperlink ref="G22" location="'PJIN 090221 2.75pc CPI'!G22" tooltip="Click to drilldown" display="'PJIN 090221 2.75pc CPI'!G22" xr:uid="{00000000-0004-0000-0D00-000059000000}"/>
    <hyperlink ref="H22" location="'PJIN 090221 2.75pc CPI'!H22" tooltip="Click to drilldown" display="'PJIN 090221 2.75pc CPI'!H22" xr:uid="{00000000-0004-0000-0D00-00005A000000}"/>
    <hyperlink ref="I22" location="'PJIN 090221 2.75pc CPI'!I22" tooltip="Click to drilldown" display="'PJIN 090221 2.75pc CPI'!I22" xr:uid="{00000000-0004-0000-0D00-00005B000000}"/>
    <hyperlink ref="J22" location="'PJIN 090221 2.75pc CPI'!J22" tooltip="Click to drilldown" display="'PJIN 090221 2.75pc CPI'!J22" xr:uid="{00000000-0004-0000-0D00-00005C000000}"/>
    <hyperlink ref="K22" location="'PJIN 090221 2.75pc CPI'!K22" tooltip="Click to drilldown" display="'PJIN 090221 2.75pc CPI'!K22" xr:uid="{00000000-0004-0000-0D00-00005D000000}"/>
    <hyperlink ref="L22" location="'PJIN 090221 2.75pc CPI'!L22" tooltip="Click to drilldown" display="'PJIN 090221 2.75pc CPI'!L22" xr:uid="{00000000-0004-0000-0D00-00005E000000}"/>
    <hyperlink ref="M22" location="'PJIN 090221 2.75pc CPI'!M22" tooltip="Click to drilldown" display="'PJIN 090221 2.75pc CPI'!M22" xr:uid="{00000000-0004-0000-0D00-00005F000000}"/>
    <hyperlink ref="B23" location="'PJIN 090221 2.75pc CPI'!B23" tooltip="Click to drilldown" display="'PJIN 090221 2.75pc CPI'!B23" xr:uid="{00000000-0004-0000-0D00-000060000000}"/>
    <hyperlink ref="C23" location="'PJIN 090221 2.75pc CPI'!C23" tooltip="Click to drilldown" display="'PJIN 090221 2.75pc CPI'!C23" xr:uid="{00000000-0004-0000-0D00-000061000000}"/>
    <hyperlink ref="D23" location="'PJIN 090221 2.75pc CPI'!D23" tooltip="Click to drilldown" display="'PJIN 090221 2.75pc CPI'!D23" xr:uid="{00000000-0004-0000-0D00-000062000000}"/>
    <hyperlink ref="E23" location="'PJIN 090221 2.75pc CPI'!E23" tooltip="Click to drilldown" display="'PJIN 090221 2.75pc CPI'!E23" xr:uid="{00000000-0004-0000-0D00-000063000000}"/>
    <hyperlink ref="F23" location="'PJIN 090221 2.75pc CPI'!F23" tooltip="Click to drilldown" display="'PJIN 090221 2.75pc CPI'!F23" xr:uid="{00000000-0004-0000-0D00-000064000000}"/>
    <hyperlink ref="G23" location="'PJIN 090221 2.75pc CPI'!G23" tooltip="Click to drilldown" display="'PJIN 090221 2.75pc CPI'!G23" xr:uid="{00000000-0004-0000-0D00-000065000000}"/>
    <hyperlink ref="H23" location="'PJIN 090221 2.75pc CPI'!H23" tooltip="Click to drilldown" display="'PJIN 090221 2.75pc CPI'!H23" xr:uid="{00000000-0004-0000-0D00-000066000000}"/>
    <hyperlink ref="I23" location="'PJIN 090221 2.75pc CPI'!I23" tooltip="Click to drilldown" display="'PJIN 090221 2.75pc CPI'!I23" xr:uid="{00000000-0004-0000-0D00-000067000000}"/>
    <hyperlink ref="J23" location="'PJIN 090221 2.75pc CPI'!J23" tooltip="Click to drilldown" display="'PJIN 090221 2.75pc CPI'!J23" xr:uid="{00000000-0004-0000-0D00-000068000000}"/>
    <hyperlink ref="K23" location="'PJIN 090221 2.75pc CPI'!K23" tooltip="Click to drilldown" display="'PJIN 090221 2.75pc CPI'!K23" xr:uid="{00000000-0004-0000-0D00-000069000000}"/>
    <hyperlink ref="L23" location="'PJIN 090221 2.75pc CPI'!L23" tooltip="Click to drilldown" display="'PJIN 090221 2.75pc CPI'!L23" xr:uid="{00000000-0004-0000-0D00-00006A000000}"/>
    <hyperlink ref="M23" location="'PJIN 090221 2.75pc CPI'!M23" tooltip="Click to drilldown" display="'PJIN 090221 2.75pc CPI'!M23" xr:uid="{00000000-0004-0000-0D00-00006B000000}"/>
    <hyperlink ref="B24" location="'PJIN 090221 2.75pc CPI'!B24" tooltip="Click to drilldown" display="'PJIN 090221 2.75pc CPI'!B24" xr:uid="{00000000-0004-0000-0D00-00006C000000}"/>
    <hyperlink ref="C24" location="'PJIN 090221 2.75pc CPI'!C24" tooltip="Click to drilldown" display="'PJIN 090221 2.75pc CPI'!C24" xr:uid="{00000000-0004-0000-0D00-00006D000000}"/>
    <hyperlink ref="D24" location="'PJIN 090221 2.75pc CPI'!D24" tooltip="Click to drilldown" display="'PJIN 090221 2.75pc CPI'!D24" xr:uid="{00000000-0004-0000-0D00-00006E000000}"/>
    <hyperlink ref="E24" location="'PJIN 090221 2.75pc CPI'!E24" tooltip="Click to drilldown" display="'PJIN 090221 2.75pc CPI'!E24" xr:uid="{00000000-0004-0000-0D00-00006F000000}"/>
    <hyperlink ref="F24" location="'PJIN 090221 2.75pc CPI'!F24" tooltip="Click to drilldown" display="'PJIN 090221 2.75pc CPI'!F24" xr:uid="{00000000-0004-0000-0D00-000070000000}"/>
    <hyperlink ref="G24" location="'PJIN 090221 2.75pc CPI'!G24" tooltip="Click to drilldown" display="'PJIN 090221 2.75pc CPI'!G24" xr:uid="{00000000-0004-0000-0D00-000071000000}"/>
    <hyperlink ref="H24" location="'PJIN 090221 2.75pc CPI'!H24" tooltip="Click to drilldown" display="'PJIN 090221 2.75pc CPI'!H24" xr:uid="{00000000-0004-0000-0D00-000072000000}"/>
    <hyperlink ref="I24" location="'PJIN 090221 2.75pc CPI'!I24" tooltip="Click to drilldown" display="'PJIN 090221 2.75pc CPI'!I24" xr:uid="{00000000-0004-0000-0D00-000073000000}"/>
    <hyperlink ref="J24" location="'PJIN 090221 2.75pc CPI'!J24" tooltip="Click to drilldown" display="'PJIN 090221 2.75pc CPI'!J24" xr:uid="{00000000-0004-0000-0D00-000074000000}"/>
    <hyperlink ref="K24" location="'PJIN 090221 2.75pc CPI'!K24" tooltip="Click to drilldown" display="'PJIN 090221 2.75pc CPI'!K24" xr:uid="{00000000-0004-0000-0D00-000075000000}"/>
    <hyperlink ref="L24" location="'PJIN 090221 2.75pc CPI'!L24" tooltip="Click to drilldown" display="'PJIN 090221 2.75pc CPI'!L24" xr:uid="{00000000-0004-0000-0D00-000076000000}"/>
    <hyperlink ref="M24" location="'PJIN 090221 2.75pc CPI'!M24" tooltip="Click to drilldown" display="'PJIN 090221 2.75pc CPI'!M24" xr:uid="{00000000-0004-0000-0D00-000077000000}"/>
    <hyperlink ref="B25" location="'PJIN 090221 2.75pc CPI'!B25" tooltip="Click to drilldown" display="'PJIN 090221 2.75pc CPI'!B25" xr:uid="{00000000-0004-0000-0D00-000078000000}"/>
    <hyperlink ref="C25" location="'PJIN 090221 2.75pc CPI'!C25" tooltip="Click to drilldown" display="'PJIN 090221 2.75pc CPI'!C25" xr:uid="{00000000-0004-0000-0D00-000079000000}"/>
    <hyperlink ref="D25" location="'PJIN 090221 2.75pc CPI'!D25" tooltip="Click to drilldown" display="'PJIN 090221 2.75pc CPI'!D25" xr:uid="{00000000-0004-0000-0D00-00007A000000}"/>
    <hyperlink ref="E25" location="'PJIN 090221 2.75pc CPI'!E25" tooltip="Click to drilldown" display="'PJIN 090221 2.75pc CPI'!E25" xr:uid="{00000000-0004-0000-0D00-00007B000000}"/>
    <hyperlink ref="F25" location="'PJIN 090221 2.75pc CPI'!F25" tooltip="Click to drilldown" display="'PJIN 090221 2.75pc CPI'!F25" xr:uid="{00000000-0004-0000-0D00-00007C000000}"/>
    <hyperlink ref="G25" location="'PJIN 090221 2.75pc CPI'!G25" tooltip="Click to drilldown" display="'PJIN 090221 2.75pc CPI'!G25" xr:uid="{00000000-0004-0000-0D00-00007D000000}"/>
    <hyperlink ref="H25" location="'PJIN 090221 2.75pc CPI'!H25" tooltip="Click to drilldown" display="'PJIN 090221 2.75pc CPI'!H25" xr:uid="{00000000-0004-0000-0D00-00007E000000}"/>
    <hyperlink ref="I25" location="'PJIN 090221 2.75pc CPI'!I25" tooltip="Click to drilldown" display="'PJIN 090221 2.75pc CPI'!I25" xr:uid="{00000000-0004-0000-0D00-00007F000000}"/>
    <hyperlink ref="J25" location="'PJIN 090221 2.75pc CPI'!J25" tooltip="Click to drilldown" display="'PJIN 090221 2.75pc CPI'!J25" xr:uid="{00000000-0004-0000-0D00-000080000000}"/>
    <hyperlink ref="K25" location="'PJIN 090221 2.75pc CPI'!K25" tooltip="Click to drilldown" display="'PJIN 090221 2.75pc CPI'!K25" xr:uid="{00000000-0004-0000-0D00-000081000000}"/>
    <hyperlink ref="L25" location="'PJIN 090221 2.75pc CPI'!L25" tooltip="Click to drilldown" display="'PJIN 090221 2.75pc CPI'!L25" xr:uid="{00000000-0004-0000-0D00-000082000000}"/>
    <hyperlink ref="M25" location="'PJIN 090221 2.75pc CPI'!M25" tooltip="Click to drilldown" display="'PJIN 090221 2.75pc CPI'!M25" xr:uid="{00000000-0004-0000-0D00-000083000000}"/>
    <hyperlink ref="B26" location="'PJIN 090221 2.75pc CPI'!B26" tooltip="Click to drilldown" display="'PJIN 090221 2.75pc CPI'!B26" xr:uid="{00000000-0004-0000-0D00-000084000000}"/>
    <hyperlink ref="C26" location="'PJIN 090221 2.75pc CPI'!C26" tooltip="Click to drilldown" display="'PJIN 090221 2.75pc CPI'!C26" xr:uid="{00000000-0004-0000-0D00-000085000000}"/>
    <hyperlink ref="D26" location="'PJIN 090221 2.75pc CPI'!D26" tooltip="Click to drilldown" display="'PJIN 090221 2.75pc CPI'!D26" xr:uid="{00000000-0004-0000-0D00-000086000000}"/>
    <hyperlink ref="E26" location="'PJIN 090221 2.75pc CPI'!E26" tooltip="Click to drilldown" display="'PJIN 090221 2.75pc CPI'!E26" xr:uid="{00000000-0004-0000-0D00-000087000000}"/>
    <hyperlink ref="F26" location="'PJIN 090221 2.75pc CPI'!F26" tooltip="Click to drilldown" display="'PJIN 090221 2.75pc CPI'!F26" xr:uid="{00000000-0004-0000-0D00-000088000000}"/>
    <hyperlink ref="G26" location="'PJIN 090221 2.75pc CPI'!G26" tooltip="Click to drilldown" display="'PJIN 090221 2.75pc CPI'!G26" xr:uid="{00000000-0004-0000-0D00-000089000000}"/>
    <hyperlink ref="H26" location="'PJIN 090221 2.75pc CPI'!H26" tooltip="Click to drilldown" display="'PJIN 090221 2.75pc CPI'!H26" xr:uid="{00000000-0004-0000-0D00-00008A000000}"/>
    <hyperlink ref="I26" location="'PJIN 090221 2.75pc CPI'!I26" tooltip="Click to drilldown" display="'PJIN 090221 2.75pc CPI'!I26" xr:uid="{00000000-0004-0000-0D00-00008B000000}"/>
    <hyperlink ref="J26" location="'PJIN 090221 2.75pc CPI'!J26" tooltip="Click to drilldown" display="'PJIN 090221 2.75pc CPI'!J26" xr:uid="{00000000-0004-0000-0D00-00008C000000}"/>
    <hyperlink ref="K26" location="'PJIN 090221 2.75pc CPI'!K26" tooltip="Click to drilldown" display="'PJIN 090221 2.75pc CPI'!K26" xr:uid="{00000000-0004-0000-0D00-00008D000000}"/>
    <hyperlink ref="L26" location="'PJIN 090221 2.75pc CPI'!L26" tooltip="Click to drilldown" display="'PJIN 090221 2.75pc CPI'!L26" xr:uid="{00000000-0004-0000-0D00-00008E000000}"/>
    <hyperlink ref="M26" location="'PJIN 090221 2.75pc CPI'!M26" tooltip="Click to drilldown" display="'PJIN 090221 2.75pc CPI'!M26" xr:uid="{00000000-0004-0000-0D00-00008F000000}"/>
    <hyperlink ref="B31" location="'PJIN 090221 2.75pc CPI'!B31" tooltip="Click to drilldown" display="'PJIN 090221 2.75pc CPI'!B31" xr:uid="{00000000-0004-0000-0D00-000090000000}"/>
    <hyperlink ref="C31" location="'PJIN 090221 2.75pc CPI'!C31" tooltip="Click to drilldown" display="'PJIN 090221 2.75pc CPI'!C31" xr:uid="{00000000-0004-0000-0D00-000091000000}"/>
    <hyperlink ref="D31" location="'PJIN 090221 2.75pc CPI'!D31" tooltip="Click to drilldown" display="'PJIN 090221 2.75pc CPI'!D31" xr:uid="{00000000-0004-0000-0D00-000092000000}"/>
    <hyperlink ref="E31" location="'PJIN 090221 2.75pc CPI'!E31" tooltip="Click to drilldown" display="'PJIN 090221 2.75pc CPI'!E31" xr:uid="{00000000-0004-0000-0D00-000093000000}"/>
    <hyperlink ref="F31" location="'PJIN 090221 2.75pc CPI'!F31" tooltip="Click to drilldown" display="'PJIN 090221 2.75pc CPI'!F31" xr:uid="{00000000-0004-0000-0D00-000094000000}"/>
    <hyperlink ref="G31" location="'PJIN 090221 2.75pc CPI'!G31" tooltip="Click to drilldown" display="'PJIN 090221 2.75pc CPI'!G31" xr:uid="{00000000-0004-0000-0D00-000095000000}"/>
    <hyperlink ref="H31" location="'PJIN 090221 2.75pc CPI'!H31" tooltip="Click to drilldown" display="'PJIN 090221 2.75pc CPI'!H31" xr:uid="{00000000-0004-0000-0D00-000096000000}"/>
    <hyperlink ref="I31" location="'PJIN 090221 2.75pc CPI'!I31" tooltip="Click to drilldown" display="'PJIN 090221 2.75pc CPI'!I31" xr:uid="{00000000-0004-0000-0D00-000097000000}"/>
    <hyperlink ref="J31" location="'PJIN 090221 2.75pc CPI'!J31" tooltip="Click to drilldown" display="'PJIN 090221 2.75pc CPI'!J31" xr:uid="{00000000-0004-0000-0D00-000098000000}"/>
    <hyperlink ref="K31" location="'PJIN 090221 2.75pc CPI'!K31" tooltip="Click to drilldown" display="'PJIN 090221 2.75pc CPI'!K31" xr:uid="{00000000-0004-0000-0D00-000099000000}"/>
    <hyperlink ref="L31" location="'PJIN 090221 2.75pc CPI'!L31" tooltip="Click to drilldown" display="'PJIN 090221 2.75pc CPI'!L31" xr:uid="{00000000-0004-0000-0D00-00009A000000}"/>
    <hyperlink ref="M31" location="'PJIN 090221 2.75pc CPI'!M31" tooltip="Click to drilldown" display="'PJIN 090221 2.75pc CPI'!M31" xr:uid="{00000000-0004-0000-0D00-00009B000000}"/>
    <hyperlink ref="B37" location="'PJIN 090221 2.75pc CPI'!B37" tooltip="Click to drilldown" display="'PJIN 090221 2.75pc CPI'!B37" xr:uid="{00000000-0004-0000-0D00-00009C000000}"/>
    <hyperlink ref="C37" location="'PJIN 090221 2.75pc CPI'!C37" tooltip="Click to drilldown" display="'PJIN 090221 2.75pc CPI'!C37" xr:uid="{00000000-0004-0000-0D00-00009D000000}"/>
    <hyperlink ref="D37" location="'PJIN 090221 2.75pc CPI'!D37" tooltip="Click to drilldown" display="'PJIN 090221 2.75pc CPI'!D37" xr:uid="{00000000-0004-0000-0D00-00009E000000}"/>
    <hyperlink ref="E37" location="'PJIN 090221 2.75pc CPI'!E37" tooltip="Click to drilldown" display="'PJIN 090221 2.75pc CPI'!E37" xr:uid="{00000000-0004-0000-0D00-00009F000000}"/>
    <hyperlink ref="F37" location="'PJIN 090221 2.75pc CPI'!F37" tooltip="Click to drilldown" display="'PJIN 090221 2.75pc CPI'!F37" xr:uid="{00000000-0004-0000-0D00-0000A0000000}"/>
    <hyperlink ref="G37" location="'PJIN 090221 2.75pc CPI'!G37" tooltip="Click to drilldown" display="'PJIN 090221 2.75pc CPI'!G37" xr:uid="{00000000-0004-0000-0D00-0000A1000000}"/>
    <hyperlink ref="H37" location="'PJIN 090221 2.75pc CPI'!H37" tooltip="Click to drilldown" display="'PJIN 090221 2.75pc CPI'!H37" xr:uid="{00000000-0004-0000-0D00-0000A2000000}"/>
    <hyperlink ref="I37" location="'PJIN 090221 2.75pc CPI'!I37" tooltip="Click to drilldown" display="'PJIN 090221 2.75pc CPI'!I37" xr:uid="{00000000-0004-0000-0D00-0000A3000000}"/>
    <hyperlink ref="J37" location="'PJIN 090221 2.75pc CPI'!J37" tooltip="Click to drilldown" display="'PJIN 090221 2.75pc CPI'!J37" xr:uid="{00000000-0004-0000-0D00-0000A4000000}"/>
    <hyperlink ref="K37" location="'PJIN 090221 2.75pc CPI'!K37" tooltip="Click to drilldown" display="'PJIN 090221 2.75pc CPI'!K37" xr:uid="{00000000-0004-0000-0D00-0000A5000000}"/>
    <hyperlink ref="L37" location="'PJIN 090221 2.75pc CPI'!L37" tooltip="Click to drilldown" display="'PJIN 090221 2.75pc CPI'!L37" xr:uid="{00000000-0004-0000-0D00-0000A6000000}"/>
    <hyperlink ref="M37" location="'PJIN 090221 2.75pc CPI'!M37" tooltip="Click to drilldown" display="'PJIN 090221 2.75pc CPI'!M37" xr:uid="{00000000-0004-0000-0D00-0000A7000000}"/>
    <hyperlink ref="B41" location="'PJIN 090221 2.75pc CPI'!B41" tooltip="Click to drilldown" display="'PJIN 090221 2.75pc CPI'!B41" xr:uid="{00000000-0004-0000-0D00-0000A8000000}"/>
    <hyperlink ref="C41" location="'PJIN 090221 2.75pc CPI'!C41" tooltip="Click to drilldown" display="'PJIN 090221 2.75pc CPI'!C41" xr:uid="{00000000-0004-0000-0D00-0000A9000000}"/>
    <hyperlink ref="D41" location="'PJIN 090221 2.75pc CPI'!D41" tooltip="Click to drilldown" display="'PJIN 090221 2.75pc CPI'!D41" xr:uid="{00000000-0004-0000-0D00-0000AA000000}"/>
    <hyperlink ref="E41" location="'PJIN 090221 2.75pc CPI'!E41" tooltip="Click to drilldown" display="'PJIN 090221 2.75pc CPI'!E41" xr:uid="{00000000-0004-0000-0D00-0000AB000000}"/>
    <hyperlink ref="F41" location="'PJIN 090221 2.75pc CPI'!F41" tooltip="Click to drilldown" display="'PJIN 090221 2.75pc CPI'!F41" xr:uid="{00000000-0004-0000-0D00-0000AC000000}"/>
    <hyperlink ref="G41" location="'PJIN 090221 2.75pc CPI'!G41" tooltip="Click to drilldown" display="'PJIN 090221 2.75pc CPI'!G41" xr:uid="{00000000-0004-0000-0D00-0000AD000000}"/>
    <hyperlink ref="H41" location="'PJIN 090221 2.75pc CPI'!H41" tooltip="Click to drilldown" display="'PJIN 090221 2.75pc CPI'!H41" xr:uid="{00000000-0004-0000-0D00-0000AE000000}"/>
    <hyperlink ref="I41" location="'PJIN 090221 2.75pc CPI'!I41" tooltip="Click to drilldown" display="'PJIN 090221 2.75pc CPI'!I41" xr:uid="{00000000-0004-0000-0D00-0000AF000000}"/>
    <hyperlink ref="J41" location="'PJIN 090221 2.75pc CPI'!J41" tooltip="Click to drilldown" display="'PJIN 090221 2.75pc CPI'!J41" xr:uid="{00000000-0004-0000-0D00-0000B0000000}"/>
    <hyperlink ref="K41" location="'PJIN 090221 2.75pc CPI'!K41" tooltip="Click to drilldown" display="'PJIN 090221 2.75pc CPI'!K41" xr:uid="{00000000-0004-0000-0D00-0000B1000000}"/>
    <hyperlink ref="L41" location="'PJIN 090221 2.75pc CPI'!L41" tooltip="Click to drilldown" display="'PJIN 090221 2.75pc CPI'!L41" xr:uid="{00000000-0004-0000-0D00-0000B2000000}"/>
    <hyperlink ref="M41" location="'PJIN 090221 2.75pc CPI'!M41" tooltip="Click to drilldown" display="'PJIN 090221 2.75pc CPI'!M41" xr:uid="{00000000-0004-0000-0D00-0000B3000000}"/>
    <hyperlink ref="B42" location="'PJIN 090221 2.75pc CPI'!B42" tooltip="Click to drilldown" display="'PJIN 090221 2.75pc CPI'!B42" xr:uid="{00000000-0004-0000-0D00-0000B4000000}"/>
    <hyperlink ref="C42" location="'PJIN 090221 2.75pc CPI'!C42" tooltip="Click to drilldown" display="'PJIN 090221 2.75pc CPI'!C42" xr:uid="{00000000-0004-0000-0D00-0000B5000000}"/>
    <hyperlink ref="D42" location="'PJIN 090221 2.75pc CPI'!D42" tooltip="Click to drilldown" display="'PJIN 090221 2.75pc CPI'!D42" xr:uid="{00000000-0004-0000-0D00-0000B6000000}"/>
    <hyperlink ref="E42" location="'PJIN 090221 2.75pc CPI'!E42" tooltip="Click to drilldown" display="'PJIN 090221 2.75pc CPI'!E42" xr:uid="{00000000-0004-0000-0D00-0000B7000000}"/>
    <hyperlink ref="F42" location="'PJIN 090221 2.75pc CPI'!F42" tooltip="Click to drilldown" display="'PJIN 090221 2.75pc CPI'!F42" xr:uid="{00000000-0004-0000-0D00-0000B8000000}"/>
    <hyperlink ref="G42" location="'PJIN 090221 2.75pc CPI'!G42" tooltip="Click to drilldown" display="'PJIN 090221 2.75pc CPI'!G42" xr:uid="{00000000-0004-0000-0D00-0000B9000000}"/>
    <hyperlink ref="H42" location="'PJIN 090221 2.75pc CPI'!H42" tooltip="Click to drilldown" display="'PJIN 090221 2.75pc CPI'!H42" xr:uid="{00000000-0004-0000-0D00-0000BA000000}"/>
    <hyperlink ref="I42" location="'PJIN 090221 2.75pc CPI'!I42" tooltip="Click to drilldown" display="'PJIN 090221 2.75pc CPI'!I42" xr:uid="{00000000-0004-0000-0D00-0000BB000000}"/>
    <hyperlink ref="J42" location="'PJIN 090221 2.75pc CPI'!J42" tooltip="Click to drilldown" display="'PJIN 090221 2.75pc CPI'!J42" xr:uid="{00000000-0004-0000-0D00-0000BC000000}"/>
    <hyperlink ref="K42" location="'PJIN 090221 2.75pc CPI'!K42" tooltip="Click to drilldown" display="'PJIN 090221 2.75pc CPI'!K42" xr:uid="{00000000-0004-0000-0D00-0000BD000000}"/>
    <hyperlink ref="L42" location="'PJIN 090221 2.75pc CPI'!L42" tooltip="Click to drilldown" display="'PJIN 090221 2.75pc CPI'!L42" xr:uid="{00000000-0004-0000-0D00-0000BE000000}"/>
    <hyperlink ref="M42" location="'PJIN 090221 2.75pc CPI'!M42" tooltip="Click to drilldown" display="'PJIN 090221 2.75pc CPI'!M42" xr:uid="{00000000-0004-0000-0D00-0000BF000000}"/>
    <hyperlink ref="B46" location="'PJIN 090221 2.75pc CPI'!B46" tooltip="Click to drilldown" display="'PJIN 090221 2.75pc CPI'!B46" xr:uid="{00000000-0004-0000-0D00-0000C0000000}"/>
    <hyperlink ref="C46" location="'PJIN 090221 2.75pc CPI'!C46" tooltip="Click to drilldown" display="'PJIN 090221 2.75pc CPI'!C46" xr:uid="{00000000-0004-0000-0D00-0000C1000000}"/>
    <hyperlink ref="D46" location="'PJIN 090221 2.75pc CPI'!D46" tooltip="Click to drilldown" display="'PJIN 090221 2.75pc CPI'!D46" xr:uid="{00000000-0004-0000-0D00-0000C2000000}"/>
    <hyperlink ref="E46" location="'PJIN 090221 2.75pc CPI'!E46" tooltip="Click to drilldown" display="'PJIN 090221 2.75pc CPI'!E46" xr:uid="{00000000-0004-0000-0D00-0000C3000000}"/>
    <hyperlink ref="F46" location="'PJIN 090221 2.75pc CPI'!F46" tooltip="Click to drilldown" display="'PJIN 090221 2.75pc CPI'!F46" xr:uid="{00000000-0004-0000-0D00-0000C4000000}"/>
    <hyperlink ref="G46" location="'PJIN 090221 2.75pc CPI'!G46" tooltip="Click to drilldown" display="'PJIN 090221 2.75pc CPI'!G46" xr:uid="{00000000-0004-0000-0D00-0000C5000000}"/>
    <hyperlink ref="H46" location="'PJIN 090221 2.75pc CPI'!H46" tooltip="Click to drilldown" display="'PJIN 090221 2.75pc CPI'!H46" xr:uid="{00000000-0004-0000-0D00-0000C6000000}"/>
    <hyperlink ref="I46" location="'PJIN 090221 2.75pc CPI'!I46" tooltip="Click to drilldown" display="'PJIN 090221 2.75pc CPI'!I46" xr:uid="{00000000-0004-0000-0D00-0000C7000000}"/>
    <hyperlink ref="J46" location="'PJIN 090221 2.75pc CPI'!J46" tooltip="Click to drilldown" display="'PJIN 090221 2.75pc CPI'!J46" xr:uid="{00000000-0004-0000-0D00-0000C8000000}"/>
    <hyperlink ref="K46" location="'PJIN 090221 2.75pc CPI'!K46" tooltip="Click to drilldown" display="'PJIN 090221 2.75pc CPI'!K46" xr:uid="{00000000-0004-0000-0D00-0000C9000000}"/>
    <hyperlink ref="L46" location="'PJIN 090221 2.75pc CPI'!L46" tooltip="Click to drilldown" display="'PJIN 090221 2.75pc CPI'!L46" xr:uid="{00000000-0004-0000-0D00-0000CA000000}"/>
    <hyperlink ref="M46" location="'PJIN 090221 2.75pc CPI'!M46" tooltip="Click to drilldown" display="'PJIN 090221 2.75pc CPI'!M46" xr:uid="{00000000-0004-0000-0D00-0000CB000000}"/>
    <hyperlink ref="B47" location="'PJIN 090221 2.75pc CPI'!B47" tooltip="Click to drilldown" display="'PJIN 090221 2.75pc CPI'!B47" xr:uid="{00000000-0004-0000-0D00-0000CC000000}"/>
    <hyperlink ref="C47" location="'PJIN 090221 2.75pc CPI'!C47" tooltip="Click to drilldown" display="'PJIN 090221 2.75pc CPI'!C47" xr:uid="{00000000-0004-0000-0D00-0000CD000000}"/>
    <hyperlink ref="D47" location="'PJIN 090221 2.75pc CPI'!D47" tooltip="Click to drilldown" display="'PJIN 090221 2.75pc CPI'!D47" xr:uid="{00000000-0004-0000-0D00-0000CE000000}"/>
    <hyperlink ref="E47" location="'PJIN 090221 2.75pc CPI'!E47" tooltip="Click to drilldown" display="'PJIN 090221 2.75pc CPI'!E47" xr:uid="{00000000-0004-0000-0D00-0000CF000000}"/>
    <hyperlink ref="F47" location="'PJIN 090221 2.75pc CPI'!F47" tooltip="Click to drilldown" display="'PJIN 090221 2.75pc CPI'!F47" xr:uid="{00000000-0004-0000-0D00-0000D0000000}"/>
    <hyperlink ref="G47" location="'PJIN 090221 2.75pc CPI'!G47" tooltip="Click to drilldown" display="'PJIN 090221 2.75pc CPI'!G47" xr:uid="{00000000-0004-0000-0D00-0000D1000000}"/>
    <hyperlink ref="H47" location="'PJIN 090221 2.75pc CPI'!H47" tooltip="Click to drilldown" display="'PJIN 090221 2.75pc CPI'!H47" xr:uid="{00000000-0004-0000-0D00-0000D2000000}"/>
    <hyperlink ref="I47" location="'PJIN 090221 2.75pc CPI'!I47" tooltip="Click to drilldown" display="'PJIN 090221 2.75pc CPI'!I47" xr:uid="{00000000-0004-0000-0D00-0000D3000000}"/>
    <hyperlink ref="J47" location="'PJIN 090221 2.75pc CPI'!J47" tooltip="Click to drilldown" display="'PJIN 090221 2.75pc CPI'!J47" xr:uid="{00000000-0004-0000-0D00-0000D4000000}"/>
    <hyperlink ref="K47" location="'PJIN 090221 2.75pc CPI'!K47" tooltip="Click to drilldown" display="'PJIN 090221 2.75pc CPI'!K47" xr:uid="{00000000-0004-0000-0D00-0000D5000000}"/>
    <hyperlink ref="L47" location="'PJIN 090221 2.75pc CPI'!L47" tooltip="Click to drilldown" display="'PJIN 090221 2.75pc CPI'!L47" xr:uid="{00000000-0004-0000-0D00-0000D6000000}"/>
    <hyperlink ref="M47" location="'PJIN 090221 2.75pc CPI'!M47" tooltip="Click to drilldown" display="'PJIN 090221 2.75pc CPI'!M47" xr:uid="{00000000-0004-0000-0D00-0000D7000000}"/>
    <hyperlink ref="B52" location="'PJIN 090221 2.75pc CPI'!B52" tooltip="Click to drilldown" display="'PJIN 090221 2.75pc CPI'!B52" xr:uid="{00000000-0004-0000-0D00-0000D8000000}"/>
    <hyperlink ref="C52" location="'PJIN 090221 2.75pc CPI'!C52" tooltip="Click to drilldown" display="'PJIN 090221 2.75pc CPI'!C52" xr:uid="{00000000-0004-0000-0D00-0000D9000000}"/>
    <hyperlink ref="D52" location="'PJIN 090221 2.75pc CPI'!D52" tooltip="Click to drilldown" display="'PJIN 090221 2.75pc CPI'!D52" xr:uid="{00000000-0004-0000-0D00-0000DA000000}"/>
    <hyperlink ref="E52" location="'PJIN 090221 2.75pc CPI'!E52" tooltip="Click to drilldown" display="'PJIN 090221 2.75pc CPI'!E52" xr:uid="{00000000-0004-0000-0D00-0000DB000000}"/>
    <hyperlink ref="F52" location="'PJIN 090221 2.75pc CPI'!F52" tooltip="Click to drilldown" display="'PJIN 090221 2.75pc CPI'!F52" xr:uid="{00000000-0004-0000-0D00-0000DC000000}"/>
    <hyperlink ref="G52" location="'PJIN 090221 2.75pc CPI'!G52" tooltip="Click to drilldown" display="'PJIN 090221 2.75pc CPI'!G52" xr:uid="{00000000-0004-0000-0D00-0000DD000000}"/>
    <hyperlink ref="H52" location="'PJIN 090221 2.75pc CPI'!H52" tooltip="Click to drilldown" display="'PJIN 090221 2.75pc CPI'!H52" xr:uid="{00000000-0004-0000-0D00-0000DE000000}"/>
    <hyperlink ref="I52" location="'PJIN 090221 2.75pc CPI'!I52" tooltip="Click to drilldown" display="'PJIN 090221 2.75pc CPI'!I52" xr:uid="{00000000-0004-0000-0D00-0000DF000000}"/>
    <hyperlink ref="J52" location="'PJIN 090221 2.75pc CPI'!J52" tooltip="Click to drilldown" display="'PJIN 090221 2.75pc CPI'!J52" xr:uid="{00000000-0004-0000-0D00-0000E0000000}"/>
    <hyperlink ref="K52" location="'PJIN 090221 2.75pc CPI'!K52" tooltip="Click to drilldown" display="'PJIN 090221 2.75pc CPI'!K52" xr:uid="{00000000-0004-0000-0D00-0000E1000000}"/>
    <hyperlink ref="L52" location="'PJIN 090221 2.75pc CPI'!L52" tooltip="Click to drilldown" display="'PJIN 090221 2.75pc CPI'!L52" xr:uid="{00000000-0004-0000-0D00-0000E2000000}"/>
    <hyperlink ref="M52" location="'PJIN 090221 2.75pc CPI'!M52" tooltip="Click to drilldown" display="'PJIN 090221 2.75pc CPI'!M52" xr:uid="{00000000-0004-0000-0D00-0000E3000000}"/>
    <hyperlink ref="B53" location="'PJIN 090221 2.75pc CPI'!B53" tooltip="Click to drilldown" display="'PJIN 090221 2.75pc CPI'!B53" xr:uid="{00000000-0004-0000-0D00-0000E4000000}"/>
    <hyperlink ref="C53" location="'PJIN 090221 2.75pc CPI'!C53" tooltip="Click to drilldown" display="'PJIN 090221 2.75pc CPI'!C53" xr:uid="{00000000-0004-0000-0D00-0000E5000000}"/>
    <hyperlink ref="D53" location="'PJIN 090221 2.75pc CPI'!D53" tooltip="Click to drilldown" display="'PJIN 090221 2.75pc CPI'!D53" xr:uid="{00000000-0004-0000-0D00-0000E6000000}"/>
    <hyperlink ref="E53" location="'PJIN 090221 2.75pc CPI'!E53" tooltip="Click to drilldown" display="'PJIN 090221 2.75pc CPI'!E53" xr:uid="{00000000-0004-0000-0D00-0000E7000000}"/>
    <hyperlink ref="F53" location="'PJIN 090221 2.75pc CPI'!F53" tooltip="Click to drilldown" display="'PJIN 090221 2.75pc CPI'!F53" xr:uid="{00000000-0004-0000-0D00-0000E8000000}"/>
    <hyperlink ref="G53" location="'PJIN 090221 2.75pc CPI'!G53" tooltip="Click to drilldown" display="'PJIN 090221 2.75pc CPI'!G53" xr:uid="{00000000-0004-0000-0D00-0000E9000000}"/>
    <hyperlink ref="H53" location="'PJIN 090221 2.75pc CPI'!H53" tooltip="Click to drilldown" display="'PJIN 090221 2.75pc CPI'!H53" xr:uid="{00000000-0004-0000-0D00-0000EA000000}"/>
    <hyperlink ref="I53" location="'PJIN 090221 2.75pc CPI'!I53" tooltip="Click to drilldown" display="'PJIN 090221 2.75pc CPI'!I53" xr:uid="{00000000-0004-0000-0D00-0000EB000000}"/>
    <hyperlink ref="J53" location="'PJIN 090221 2.75pc CPI'!J53" tooltip="Click to drilldown" display="'PJIN 090221 2.75pc CPI'!J53" xr:uid="{00000000-0004-0000-0D00-0000EC000000}"/>
    <hyperlink ref="K53" location="'PJIN 090221 2.75pc CPI'!K53" tooltip="Click to drilldown" display="'PJIN 090221 2.75pc CPI'!K53" xr:uid="{00000000-0004-0000-0D00-0000ED000000}"/>
    <hyperlink ref="L53" location="'PJIN 090221 2.75pc CPI'!L53" tooltip="Click to drilldown" display="'PJIN 090221 2.75pc CPI'!L53" xr:uid="{00000000-0004-0000-0D00-0000EE000000}"/>
    <hyperlink ref="M53" location="'PJIN 090221 2.75pc CPI'!M53" tooltip="Click to drilldown" display="'PJIN 090221 2.75pc CPI'!M53" xr:uid="{00000000-0004-0000-0D00-0000EF000000}"/>
    <hyperlink ref="B54" location="'PJIN 090221 2.75pc CPI'!B54" tooltip="Click to drilldown" display="'PJIN 090221 2.75pc CPI'!B54" xr:uid="{00000000-0004-0000-0D00-0000F0000000}"/>
    <hyperlink ref="C54" location="'PJIN 090221 2.75pc CPI'!C54" tooltip="Click to drilldown" display="'PJIN 090221 2.75pc CPI'!C54" xr:uid="{00000000-0004-0000-0D00-0000F1000000}"/>
    <hyperlink ref="D54" location="'PJIN 090221 2.75pc CPI'!D54" tooltip="Click to drilldown" display="'PJIN 090221 2.75pc CPI'!D54" xr:uid="{00000000-0004-0000-0D00-0000F2000000}"/>
    <hyperlink ref="E54" location="'PJIN 090221 2.75pc CPI'!E54" tooltip="Click to drilldown" display="'PJIN 090221 2.75pc CPI'!E54" xr:uid="{00000000-0004-0000-0D00-0000F3000000}"/>
    <hyperlink ref="F54" location="'PJIN 090221 2.75pc CPI'!F54" tooltip="Click to drilldown" display="'PJIN 090221 2.75pc CPI'!F54" xr:uid="{00000000-0004-0000-0D00-0000F4000000}"/>
    <hyperlink ref="G54" location="'PJIN 090221 2.75pc CPI'!G54" tooltip="Click to drilldown" display="'PJIN 090221 2.75pc CPI'!G54" xr:uid="{00000000-0004-0000-0D00-0000F5000000}"/>
    <hyperlink ref="H54" location="'PJIN 090221 2.75pc CPI'!H54" tooltip="Click to drilldown" display="'PJIN 090221 2.75pc CPI'!H54" xr:uid="{00000000-0004-0000-0D00-0000F6000000}"/>
    <hyperlink ref="I54" location="'PJIN 090221 2.75pc CPI'!I54" tooltip="Click to drilldown" display="'PJIN 090221 2.75pc CPI'!I54" xr:uid="{00000000-0004-0000-0D00-0000F7000000}"/>
    <hyperlink ref="J54" location="'PJIN 090221 2.75pc CPI'!J54" tooltip="Click to drilldown" display="'PJIN 090221 2.75pc CPI'!J54" xr:uid="{00000000-0004-0000-0D00-0000F8000000}"/>
    <hyperlink ref="K54" location="'PJIN 090221 2.75pc CPI'!K54" tooltip="Click to drilldown" display="'PJIN 090221 2.75pc CPI'!K54" xr:uid="{00000000-0004-0000-0D00-0000F9000000}"/>
    <hyperlink ref="L54" location="'PJIN 090221 2.75pc CPI'!L54" tooltip="Click to drilldown" display="'PJIN 090221 2.75pc CPI'!L54" xr:uid="{00000000-0004-0000-0D00-0000FA000000}"/>
    <hyperlink ref="M54" location="'PJIN 090221 2.75pc CPI'!M54" tooltip="Click to drilldown" display="'PJIN 090221 2.75pc CPI'!M54" xr:uid="{00000000-0004-0000-0D00-0000FB000000}"/>
    <hyperlink ref="B55" location="'PJIN 090221 2.75pc CPI'!B55" tooltip="Click to drilldown" display="'PJIN 090221 2.75pc CPI'!B55" xr:uid="{00000000-0004-0000-0D00-0000FC000000}"/>
    <hyperlink ref="C55" location="'PJIN 090221 2.75pc CPI'!C55" tooltip="Click to drilldown" display="'PJIN 090221 2.75pc CPI'!C55" xr:uid="{00000000-0004-0000-0D00-0000FD000000}"/>
    <hyperlink ref="D55" location="'PJIN 090221 2.75pc CPI'!D55" tooltip="Click to drilldown" display="'PJIN 090221 2.75pc CPI'!D55" xr:uid="{00000000-0004-0000-0D00-0000FE000000}"/>
    <hyperlink ref="E55" location="'PJIN 090221 2.75pc CPI'!E55" tooltip="Click to drilldown" display="'PJIN 090221 2.75pc CPI'!E55" xr:uid="{00000000-0004-0000-0D00-0000FF000000}"/>
    <hyperlink ref="F55" location="'PJIN 090221 2.75pc CPI'!F55" tooltip="Click to drilldown" display="'PJIN 090221 2.75pc CPI'!F55" xr:uid="{00000000-0004-0000-0D00-000000010000}"/>
    <hyperlink ref="G55" location="'PJIN 090221 2.75pc CPI'!G55" tooltip="Click to drilldown" display="'PJIN 090221 2.75pc CPI'!G55" xr:uid="{00000000-0004-0000-0D00-000001010000}"/>
    <hyperlink ref="H55" location="'PJIN 090221 2.75pc CPI'!H55" tooltip="Click to drilldown" display="'PJIN 090221 2.75pc CPI'!H55" xr:uid="{00000000-0004-0000-0D00-000002010000}"/>
    <hyperlink ref="I55" location="'PJIN 090221 2.75pc CPI'!I55" tooltip="Click to drilldown" display="'PJIN 090221 2.75pc CPI'!I55" xr:uid="{00000000-0004-0000-0D00-000003010000}"/>
    <hyperlink ref="J55" location="'PJIN 090221 2.75pc CPI'!J55" tooltip="Click to drilldown" display="'PJIN 090221 2.75pc CPI'!J55" xr:uid="{00000000-0004-0000-0D00-000004010000}"/>
    <hyperlink ref="K55" location="'PJIN 090221 2.75pc CPI'!K55" tooltip="Click to drilldown" display="'PJIN 090221 2.75pc CPI'!K55" xr:uid="{00000000-0004-0000-0D00-000005010000}"/>
    <hyperlink ref="L55" location="'PJIN 090221 2.75pc CPI'!L55" tooltip="Click to drilldown" display="'PJIN 090221 2.75pc CPI'!L55" xr:uid="{00000000-0004-0000-0D00-000006010000}"/>
    <hyperlink ref="M55" location="'PJIN 090221 2.75pc CPI'!M55" tooltip="Click to drilldown" display="'PJIN 090221 2.75pc CPI'!M55" xr:uid="{00000000-0004-0000-0D00-000007010000}"/>
    <hyperlink ref="B56" location="'PJIN 090221 2.75pc CPI'!B56" tooltip="Click to drilldown" display="'PJIN 090221 2.75pc CPI'!B56" xr:uid="{00000000-0004-0000-0D00-000008010000}"/>
    <hyperlink ref="C56" location="'PJIN 090221 2.75pc CPI'!C56" tooltip="Click to drilldown" display="'PJIN 090221 2.75pc CPI'!C56" xr:uid="{00000000-0004-0000-0D00-000009010000}"/>
    <hyperlink ref="D56" location="'PJIN 090221 2.75pc CPI'!D56" tooltip="Click to drilldown" display="'PJIN 090221 2.75pc CPI'!D56" xr:uid="{00000000-0004-0000-0D00-00000A010000}"/>
    <hyperlink ref="E56" location="'PJIN 090221 2.75pc CPI'!E56" tooltip="Click to drilldown" display="'PJIN 090221 2.75pc CPI'!E56" xr:uid="{00000000-0004-0000-0D00-00000B010000}"/>
    <hyperlink ref="F56" location="'PJIN 090221 2.75pc CPI'!F56" tooltip="Click to drilldown" display="'PJIN 090221 2.75pc CPI'!F56" xr:uid="{00000000-0004-0000-0D00-00000C010000}"/>
    <hyperlink ref="G56" location="'PJIN 090221 2.75pc CPI'!G56" tooltip="Click to drilldown" display="'PJIN 090221 2.75pc CPI'!G56" xr:uid="{00000000-0004-0000-0D00-00000D010000}"/>
    <hyperlink ref="H56" location="'PJIN 090221 2.75pc CPI'!H56" tooltip="Click to drilldown" display="'PJIN 090221 2.75pc CPI'!H56" xr:uid="{00000000-0004-0000-0D00-00000E010000}"/>
    <hyperlink ref="I56" location="'PJIN 090221 2.75pc CPI'!I56" tooltip="Click to drilldown" display="'PJIN 090221 2.75pc CPI'!I56" xr:uid="{00000000-0004-0000-0D00-00000F010000}"/>
    <hyperlink ref="J56" location="'PJIN 090221 2.75pc CPI'!J56" tooltip="Click to drilldown" display="'PJIN 090221 2.75pc CPI'!J56" xr:uid="{00000000-0004-0000-0D00-000010010000}"/>
    <hyperlink ref="K56" location="'PJIN 090221 2.75pc CPI'!K56" tooltip="Click to drilldown" display="'PJIN 090221 2.75pc CPI'!K56" xr:uid="{00000000-0004-0000-0D00-000011010000}"/>
    <hyperlink ref="L56" location="'PJIN 090221 2.75pc CPI'!L56" tooltip="Click to drilldown" display="'PJIN 090221 2.75pc CPI'!L56" xr:uid="{00000000-0004-0000-0D00-000012010000}"/>
    <hyperlink ref="M56" location="'PJIN 090221 2.75pc CPI'!M56" tooltip="Click to drilldown" display="'PJIN 090221 2.75pc CPI'!M56" xr:uid="{00000000-0004-0000-0D00-000013010000}"/>
    <hyperlink ref="B57" location="'PJIN 090221 2.75pc CPI'!B57" tooltip="Click to drilldown" display="'PJIN 090221 2.75pc CPI'!B57" xr:uid="{00000000-0004-0000-0D00-000014010000}"/>
    <hyperlink ref="C57" location="'PJIN 090221 2.75pc CPI'!C57" tooltip="Click to drilldown" display="'PJIN 090221 2.75pc CPI'!C57" xr:uid="{00000000-0004-0000-0D00-000015010000}"/>
    <hyperlink ref="D57" location="'PJIN 090221 2.75pc CPI'!D57" tooltip="Click to drilldown" display="'PJIN 090221 2.75pc CPI'!D57" xr:uid="{00000000-0004-0000-0D00-000016010000}"/>
    <hyperlink ref="E57" location="'PJIN 090221 2.75pc CPI'!E57" tooltip="Click to drilldown" display="'PJIN 090221 2.75pc CPI'!E57" xr:uid="{00000000-0004-0000-0D00-000017010000}"/>
    <hyperlink ref="F57" location="'PJIN 090221 2.75pc CPI'!F57" tooltip="Click to drilldown" display="'PJIN 090221 2.75pc CPI'!F57" xr:uid="{00000000-0004-0000-0D00-000018010000}"/>
    <hyperlink ref="G57" location="'PJIN 090221 2.75pc CPI'!G57" tooltip="Click to drilldown" display="'PJIN 090221 2.75pc CPI'!G57" xr:uid="{00000000-0004-0000-0D00-000019010000}"/>
    <hyperlink ref="H57" location="'PJIN 090221 2.75pc CPI'!H57" tooltip="Click to drilldown" display="'PJIN 090221 2.75pc CPI'!H57" xr:uid="{00000000-0004-0000-0D00-00001A010000}"/>
    <hyperlink ref="I57" location="'PJIN 090221 2.75pc CPI'!I57" tooltip="Click to drilldown" display="'PJIN 090221 2.75pc CPI'!I57" xr:uid="{00000000-0004-0000-0D00-00001B010000}"/>
    <hyperlink ref="J57" location="'PJIN 090221 2.75pc CPI'!J57" tooltip="Click to drilldown" display="'PJIN 090221 2.75pc CPI'!J57" xr:uid="{00000000-0004-0000-0D00-00001C010000}"/>
    <hyperlink ref="K57" location="'PJIN 090221 2.75pc CPI'!K57" tooltip="Click to drilldown" display="'PJIN 090221 2.75pc CPI'!K57" xr:uid="{00000000-0004-0000-0D00-00001D010000}"/>
    <hyperlink ref="L57" location="'PJIN 090221 2.75pc CPI'!L57" tooltip="Click to drilldown" display="'PJIN 090221 2.75pc CPI'!L57" xr:uid="{00000000-0004-0000-0D00-00001E010000}"/>
    <hyperlink ref="M57" location="'PJIN 090221 2.75pc CPI'!M57" tooltip="Click to drilldown" display="'PJIN 090221 2.75pc CPI'!M57" xr:uid="{00000000-0004-0000-0D00-00001F010000}"/>
    <hyperlink ref="B69" location="'PJIN 090221 2.75pc CPI'!B69" tooltip="Click to drilldown" display="'PJIN 090221 2.75pc CPI'!B69" xr:uid="{00000000-0004-0000-0D00-000020010000}"/>
    <hyperlink ref="C69" location="'PJIN 090221 2.75pc CPI'!C69" tooltip="Click to drilldown" display="'PJIN 090221 2.75pc CPI'!C69" xr:uid="{00000000-0004-0000-0D00-000021010000}"/>
    <hyperlink ref="D69" location="'PJIN 090221 2.75pc CPI'!D69" tooltip="Click to drilldown" display="'PJIN 090221 2.75pc CPI'!D69" xr:uid="{00000000-0004-0000-0D00-000022010000}"/>
    <hyperlink ref="E69" location="'PJIN 090221 2.75pc CPI'!E69" tooltip="Click to drilldown" display="'PJIN 090221 2.75pc CPI'!E69" xr:uid="{00000000-0004-0000-0D00-000023010000}"/>
    <hyperlink ref="F69" location="'PJIN 090221 2.75pc CPI'!F69" tooltip="Click to drilldown" display="'PJIN 090221 2.75pc CPI'!F69" xr:uid="{00000000-0004-0000-0D00-000024010000}"/>
    <hyperlink ref="G69" location="'PJIN 090221 2.75pc CPI'!G69" tooltip="Click to drilldown" display="'PJIN 090221 2.75pc CPI'!G69" xr:uid="{00000000-0004-0000-0D00-000025010000}"/>
    <hyperlink ref="H69" location="'PJIN 090221 2.75pc CPI'!H69" tooltip="Click to drilldown" display="'PJIN 090221 2.75pc CPI'!H69" xr:uid="{00000000-0004-0000-0D00-000026010000}"/>
    <hyperlink ref="I69" location="'PJIN 090221 2.75pc CPI'!I69" tooltip="Click to drilldown" display="'PJIN 090221 2.75pc CPI'!I69" xr:uid="{00000000-0004-0000-0D00-000027010000}"/>
    <hyperlink ref="J69" location="'PJIN 090221 2.75pc CPI'!J69" tooltip="Click to drilldown" display="'PJIN 090221 2.75pc CPI'!J69" xr:uid="{00000000-0004-0000-0D00-000028010000}"/>
    <hyperlink ref="K69" location="'PJIN 090221 2.75pc CPI'!K69" tooltip="Click to drilldown" display="'PJIN 090221 2.75pc CPI'!K69" xr:uid="{00000000-0004-0000-0D00-000029010000}"/>
    <hyperlink ref="L69" location="'PJIN 090221 2.75pc CPI'!L69" tooltip="Click to drilldown" display="'PJIN 090221 2.75pc CPI'!L69" xr:uid="{00000000-0004-0000-0D00-00002A010000}"/>
    <hyperlink ref="M69" location="'PJIN 090221 2.75pc CPI'!M69" tooltip="Click to drilldown" display="'PJIN 090221 2.75pc CPI'!M69" xr:uid="{00000000-0004-0000-0D00-00002B010000}"/>
    <hyperlink ref="B70" location="'PJIN 090221 2.75pc CPI'!B70" tooltip="Click to drilldown" display="'PJIN 090221 2.75pc CPI'!B70" xr:uid="{00000000-0004-0000-0D00-00002C010000}"/>
    <hyperlink ref="C70" location="'PJIN 090221 2.75pc CPI'!C70" tooltip="Click to drilldown" display="'PJIN 090221 2.75pc CPI'!C70" xr:uid="{00000000-0004-0000-0D00-00002D010000}"/>
    <hyperlink ref="D70" location="'PJIN 090221 2.75pc CPI'!D70" tooltip="Click to drilldown" display="'PJIN 090221 2.75pc CPI'!D70" xr:uid="{00000000-0004-0000-0D00-00002E010000}"/>
    <hyperlink ref="E70" location="'PJIN 090221 2.75pc CPI'!E70" tooltip="Click to drilldown" display="'PJIN 090221 2.75pc CPI'!E70" xr:uid="{00000000-0004-0000-0D00-00002F010000}"/>
    <hyperlink ref="F70" location="'PJIN 090221 2.75pc CPI'!F70" tooltip="Click to drilldown" display="'PJIN 090221 2.75pc CPI'!F70" xr:uid="{00000000-0004-0000-0D00-000030010000}"/>
    <hyperlink ref="G70" location="'PJIN 090221 2.75pc CPI'!G70" tooltip="Click to drilldown" display="'PJIN 090221 2.75pc CPI'!G70" xr:uid="{00000000-0004-0000-0D00-000031010000}"/>
    <hyperlink ref="H70" location="'PJIN 090221 2.75pc CPI'!H70" tooltip="Click to drilldown" display="'PJIN 090221 2.75pc CPI'!H70" xr:uid="{00000000-0004-0000-0D00-000032010000}"/>
    <hyperlink ref="I70" location="'PJIN 090221 2.75pc CPI'!I70" tooltip="Click to drilldown" display="'PJIN 090221 2.75pc CPI'!I70" xr:uid="{00000000-0004-0000-0D00-000033010000}"/>
    <hyperlink ref="J70" location="'PJIN 090221 2.75pc CPI'!J70" tooltip="Click to drilldown" display="'PJIN 090221 2.75pc CPI'!J70" xr:uid="{00000000-0004-0000-0D00-000034010000}"/>
    <hyperlink ref="K70" location="'PJIN 090221 2.75pc CPI'!K70" tooltip="Click to drilldown" display="'PJIN 090221 2.75pc CPI'!K70" xr:uid="{00000000-0004-0000-0D00-000035010000}"/>
    <hyperlink ref="L70" location="'PJIN 090221 2.75pc CPI'!L70" tooltip="Click to drilldown" display="'PJIN 090221 2.75pc CPI'!L70" xr:uid="{00000000-0004-0000-0D00-000036010000}"/>
    <hyperlink ref="M70" location="'PJIN 090221 2.75pc CPI'!M70" tooltip="Click to drilldown" display="'PJIN 090221 2.75pc CPI'!M70" xr:uid="{00000000-0004-0000-0D00-000037010000}"/>
    <hyperlink ref="B71" location="'PJIN 090221 2.75pc CPI'!B71" tooltip="Click to drilldown" display="'PJIN 090221 2.75pc CPI'!B71" xr:uid="{00000000-0004-0000-0D00-000038010000}"/>
    <hyperlink ref="C71" location="'PJIN 090221 2.75pc CPI'!C71" tooltip="Click to drilldown" display="'PJIN 090221 2.75pc CPI'!C71" xr:uid="{00000000-0004-0000-0D00-000039010000}"/>
    <hyperlink ref="D71" location="'PJIN 090221 2.75pc CPI'!D71" tooltip="Click to drilldown" display="'PJIN 090221 2.75pc CPI'!D71" xr:uid="{00000000-0004-0000-0D00-00003A010000}"/>
    <hyperlink ref="E71" location="'PJIN 090221 2.75pc CPI'!E71" tooltip="Click to drilldown" display="'PJIN 090221 2.75pc CPI'!E71" xr:uid="{00000000-0004-0000-0D00-00003B010000}"/>
    <hyperlink ref="F71" location="'PJIN 090221 2.75pc CPI'!F71" tooltip="Click to drilldown" display="'PJIN 090221 2.75pc CPI'!F71" xr:uid="{00000000-0004-0000-0D00-00003C010000}"/>
    <hyperlink ref="G71" location="'PJIN 090221 2.75pc CPI'!G71" tooltip="Click to drilldown" display="'PJIN 090221 2.75pc CPI'!G71" xr:uid="{00000000-0004-0000-0D00-00003D010000}"/>
    <hyperlink ref="H71" location="'PJIN 090221 2.75pc CPI'!H71" tooltip="Click to drilldown" display="'PJIN 090221 2.75pc CPI'!H71" xr:uid="{00000000-0004-0000-0D00-00003E010000}"/>
    <hyperlink ref="I71" location="'PJIN 090221 2.75pc CPI'!I71" tooltip="Click to drilldown" display="'PJIN 090221 2.75pc CPI'!I71" xr:uid="{00000000-0004-0000-0D00-00003F010000}"/>
    <hyperlink ref="J71" location="'PJIN 090221 2.75pc CPI'!J71" tooltip="Click to drilldown" display="'PJIN 090221 2.75pc CPI'!J71" xr:uid="{00000000-0004-0000-0D00-000040010000}"/>
    <hyperlink ref="K71" location="'PJIN 090221 2.75pc CPI'!K71" tooltip="Click to drilldown" display="'PJIN 090221 2.75pc CPI'!K71" xr:uid="{00000000-0004-0000-0D00-000041010000}"/>
    <hyperlink ref="L71" location="'PJIN 090221 2.75pc CPI'!L71" tooltip="Click to drilldown" display="'PJIN 090221 2.75pc CPI'!L71" xr:uid="{00000000-0004-0000-0D00-000042010000}"/>
    <hyperlink ref="M71" location="'PJIN 090221 2.75pc CPI'!M71" tooltip="Click to drilldown" display="'PJIN 090221 2.75pc CPI'!M71" xr:uid="{00000000-0004-0000-0D00-000043010000}"/>
    <hyperlink ref="B72" location="'PJIN 090221 2.75pc CPI'!B72" tooltip="Click to drilldown" display="'PJIN 090221 2.75pc CPI'!B72" xr:uid="{00000000-0004-0000-0D00-000044010000}"/>
    <hyperlink ref="C72" location="'PJIN 090221 2.75pc CPI'!C72" tooltip="Click to drilldown" display="'PJIN 090221 2.75pc CPI'!C72" xr:uid="{00000000-0004-0000-0D00-000045010000}"/>
    <hyperlink ref="D72" location="'PJIN 090221 2.75pc CPI'!D72" tooltip="Click to drilldown" display="'PJIN 090221 2.75pc CPI'!D72" xr:uid="{00000000-0004-0000-0D00-000046010000}"/>
    <hyperlink ref="E72" location="'PJIN 090221 2.75pc CPI'!E72" tooltip="Click to drilldown" display="'PJIN 090221 2.75pc CPI'!E72" xr:uid="{00000000-0004-0000-0D00-000047010000}"/>
    <hyperlink ref="F72" location="'PJIN 090221 2.75pc CPI'!F72" tooltip="Click to drilldown" display="'PJIN 090221 2.75pc CPI'!F72" xr:uid="{00000000-0004-0000-0D00-000048010000}"/>
    <hyperlink ref="G72" location="'PJIN 090221 2.75pc CPI'!G72" tooltip="Click to drilldown" display="'PJIN 090221 2.75pc CPI'!G72" xr:uid="{00000000-0004-0000-0D00-000049010000}"/>
    <hyperlink ref="H72" location="'PJIN 090221 2.75pc CPI'!H72" tooltip="Click to drilldown" display="'PJIN 090221 2.75pc CPI'!H72" xr:uid="{00000000-0004-0000-0D00-00004A010000}"/>
    <hyperlink ref="I72" location="'PJIN 090221 2.75pc CPI'!I72" tooltip="Click to drilldown" display="'PJIN 090221 2.75pc CPI'!I72" xr:uid="{00000000-0004-0000-0D00-00004B010000}"/>
    <hyperlink ref="J72" location="'PJIN 090221 2.75pc CPI'!J72" tooltip="Click to drilldown" display="'PJIN 090221 2.75pc CPI'!J72" xr:uid="{00000000-0004-0000-0D00-00004C010000}"/>
    <hyperlink ref="K72" location="'PJIN 090221 2.75pc CPI'!K72" tooltip="Click to drilldown" display="'PJIN 090221 2.75pc CPI'!K72" xr:uid="{00000000-0004-0000-0D00-00004D010000}"/>
    <hyperlink ref="L72" location="'PJIN 090221 2.75pc CPI'!L72" tooltip="Click to drilldown" display="'PJIN 090221 2.75pc CPI'!L72" xr:uid="{00000000-0004-0000-0D00-00004E010000}"/>
    <hyperlink ref="M72" location="'PJIN 090221 2.75pc CPI'!M72" tooltip="Click to drilldown" display="'PJIN 090221 2.75pc CPI'!M72" xr:uid="{00000000-0004-0000-0D00-00004F010000}"/>
    <hyperlink ref="B73" location="'PJIN 090221 2.75pc CPI'!B73" tooltip="Click to drilldown" display="'PJIN 090221 2.75pc CPI'!B73" xr:uid="{00000000-0004-0000-0D00-000050010000}"/>
    <hyperlink ref="C73" location="'PJIN 090221 2.75pc CPI'!C73" tooltip="Click to drilldown" display="'PJIN 090221 2.75pc CPI'!C73" xr:uid="{00000000-0004-0000-0D00-000051010000}"/>
    <hyperlink ref="D73" location="'PJIN 090221 2.75pc CPI'!D73" tooltip="Click to drilldown" display="'PJIN 090221 2.75pc CPI'!D73" xr:uid="{00000000-0004-0000-0D00-000052010000}"/>
    <hyperlink ref="E73" location="'PJIN 090221 2.75pc CPI'!E73" tooltip="Click to drilldown" display="'PJIN 090221 2.75pc CPI'!E73" xr:uid="{00000000-0004-0000-0D00-000053010000}"/>
    <hyperlink ref="F73" location="'PJIN 090221 2.75pc CPI'!F73" tooltip="Click to drilldown" display="'PJIN 090221 2.75pc CPI'!F73" xr:uid="{00000000-0004-0000-0D00-000054010000}"/>
    <hyperlink ref="G73" location="'PJIN 090221 2.75pc CPI'!G73" tooltip="Click to drilldown" display="'PJIN 090221 2.75pc CPI'!G73" xr:uid="{00000000-0004-0000-0D00-000055010000}"/>
    <hyperlink ref="H73" location="'PJIN 090221 2.75pc CPI'!H73" tooltip="Click to drilldown" display="'PJIN 090221 2.75pc CPI'!H73" xr:uid="{00000000-0004-0000-0D00-000056010000}"/>
    <hyperlink ref="I73" location="'PJIN 090221 2.75pc CPI'!I73" tooltip="Click to drilldown" display="'PJIN 090221 2.75pc CPI'!I73" xr:uid="{00000000-0004-0000-0D00-000057010000}"/>
    <hyperlink ref="J73" location="'PJIN 090221 2.75pc CPI'!J73" tooltip="Click to drilldown" display="'PJIN 090221 2.75pc CPI'!J73" xr:uid="{00000000-0004-0000-0D00-000058010000}"/>
    <hyperlink ref="K73" location="'PJIN 090221 2.75pc CPI'!K73" tooltip="Click to drilldown" display="'PJIN 090221 2.75pc CPI'!K73" xr:uid="{00000000-0004-0000-0D00-000059010000}"/>
    <hyperlink ref="L73" location="'PJIN 090221 2.75pc CPI'!L73" tooltip="Click to drilldown" display="'PJIN 090221 2.75pc CPI'!L73" xr:uid="{00000000-0004-0000-0D00-00005A010000}"/>
    <hyperlink ref="M73" location="'PJIN 090221 2.75pc CPI'!M73" tooltip="Click to drilldown" display="'PJIN 090221 2.75pc CPI'!M73" xr:uid="{00000000-0004-0000-0D00-00005B010000}"/>
    <hyperlink ref="B77" location="'PJIN 090221 2.75pc CPI'!B77" tooltip="Click to drilldown" display="'PJIN 090221 2.75pc CPI'!B77" xr:uid="{00000000-0004-0000-0D00-00005C010000}"/>
    <hyperlink ref="C77" location="'PJIN 090221 2.75pc CPI'!C77" tooltip="Click to drilldown" display="'PJIN 090221 2.75pc CPI'!C77" xr:uid="{00000000-0004-0000-0D00-00005D010000}"/>
    <hyperlink ref="D77" location="'PJIN 090221 2.75pc CPI'!D77" tooltip="Click to drilldown" display="'PJIN 090221 2.75pc CPI'!D77" xr:uid="{00000000-0004-0000-0D00-00005E010000}"/>
    <hyperlink ref="E77" location="'PJIN 090221 2.75pc CPI'!E77" tooltip="Click to drilldown" display="'PJIN 090221 2.75pc CPI'!E77" xr:uid="{00000000-0004-0000-0D00-00005F010000}"/>
    <hyperlink ref="F77" location="'PJIN 090221 2.75pc CPI'!F77" tooltip="Click to drilldown" display="'PJIN 090221 2.75pc CPI'!F77" xr:uid="{00000000-0004-0000-0D00-000060010000}"/>
    <hyperlink ref="G77" location="'PJIN 090221 2.75pc CPI'!G77" tooltip="Click to drilldown" display="'PJIN 090221 2.75pc CPI'!G77" xr:uid="{00000000-0004-0000-0D00-000061010000}"/>
    <hyperlink ref="H77" location="'PJIN 090221 2.75pc CPI'!H77" tooltip="Click to drilldown" display="'PJIN 090221 2.75pc CPI'!H77" xr:uid="{00000000-0004-0000-0D00-000062010000}"/>
    <hyperlink ref="I77" location="'PJIN 090221 2.75pc CPI'!I77" tooltip="Click to drilldown" display="'PJIN 090221 2.75pc CPI'!I77" xr:uid="{00000000-0004-0000-0D00-000063010000}"/>
    <hyperlink ref="J77" location="'PJIN 090221 2.75pc CPI'!J77" tooltip="Click to drilldown" display="'PJIN 090221 2.75pc CPI'!J77" xr:uid="{00000000-0004-0000-0D00-000064010000}"/>
    <hyperlink ref="K77" location="'PJIN 090221 2.75pc CPI'!K77" tooltip="Click to drilldown" display="'PJIN 090221 2.75pc CPI'!K77" xr:uid="{00000000-0004-0000-0D00-000065010000}"/>
    <hyperlink ref="L77" location="'PJIN 090221 2.75pc CPI'!L77" tooltip="Click to drilldown" display="'PJIN 090221 2.75pc CPI'!L77" xr:uid="{00000000-0004-0000-0D00-000066010000}"/>
    <hyperlink ref="M77" location="'PJIN 090221 2.75pc CPI'!M77" tooltip="Click to drilldown" display="'PJIN 090221 2.75pc CPI'!M77" xr:uid="{00000000-0004-0000-0D00-000067010000}"/>
    <hyperlink ref="B78" location="'PJIN 090221 2.75pc CPI'!B78" tooltip="Click to drilldown" display="'PJIN 090221 2.75pc CPI'!B78" xr:uid="{00000000-0004-0000-0D00-000068010000}"/>
    <hyperlink ref="C78" location="'PJIN 090221 2.75pc CPI'!C78" tooltip="Click to drilldown" display="'PJIN 090221 2.75pc CPI'!C78" xr:uid="{00000000-0004-0000-0D00-000069010000}"/>
    <hyperlink ref="D78" location="'PJIN 090221 2.75pc CPI'!D78" tooltip="Click to drilldown" display="'PJIN 090221 2.75pc CPI'!D78" xr:uid="{00000000-0004-0000-0D00-00006A010000}"/>
    <hyperlink ref="E78" location="'PJIN 090221 2.75pc CPI'!E78" tooltip="Click to drilldown" display="'PJIN 090221 2.75pc CPI'!E78" xr:uid="{00000000-0004-0000-0D00-00006B010000}"/>
    <hyperlink ref="F78" location="'PJIN 090221 2.75pc CPI'!F78" tooltip="Click to drilldown" display="'PJIN 090221 2.75pc CPI'!F78" xr:uid="{00000000-0004-0000-0D00-00006C010000}"/>
    <hyperlink ref="G78" location="'PJIN 090221 2.75pc CPI'!G78" tooltip="Click to drilldown" display="'PJIN 090221 2.75pc CPI'!G78" xr:uid="{00000000-0004-0000-0D00-00006D010000}"/>
    <hyperlink ref="H78" location="'PJIN 090221 2.75pc CPI'!H78" tooltip="Click to drilldown" display="'PJIN 090221 2.75pc CPI'!H78" xr:uid="{00000000-0004-0000-0D00-00006E010000}"/>
    <hyperlink ref="I78" location="'PJIN 090221 2.75pc CPI'!I78" tooltip="Click to drilldown" display="'PJIN 090221 2.75pc CPI'!I78" xr:uid="{00000000-0004-0000-0D00-00006F010000}"/>
    <hyperlink ref="J78" location="'PJIN 090221 2.75pc CPI'!J78" tooltip="Click to drilldown" display="'PJIN 090221 2.75pc CPI'!J78" xr:uid="{00000000-0004-0000-0D00-000070010000}"/>
    <hyperlink ref="K78" location="'PJIN 090221 2.75pc CPI'!K78" tooltip="Click to drilldown" display="'PJIN 090221 2.75pc CPI'!K78" xr:uid="{00000000-0004-0000-0D00-000071010000}"/>
    <hyperlink ref="L78" location="'PJIN 090221 2.75pc CPI'!L78" tooltip="Click to drilldown" display="'PJIN 090221 2.75pc CPI'!L78" xr:uid="{00000000-0004-0000-0D00-000072010000}"/>
    <hyperlink ref="M78" location="'PJIN 090221 2.75pc CPI'!M78" tooltip="Click to drilldown" display="'PJIN 090221 2.75pc CPI'!M78" xr:uid="{00000000-0004-0000-0D00-000073010000}"/>
    <hyperlink ref="B79" location="'PJIN 090221 2.75pc CPI'!B79" tooltip="Click to drilldown" display="'PJIN 090221 2.75pc CPI'!B79" xr:uid="{00000000-0004-0000-0D00-000074010000}"/>
    <hyperlink ref="C79" location="'PJIN 090221 2.75pc CPI'!C79" tooltip="Click to drilldown" display="'PJIN 090221 2.75pc CPI'!C79" xr:uid="{00000000-0004-0000-0D00-000075010000}"/>
    <hyperlink ref="D79" location="'PJIN 090221 2.75pc CPI'!D79" tooltip="Click to drilldown" display="'PJIN 090221 2.75pc CPI'!D79" xr:uid="{00000000-0004-0000-0D00-000076010000}"/>
    <hyperlink ref="E79" location="'PJIN 090221 2.75pc CPI'!E79" tooltip="Click to drilldown" display="'PJIN 090221 2.75pc CPI'!E79" xr:uid="{00000000-0004-0000-0D00-000077010000}"/>
    <hyperlink ref="F79" location="'PJIN 090221 2.75pc CPI'!F79" tooltip="Click to drilldown" display="'PJIN 090221 2.75pc CPI'!F79" xr:uid="{00000000-0004-0000-0D00-000078010000}"/>
    <hyperlink ref="G79" location="'PJIN 090221 2.75pc CPI'!G79" tooltip="Click to drilldown" display="'PJIN 090221 2.75pc CPI'!G79" xr:uid="{00000000-0004-0000-0D00-000079010000}"/>
    <hyperlink ref="H79" location="'PJIN 090221 2.75pc CPI'!H79" tooltip="Click to drilldown" display="'PJIN 090221 2.75pc CPI'!H79" xr:uid="{00000000-0004-0000-0D00-00007A010000}"/>
    <hyperlink ref="I79" location="'PJIN 090221 2.75pc CPI'!I79" tooltip="Click to drilldown" display="'PJIN 090221 2.75pc CPI'!I79" xr:uid="{00000000-0004-0000-0D00-00007B010000}"/>
    <hyperlink ref="J79" location="'PJIN 090221 2.75pc CPI'!J79" tooltip="Click to drilldown" display="'PJIN 090221 2.75pc CPI'!J79" xr:uid="{00000000-0004-0000-0D00-00007C010000}"/>
    <hyperlink ref="K79" location="'PJIN 090221 2.75pc CPI'!K79" tooltip="Click to drilldown" display="'PJIN 090221 2.75pc CPI'!K79" xr:uid="{00000000-0004-0000-0D00-00007D010000}"/>
    <hyperlink ref="L79" location="'PJIN 090221 2.75pc CPI'!L79" tooltip="Click to drilldown" display="'PJIN 090221 2.75pc CPI'!L79" xr:uid="{00000000-0004-0000-0D00-00007E010000}"/>
    <hyperlink ref="M79" location="'PJIN 090221 2.75pc CPI'!M79" tooltip="Click to drilldown" display="'PJIN 090221 2.75pc CPI'!M79" xr:uid="{00000000-0004-0000-0D00-00007F010000}"/>
    <hyperlink ref="B80" location="'PJIN 090221 2.75pc CPI'!B80" tooltip="Click to drilldown" display="'PJIN 090221 2.75pc CPI'!B80" xr:uid="{00000000-0004-0000-0D00-000080010000}"/>
    <hyperlink ref="C80" location="'PJIN 090221 2.75pc CPI'!C80" tooltip="Click to drilldown" display="'PJIN 090221 2.75pc CPI'!C80" xr:uid="{00000000-0004-0000-0D00-000081010000}"/>
    <hyperlink ref="D80" location="'PJIN 090221 2.75pc CPI'!D80" tooltip="Click to drilldown" display="'PJIN 090221 2.75pc CPI'!D80" xr:uid="{00000000-0004-0000-0D00-000082010000}"/>
    <hyperlink ref="E80" location="'PJIN 090221 2.75pc CPI'!E80" tooltip="Click to drilldown" display="'PJIN 090221 2.75pc CPI'!E80" xr:uid="{00000000-0004-0000-0D00-000083010000}"/>
    <hyperlink ref="F80" location="'PJIN 090221 2.75pc CPI'!F80" tooltip="Click to drilldown" display="'PJIN 090221 2.75pc CPI'!F80" xr:uid="{00000000-0004-0000-0D00-000084010000}"/>
    <hyperlink ref="G80" location="'PJIN 090221 2.75pc CPI'!G80" tooltip="Click to drilldown" display="'PJIN 090221 2.75pc CPI'!G80" xr:uid="{00000000-0004-0000-0D00-000085010000}"/>
    <hyperlink ref="H80" location="'PJIN 090221 2.75pc CPI'!H80" tooltip="Click to drilldown" display="'PJIN 090221 2.75pc CPI'!H80" xr:uid="{00000000-0004-0000-0D00-000086010000}"/>
    <hyperlink ref="I80" location="'PJIN 090221 2.75pc CPI'!I80" tooltip="Click to drilldown" display="'PJIN 090221 2.75pc CPI'!I80" xr:uid="{00000000-0004-0000-0D00-000087010000}"/>
    <hyperlink ref="J80" location="'PJIN 090221 2.75pc CPI'!J80" tooltip="Click to drilldown" display="'PJIN 090221 2.75pc CPI'!J80" xr:uid="{00000000-0004-0000-0D00-000088010000}"/>
    <hyperlink ref="K80" location="'PJIN 090221 2.75pc CPI'!K80" tooltip="Click to drilldown" display="'PJIN 090221 2.75pc CPI'!K80" xr:uid="{00000000-0004-0000-0D00-000089010000}"/>
    <hyperlink ref="L80" location="'PJIN 090221 2.75pc CPI'!L80" tooltip="Click to drilldown" display="'PJIN 090221 2.75pc CPI'!L80" xr:uid="{00000000-0004-0000-0D00-00008A010000}"/>
    <hyperlink ref="M80" location="'PJIN 090221 2.75pc CPI'!M80" tooltip="Click to drilldown" display="'PJIN 090221 2.75pc CPI'!M80" xr:uid="{00000000-0004-0000-0D00-00008B010000}"/>
    <hyperlink ref="B81" location="'PJIN 090221 2.75pc CPI'!B81" tooltip="Click to drilldown" display="'PJIN 090221 2.75pc CPI'!B81" xr:uid="{00000000-0004-0000-0D00-00008C010000}"/>
    <hyperlink ref="C81" location="'PJIN 090221 2.75pc CPI'!C81" tooltip="Click to drilldown" display="'PJIN 090221 2.75pc CPI'!C81" xr:uid="{00000000-0004-0000-0D00-00008D010000}"/>
    <hyperlink ref="D81" location="'PJIN 090221 2.75pc CPI'!D81" tooltip="Click to drilldown" display="'PJIN 090221 2.75pc CPI'!D81" xr:uid="{00000000-0004-0000-0D00-00008E010000}"/>
    <hyperlink ref="E81" location="'PJIN 090221 2.75pc CPI'!E81" tooltip="Click to drilldown" display="'PJIN 090221 2.75pc CPI'!E81" xr:uid="{00000000-0004-0000-0D00-00008F010000}"/>
    <hyperlink ref="F81" location="'PJIN 090221 2.75pc CPI'!F81" tooltip="Click to drilldown" display="'PJIN 090221 2.75pc CPI'!F81" xr:uid="{00000000-0004-0000-0D00-000090010000}"/>
    <hyperlink ref="G81" location="'PJIN 090221 2.75pc CPI'!G81" tooltip="Click to drilldown" display="'PJIN 090221 2.75pc CPI'!G81" xr:uid="{00000000-0004-0000-0D00-000091010000}"/>
    <hyperlink ref="H81" location="'PJIN 090221 2.75pc CPI'!H81" tooltip="Click to drilldown" display="'PJIN 090221 2.75pc CPI'!H81" xr:uid="{00000000-0004-0000-0D00-000092010000}"/>
    <hyperlink ref="I81" location="'PJIN 090221 2.75pc CPI'!I81" tooltip="Click to drilldown" display="'PJIN 090221 2.75pc CPI'!I81" xr:uid="{00000000-0004-0000-0D00-000093010000}"/>
    <hyperlink ref="J81" location="'PJIN 090221 2.75pc CPI'!J81" tooltip="Click to drilldown" display="'PJIN 090221 2.75pc CPI'!J81" xr:uid="{00000000-0004-0000-0D00-000094010000}"/>
    <hyperlink ref="K81" location="'PJIN 090221 2.75pc CPI'!K81" tooltip="Click to drilldown" display="'PJIN 090221 2.75pc CPI'!K81" xr:uid="{00000000-0004-0000-0D00-000095010000}"/>
    <hyperlink ref="L81" location="'PJIN 090221 2.75pc CPI'!L81" tooltip="Click to drilldown" display="'PJIN 090221 2.75pc CPI'!L81" xr:uid="{00000000-0004-0000-0D00-000096010000}"/>
    <hyperlink ref="M81" location="'PJIN 090221 2.75pc CPI'!M81" tooltip="Click to drilldown" display="'PJIN 090221 2.75pc CPI'!M81" xr:uid="{00000000-0004-0000-0D00-000097010000}"/>
    <hyperlink ref="B91" location="'PJIN 090221 2.75pc CPI'!B91" tooltip="Click to drilldown" display="'PJIN 090221 2.75pc CPI'!B91" xr:uid="{00000000-0004-0000-0D00-000098010000}"/>
    <hyperlink ref="C91" location="'PJIN 090221 2.75pc CPI'!C91" tooltip="Click to drilldown" display="'PJIN 090221 2.75pc CPI'!C91" xr:uid="{00000000-0004-0000-0D00-000099010000}"/>
    <hyperlink ref="D91" location="'PJIN 090221 2.75pc CPI'!D91" tooltip="Click to drilldown" display="'PJIN 090221 2.75pc CPI'!D91" xr:uid="{00000000-0004-0000-0D00-00009A010000}"/>
    <hyperlink ref="E91" location="'PJIN 090221 2.75pc CPI'!E91" tooltip="Click to drilldown" display="'PJIN 090221 2.75pc CPI'!E91" xr:uid="{00000000-0004-0000-0D00-00009B010000}"/>
    <hyperlink ref="F91" location="'PJIN 090221 2.75pc CPI'!F91" tooltip="Click to drilldown" display="'PJIN 090221 2.75pc CPI'!F91" xr:uid="{00000000-0004-0000-0D00-00009C010000}"/>
    <hyperlink ref="G91" location="'PJIN 090221 2.75pc CPI'!G91" tooltip="Click to drilldown" display="'PJIN 090221 2.75pc CPI'!G91" xr:uid="{00000000-0004-0000-0D00-00009D010000}"/>
    <hyperlink ref="H91" location="'PJIN 090221 2.75pc CPI'!H91" tooltip="Click to drilldown" display="'PJIN 090221 2.75pc CPI'!H91" xr:uid="{00000000-0004-0000-0D00-00009E010000}"/>
    <hyperlink ref="I91" location="'PJIN 090221 2.75pc CPI'!I91" tooltip="Click to drilldown" display="'PJIN 090221 2.75pc CPI'!I91" xr:uid="{00000000-0004-0000-0D00-00009F010000}"/>
    <hyperlink ref="J91" location="'PJIN 090221 2.75pc CPI'!J91" tooltip="Click to drilldown" display="'PJIN 090221 2.75pc CPI'!J91" xr:uid="{00000000-0004-0000-0D00-0000A0010000}"/>
    <hyperlink ref="K91" location="'PJIN 090221 2.75pc CPI'!K91" tooltip="Click to drilldown" display="'PJIN 090221 2.75pc CPI'!K91" xr:uid="{00000000-0004-0000-0D00-0000A1010000}"/>
    <hyperlink ref="L91" location="'PJIN 090221 2.75pc CPI'!L91" tooltip="Click to drilldown" display="'PJIN 090221 2.75pc CPI'!L91" xr:uid="{00000000-0004-0000-0D00-0000A2010000}"/>
    <hyperlink ref="M91" location="'PJIN 090221 2.75pc CPI'!M91" tooltip="Click to drilldown" display="'PJIN 090221 2.75pc CPI'!M91" xr:uid="{00000000-0004-0000-0D00-0000A3010000}"/>
    <hyperlink ref="B95" location="'PJIN 090221 2.75pc CPI'!B95" tooltip="Click to drilldown" display="'PJIN 090221 2.75pc CPI'!B95" xr:uid="{00000000-0004-0000-0D00-0000A4010000}"/>
    <hyperlink ref="C95" location="'PJIN 090221 2.75pc CPI'!C95" tooltip="Click to drilldown" display="'PJIN 090221 2.75pc CPI'!C95" xr:uid="{00000000-0004-0000-0D00-0000A5010000}"/>
    <hyperlink ref="D95" location="'PJIN 090221 2.75pc CPI'!D95" tooltip="Click to drilldown" display="'PJIN 090221 2.75pc CPI'!D95" xr:uid="{00000000-0004-0000-0D00-0000A6010000}"/>
    <hyperlink ref="E95" location="'PJIN 090221 2.75pc CPI'!E95" tooltip="Click to drilldown" display="'PJIN 090221 2.75pc CPI'!E95" xr:uid="{00000000-0004-0000-0D00-0000A7010000}"/>
    <hyperlink ref="F95" location="'PJIN 090221 2.75pc CPI'!F95" tooltip="Click to drilldown" display="'PJIN 090221 2.75pc CPI'!F95" xr:uid="{00000000-0004-0000-0D00-0000A8010000}"/>
    <hyperlink ref="G95" location="'PJIN 090221 2.75pc CPI'!G95" tooltip="Click to drilldown" display="'PJIN 090221 2.75pc CPI'!G95" xr:uid="{00000000-0004-0000-0D00-0000A9010000}"/>
    <hyperlink ref="H95" location="'PJIN 090221 2.75pc CPI'!H95" tooltip="Click to drilldown" display="'PJIN 090221 2.75pc CPI'!H95" xr:uid="{00000000-0004-0000-0D00-0000AA010000}"/>
    <hyperlink ref="I95" location="'PJIN 090221 2.75pc CPI'!I95" tooltip="Click to drilldown" display="'PJIN 090221 2.75pc CPI'!I95" xr:uid="{00000000-0004-0000-0D00-0000AB010000}"/>
    <hyperlink ref="J95" location="'PJIN 090221 2.75pc CPI'!J95" tooltip="Click to drilldown" display="'PJIN 090221 2.75pc CPI'!J95" xr:uid="{00000000-0004-0000-0D00-0000AC010000}"/>
    <hyperlink ref="K95" location="'PJIN 090221 2.75pc CPI'!K95" tooltip="Click to drilldown" display="'PJIN 090221 2.75pc CPI'!K95" xr:uid="{00000000-0004-0000-0D00-0000AD010000}"/>
    <hyperlink ref="L95" location="'PJIN 090221 2.75pc CPI'!L95" tooltip="Click to drilldown" display="'PJIN 090221 2.75pc CPI'!L95" xr:uid="{00000000-0004-0000-0D00-0000AE010000}"/>
    <hyperlink ref="M95" location="'PJIN 090221 2.75pc CPI'!M95" tooltip="Click to drilldown" display="'PJIN 090221 2.75pc CPI'!M95" xr:uid="{00000000-0004-0000-0D00-0000AF010000}"/>
    <hyperlink ref="B104" location="'PJIN 090221 2.75pc CPI'!B104" tooltip="Click to drilldown" display="'PJIN 090221 2.75pc CPI'!B104" xr:uid="{00000000-0004-0000-0D00-0000B0010000}"/>
    <hyperlink ref="C104" location="'PJIN 090221 2.75pc CPI'!C104" tooltip="Click to drilldown" display="'PJIN 090221 2.75pc CPI'!C104" xr:uid="{00000000-0004-0000-0D00-0000B1010000}"/>
    <hyperlink ref="D104" location="'PJIN 090221 2.75pc CPI'!D104" tooltip="Click to drilldown" display="'PJIN 090221 2.75pc CPI'!D104" xr:uid="{00000000-0004-0000-0D00-0000B2010000}"/>
    <hyperlink ref="E104" location="'PJIN 090221 2.75pc CPI'!E104" tooltip="Click to drilldown" display="'PJIN 090221 2.75pc CPI'!E104" xr:uid="{00000000-0004-0000-0D00-0000B3010000}"/>
    <hyperlink ref="F104" location="'PJIN 090221 2.75pc CPI'!F104" tooltip="Click to drilldown" display="'PJIN 090221 2.75pc CPI'!F104" xr:uid="{00000000-0004-0000-0D00-0000B4010000}"/>
    <hyperlink ref="G104" location="'PJIN 090221 2.75pc CPI'!G104" tooltip="Click to drilldown" display="'PJIN 090221 2.75pc CPI'!G104" xr:uid="{00000000-0004-0000-0D00-0000B5010000}"/>
    <hyperlink ref="H104" location="'PJIN 090221 2.75pc CPI'!H104" tooltip="Click to drilldown" display="'PJIN 090221 2.75pc CPI'!H104" xr:uid="{00000000-0004-0000-0D00-0000B6010000}"/>
    <hyperlink ref="I104" location="'PJIN 090221 2.75pc CPI'!I104" tooltip="Click to drilldown" display="'PJIN 090221 2.75pc CPI'!I104" xr:uid="{00000000-0004-0000-0D00-0000B7010000}"/>
    <hyperlink ref="J104" location="'PJIN 090221 2.75pc CPI'!J104" tooltip="Click to drilldown" display="'PJIN 090221 2.75pc CPI'!J104" xr:uid="{00000000-0004-0000-0D00-0000B8010000}"/>
    <hyperlink ref="K104" location="'PJIN 090221 2.75pc CPI'!K104" tooltip="Click to drilldown" display="'PJIN 090221 2.75pc CPI'!K104" xr:uid="{00000000-0004-0000-0D00-0000B9010000}"/>
    <hyperlink ref="L104" location="'PJIN 090221 2.75pc CPI'!L104" tooltip="Click to drilldown" display="'PJIN 090221 2.75pc CPI'!L104" xr:uid="{00000000-0004-0000-0D00-0000BA010000}"/>
    <hyperlink ref="M104" location="'PJIN 090221 2.75pc CPI'!M104" tooltip="Click to drilldown" display="'PJIN 090221 2.75pc CPI'!M104" xr:uid="{00000000-0004-0000-0D00-0000BB010000}"/>
    <hyperlink ref="B116" location="'PJIN 090221 2.75pc CPI'!B116" tooltip="Click to drilldown" display="'PJIN 090221 2.75pc CPI'!B116" xr:uid="{00000000-0004-0000-0D00-0000BC010000}"/>
    <hyperlink ref="C116" location="'PJIN 090221 2.75pc CPI'!C116" tooltip="Click to drilldown" display="'PJIN 090221 2.75pc CPI'!C116" xr:uid="{00000000-0004-0000-0D00-0000BD010000}"/>
    <hyperlink ref="D116" location="'PJIN 090221 2.75pc CPI'!D116" tooltip="Click to drilldown" display="'PJIN 090221 2.75pc CPI'!D116" xr:uid="{00000000-0004-0000-0D00-0000BE010000}"/>
    <hyperlink ref="E116" location="'PJIN 090221 2.75pc CPI'!E116" tooltip="Click to drilldown" display="'PJIN 090221 2.75pc CPI'!E116" xr:uid="{00000000-0004-0000-0D00-0000BF010000}"/>
    <hyperlink ref="F116" location="'PJIN 090221 2.75pc CPI'!F116" tooltip="Click to drilldown" display="'PJIN 090221 2.75pc CPI'!F116" xr:uid="{00000000-0004-0000-0D00-0000C0010000}"/>
    <hyperlink ref="G116" location="'PJIN 090221 2.75pc CPI'!G116" tooltip="Click to drilldown" display="'PJIN 090221 2.75pc CPI'!G116" xr:uid="{00000000-0004-0000-0D00-0000C1010000}"/>
    <hyperlink ref="H116" location="'PJIN 090221 2.75pc CPI'!H116" tooltip="Click to drilldown" display="'PJIN 090221 2.75pc CPI'!H116" xr:uid="{00000000-0004-0000-0D00-0000C2010000}"/>
    <hyperlink ref="I116" location="'PJIN 090221 2.75pc CPI'!I116" tooltip="Click to drilldown" display="'PJIN 090221 2.75pc CPI'!I116" xr:uid="{00000000-0004-0000-0D00-0000C3010000}"/>
    <hyperlink ref="J116" location="'PJIN 090221 2.75pc CPI'!J116" tooltip="Click to drilldown" display="'PJIN 090221 2.75pc CPI'!J116" xr:uid="{00000000-0004-0000-0D00-0000C4010000}"/>
    <hyperlink ref="K116" location="'PJIN 090221 2.75pc CPI'!K116" tooltip="Click to drilldown" display="'PJIN 090221 2.75pc CPI'!K116" xr:uid="{00000000-0004-0000-0D00-0000C5010000}"/>
    <hyperlink ref="L116" location="'PJIN 090221 2.75pc CPI'!L116" tooltip="Click to drilldown" display="'PJIN 090221 2.75pc CPI'!L116" xr:uid="{00000000-0004-0000-0D00-0000C6010000}"/>
    <hyperlink ref="M116" location="'PJIN 090221 2.75pc CPI'!M116" tooltip="Click to drilldown" display="'PJIN 090221 2.75pc CPI'!M116" xr:uid="{00000000-0004-0000-0D00-0000C7010000}"/>
    <hyperlink ref="B117" location="'PJIN 090221 2.75pc CPI'!B117" tooltip="Click to drilldown" display="'PJIN 090221 2.75pc CPI'!B117" xr:uid="{00000000-0004-0000-0D00-0000C8010000}"/>
    <hyperlink ref="C117" location="'PJIN 090221 2.75pc CPI'!C117" tooltip="Click to drilldown" display="'PJIN 090221 2.75pc CPI'!C117" xr:uid="{00000000-0004-0000-0D00-0000C9010000}"/>
    <hyperlink ref="D117" location="'PJIN 090221 2.75pc CPI'!D117" tooltip="Click to drilldown" display="'PJIN 090221 2.75pc CPI'!D117" xr:uid="{00000000-0004-0000-0D00-0000CA010000}"/>
    <hyperlink ref="E117" location="'PJIN 090221 2.75pc CPI'!E117" tooltip="Click to drilldown" display="'PJIN 090221 2.75pc CPI'!E117" xr:uid="{00000000-0004-0000-0D00-0000CB010000}"/>
    <hyperlink ref="F117" location="'PJIN 090221 2.75pc CPI'!F117" tooltip="Click to drilldown" display="'PJIN 090221 2.75pc CPI'!F117" xr:uid="{00000000-0004-0000-0D00-0000CC010000}"/>
    <hyperlink ref="G117" location="'PJIN 090221 2.75pc CPI'!G117" tooltip="Click to drilldown" display="'PJIN 090221 2.75pc CPI'!G117" xr:uid="{00000000-0004-0000-0D00-0000CD010000}"/>
    <hyperlink ref="H117" location="'PJIN 090221 2.75pc CPI'!H117" tooltip="Click to drilldown" display="'PJIN 090221 2.75pc CPI'!H117" xr:uid="{00000000-0004-0000-0D00-0000CE010000}"/>
    <hyperlink ref="I117" location="'PJIN 090221 2.75pc CPI'!I117" tooltip="Click to drilldown" display="'PJIN 090221 2.75pc CPI'!I117" xr:uid="{00000000-0004-0000-0D00-0000CF010000}"/>
    <hyperlink ref="J117" location="'PJIN 090221 2.75pc CPI'!J117" tooltip="Click to drilldown" display="'PJIN 090221 2.75pc CPI'!J117" xr:uid="{00000000-0004-0000-0D00-0000D0010000}"/>
    <hyperlink ref="K117" location="'PJIN 090221 2.75pc CPI'!K117" tooltip="Click to drilldown" display="'PJIN 090221 2.75pc CPI'!K117" xr:uid="{00000000-0004-0000-0D00-0000D1010000}"/>
    <hyperlink ref="L117" location="'PJIN 090221 2.75pc CPI'!L117" tooltip="Click to drilldown" display="'PJIN 090221 2.75pc CPI'!L117" xr:uid="{00000000-0004-0000-0D00-0000D2010000}"/>
    <hyperlink ref="M117" location="'PJIN 090221 2.75pc CPI'!M117" tooltip="Click to drilldown" display="'PJIN 090221 2.75pc CPI'!M117" xr:uid="{00000000-0004-0000-0D00-0000D3010000}"/>
    <hyperlink ref="B118" location="'PJIN 090221 2.75pc CPI'!B118" tooltip="Click to drilldown" display="'PJIN 090221 2.75pc CPI'!B118" xr:uid="{00000000-0004-0000-0D00-0000D4010000}"/>
    <hyperlink ref="C118" location="'PJIN 090221 2.75pc CPI'!C118" tooltip="Click to drilldown" display="'PJIN 090221 2.75pc CPI'!C118" xr:uid="{00000000-0004-0000-0D00-0000D5010000}"/>
    <hyperlink ref="D118" location="'PJIN 090221 2.75pc CPI'!D118" tooltip="Click to drilldown" display="'PJIN 090221 2.75pc CPI'!D118" xr:uid="{00000000-0004-0000-0D00-0000D6010000}"/>
    <hyperlink ref="E118" location="'PJIN 090221 2.75pc CPI'!E118" tooltip="Click to drilldown" display="'PJIN 090221 2.75pc CPI'!E118" xr:uid="{00000000-0004-0000-0D00-0000D7010000}"/>
    <hyperlink ref="F118" location="'PJIN 090221 2.75pc CPI'!F118" tooltip="Click to drilldown" display="'PJIN 090221 2.75pc CPI'!F118" xr:uid="{00000000-0004-0000-0D00-0000D8010000}"/>
    <hyperlink ref="G118" location="'PJIN 090221 2.75pc CPI'!G118" tooltip="Click to drilldown" display="'PJIN 090221 2.75pc CPI'!G118" xr:uid="{00000000-0004-0000-0D00-0000D9010000}"/>
    <hyperlink ref="H118" location="'PJIN 090221 2.75pc CPI'!H118" tooltip="Click to drilldown" display="'PJIN 090221 2.75pc CPI'!H118" xr:uid="{00000000-0004-0000-0D00-0000DA010000}"/>
    <hyperlink ref="I118" location="'PJIN 090221 2.75pc CPI'!I118" tooltip="Click to drilldown" display="'PJIN 090221 2.75pc CPI'!I118" xr:uid="{00000000-0004-0000-0D00-0000DB010000}"/>
    <hyperlink ref="J118" location="'PJIN 090221 2.75pc CPI'!J118" tooltip="Click to drilldown" display="'PJIN 090221 2.75pc CPI'!J118" xr:uid="{00000000-0004-0000-0D00-0000DC010000}"/>
    <hyperlink ref="K118" location="'PJIN 090221 2.75pc CPI'!K118" tooltip="Click to drilldown" display="'PJIN 090221 2.75pc CPI'!K118" xr:uid="{00000000-0004-0000-0D00-0000DD010000}"/>
    <hyperlink ref="L118" location="'PJIN 090221 2.75pc CPI'!L118" tooltip="Click to drilldown" display="'PJIN 090221 2.75pc CPI'!L118" xr:uid="{00000000-0004-0000-0D00-0000DE010000}"/>
    <hyperlink ref="M118" location="'PJIN 090221 2.75pc CPI'!M118" tooltip="Click to drilldown" display="'PJIN 090221 2.75pc CPI'!M118" xr:uid="{00000000-0004-0000-0D00-0000DF010000}"/>
    <hyperlink ref="B119" location="'PJIN 090221 2.75pc CPI'!B119" tooltip="Click to drilldown" display="'PJIN 090221 2.75pc CPI'!B119" xr:uid="{00000000-0004-0000-0D00-0000E0010000}"/>
    <hyperlink ref="C119" location="'PJIN 090221 2.75pc CPI'!C119" tooltip="Click to drilldown" display="'PJIN 090221 2.75pc CPI'!C119" xr:uid="{00000000-0004-0000-0D00-0000E1010000}"/>
    <hyperlink ref="D119" location="'PJIN 090221 2.75pc CPI'!D119" tooltip="Click to drilldown" display="'PJIN 090221 2.75pc CPI'!D119" xr:uid="{00000000-0004-0000-0D00-0000E2010000}"/>
    <hyperlink ref="E119" location="'PJIN 090221 2.75pc CPI'!E119" tooltip="Click to drilldown" display="'PJIN 090221 2.75pc CPI'!E119" xr:uid="{00000000-0004-0000-0D00-0000E3010000}"/>
    <hyperlink ref="F119" location="'PJIN 090221 2.75pc CPI'!F119" tooltip="Click to drilldown" display="'PJIN 090221 2.75pc CPI'!F119" xr:uid="{00000000-0004-0000-0D00-0000E4010000}"/>
    <hyperlink ref="G119" location="'PJIN 090221 2.75pc CPI'!G119" tooltip="Click to drilldown" display="'PJIN 090221 2.75pc CPI'!G119" xr:uid="{00000000-0004-0000-0D00-0000E5010000}"/>
    <hyperlink ref="H119" location="'PJIN 090221 2.75pc CPI'!H119" tooltip="Click to drilldown" display="'PJIN 090221 2.75pc CPI'!H119" xr:uid="{00000000-0004-0000-0D00-0000E6010000}"/>
    <hyperlink ref="I119" location="'PJIN 090221 2.75pc CPI'!I119" tooltip="Click to drilldown" display="'PJIN 090221 2.75pc CPI'!I119" xr:uid="{00000000-0004-0000-0D00-0000E7010000}"/>
    <hyperlink ref="J119" location="'PJIN 090221 2.75pc CPI'!J119" tooltip="Click to drilldown" display="'PJIN 090221 2.75pc CPI'!J119" xr:uid="{00000000-0004-0000-0D00-0000E8010000}"/>
    <hyperlink ref="K119" location="'PJIN 090221 2.75pc CPI'!K119" tooltip="Click to drilldown" display="'PJIN 090221 2.75pc CPI'!K119" xr:uid="{00000000-0004-0000-0D00-0000E9010000}"/>
    <hyperlink ref="L119" location="'PJIN 090221 2.75pc CPI'!L119" tooltip="Click to drilldown" display="'PJIN 090221 2.75pc CPI'!L119" xr:uid="{00000000-0004-0000-0D00-0000EA010000}"/>
    <hyperlink ref="M119" location="'PJIN 090221 2.75pc CPI'!M119" tooltip="Click to drilldown" display="'PJIN 090221 2.75pc CPI'!M119" xr:uid="{00000000-0004-0000-0D00-0000EB010000}"/>
    <hyperlink ref="B120" location="'PJIN 090221 2.75pc CPI'!B120" tooltip="Click to drilldown" display="'PJIN 090221 2.75pc CPI'!B120" xr:uid="{00000000-0004-0000-0D00-0000EC010000}"/>
    <hyperlink ref="C120" location="'PJIN 090221 2.75pc CPI'!C120" tooltip="Click to drilldown" display="'PJIN 090221 2.75pc CPI'!C120" xr:uid="{00000000-0004-0000-0D00-0000ED010000}"/>
    <hyperlink ref="D120" location="'PJIN 090221 2.75pc CPI'!D120" tooltip="Click to drilldown" display="'PJIN 090221 2.75pc CPI'!D120" xr:uid="{00000000-0004-0000-0D00-0000EE010000}"/>
    <hyperlink ref="E120" location="'PJIN 090221 2.75pc CPI'!E120" tooltip="Click to drilldown" display="'PJIN 090221 2.75pc CPI'!E120" xr:uid="{00000000-0004-0000-0D00-0000EF010000}"/>
    <hyperlink ref="F120" location="'PJIN 090221 2.75pc CPI'!F120" tooltip="Click to drilldown" display="'PJIN 090221 2.75pc CPI'!F120" xr:uid="{00000000-0004-0000-0D00-0000F0010000}"/>
    <hyperlink ref="G120" location="'PJIN 090221 2.75pc CPI'!G120" tooltip="Click to drilldown" display="'PJIN 090221 2.75pc CPI'!G120" xr:uid="{00000000-0004-0000-0D00-0000F1010000}"/>
    <hyperlink ref="H120" location="'PJIN 090221 2.75pc CPI'!H120" tooltip="Click to drilldown" display="'PJIN 090221 2.75pc CPI'!H120" xr:uid="{00000000-0004-0000-0D00-0000F2010000}"/>
    <hyperlink ref="I120" location="'PJIN 090221 2.75pc CPI'!I120" tooltip="Click to drilldown" display="'PJIN 090221 2.75pc CPI'!I120" xr:uid="{00000000-0004-0000-0D00-0000F3010000}"/>
    <hyperlink ref="J120" location="'PJIN 090221 2.75pc CPI'!J120" tooltip="Click to drilldown" display="'PJIN 090221 2.75pc CPI'!J120" xr:uid="{00000000-0004-0000-0D00-0000F4010000}"/>
    <hyperlink ref="K120" location="'PJIN 090221 2.75pc CPI'!K120" tooltip="Click to drilldown" display="'PJIN 090221 2.75pc CPI'!K120" xr:uid="{00000000-0004-0000-0D00-0000F5010000}"/>
    <hyperlink ref="L120" location="'PJIN 090221 2.75pc CPI'!L120" tooltip="Click to drilldown" display="'PJIN 090221 2.75pc CPI'!L120" xr:uid="{00000000-0004-0000-0D00-0000F6010000}"/>
    <hyperlink ref="M120" location="'PJIN 090221 2.75pc CPI'!M120" tooltip="Click to drilldown" display="'PJIN 090221 2.75pc CPI'!M120" xr:uid="{00000000-0004-0000-0D00-0000F7010000}"/>
    <hyperlink ref="B121" location="'PJIN 090221 2.75pc CPI'!B121" tooltip="Click to drilldown" display="'PJIN 090221 2.75pc CPI'!B121" xr:uid="{00000000-0004-0000-0D00-0000F8010000}"/>
    <hyperlink ref="C121" location="'PJIN 090221 2.75pc CPI'!C121" tooltip="Click to drilldown" display="'PJIN 090221 2.75pc CPI'!C121" xr:uid="{00000000-0004-0000-0D00-0000F9010000}"/>
    <hyperlink ref="D121" location="'PJIN 090221 2.75pc CPI'!D121" tooltip="Click to drilldown" display="'PJIN 090221 2.75pc CPI'!D121" xr:uid="{00000000-0004-0000-0D00-0000FA010000}"/>
    <hyperlink ref="E121" location="'PJIN 090221 2.75pc CPI'!E121" tooltip="Click to drilldown" display="'PJIN 090221 2.75pc CPI'!E121" xr:uid="{00000000-0004-0000-0D00-0000FB010000}"/>
    <hyperlink ref="F121" location="'PJIN 090221 2.75pc CPI'!F121" tooltip="Click to drilldown" display="'PJIN 090221 2.75pc CPI'!F121" xr:uid="{00000000-0004-0000-0D00-0000FC010000}"/>
    <hyperlink ref="G121" location="'PJIN 090221 2.75pc CPI'!G121" tooltip="Click to drilldown" display="'PJIN 090221 2.75pc CPI'!G121" xr:uid="{00000000-0004-0000-0D00-0000FD010000}"/>
    <hyperlink ref="H121" location="'PJIN 090221 2.75pc CPI'!H121" tooltip="Click to drilldown" display="'PJIN 090221 2.75pc CPI'!H121" xr:uid="{00000000-0004-0000-0D00-0000FE010000}"/>
    <hyperlink ref="I121" location="'PJIN 090221 2.75pc CPI'!I121" tooltip="Click to drilldown" display="'PJIN 090221 2.75pc CPI'!I121" xr:uid="{00000000-0004-0000-0D00-0000FF010000}"/>
    <hyperlink ref="J121" location="'PJIN 090221 2.75pc CPI'!J121" tooltip="Click to drilldown" display="'PJIN 090221 2.75pc CPI'!J121" xr:uid="{00000000-0004-0000-0D00-000000020000}"/>
    <hyperlink ref="K121" location="'PJIN 090221 2.75pc CPI'!K121" tooltip="Click to drilldown" display="'PJIN 090221 2.75pc CPI'!K121" xr:uid="{00000000-0004-0000-0D00-000001020000}"/>
    <hyperlink ref="L121" location="'PJIN 090221 2.75pc CPI'!L121" tooltip="Click to drilldown" display="'PJIN 090221 2.75pc CPI'!L121" xr:uid="{00000000-0004-0000-0D00-000002020000}"/>
    <hyperlink ref="M121" location="'PJIN 090221 2.75pc CPI'!M121" tooltip="Click to drilldown" display="'PJIN 090221 2.75pc CPI'!M121" xr:uid="{00000000-0004-0000-0D00-000003020000}"/>
    <hyperlink ref="B125" location="'PJIN 090221 2.75pc CPI'!B125" tooltip="Click to drilldown" display="'PJIN 090221 2.75pc CPI'!B125" xr:uid="{00000000-0004-0000-0D00-000004020000}"/>
    <hyperlink ref="C125" location="'PJIN 090221 2.75pc CPI'!C125" tooltip="Click to drilldown" display="'PJIN 090221 2.75pc CPI'!C125" xr:uid="{00000000-0004-0000-0D00-000005020000}"/>
    <hyperlink ref="D125" location="'PJIN 090221 2.75pc CPI'!D125" tooltip="Click to drilldown" display="'PJIN 090221 2.75pc CPI'!D125" xr:uid="{00000000-0004-0000-0D00-000006020000}"/>
    <hyperlink ref="E125" location="'PJIN 090221 2.75pc CPI'!E125" tooltip="Click to drilldown" display="'PJIN 090221 2.75pc CPI'!E125" xr:uid="{00000000-0004-0000-0D00-000007020000}"/>
    <hyperlink ref="F125" location="'PJIN 090221 2.75pc CPI'!F125" tooltip="Click to drilldown" display="'PJIN 090221 2.75pc CPI'!F125" xr:uid="{00000000-0004-0000-0D00-000008020000}"/>
    <hyperlink ref="G125" location="'PJIN 090221 2.75pc CPI'!G125" tooltip="Click to drilldown" display="'PJIN 090221 2.75pc CPI'!G125" xr:uid="{00000000-0004-0000-0D00-000009020000}"/>
    <hyperlink ref="H125" location="'PJIN 090221 2.75pc CPI'!H125" tooltip="Click to drilldown" display="'PJIN 090221 2.75pc CPI'!H125" xr:uid="{00000000-0004-0000-0D00-00000A020000}"/>
    <hyperlink ref="I125" location="'PJIN 090221 2.75pc CPI'!I125" tooltip="Click to drilldown" display="'PJIN 090221 2.75pc CPI'!I125" xr:uid="{00000000-0004-0000-0D00-00000B020000}"/>
    <hyperlink ref="J125" location="'PJIN 090221 2.75pc CPI'!J125" tooltip="Click to drilldown" display="'PJIN 090221 2.75pc CPI'!J125" xr:uid="{00000000-0004-0000-0D00-00000C020000}"/>
    <hyperlink ref="K125" location="'PJIN 090221 2.75pc CPI'!K125" tooltip="Click to drilldown" display="'PJIN 090221 2.75pc CPI'!K125" xr:uid="{00000000-0004-0000-0D00-00000D020000}"/>
    <hyperlink ref="L125" location="'PJIN 090221 2.75pc CPI'!L125" tooltip="Click to drilldown" display="'PJIN 090221 2.75pc CPI'!L125" xr:uid="{00000000-0004-0000-0D00-00000E020000}"/>
    <hyperlink ref="M125" location="'PJIN 090221 2.75pc CPI'!M125" tooltip="Click to drilldown" display="'PJIN 090221 2.75pc CPI'!M125" xr:uid="{00000000-0004-0000-0D00-00000F020000}"/>
    <hyperlink ref="B126" location="'PJIN 090221 2.75pc CPI'!B126" tooltip="Click to drilldown" display="'PJIN 090221 2.75pc CPI'!B126" xr:uid="{00000000-0004-0000-0D00-000010020000}"/>
    <hyperlink ref="C126" location="'PJIN 090221 2.75pc CPI'!C126" tooltip="Click to drilldown" display="'PJIN 090221 2.75pc CPI'!C126" xr:uid="{00000000-0004-0000-0D00-000011020000}"/>
    <hyperlink ref="D126" location="'PJIN 090221 2.75pc CPI'!D126" tooltip="Click to drilldown" display="'PJIN 090221 2.75pc CPI'!D126" xr:uid="{00000000-0004-0000-0D00-000012020000}"/>
    <hyperlink ref="E126" location="'PJIN 090221 2.75pc CPI'!E126" tooltip="Click to drilldown" display="'PJIN 090221 2.75pc CPI'!E126" xr:uid="{00000000-0004-0000-0D00-000013020000}"/>
    <hyperlink ref="F126" location="'PJIN 090221 2.75pc CPI'!F126" tooltip="Click to drilldown" display="'PJIN 090221 2.75pc CPI'!F126" xr:uid="{00000000-0004-0000-0D00-000014020000}"/>
    <hyperlink ref="G126" location="'PJIN 090221 2.75pc CPI'!G126" tooltip="Click to drilldown" display="'PJIN 090221 2.75pc CPI'!G126" xr:uid="{00000000-0004-0000-0D00-000015020000}"/>
    <hyperlink ref="H126" location="'PJIN 090221 2.75pc CPI'!H126" tooltip="Click to drilldown" display="'PJIN 090221 2.75pc CPI'!H126" xr:uid="{00000000-0004-0000-0D00-000016020000}"/>
    <hyperlink ref="I126" location="'PJIN 090221 2.75pc CPI'!I126" tooltip="Click to drilldown" display="'PJIN 090221 2.75pc CPI'!I126" xr:uid="{00000000-0004-0000-0D00-000017020000}"/>
    <hyperlink ref="J126" location="'PJIN 090221 2.75pc CPI'!J126" tooltip="Click to drilldown" display="'PJIN 090221 2.75pc CPI'!J126" xr:uid="{00000000-0004-0000-0D00-000018020000}"/>
    <hyperlink ref="K126" location="'PJIN 090221 2.75pc CPI'!K126" tooltip="Click to drilldown" display="'PJIN 090221 2.75pc CPI'!K126" xr:uid="{00000000-0004-0000-0D00-000019020000}"/>
    <hyperlink ref="L126" location="'PJIN 090221 2.75pc CPI'!L126" tooltip="Click to drilldown" display="'PJIN 090221 2.75pc CPI'!L126" xr:uid="{00000000-0004-0000-0D00-00001A020000}"/>
    <hyperlink ref="M126" location="'PJIN 090221 2.75pc CPI'!M126" tooltip="Click to drilldown" display="'PJIN 090221 2.75pc CPI'!M126" xr:uid="{00000000-0004-0000-0D00-00001B020000}"/>
    <hyperlink ref="B127" location="'PJIN 090221 2.75pc CPI'!B127" tooltip="Click to drilldown" display="'PJIN 090221 2.75pc CPI'!B127" xr:uid="{00000000-0004-0000-0D00-00001C020000}"/>
    <hyperlink ref="C127" location="'PJIN 090221 2.75pc CPI'!C127" tooltip="Click to drilldown" display="'PJIN 090221 2.75pc CPI'!C127" xr:uid="{00000000-0004-0000-0D00-00001D020000}"/>
    <hyperlink ref="D127" location="'PJIN 090221 2.75pc CPI'!D127" tooltip="Click to drilldown" display="'PJIN 090221 2.75pc CPI'!D127" xr:uid="{00000000-0004-0000-0D00-00001E020000}"/>
    <hyperlink ref="E127" location="'PJIN 090221 2.75pc CPI'!E127" tooltip="Click to drilldown" display="'PJIN 090221 2.75pc CPI'!E127" xr:uid="{00000000-0004-0000-0D00-00001F020000}"/>
    <hyperlink ref="F127" location="'PJIN 090221 2.75pc CPI'!F127" tooltip="Click to drilldown" display="'PJIN 090221 2.75pc CPI'!F127" xr:uid="{00000000-0004-0000-0D00-000020020000}"/>
    <hyperlink ref="G127" location="'PJIN 090221 2.75pc CPI'!G127" tooltip="Click to drilldown" display="'PJIN 090221 2.75pc CPI'!G127" xr:uid="{00000000-0004-0000-0D00-000021020000}"/>
    <hyperlink ref="H127" location="'PJIN 090221 2.75pc CPI'!H127" tooltip="Click to drilldown" display="'PJIN 090221 2.75pc CPI'!H127" xr:uid="{00000000-0004-0000-0D00-000022020000}"/>
    <hyperlink ref="I127" location="'PJIN 090221 2.75pc CPI'!I127" tooltip="Click to drilldown" display="'PJIN 090221 2.75pc CPI'!I127" xr:uid="{00000000-0004-0000-0D00-000023020000}"/>
    <hyperlink ref="J127" location="'PJIN 090221 2.75pc CPI'!J127" tooltip="Click to drilldown" display="'PJIN 090221 2.75pc CPI'!J127" xr:uid="{00000000-0004-0000-0D00-000024020000}"/>
    <hyperlink ref="K127" location="'PJIN 090221 2.75pc CPI'!K127" tooltip="Click to drilldown" display="'PJIN 090221 2.75pc CPI'!K127" xr:uid="{00000000-0004-0000-0D00-000025020000}"/>
    <hyperlink ref="L127" location="'PJIN 090221 2.75pc CPI'!L127" tooltip="Click to drilldown" display="'PJIN 090221 2.75pc CPI'!L127" xr:uid="{00000000-0004-0000-0D00-000026020000}"/>
    <hyperlink ref="M127" location="'PJIN 090221 2.75pc CPI'!M127" tooltip="Click to drilldown" display="'PJIN 090221 2.75pc CPI'!M127" xr:uid="{00000000-0004-0000-0D00-000027020000}"/>
    <hyperlink ref="B128" location="'PJIN 090221 2.75pc CPI'!B128" tooltip="Click to drilldown" display="'PJIN 090221 2.75pc CPI'!B128" xr:uid="{00000000-0004-0000-0D00-000028020000}"/>
    <hyperlink ref="C128" location="'PJIN 090221 2.75pc CPI'!C128" tooltip="Click to drilldown" display="'PJIN 090221 2.75pc CPI'!C128" xr:uid="{00000000-0004-0000-0D00-000029020000}"/>
    <hyperlink ref="D128" location="'PJIN 090221 2.75pc CPI'!D128" tooltip="Click to drilldown" display="'PJIN 090221 2.75pc CPI'!D128" xr:uid="{00000000-0004-0000-0D00-00002A020000}"/>
    <hyperlink ref="E128" location="'PJIN 090221 2.75pc CPI'!E128" tooltip="Click to drilldown" display="'PJIN 090221 2.75pc CPI'!E128" xr:uid="{00000000-0004-0000-0D00-00002B020000}"/>
    <hyperlink ref="F128" location="'PJIN 090221 2.75pc CPI'!F128" tooltip="Click to drilldown" display="'PJIN 090221 2.75pc CPI'!F128" xr:uid="{00000000-0004-0000-0D00-00002C020000}"/>
    <hyperlink ref="G128" location="'PJIN 090221 2.75pc CPI'!G128" tooltip="Click to drilldown" display="'PJIN 090221 2.75pc CPI'!G128" xr:uid="{00000000-0004-0000-0D00-00002D020000}"/>
    <hyperlink ref="H128" location="'PJIN 090221 2.75pc CPI'!H128" tooltip="Click to drilldown" display="'PJIN 090221 2.75pc CPI'!H128" xr:uid="{00000000-0004-0000-0D00-00002E020000}"/>
    <hyperlink ref="I128" location="'PJIN 090221 2.75pc CPI'!I128" tooltip="Click to drilldown" display="'PJIN 090221 2.75pc CPI'!I128" xr:uid="{00000000-0004-0000-0D00-00002F020000}"/>
    <hyperlink ref="J128" location="'PJIN 090221 2.75pc CPI'!J128" tooltip="Click to drilldown" display="'PJIN 090221 2.75pc CPI'!J128" xr:uid="{00000000-0004-0000-0D00-000030020000}"/>
    <hyperlink ref="K128" location="'PJIN 090221 2.75pc CPI'!K128" tooltip="Click to drilldown" display="'PJIN 090221 2.75pc CPI'!K128" xr:uid="{00000000-0004-0000-0D00-000031020000}"/>
    <hyperlink ref="L128" location="'PJIN 090221 2.75pc CPI'!L128" tooltip="Click to drilldown" display="'PJIN 090221 2.75pc CPI'!L128" xr:uid="{00000000-0004-0000-0D00-000032020000}"/>
    <hyperlink ref="M128" location="'PJIN 090221 2.75pc CPI'!M128" tooltip="Click to drilldown" display="'PJIN 090221 2.75pc CPI'!M128" xr:uid="{00000000-0004-0000-0D00-000033020000}"/>
    <hyperlink ref="B129" location="'PJIN 090221 2.75pc CPI'!B129" tooltip="Click to drilldown" display="'PJIN 090221 2.75pc CPI'!B129" xr:uid="{00000000-0004-0000-0D00-000034020000}"/>
    <hyperlink ref="C129" location="'PJIN 090221 2.75pc CPI'!C129" tooltip="Click to drilldown" display="'PJIN 090221 2.75pc CPI'!C129" xr:uid="{00000000-0004-0000-0D00-000035020000}"/>
    <hyperlink ref="D129" location="'PJIN 090221 2.75pc CPI'!D129" tooltip="Click to drilldown" display="'PJIN 090221 2.75pc CPI'!D129" xr:uid="{00000000-0004-0000-0D00-000036020000}"/>
    <hyperlink ref="E129" location="'PJIN 090221 2.75pc CPI'!E129" tooltip="Click to drilldown" display="'PJIN 090221 2.75pc CPI'!E129" xr:uid="{00000000-0004-0000-0D00-000037020000}"/>
    <hyperlink ref="F129" location="'PJIN 090221 2.75pc CPI'!F129" tooltip="Click to drilldown" display="'PJIN 090221 2.75pc CPI'!F129" xr:uid="{00000000-0004-0000-0D00-000038020000}"/>
    <hyperlink ref="G129" location="'PJIN 090221 2.75pc CPI'!G129" tooltip="Click to drilldown" display="'PJIN 090221 2.75pc CPI'!G129" xr:uid="{00000000-0004-0000-0D00-000039020000}"/>
    <hyperlink ref="H129" location="'PJIN 090221 2.75pc CPI'!H129" tooltip="Click to drilldown" display="'PJIN 090221 2.75pc CPI'!H129" xr:uid="{00000000-0004-0000-0D00-00003A020000}"/>
    <hyperlink ref="I129" location="'PJIN 090221 2.75pc CPI'!I129" tooltip="Click to drilldown" display="'PJIN 090221 2.75pc CPI'!I129" xr:uid="{00000000-0004-0000-0D00-00003B020000}"/>
    <hyperlink ref="J129" location="'PJIN 090221 2.75pc CPI'!J129" tooltip="Click to drilldown" display="'PJIN 090221 2.75pc CPI'!J129" xr:uid="{00000000-0004-0000-0D00-00003C020000}"/>
    <hyperlink ref="K129" location="'PJIN 090221 2.75pc CPI'!K129" tooltip="Click to drilldown" display="'PJIN 090221 2.75pc CPI'!K129" xr:uid="{00000000-0004-0000-0D00-00003D020000}"/>
    <hyperlink ref="L129" location="'PJIN 090221 2.75pc CPI'!L129" tooltip="Click to drilldown" display="'PJIN 090221 2.75pc CPI'!L129" xr:uid="{00000000-0004-0000-0D00-00003E020000}"/>
    <hyperlink ref="M129" location="'PJIN 090221 2.75pc CPI'!M129" tooltip="Click to drilldown" display="'PJIN 090221 2.75pc CPI'!M129" xr:uid="{00000000-0004-0000-0D00-00003F020000}"/>
    <hyperlink ref="B130" location="'PJIN 090221 2.75pc CPI'!B130" tooltip="Click to drilldown" display="'PJIN 090221 2.75pc CPI'!B130" xr:uid="{00000000-0004-0000-0D00-000040020000}"/>
    <hyperlink ref="C130" location="'PJIN 090221 2.75pc CPI'!C130" tooltip="Click to drilldown" display="'PJIN 090221 2.75pc CPI'!C130" xr:uid="{00000000-0004-0000-0D00-000041020000}"/>
    <hyperlink ref="D130" location="'PJIN 090221 2.75pc CPI'!D130" tooltip="Click to drilldown" display="'PJIN 090221 2.75pc CPI'!D130" xr:uid="{00000000-0004-0000-0D00-000042020000}"/>
    <hyperlink ref="E130" location="'PJIN 090221 2.75pc CPI'!E130" tooltip="Click to drilldown" display="'PJIN 090221 2.75pc CPI'!E130" xr:uid="{00000000-0004-0000-0D00-000043020000}"/>
    <hyperlink ref="F130" location="'PJIN 090221 2.75pc CPI'!F130" tooltip="Click to drilldown" display="'PJIN 090221 2.75pc CPI'!F130" xr:uid="{00000000-0004-0000-0D00-000044020000}"/>
    <hyperlink ref="G130" location="'PJIN 090221 2.75pc CPI'!G130" tooltip="Click to drilldown" display="'PJIN 090221 2.75pc CPI'!G130" xr:uid="{00000000-0004-0000-0D00-000045020000}"/>
    <hyperlink ref="H130" location="'PJIN 090221 2.75pc CPI'!H130" tooltip="Click to drilldown" display="'PJIN 090221 2.75pc CPI'!H130" xr:uid="{00000000-0004-0000-0D00-000046020000}"/>
    <hyperlink ref="I130" location="'PJIN 090221 2.75pc CPI'!I130" tooltip="Click to drilldown" display="'PJIN 090221 2.75pc CPI'!I130" xr:uid="{00000000-0004-0000-0D00-000047020000}"/>
    <hyperlink ref="J130" location="'PJIN 090221 2.75pc CPI'!J130" tooltip="Click to drilldown" display="'PJIN 090221 2.75pc CPI'!J130" xr:uid="{00000000-0004-0000-0D00-000048020000}"/>
    <hyperlink ref="K130" location="'PJIN 090221 2.75pc CPI'!K130" tooltip="Click to drilldown" display="'PJIN 090221 2.75pc CPI'!K130" xr:uid="{00000000-0004-0000-0D00-000049020000}"/>
    <hyperlink ref="L130" location="'PJIN 090221 2.75pc CPI'!L130" tooltip="Click to drilldown" display="'PJIN 090221 2.75pc CPI'!L130" xr:uid="{00000000-0004-0000-0D00-00004A020000}"/>
    <hyperlink ref="M130" location="'PJIN 090221 2.75pc CPI'!M130" tooltip="Click to drilldown" display="'PJIN 090221 2.75pc CPI'!M130" xr:uid="{00000000-0004-0000-0D00-00004B020000}"/>
    <hyperlink ref="B135" location="'PJIN 090221 2.75pc CPI'!B135" tooltip="Click to drilldown" display="'PJIN 090221 2.75pc CPI'!B135" xr:uid="{00000000-0004-0000-0D00-00004C020000}"/>
    <hyperlink ref="C135" location="'PJIN 090221 2.75pc CPI'!C135" tooltip="Click to drilldown" display="'PJIN 090221 2.75pc CPI'!C135" xr:uid="{00000000-0004-0000-0D00-00004D020000}"/>
    <hyperlink ref="D135" location="'PJIN 090221 2.75pc CPI'!D135" tooltip="Click to drilldown" display="'PJIN 090221 2.75pc CPI'!D135" xr:uid="{00000000-0004-0000-0D00-00004E020000}"/>
    <hyperlink ref="E135" location="'PJIN 090221 2.75pc CPI'!E135" tooltip="Click to drilldown" display="'PJIN 090221 2.75pc CPI'!E135" xr:uid="{00000000-0004-0000-0D00-00004F020000}"/>
    <hyperlink ref="F135" location="'PJIN 090221 2.75pc CPI'!F135" tooltip="Click to drilldown" display="'PJIN 090221 2.75pc CPI'!F135" xr:uid="{00000000-0004-0000-0D00-000050020000}"/>
    <hyperlink ref="G135" location="'PJIN 090221 2.75pc CPI'!G135" tooltip="Click to drilldown" display="'PJIN 090221 2.75pc CPI'!G135" xr:uid="{00000000-0004-0000-0D00-000051020000}"/>
    <hyperlink ref="H135" location="'PJIN 090221 2.75pc CPI'!H135" tooltip="Click to drilldown" display="'PJIN 090221 2.75pc CPI'!H135" xr:uid="{00000000-0004-0000-0D00-000052020000}"/>
    <hyperlink ref="I135" location="'PJIN 090221 2.75pc CPI'!I135" tooltip="Click to drilldown" display="'PJIN 090221 2.75pc CPI'!I135" xr:uid="{00000000-0004-0000-0D00-000053020000}"/>
    <hyperlink ref="J135" location="'PJIN 090221 2.75pc CPI'!J135" tooltip="Click to drilldown" display="'PJIN 090221 2.75pc CPI'!J135" xr:uid="{00000000-0004-0000-0D00-000054020000}"/>
    <hyperlink ref="K135" location="'PJIN 090221 2.75pc CPI'!K135" tooltip="Click to drilldown" display="'PJIN 090221 2.75pc CPI'!K135" xr:uid="{00000000-0004-0000-0D00-000055020000}"/>
    <hyperlink ref="L135" location="'PJIN 090221 2.75pc CPI'!L135" tooltip="Click to drilldown" display="'PJIN 090221 2.75pc CPI'!L135" xr:uid="{00000000-0004-0000-0D00-000056020000}"/>
    <hyperlink ref="M135" location="'PJIN 090221 2.75pc CPI'!M135" tooltip="Click to drilldown" display="'PJIN 090221 2.75pc CPI'!M135" xr:uid="{00000000-0004-0000-0D00-000057020000}"/>
    <hyperlink ref="B141" location="'PJIN 090221 2.75pc CPI'!B141" tooltip="Click to drilldown" display="'PJIN 090221 2.75pc CPI'!B141" xr:uid="{00000000-0004-0000-0D00-000058020000}"/>
    <hyperlink ref="C141" location="'PJIN 090221 2.75pc CPI'!C141" tooltip="Click to drilldown" display="'PJIN 090221 2.75pc CPI'!C141" xr:uid="{00000000-0004-0000-0D00-000059020000}"/>
    <hyperlink ref="D141" location="'PJIN 090221 2.75pc CPI'!D141" tooltip="Click to drilldown" display="'PJIN 090221 2.75pc CPI'!D141" xr:uid="{00000000-0004-0000-0D00-00005A020000}"/>
    <hyperlink ref="E141" location="'PJIN 090221 2.75pc CPI'!E141" tooltip="Click to drilldown" display="'PJIN 090221 2.75pc CPI'!E141" xr:uid="{00000000-0004-0000-0D00-00005B020000}"/>
    <hyperlink ref="F141" location="'PJIN 090221 2.75pc CPI'!F141" tooltip="Click to drilldown" display="'PJIN 090221 2.75pc CPI'!F141" xr:uid="{00000000-0004-0000-0D00-00005C020000}"/>
    <hyperlink ref="G141" location="'PJIN 090221 2.75pc CPI'!G141" tooltip="Click to drilldown" display="'PJIN 090221 2.75pc CPI'!G141" xr:uid="{00000000-0004-0000-0D00-00005D020000}"/>
    <hyperlink ref="H141" location="'PJIN 090221 2.75pc CPI'!H141" tooltip="Click to drilldown" display="'PJIN 090221 2.75pc CPI'!H141" xr:uid="{00000000-0004-0000-0D00-00005E020000}"/>
    <hyperlink ref="I141" location="'PJIN 090221 2.75pc CPI'!I141" tooltip="Click to drilldown" display="'PJIN 090221 2.75pc CPI'!I141" xr:uid="{00000000-0004-0000-0D00-00005F020000}"/>
    <hyperlink ref="J141" location="'PJIN 090221 2.75pc CPI'!J141" tooltip="Click to drilldown" display="'PJIN 090221 2.75pc CPI'!J141" xr:uid="{00000000-0004-0000-0D00-000060020000}"/>
    <hyperlink ref="K141" location="'PJIN 090221 2.75pc CPI'!K141" tooltip="Click to drilldown" display="'PJIN 090221 2.75pc CPI'!K141" xr:uid="{00000000-0004-0000-0D00-000061020000}"/>
    <hyperlink ref="L141" location="'PJIN 090221 2.75pc CPI'!L141" tooltip="Click to drilldown" display="'PJIN 090221 2.75pc CPI'!L141" xr:uid="{00000000-0004-0000-0D00-000062020000}"/>
    <hyperlink ref="M141" location="'PJIN 090221 2.75pc CPI'!M141" tooltip="Click to drilldown" display="'PJIN 090221 2.75pc CPI'!M141" xr:uid="{00000000-0004-0000-0D00-000063020000}"/>
    <hyperlink ref="B145" location="'PJIN 090221 2.75pc CPI'!B145" tooltip="Click to drilldown" display="'PJIN 090221 2.75pc CPI'!B145" xr:uid="{00000000-0004-0000-0D00-000064020000}"/>
    <hyperlink ref="C145" location="'PJIN 090221 2.75pc CPI'!C145" tooltip="Click to drilldown" display="'PJIN 090221 2.75pc CPI'!C145" xr:uid="{00000000-0004-0000-0D00-000065020000}"/>
    <hyperlink ref="D145" location="'PJIN 090221 2.75pc CPI'!D145" tooltip="Click to drilldown" display="'PJIN 090221 2.75pc CPI'!D145" xr:uid="{00000000-0004-0000-0D00-000066020000}"/>
    <hyperlink ref="E145" location="'PJIN 090221 2.75pc CPI'!E145" tooltip="Click to drilldown" display="'PJIN 090221 2.75pc CPI'!E145" xr:uid="{00000000-0004-0000-0D00-000067020000}"/>
    <hyperlink ref="F145" location="'PJIN 090221 2.75pc CPI'!F145" tooltip="Click to drilldown" display="'PJIN 090221 2.75pc CPI'!F145" xr:uid="{00000000-0004-0000-0D00-000068020000}"/>
    <hyperlink ref="G145" location="'PJIN 090221 2.75pc CPI'!G145" tooltip="Click to drilldown" display="'PJIN 090221 2.75pc CPI'!G145" xr:uid="{00000000-0004-0000-0D00-000069020000}"/>
    <hyperlink ref="H145" location="'PJIN 090221 2.75pc CPI'!H145" tooltip="Click to drilldown" display="'PJIN 090221 2.75pc CPI'!H145" xr:uid="{00000000-0004-0000-0D00-00006A020000}"/>
    <hyperlink ref="I145" location="'PJIN 090221 2.75pc CPI'!I145" tooltip="Click to drilldown" display="'PJIN 090221 2.75pc CPI'!I145" xr:uid="{00000000-0004-0000-0D00-00006B020000}"/>
    <hyperlink ref="J145" location="'PJIN 090221 2.75pc CPI'!J145" tooltip="Click to drilldown" display="'PJIN 090221 2.75pc CPI'!J145" xr:uid="{00000000-0004-0000-0D00-00006C020000}"/>
    <hyperlink ref="K145" location="'PJIN 090221 2.75pc CPI'!K145" tooltip="Click to drilldown" display="'PJIN 090221 2.75pc CPI'!K145" xr:uid="{00000000-0004-0000-0D00-00006D020000}"/>
    <hyperlink ref="L145" location="'PJIN 090221 2.75pc CPI'!L145" tooltip="Click to drilldown" display="'PJIN 090221 2.75pc CPI'!L145" xr:uid="{00000000-0004-0000-0D00-00006E020000}"/>
    <hyperlink ref="M145" location="'PJIN 090221 2.75pc CPI'!M145" tooltip="Click to drilldown" display="'PJIN 090221 2.75pc CPI'!M145" xr:uid="{00000000-0004-0000-0D00-00006F020000}"/>
    <hyperlink ref="B150" location="'PJIN 090221 2.75pc CPI'!B150" tooltip="Click to drilldown" display="'PJIN 090221 2.75pc CPI'!B150" xr:uid="{00000000-0004-0000-0D00-000070020000}"/>
    <hyperlink ref="C150" location="'PJIN 090221 2.75pc CPI'!C150" tooltip="Click to drilldown" display="'PJIN 090221 2.75pc CPI'!C150" xr:uid="{00000000-0004-0000-0D00-000071020000}"/>
    <hyperlink ref="D150" location="'PJIN 090221 2.75pc CPI'!D150" tooltip="Click to drilldown" display="'PJIN 090221 2.75pc CPI'!D150" xr:uid="{00000000-0004-0000-0D00-000072020000}"/>
    <hyperlink ref="E150" location="'PJIN 090221 2.75pc CPI'!E150" tooltip="Click to drilldown" display="'PJIN 090221 2.75pc CPI'!E150" xr:uid="{00000000-0004-0000-0D00-000073020000}"/>
    <hyperlink ref="F150" location="'PJIN 090221 2.75pc CPI'!F150" tooltip="Click to drilldown" display="'PJIN 090221 2.75pc CPI'!F150" xr:uid="{00000000-0004-0000-0D00-000074020000}"/>
    <hyperlink ref="G150" location="'PJIN 090221 2.75pc CPI'!G150" tooltip="Click to drilldown" display="'PJIN 090221 2.75pc CPI'!G150" xr:uid="{00000000-0004-0000-0D00-000075020000}"/>
    <hyperlink ref="H150" location="'PJIN 090221 2.75pc CPI'!H150" tooltip="Click to drilldown" display="'PJIN 090221 2.75pc CPI'!H150" xr:uid="{00000000-0004-0000-0D00-000076020000}"/>
    <hyperlink ref="I150" location="'PJIN 090221 2.75pc CPI'!I150" tooltip="Click to drilldown" display="'PJIN 090221 2.75pc CPI'!I150" xr:uid="{00000000-0004-0000-0D00-000077020000}"/>
    <hyperlink ref="J150" location="'PJIN 090221 2.75pc CPI'!J150" tooltip="Click to drilldown" display="'PJIN 090221 2.75pc CPI'!J150" xr:uid="{00000000-0004-0000-0D00-000078020000}"/>
    <hyperlink ref="K150" location="'PJIN 090221 2.75pc CPI'!K150" tooltip="Click to drilldown" display="'PJIN 090221 2.75pc CPI'!K150" xr:uid="{00000000-0004-0000-0D00-000079020000}"/>
    <hyperlink ref="L150" location="'PJIN 090221 2.75pc CPI'!L150" tooltip="Click to drilldown" display="'PJIN 090221 2.75pc CPI'!L150" xr:uid="{00000000-0004-0000-0D00-00007A020000}"/>
    <hyperlink ref="M150" location="'PJIN 090221 2.75pc CPI'!M150" tooltip="Click to drilldown" display="'PJIN 090221 2.75pc CPI'!M150" xr:uid="{00000000-0004-0000-0D00-00007B020000}"/>
    <hyperlink ref="B155" location="'PJIN 090221 2.75pc CPI'!B155" tooltip="Click to drilldown" display="'PJIN 090221 2.75pc CPI'!B155" xr:uid="{00000000-0004-0000-0D00-00007C020000}"/>
    <hyperlink ref="C155" location="'PJIN 090221 2.75pc CPI'!C155" tooltip="Click to drilldown" display="'PJIN 090221 2.75pc CPI'!C155" xr:uid="{00000000-0004-0000-0D00-00007D020000}"/>
    <hyperlink ref="D155" location="'PJIN 090221 2.75pc CPI'!D155" tooltip="Click to drilldown" display="'PJIN 090221 2.75pc CPI'!D155" xr:uid="{00000000-0004-0000-0D00-00007E020000}"/>
    <hyperlink ref="E155" location="'PJIN 090221 2.75pc CPI'!E155" tooltip="Click to drilldown" display="'PJIN 090221 2.75pc CPI'!E155" xr:uid="{00000000-0004-0000-0D00-00007F020000}"/>
    <hyperlink ref="F155" location="'PJIN 090221 2.75pc CPI'!F155" tooltip="Click to drilldown" display="'PJIN 090221 2.75pc CPI'!F155" xr:uid="{00000000-0004-0000-0D00-000080020000}"/>
    <hyperlink ref="G155" location="'PJIN 090221 2.75pc CPI'!G155" tooltip="Click to drilldown" display="'PJIN 090221 2.75pc CPI'!G155" xr:uid="{00000000-0004-0000-0D00-000081020000}"/>
    <hyperlink ref="H155" location="'PJIN 090221 2.75pc CPI'!H155" tooltip="Click to drilldown" display="'PJIN 090221 2.75pc CPI'!H155" xr:uid="{00000000-0004-0000-0D00-000082020000}"/>
    <hyperlink ref="I155" location="'PJIN 090221 2.75pc CPI'!I155" tooltip="Click to drilldown" display="'PJIN 090221 2.75pc CPI'!I155" xr:uid="{00000000-0004-0000-0D00-000083020000}"/>
    <hyperlink ref="J155" location="'PJIN 090221 2.75pc CPI'!J155" tooltip="Click to drilldown" display="'PJIN 090221 2.75pc CPI'!J155" xr:uid="{00000000-0004-0000-0D00-000084020000}"/>
    <hyperlink ref="K155" location="'PJIN 090221 2.75pc CPI'!K155" tooltip="Click to drilldown" display="'PJIN 090221 2.75pc CPI'!K155" xr:uid="{00000000-0004-0000-0D00-000085020000}"/>
    <hyperlink ref="L155" location="'PJIN 090221 2.75pc CPI'!L155" tooltip="Click to drilldown" display="'PJIN 090221 2.75pc CPI'!L155" xr:uid="{00000000-0004-0000-0D00-000086020000}"/>
    <hyperlink ref="M155" location="'PJIN 090221 2.75pc CPI'!M155" tooltip="Click to drilldown" display="'PJIN 090221 2.75pc CPI'!M155" xr:uid="{00000000-0004-0000-0D00-000087020000}"/>
    <hyperlink ref="B156" location="'PJIN 090221 2.75pc CPI'!B156" tooltip="Click to drilldown" display="'PJIN 090221 2.75pc CPI'!B156" xr:uid="{00000000-0004-0000-0D00-000088020000}"/>
    <hyperlink ref="C156" location="'PJIN 090221 2.75pc CPI'!C156" tooltip="Click to drilldown" display="'PJIN 090221 2.75pc CPI'!C156" xr:uid="{00000000-0004-0000-0D00-000089020000}"/>
    <hyperlink ref="D156" location="'PJIN 090221 2.75pc CPI'!D156" tooltip="Click to drilldown" display="'PJIN 090221 2.75pc CPI'!D156" xr:uid="{00000000-0004-0000-0D00-00008A020000}"/>
    <hyperlink ref="E156" location="'PJIN 090221 2.75pc CPI'!E156" tooltip="Click to drilldown" display="'PJIN 090221 2.75pc CPI'!E156" xr:uid="{00000000-0004-0000-0D00-00008B020000}"/>
    <hyperlink ref="F156" location="'PJIN 090221 2.75pc CPI'!F156" tooltip="Click to drilldown" display="'PJIN 090221 2.75pc CPI'!F156" xr:uid="{00000000-0004-0000-0D00-00008C020000}"/>
    <hyperlink ref="G156" location="'PJIN 090221 2.75pc CPI'!G156" tooltip="Click to drilldown" display="'PJIN 090221 2.75pc CPI'!G156" xr:uid="{00000000-0004-0000-0D00-00008D020000}"/>
    <hyperlink ref="H156" location="'PJIN 090221 2.75pc CPI'!H156" tooltip="Click to drilldown" display="'PJIN 090221 2.75pc CPI'!H156" xr:uid="{00000000-0004-0000-0D00-00008E020000}"/>
    <hyperlink ref="I156" location="'PJIN 090221 2.75pc CPI'!I156" tooltip="Click to drilldown" display="'PJIN 090221 2.75pc CPI'!I156" xr:uid="{00000000-0004-0000-0D00-00008F020000}"/>
    <hyperlink ref="J156" location="'PJIN 090221 2.75pc CPI'!J156" tooltip="Click to drilldown" display="'PJIN 090221 2.75pc CPI'!J156" xr:uid="{00000000-0004-0000-0D00-000090020000}"/>
    <hyperlink ref="K156" location="'PJIN 090221 2.75pc CPI'!K156" tooltip="Click to drilldown" display="'PJIN 090221 2.75pc CPI'!K156" xr:uid="{00000000-0004-0000-0D00-000091020000}"/>
    <hyperlink ref="L156" location="'PJIN 090221 2.75pc CPI'!L156" tooltip="Click to drilldown" display="'PJIN 090221 2.75pc CPI'!L156" xr:uid="{00000000-0004-0000-0D00-000092020000}"/>
    <hyperlink ref="M156" location="'PJIN 090221 2.75pc CPI'!M156" tooltip="Click to drilldown" display="'PJIN 090221 2.75pc CPI'!M156" xr:uid="{00000000-0004-0000-0D00-000093020000}"/>
    <hyperlink ref="B157" location="'PJIN 090221 2.75pc CPI'!B157" tooltip="Click to drilldown" display="'PJIN 090221 2.75pc CPI'!B157" xr:uid="{00000000-0004-0000-0D00-000094020000}"/>
    <hyperlink ref="C157" location="'PJIN 090221 2.75pc CPI'!C157" tooltip="Click to drilldown" display="'PJIN 090221 2.75pc CPI'!C157" xr:uid="{00000000-0004-0000-0D00-000095020000}"/>
    <hyperlink ref="D157" location="'PJIN 090221 2.75pc CPI'!D157" tooltip="Click to drilldown" display="'PJIN 090221 2.75pc CPI'!D157" xr:uid="{00000000-0004-0000-0D00-000096020000}"/>
    <hyperlink ref="E157" location="'PJIN 090221 2.75pc CPI'!E157" tooltip="Click to drilldown" display="'PJIN 090221 2.75pc CPI'!E157" xr:uid="{00000000-0004-0000-0D00-000097020000}"/>
    <hyperlink ref="F157" location="'PJIN 090221 2.75pc CPI'!F157" tooltip="Click to drilldown" display="'PJIN 090221 2.75pc CPI'!F157" xr:uid="{00000000-0004-0000-0D00-000098020000}"/>
    <hyperlink ref="G157" location="'PJIN 090221 2.75pc CPI'!G157" tooltip="Click to drilldown" display="'PJIN 090221 2.75pc CPI'!G157" xr:uid="{00000000-0004-0000-0D00-000099020000}"/>
    <hyperlink ref="H157" location="'PJIN 090221 2.75pc CPI'!H157" tooltip="Click to drilldown" display="'PJIN 090221 2.75pc CPI'!H157" xr:uid="{00000000-0004-0000-0D00-00009A020000}"/>
    <hyperlink ref="I157" location="'PJIN 090221 2.75pc CPI'!I157" tooltip="Click to drilldown" display="'PJIN 090221 2.75pc CPI'!I157" xr:uid="{00000000-0004-0000-0D00-00009B020000}"/>
    <hyperlink ref="J157" location="'PJIN 090221 2.75pc CPI'!J157" tooltip="Click to drilldown" display="'PJIN 090221 2.75pc CPI'!J157" xr:uid="{00000000-0004-0000-0D00-00009C020000}"/>
    <hyperlink ref="K157" location="'PJIN 090221 2.75pc CPI'!K157" tooltip="Click to drilldown" display="'PJIN 090221 2.75pc CPI'!K157" xr:uid="{00000000-0004-0000-0D00-00009D020000}"/>
    <hyperlink ref="L157" location="'PJIN 090221 2.75pc CPI'!L157" tooltip="Click to drilldown" display="'PJIN 090221 2.75pc CPI'!L157" xr:uid="{00000000-0004-0000-0D00-00009E020000}"/>
    <hyperlink ref="M157" location="'PJIN 090221 2.75pc CPI'!M157" tooltip="Click to drilldown" display="'PJIN 090221 2.75pc CPI'!M157" xr:uid="{00000000-0004-0000-0D00-00009F020000}"/>
    <hyperlink ref="B169" location="'PJIN 090221 2.75pc CPI'!B169" tooltip="Click to drilldown" display="'PJIN 090221 2.75pc CPI'!B169" xr:uid="{00000000-0004-0000-0D00-0000A0020000}"/>
    <hyperlink ref="C169" location="'PJIN 090221 2.75pc CPI'!C169" tooltip="Click to drilldown" display="'PJIN 090221 2.75pc CPI'!C169" xr:uid="{00000000-0004-0000-0D00-0000A1020000}"/>
    <hyperlink ref="D169" location="'PJIN 090221 2.75pc CPI'!D169" tooltip="Click to drilldown" display="'PJIN 090221 2.75pc CPI'!D169" xr:uid="{00000000-0004-0000-0D00-0000A2020000}"/>
    <hyperlink ref="E169" location="'PJIN 090221 2.75pc CPI'!E169" tooltip="Click to drilldown" display="'PJIN 090221 2.75pc CPI'!E169" xr:uid="{00000000-0004-0000-0D00-0000A3020000}"/>
    <hyperlink ref="F169" location="'PJIN 090221 2.75pc CPI'!F169" tooltip="Click to drilldown" display="'PJIN 090221 2.75pc CPI'!F169" xr:uid="{00000000-0004-0000-0D00-0000A4020000}"/>
    <hyperlink ref="G169" location="'PJIN 090221 2.75pc CPI'!G169" tooltip="Click to drilldown" display="'PJIN 090221 2.75pc CPI'!G169" xr:uid="{00000000-0004-0000-0D00-0000A5020000}"/>
    <hyperlink ref="H169" location="'PJIN 090221 2.75pc CPI'!H169" tooltip="Click to drilldown" display="'PJIN 090221 2.75pc CPI'!H169" xr:uid="{00000000-0004-0000-0D00-0000A6020000}"/>
    <hyperlink ref="I169" location="'PJIN 090221 2.75pc CPI'!I169" tooltip="Click to drilldown" display="'PJIN 090221 2.75pc CPI'!I169" xr:uid="{00000000-0004-0000-0D00-0000A7020000}"/>
    <hyperlink ref="J169" location="'PJIN 090221 2.75pc CPI'!J169" tooltip="Click to drilldown" display="'PJIN 090221 2.75pc CPI'!J169" xr:uid="{00000000-0004-0000-0D00-0000A8020000}"/>
    <hyperlink ref="K169" location="'PJIN 090221 2.75pc CPI'!K169" tooltip="Click to drilldown" display="'PJIN 090221 2.75pc CPI'!K169" xr:uid="{00000000-0004-0000-0D00-0000A9020000}"/>
    <hyperlink ref="L169" location="'PJIN 090221 2.75pc CPI'!L169" tooltip="Click to drilldown" display="'PJIN 090221 2.75pc CPI'!L169" xr:uid="{00000000-0004-0000-0D00-0000AA020000}"/>
    <hyperlink ref="M169" location="'PJIN 090221 2.75pc CPI'!M169" tooltip="Click to drilldown" display="'PJIN 090221 2.75pc CPI'!M169" xr:uid="{00000000-0004-0000-0D00-0000AB020000}"/>
    <hyperlink ref="B170" location="'PJIN 090221 2.75pc CPI'!B170" tooltip="Click to drilldown" display="'PJIN 090221 2.75pc CPI'!B170" xr:uid="{00000000-0004-0000-0D00-0000AC020000}"/>
    <hyperlink ref="C170" location="'PJIN 090221 2.75pc CPI'!C170" tooltip="Click to drilldown" display="'PJIN 090221 2.75pc CPI'!C170" xr:uid="{00000000-0004-0000-0D00-0000AD020000}"/>
    <hyperlink ref="D170" location="'PJIN 090221 2.75pc CPI'!D170" tooltip="Click to drilldown" display="'PJIN 090221 2.75pc CPI'!D170" xr:uid="{00000000-0004-0000-0D00-0000AE020000}"/>
    <hyperlink ref="E170" location="'PJIN 090221 2.75pc CPI'!E170" tooltip="Click to drilldown" display="'PJIN 090221 2.75pc CPI'!E170" xr:uid="{00000000-0004-0000-0D00-0000AF020000}"/>
    <hyperlink ref="F170" location="'PJIN 090221 2.75pc CPI'!F170" tooltip="Click to drilldown" display="'PJIN 090221 2.75pc CPI'!F170" xr:uid="{00000000-0004-0000-0D00-0000B0020000}"/>
    <hyperlink ref="G170" location="'PJIN 090221 2.75pc CPI'!G170" tooltip="Click to drilldown" display="'PJIN 090221 2.75pc CPI'!G170" xr:uid="{00000000-0004-0000-0D00-0000B1020000}"/>
    <hyperlink ref="H170" location="'PJIN 090221 2.75pc CPI'!H170" tooltip="Click to drilldown" display="'PJIN 090221 2.75pc CPI'!H170" xr:uid="{00000000-0004-0000-0D00-0000B2020000}"/>
    <hyperlink ref="I170" location="'PJIN 090221 2.75pc CPI'!I170" tooltip="Click to drilldown" display="'PJIN 090221 2.75pc CPI'!I170" xr:uid="{00000000-0004-0000-0D00-0000B3020000}"/>
    <hyperlink ref="J170" location="'PJIN 090221 2.75pc CPI'!J170" tooltip="Click to drilldown" display="'PJIN 090221 2.75pc CPI'!J170" xr:uid="{00000000-0004-0000-0D00-0000B4020000}"/>
    <hyperlink ref="K170" location="'PJIN 090221 2.75pc CPI'!K170" tooltip="Click to drilldown" display="'PJIN 090221 2.75pc CPI'!K170" xr:uid="{00000000-0004-0000-0D00-0000B5020000}"/>
    <hyperlink ref="L170" location="'PJIN 090221 2.75pc CPI'!L170" tooltip="Click to drilldown" display="'PJIN 090221 2.75pc CPI'!L170" xr:uid="{00000000-0004-0000-0D00-0000B6020000}"/>
    <hyperlink ref="M170" location="'PJIN 090221 2.75pc CPI'!M170" tooltip="Click to drilldown" display="'PJIN 090221 2.75pc CPI'!M170" xr:uid="{00000000-0004-0000-0D00-0000B7020000}"/>
    <hyperlink ref="B171" location="'PJIN 090221 2.75pc CPI'!B171" tooltip="Click to drilldown" display="'PJIN 090221 2.75pc CPI'!B171" xr:uid="{00000000-0004-0000-0D00-0000B8020000}"/>
    <hyperlink ref="C171" location="'PJIN 090221 2.75pc CPI'!C171" tooltip="Click to drilldown" display="'PJIN 090221 2.75pc CPI'!C171" xr:uid="{00000000-0004-0000-0D00-0000B9020000}"/>
    <hyperlink ref="D171" location="'PJIN 090221 2.75pc CPI'!D171" tooltip="Click to drilldown" display="'PJIN 090221 2.75pc CPI'!D171" xr:uid="{00000000-0004-0000-0D00-0000BA020000}"/>
    <hyperlink ref="E171" location="'PJIN 090221 2.75pc CPI'!E171" tooltip="Click to drilldown" display="'PJIN 090221 2.75pc CPI'!E171" xr:uid="{00000000-0004-0000-0D00-0000BB020000}"/>
    <hyperlink ref="F171" location="'PJIN 090221 2.75pc CPI'!F171" tooltip="Click to drilldown" display="'PJIN 090221 2.75pc CPI'!F171" xr:uid="{00000000-0004-0000-0D00-0000BC020000}"/>
    <hyperlink ref="G171" location="'PJIN 090221 2.75pc CPI'!G171" tooltip="Click to drilldown" display="'PJIN 090221 2.75pc CPI'!G171" xr:uid="{00000000-0004-0000-0D00-0000BD020000}"/>
    <hyperlink ref="H171" location="'PJIN 090221 2.75pc CPI'!H171" tooltip="Click to drilldown" display="'PJIN 090221 2.75pc CPI'!H171" xr:uid="{00000000-0004-0000-0D00-0000BE020000}"/>
    <hyperlink ref="I171" location="'PJIN 090221 2.75pc CPI'!I171" tooltip="Click to drilldown" display="'PJIN 090221 2.75pc CPI'!I171" xr:uid="{00000000-0004-0000-0D00-0000BF020000}"/>
    <hyperlink ref="J171" location="'PJIN 090221 2.75pc CPI'!J171" tooltip="Click to drilldown" display="'PJIN 090221 2.75pc CPI'!J171" xr:uid="{00000000-0004-0000-0D00-0000C0020000}"/>
    <hyperlink ref="K171" location="'PJIN 090221 2.75pc CPI'!K171" tooltip="Click to drilldown" display="'PJIN 090221 2.75pc CPI'!K171" xr:uid="{00000000-0004-0000-0D00-0000C1020000}"/>
    <hyperlink ref="L171" location="'PJIN 090221 2.75pc CPI'!L171" tooltip="Click to drilldown" display="'PJIN 090221 2.75pc CPI'!L171" xr:uid="{00000000-0004-0000-0D00-0000C2020000}"/>
    <hyperlink ref="M171" location="'PJIN 090221 2.75pc CPI'!M171" tooltip="Click to drilldown" display="'PJIN 090221 2.75pc CPI'!M171" xr:uid="{00000000-0004-0000-0D00-0000C3020000}"/>
    <hyperlink ref="B172" location="'PJIN 090221 2.75pc CPI'!B172" tooltip="Click to drilldown" display="'PJIN 090221 2.75pc CPI'!B172" xr:uid="{00000000-0004-0000-0D00-0000C4020000}"/>
    <hyperlink ref="C172" location="'PJIN 090221 2.75pc CPI'!C172" tooltip="Click to drilldown" display="'PJIN 090221 2.75pc CPI'!C172" xr:uid="{00000000-0004-0000-0D00-0000C5020000}"/>
    <hyperlink ref="D172" location="'PJIN 090221 2.75pc CPI'!D172" tooltip="Click to drilldown" display="'PJIN 090221 2.75pc CPI'!D172" xr:uid="{00000000-0004-0000-0D00-0000C6020000}"/>
    <hyperlink ref="E172" location="'PJIN 090221 2.75pc CPI'!E172" tooltip="Click to drilldown" display="'PJIN 090221 2.75pc CPI'!E172" xr:uid="{00000000-0004-0000-0D00-0000C7020000}"/>
    <hyperlink ref="F172" location="'PJIN 090221 2.75pc CPI'!F172" tooltip="Click to drilldown" display="'PJIN 090221 2.75pc CPI'!F172" xr:uid="{00000000-0004-0000-0D00-0000C8020000}"/>
    <hyperlink ref="G172" location="'PJIN 090221 2.75pc CPI'!G172" tooltip="Click to drilldown" display="'PJIN 090221 2.75pc CPI'!G172" xr:uid="{00000000-0004-0000-0D00-0000C9020000}"/>
    <hyperlink ref="H172" location="'PJIN 090221 2.75pc CPI'!H172" tooltip="Click to drilldown" display="'PJIN 090221 2.75pc CPI'!H172" xr:uid="{00000000-0004-0000-0D00-0000CA020000}"/>
    <hyperlink ref="I172" location="'PJIN 090221 2.75pc CPI'!I172" tooltip="Click to drilldown" display="'PJIN 090221 2.75pc CPI'!I172" xr:uid="{00000000-0004-0000-0D00-0000CB020000}"/>
    <hyperlink ref="J172" location="'PJIN 090221 2.75pc CPI'!J172" tooltip="Click to drilldown" display="'PJIN 090221 2.75pc CPI'!J172" xr:uid="{00000000-0004-0000-0D00-0000CC020000}"/>
    <hyperlink ref="K172" location="'PJIN 090221 2.75pc CPI'!K172" tooltip="Click to drilldown" display="'PJIN 090221 2.75pc CPI'!K172" xr:uid="{00000000-0004-0000-0D00-0000CD020000}"/>
    <hyperlink ref="L172" location="'PJIN 090221 2.75pc CPI'!L172" tooltip="Click to drilldown" display="'PJIN 090221 2.75pc CPI'!L172" xr:uid="{00000000-0004-0000-0D00-0000CE020000}"/>
    <hyperlink ref="M172" location="'PJIN 090221 2.75pc CPI'!M172" tooltip="Click to drilldown" display="'PJIN 090221 2.75pc CPI'!M172" xr:uid="{00000000-0004-0000-0D00-0000CF020000}"/>
    <hyperlink ref="B173" location="'PJIN 090221 2.75pc CPI'!B173" tooltip="Click to drilldown" display="'PJIN 090221 2.75pc CPI'!B173" xr:uid="{00000000-0004-0000-0D00-0000D0020000}"/>
    <hyperlink ref="C173" location="'PJIN 090221 2.75pc CPI'!C173" tooltip="Click to drilldown" display="'PJIN 090221 2.75pc CPI'!C173" xr:uid="{00000000-0004-0000-0D00-0000D1020000}"/>
    <hyperlink ref="D173" location="'PJIN 090221 2.75pc CPI'!D173" tooltip="Click to drilldown" display="'PJIN 090221 2.75pc CPI'!D173" xr:uid="{00000000-0004-0000-0D00-0000D2020000}"/>
    <hyperlink ref="E173" location="'PJIN 090221 2.75pc CPI'!E173" tooltip="Click to drilldown" display="'PJIN 090221 2.75pc CPI'!E173" xr:uid="{00000000-0004-0000-0D00-0000D3020000}"/>
    <hyperlink ref="F173" location="'PJIN 090221 2.75pc CPI'!F173" tooltip="Click to drilldown" display="'PJIN 090221 2.75pc CPI'!F173" xr:uid="{00000000-0004-0000-0D00-0000D4020000}"/>
    <hyperlink ref="G173" location="'PJIN 090221 2.75pc CPI'!G173" tooltip="Click to drilldown" display="'PJIN 090221 2.75pc CPI'!G173" xr:uid="{00000000-0004-0000-0D00-0000D5020000}"/>
    <hyperlink ref="H173" location="'PJIN 090221 2.75pc CPI'!H173" tooltip="Click to drilldown" display="'PJIN 090221 2.75pc CPI'!H173" xr:uid="{00000000-0004-0000-0D00-0000D6020000}"/>
    <hyperlink ref="I173" location="'PJIN 090221 2.75pc CPI'!I173" tooltip="Click to drilldown" display="'PJIN 090221 2.75pc CPI'!I173" xr:uid="{00000000-0004-0000-0D00-0000D7020000}"/>
    <hyperlink ref="J173" location="'PJIN 090221 2.75pc CPI'!J173" tooltip="Click to drilldown" display="'PJIN 090221 2.75pc CPI'!J173" xr:uid="{00000000-0004-0000-0D00-0000D8020000}"/>
    <hyperlink ref="K173" location="'PJIN 090221 2.75pc CPI'!K173" tooltip="Click to drilldown" display="'PJIN 090221 2.75pc CPI'!K173" xr:uid="{00000000-0004-0000-0D00-0000D9020000}"/>
    <hyperlink ref="L173" location="'PJIN 090221 2.75pc CPI'!L173" tooltip="Click to drilldown" display="'PJIN 090221 2.75pc CPI'!L173" xr:uid="{00000000-0004-0000-0D00-0000DA020000}"/>
    <hyperlink ref="M173" location="'PJIN 090221 2.75pc CPI'!M173" tooltip="Click to drilldown" display="'PJIN 090221 2.75pc CPI'!M173" xr:uid="{00000000-0004-0000-0D00-0000DB020000}"/>
    <hyperlink ref="B174" location="'PJIN 090221 2.75pc CPI'!B174" tooltip="Click to drilldown" display="'PJIN 090221 2.75pc CPI'!B174" xr:uid="{00000000-0004-0000-0D00-0000DC020000}"/>
    <hyperlink ref="C174" location="'PJIN 090221 2.75pc CPI'!C174" tooltip="Click to drilldown" display="'PJIN 090221 2.75pc CPI'!C174" xr:uid="{00000000-0004-0000-0D00-0000DD020000}"/>
    <hyperlink ref="D174" location="'PJIN 090221 2.75pc CPI'!D174" tooltip="Click to drilldown" display="'PJIN 090221 2.75pc CPI'!D174" xr:uid="{00000000-0004-0000-0D00-0000DE020000}"/>
    <hyperlink ref="E174" location="'PJIN 090221 2.75pc CPI'!E174" tooltip="Click to drilldown" display="'PJIN 090221 2.75pc CPI'!E174" xr:uid="{00000000-0004-0000-0D00-0000DF020000}"/>
    <hyperlink ref="F174" location="'PJIN 090221 2.75pc CPI'!F174" tooltip="Click to drilldown" display="'PJIN 090221 2.75pc CPI'!F174" xr:uid="{00000000-0004-0000-0D00-0000E0020000}"/>
    <hyperlink ref="G174" location="'PJIN 090221 2.75pc CPI'!G174" tooltip="Click to drilldown" display="'PJIN 090221 2.75pc CPI'!G174" xr:uid="{00000000-0004-0000-0D00-0000E1020000}"/>
    <hyperlink ref="H174" location="'PJIN 090221 2.75pc CPI'!H174" tooltip="Click to drilldown" display="'PJIN 090221 2.75pc CPI'!H174" xr:uid="{00000000-0004-0000-0D00-0000E2020000}"/>
    <hyperlink ref="I174" location="'PJIN 090221 2.75pc CPI'!I174" tooltip="Click to drilldown" display="'PJIN 090221 2.75pc CPI'!I174" xr:uid="{00000000-0004-0000-0D00-0000E3020000}"/>
    <hyperlink ref="J174" location="'PJIN 090221 2.75pc CPI'!J174" tooltip="Click to drilldown" display="'PJIN 090221 2.75pc CPI'!J174" xr:uid="{00000000-0004-0000-0D00-0000E4020000}"/>
    <hyperlink ref="K174" location="'PJIN 090221 2.75pc CPI'!K174" tooltip="Click to drilldown" display="'PJIN 090221 2.75pc CPI'!K174" xr:uid="{00000000-0004-0000-0D00-0000E5020000}"/>
    <hyperlink ref="L174" location="'PJIN 090221 2.75pc CPI'!L174" tooltip="Click to drilldown" display="'PJIN 090221 2.75pc CPI'!L174" xr:uid="{00000000-0004-0000-0D00-0000E6020000}"/>
    <hyperlink ref="M174" location="'PJIN 090221 2.75pc CPI'!M174" tooltip="Click to drilldown" display="'PJIN 090221 2.75pc CPI'!M174" xr:uid="{00000000-0004-0000-0D00-0000E7020000}"/>
    <hyperlink ref="B178" location="'PJIN 090221 2.75pc CPI'!B178" tooltip="Click to drilldown" display="'PJIN 090221 2.75pc CPI'!B178" xr:uid="{00000000-0004-0000-0D00-0000E8020000}"/>
    <hyperlink ref="C178" location="'PJIN 090221 2.75pc CPI'!C178" tooltip="Click to drilldown" display="'PJIN 090221 2.75pc CPI'!C178" xr:uid="{00000000-0004-0000-0D00-0000E9020000}"/>
    <hyperlink ref="D178" location="'PJIN 090221 2.75pc CPI'!D178" tooltip="Click to drilldown" display="'PJIN 090221 2.75pc CPI'!D178" xr:uid="{00000000-0004-0000-0D00-0000EA020000}"/>
    <hyperlink ref="E178" location="'PJIN 090221 2.75pc CPI'!E178" tooltip="Click to drilldown" display="'PJIN 090221 2.75pc CPI'!E178" xr:uid="{00000000-0004-0000-0D00-0000EB020000}"/>
    <hyperlink ref="F178" location="'PJIN 090221 2.75pc CPI'!F178" tooltip="Click to drilldown" display="'PJIN 090221 2.75pc CPI'!F178" xr:uid="{00000000-0004-0000-0D00-0000EC020000}"/>
    <hyperlink ref="G178" location="'PJIN 090221 2.75pc CPI'!G178" tooltip="Click to drilldown" display="'PJIN 090221 2.75pc CPI'!G178" xr:uid="{00000000-0004-0000-0D00-0000ED020000}"/>
    <hyperlink ref="H178" location="'PJIN 090221 2.75pc CPI'!H178" tooltip="Click to drilldown" display="'PJIN 090221 2.75pc CPI'!H178" xr:uid="{00000000-0004-0000-0D00-0000EE020000}"/>
    <hyperlink ref="I178" location="'PJIN 090221 2.75pc CPI'!I178" tooltip="Click to drilldown" display="'PJIN 090221 2.75pc CPI'!I178" xr:uid="{00000000-0004-0000-0D00-0000EF020000}"/>
    <hyperlink ref="J178" location="'PJIN 090221 2.75pc CPI'!J178" tooltip="Click to drilldown" display="'PJIN 090221 2.75pc CPI'!J178" xr:uid="{00000000-0004-0000-0D00-0000F0020000}"/>
    <hyperlink ref="K178" location="'PJIN 090221 2.75pc CPI'!K178" tooltip="Click to drilldown" display="'PJIN 090221 2.75pc CPI'!K178" xr:uid="{00000000-0004-0000-0D00-0000F1020000}"/>
    <hyperlink ref="L178" location="'PJIN 090221 2.75pc CPI'!L178" tooltip="Click to drilldown" display="'PJIN 090221 2.75pc CPI'!L178" xr:uid="{00000000-0004-0000-0D00-0000F2020000}"/>
    <hyperlink ref="M178" location="'PJIN 090221 2.75pc CPI'!M178" tooltip="Click to drilldown" display="'PJIN 090221 2.75pc CPI'!M178" xr:uid="{00000000-0004-0000-0D00-0000F3020000}"/>
    <hyperlink ref="B179" location="'PJIN 090221 2.75pc CPI'!B179" tooltip="Click to drilldown" display="'PJIN 090221 2.75pc CPI'!B179" xr:uid="{00000000-0004-0000-0D00-0000F4020000}"/>
    <hyperlink ref="C179" location="'PJIN 090221 2.75pc CPI'!C179" tooltip="Click to drilldown" display="'PJIN 090221 2.75pc CPI'!C179" xr:uid="{00000000-0004-0000-0D00-0000F5020000}"/>
    <hyperlink ref="D179" location="'PJIN 090221 2.75pc CPI'!D179" tooltip="Click to drilldown" display="'PJIN 090221 2.75pc CPI'!D179" xr:uid="{00000000-0004-0000-0D00-0000F6020000}"/>
    <hyperlink ref="E179" location="'PJIN 090221 2.75pc CPI'!E179" tooltip="Click to drilldown" display="'PJIN 090221 2.75pc CPI'!E179" xr:uid="{00000000-0004-0000-0D00-0000F7020000}"/>
    <hyperlink ref="F179" location="'PJIN 090221 2.75pc CPI'!F179" tooltip="Click to drilldown" display="'PJIN 090221 2.75pc CPI'!F179" xr:uid="{00000000-0004-0000-0D00-0000F8020000}"/>
    <hyperlink ref="G179" location="'PJIN 090221 2.75pc CPI'!G179" tooltip="Click to drilldown" display="'PJIN 090221 2.75pc CPI'!G179" xr:uid="{00000000-0004-0000-0D00-0000F9020000}"/>
    <hyperlink ref="H179" location="'PJIN 090221 2.75pc CPI'!H179" tooltip="Click to drilldown" display="'PJIN 090221 2.75pc CPI'!H179" xr:uid="{00000000-0004-0000-0D00-0000FA020000}"/>
    <hyperlink ref="I179" location="'PJIN 090221 2.75pc CPI'!I179" tooltip="Click to drilldown" display="'PJIN 090221 2.75pc CPI'!I179" xr:uid="{00000000-0004-0000-0D00-0000FB020000}"/>
    <hyperlink ref="J179" location="'PJIN 090221 2.75pc CPI'!J179" tooltip="Click to drilldown" display="'PJIN 090221 2.75pc CPI'!J179" xr:uid="{00000000-0004-0000-0D00-0000FC020000}"/>
    <hyperlink ref="K179" location="'PJIN 090221 2.75pc CPI'!K179" tooltip="Click to drilldown" display="'PJIN 090221 2.75pc CPI'!K179" xr:uid="{00000000-0004-0000-0D00-0000FD020000}"/>
    <hyperlink ref="L179" location="'PJIN 090221 2.75pc CPI'!L179" tooltip="Click to drilldown" display="'PJIN 090221 2.75pc CPI'!L179" xr:uid="{00000000-0004-0000-0D00-0000FE020000}"/>
    <hyperlink ref="M179" location="'PJIN 090221 2.75pc CPI'!M179" tooltip="Click to drilldown" display="'PJIN 090221 2.75pc CPI'!M179" xr:uid="{00000000-0004-0000-0D00-0000FF020000}"/>
    <hyperlink ref="B180" location="'PJIN 090221 2.75pc CPI'!B180" tooltip="Click to drilldown" display="'PJIN 090221 2.75pc CPI'!B180" xr:uid="{00000000-0004-0000-0D00-000000030000}"/>
    <hyperlink ref="C180" location="'PJIN 090221 2.75pc CPI'!C180" tooltip="Click to drilldown" display="'PJIN 090221 2.75pc CPI'!C180" xr:uid="{00000000-0004-0000-0D00-000001030000}"/>
    <hyperlink ref="D180" location="'PJIN 090221 2.75pc CPI'!D180" tooltip="Click to drilldown" display="'PJIN 090221 2.75pc CPI'!D180" xr:uid="{00000000-0004-0000-0D00-000002030000}"/>
    <hyperlink ref="E180" location="'PJIN 090221 2.75pc CPI'!E180" tooltip="Click to drilldown" display="'PJIN 090221 2.75pc CPI'!E180" xr:uid="{00000000-0004-0000-0D00-000003030000}"/>
    <hyperlink ref="F180" location="'PJIN 090221 2.75pc CPI'!F180" tooltip="Click to drilldown" display="'PJIN 090221 2.75pc CPI'!F180" xr:uid="{00000000-0004-0000-0D00-000004030000}"/>
    <hyperlink ref="G180" location="'PJIN 090221 2.75pc CPI'!G180" tooltip="Click to drilldown" display="'PJIN 090221 2.75pc CPI'!G180" xr:uid="{00000000-0004-0000-0D00-000005030000}"/>
    <hyperlink ref="H180" location="'PJIN 090221 2.75pc CPI'!H180" tooltip="Click to drilldown" display="'PJIN 090221 2.75pc CPI'!H180" xr:uid="{00000000-0004-0000-0D00-000006030000}"/>
    <hyperlink ref="I180" location="'PJIN 090221 2.75pc CPI'!I180" tooltip="Click to drilldown" display="'PJIN 090221 2.75pc CPI'!I180" xr:uid="{00000000-0004-0000-0D00-000007030000}"/>
    <hyperlink ref="J180" location="'PJIN 090221 2.75pc CPI'!J180" tooltip="Click to drilldown" display="'PJIN 090221 2.75pc CPI'!J180" xr:uid="{00000000-0004-0000-0D00-000008030000}"/>
    <hyperlink ref="K180" location="'PJIN 090221 2.75pc CPI'!K180" tooltip="Click to drilldown" display="'PJIN 090221 2.75pc CPI'!K180" xr:uid="{00000000-0004-0000-0D00-000009030000}"/>
    <hyperlink ref="L180" location="'PJIN 090221 2.75pc CPI'!L180" tooltip="Click to drilldown" display="'PJIN 090221 2.75pc CPI'!L180" xr:uid="{00000000-0004-0000-0D00-00000A030000}"/>
    <hyperlink ref="M180" location="'PJIN 090221 2.75pc CPI'!M180" tooltip="Click to drilldown" display="'PJIN 090221 2.75pc CPI'!M180" xr:uid="{00000000-0004-0000-0D00-00000B030000}"/>
    <hyperlink ref="B181" location="'PJIN 090221 2.75pc CPI'!B181" tooltip="Click to drilldown" display="'PJIN 090221 2.75pc CPI'!B181" xr:uid="{00000000-0004-0000-0D00-00000C030000}"/>
    <hyperlink ref="C181" location="'PJIN 090221 2.75pc CPI'!C181" tooltip="Click to drilldown" display="'PJIN 090221 2.75pc CPI'!C181" xr:uid="{00000000-0004-0000-0D00-00000D030000}"/>
    <hyperlink ref="D181" location="'PJIN 090221 2.75pc CPI'!D181" tooltip="Click to drilldown" display="'PJIN 090221 2.75pc CPI'!D181" xr:uid="{00000000-0004-0000-0D00-00000E030000}"/>
    <hyperlink ref="E181" location="'PJIN 090221 2.75pc CPI'!E181" tooltip="Click to drilldown" display="'PJIN 090221 2.75pc CPI'!E181" xr:uid="{00000000-0004-0000-0D00-00000F030000}"/>
    <hyperlink ref="F181" location="'PJIN 090221 2.75pc CPI'!F181" tooltip="Click to drilldown" display="'PJIN 090221 2.75pc CPI'!F181" xr:uid="{00000000-0004-0000-0D00-000010030000}"/>
    <hyperlink ref="G181" location="'PJIN 090221 2.75pc CPI'!G181" tooltip="Click to drilldown" display="'PJIN 090221 2.75pc CPI'!G181" xr:uid="{00000000-0004-0000-0D00-000011030000}"/>
    <hyperlink ref="H181" location="'PJIN 090221 2.75pc CPI'!H181" tooltip="Click to drilldown" display="'PJIN 090221 2.75pc CPI'!H181" xr:uid="{00000000-0004-0000-0D00-000012030000}"/>
    <hyperlink ref="I181" location="'PJIN 090221 2.75pc CPI'!I181" tooltip="Click to drilldown" display="'PJIN 090221 2.75pc CPI'!I181" xr:uid="{00000000-0004-0000-0D00-000013030000}"/>
    <hyperlink ref="J181" location="'PJIN 090221 2.75pc CPI'!J181" tooltip="Click to drilldown" display="'PJIN 090221 2.75pc CPI'!J181" xr:uid="{00000000-0004-0000-0D00-000014030000}"/>
    <hyperlink ref="K181" location="'PJIN 090221 2.75pc CPI'!K181" tooltip="Click to drilldown" display="'PJIN 090221 2.75pc CPI'!K181" xr:uid="{00000000-0004-0000-0D00-000015030000}"/>
    <hyperlink ref="L181" location="'PJIN 090221 2.75pc CPI'!L181" tooltip="Click to drilldown" display="'PJIN 090221 2.75pc CPI'!L181" xr:uid="{00000000-0004-0000-0D00-000016030000}"/>
    <hyperlink ref="M181" location="'PJIN 090221 2.75pc CPI'!M181" tooltip="Click to drilldown" display="'PJIN 090221 2.75pc CPI'!M181" xr:uid="{00000000-0004-0000-0D00-000017030000}"/>
    <hyperlink ref="B182" location="'PJIN 090221 2.75pc CPI'!B182" tooltip="Click to drilldown" display="'PJIN 090221 2.75pc CPI'!B182" xr:uid="{00000000-0004-0000-0D00-000018030000}"/>
    <hyperlink ref="C182" location="'PJIN 090221 2.75pc CPI'!C182" tooltip="Click to drilldown" display="'PJIN 090221 2.75pc CPI'!C182" xr:uid="{00000000-0004-0000-0D00-000019030000}"/>
    <hyperlink ref="D182" location="'PJIN 090221 2.75pc CPI'!D182" tooltip="Click to drilldown" display="'PJIN 090221 2.75pc CPI'!D182" xr:uid="{00000000-0004-0000-0D00-00001A030000}"/>
    <hyperlink ref="E182" location="'PJIN 090221 2.75pc CPI'!E182" tooltip="Click to drilldown" display="'PJIN 090221 2.75pc CPI'!E182" xr:uid="{00000000-0004-0000-0D00-00001B030000}"/>
    <hyperlink ref="F182" location="'PJIN 090221 2.75pc CPI'!F182" tooltip="Click to drilldown" display="'PJIN 090221 2.75pc CPI'!F182" xr:uid="{00000000-0004-0000-0D00-00001C030000}"/>
    <hyperlink ref="G182" location="'PJIN 090221 2.75pc CPI'!G182" tooltip="Click to drilldown" display="'PJIN 090221 2.75pc CPI'!G182" xr:uid="{00000000-0004-0000-0D00-00001D030000}"/>
    <hyperlink ref="H182" location="'PJIN 090221 2.75pc CPI'!H182" tooltip="Click to drilldown" display="'PJIN 090221 2.75pc CPI'!H182" xr:uid="{00000000-0004-0000-0D00-00001E030000}"/>
    <hyperlink ref="I182" location="'PJIN 090221 2.75pc CPI'!I182" tooltip="Click to drilldown" display="'PJIN 090221 2.75pc CPI'!I182" xr:uid="{00000000-0004-0000-0D00-00001F030000}"/>
    <hyperlink ref="J182" location="'PJIN 090221 2.75pc CPI'!J182" tooltip="Click to drilldown" display="'PJIN 090221 2.75pc CPI'!J182" xr:uid="{00000000-0004-0000-0D00-000020030000}"/>
    <hyperlink ref="K182" location="'PJIN 090221 2.75pc CPI'!K182" tooltip="Click to drilldown" display="'PJIN 090221 2.75pc CPI'!K182" xr:uid="{00000000-0004-0000-0D00-000021030000}"/>
    <hyperlink ref="L182" location="'PJIN 090221 2.75pc CPI'!L182" tooltip="Click to drilldown" display="'PJIN 090221 2.75pc CPI'!L182" xr:uid="{00000000-0004-0000-0D00-000022030000}"/>
    <hyperlink ref="M182" location="'PJIN 090221 2.75pc CPI'!M182" tooltip="Click to drilldown" display="'PJIN 090221 2.75pc CPI'!M182" xr:uid="{00000000-0004-0000-0D00-000023030000}"/>
    <hyperlink ref="B183" location="'PJIN 090221 2.75pc CPI'!B183" tooltip="Click to drilldown" display="'PJIN 090221 2.75pc CPI'!B183" xr:uid="{00000000-0004-0000-0D00-000024030000}"/>
    <hyperlink ref="C183" location="'PJIN 090221 2.75pc CPI'!C183" tooltip="Click to drilldown" display="'PJIN 090221 2.75pc CPI'!C183" xr:uid="{00000000-0004-0000-0D00-000025030000}"/>
    <hyperlink ref="D183" location="'PJIN 090221 2.75pc CPI'!D183" tooltip="Click to drilldown" display="'PJIN 090221 2.75pc CPI'!D183" xr:uid="{00000000-0004-0000-0D00-000026030000}"/>
    <hyperlink ref="E183" location="'PJIN 090221 2.75pc CPI'!E183" tooltip="Click to drilldown" display="'PJIN 090221 2.75pc CPI'!E183" xr:uid="{00000000-0004-0000-0D00-000027030000}"/>
    <hyperlink ref="F183" location="'PJIN 090221 2.75pc CPI'!F183" tooltip="Click to drilldown" display="'PJIN 090221 2.75pc CPI'!F183" xr:uid="{00000000-0004-0000-0D00-000028030000}"/>
    <hyperlink ref="G183" location="'PJIN 090221 2.75pc CPI'!G183" tooltip="Click to drilldown" display="'PJIN 090221 2.75pc CPI'!G183" xr:uid="{00000000-0004-0000-0D00-000029030000}"/>
    <hyperlink ref="H183" location="'PJIN 090221 2.75pc CPI'!H183" tooltip="Click to drilldown" display="'PJIN 090221 2.75pc CPI'!H183" xr:uid="{00000000-0004-0000-0D00-00002A030000}"/>
    <hyperlink ref="I183" location="'PJIN 090221 2.75pc CPI'!I183" tooltip="Click to drilldown" display="'PJIN 090221 2.75pc CPI'!I183" xr:uid="{00000000-0004-0000-0D00-00002B030000}"/>
    <hyperlink ref="J183" location="'PJIN 090221 2.75pc CPI'!J183" tooltip="Click to drilldown" display="'PJIN 090221 2.75pc CPI'!J183" xr:uid="{00000000-0004-0000-0D00-00002C030000}"/>
    <hyperlink ref="K183" location="'PJIN 090221 2.75pc CPI'!K183" tooltip="Click to drilldown" display="'PJIN 090221 2.75pc CPI'!K183" xr:uid="{00000000-0004-0000-0D00-00002D030000}"/>
    <hyperlink ref="L183" location="'PJIN 090221 2.75pc CPI'!L183" tooltip="Click to drilldown" display="'PJIN 090221 2.75pc CPI'!L183" xr:uid="{00000000-0004-0000-0D00-00002E030000}"/>
    <hyperlink ref="M183" location="'PJIN 090221 2.75pc CPI'!M183" tooltip="Click to drilldown" display="'PJIN 090221 2.75pc CPI'!M183" xr:uid="{00000000-0004-0000-0D00-00002F030000}"/>
    <hyperlink ref="B188" location="'PJIN 090221 2.75pc CPI'!B188" tooltip="Click to drilldown" display="'PJIN 090221 2.75pc CPI'!B188" xr:uid="{00000000-0004-0000-0D00-000030030000}"/>
    <hyperlink ref="C188" location="'PJIN 090221 2.75pc CPI'!C188" tooltip="Click to drilldown" display="'PJIN 090221 2.75pc CPI'!C188" xr:uid="{00000000-0004-0000-0D00-000031030000}"/>
    <hyperlink ref="D188" location="'PJIN 090221 2.75pc CPI'!D188" tooltip="Click to drilldown" display="'PJIN 090221 2.75pc CPI'!D188" xr:uid="{00000000-0004-0000-0D00-000032030000}"/>
    <hyperlink ref="E188" location="'PJIN 090221 2.75pc CPI'!E188" tooltip="Click to drilldown" display="'PJIN 090221 2.75pc CPI'!E188" xr:uid="{00000000-0004-0000-0D00-000033030000}"/>
    <hyperlink ref="F188" location="'PJIN 090221 2.75pc CPI'!F188" tooltip="Click to drilldown" display="'PJIN 090221 2.75pc CPI'!F188" xr:uid="{00000000-0004-0000-0D00-000034030000}"/>
    <hyperlink ref="G188" location="'PJIN 090221 2.75pc CPI'!G188" tooltip="Click to drilldown" display="'PJIN 090221 2.75pc CPI'!G188" xr:uid="{00000000-0004-0000-0D00-000035030000}"/>
    <hyperlink ref="H188" location="'PJIN 090221 2.75pc CPI'!H188" tooltip="Click to drilldown" display="'PJIN 090221 2.75pc CPI'!H188" xr:uid="{00000000-0004-0000-0D00-000036030000}"/>
    <hyperlink ref="I188" location="'PJIN 090221 2.75pc CPI'!I188" tooltip="Click to drilldown" display="'PJIN 090221 2.75pc CPI'!I188" xr:uid="{00000000-0004-0000-0D00-000037030000}"/>
    <hyperlink ref="J188" location="'PJIN 090221 2.75pc CPI'!J188" tooltip="Click to drilldown" display="'PJIN 090221 2.75pc CPI'!J188" xr:uid="{00000000-0004-0000-0D00-000038030000}"/>
    <hyperlink ref="K188" location="'PJIN 090221 2.75pc CPI'!K188" tooltip="Click to drilldown" display="'PJIN 090221 2.75pc CPI'!K188" xr:uid="{00000000-0004-0000-0D00-000039030000}"/>
    <hyperlink ref="L188" location="'PJIN 090221 2.75pc CPI'!L188" tooltip="Click to drilldown" display="'PJIN 090221 2.75pc CPI'!L188" xr:uid="{00000000-0004-0000-0D00-00003A030000}"/>
    <hyperlink ref="M188" location="'PJIN 090221 2.75pc CPI'!M188" tooltip="Click to drilldown" display="'PJIN 090221 2.75pc CPI'!M188" xr:uid="{00000000-0004-0000-0D00-00003B030000}"/>
    <hyperlink ref="B194" location="'PJIN 090221 2.75pc CPI'!B194" tooltip="Click to drilldown" display="'PJIN 090221 2.75pc CPI'!B194" xr:uid="{00000000-0004-0000-0D00-00003C030000}"/>
    <hyperlink ref="C194" location="'PJIN 090221 2.75pc CPI'!C194" tooltip="Click to drilldown" display="'PJIN 090221 2.75pc CPI'!C194" xr:uid="{00000000-0004-0000-0D00-00003D030000}"/>
    <hyperlink ref="D194" location="'PJIN 090221 2.75pc CPI'!D194" tooltip="Click to drilldown" display="'PJIN 090221 2.75pc CPI'!D194" xr:uid="{00000000-0004-0000-0D00-00003E030000}"/>
    <hyperlink ref="E194" location="'PJIN 090221 2.75pc CPI'!E194" tooltip="Click to drilldown" display="'PJIN 090221 2.75pc CPI'!E194" xr:uid="{00000000-0004-0000-0D00-00003F030000}"/>
    <hyperlink ref="F194" location="'PJIN 090221 2.75pc CPI'!F194" tooltip="Click to drilldown" display="'PJIN 090221 2.75pc CPI'!F194" xr:uid="{00000000-0004-0000-0D00-000040030000}"/>
    <hyperlink ref="G194" location="'PJIN 090221 2.75pc CPI'!G194" tooltip="Click to drilldown" display="'PJIN 090221 2.75pc CPI'!G194" xr:uid="{00000000-0004-0000-0D00-000041030000}"/>
    <hyperlink ref="H194" location="'PJIN 090221 2.75pc CPI'!H194" tooltip="Click to drilldown" display="'PJIN 090221 2.75pc CPI'!H194" xr:uid="{00000000-0004-0000-0D00-000042030000}"/>
    <hyperlink ref="I194" location="'PJIN 090221 2.75pc CPI'!I194" tooltip="Click to drilldown" display="'PJIN 090221 2.75pc CPI'!I194" xr:uid="{00000000-0004-0000-0D00-000043030000}"/>
    <hyperlink ref="J194" location="'PJIN 090221 2.75pc CPI'!J194" tooltip="Click to drilldown" display="'PJIN 090221 2.75pc CPI'!J194" xr:uid="{00000000-0004-0000-0D00-000044030000}"/>
    <hyperlink ref="K194" location="'PJIN 090221 2.75pc CPI'!K194" tooltip="Click to drilldown" display="'PJIN 090221 2.75pc CPI'!K194" xr:uid="{00000000-0004-0000-0D00-000045030000}"/>
    <hyperlink ref="L194" location="'PJIN 090221 2.75pc CPI'!L194" tooltip="Click to drilldown" display="'PJIN 090221 2.75pc CPI'!L194" xr:uid="{00000000-0004-0000-0D00-000046030000}"/>
    <hyperlink ref="M194" location="'PJIN 090221 2.75pc CPI'!M194" tooltip="Click to drilldown" display="'PJIN 090221 2.75pc CPI'!M194" xr:uid="{00000000-0004-0000-0D00-000047030000}"/>
    <hyperlink ref="B198" location="'PJIN 090221 2.75pc CPI'!B198" tooltip="Click to drilldown" display="'PJIN 090221 2.75pc CPI'!B198" xr:uid="{00000000-0004-0000-0D00-000048030000}"/>
    <hyperlink ref="C198" location="'PJIN 090221 2.75pc CPI'!C198" tooltip="Click to drilldown" display="'PJIN 090221 2.75pc CPI'!C198" xr:uid="{00000000-0004-0000-0D00-000049030000}"/>
    <hyperlink ref="D198" location="'PJIN 090221 2.75pc CPI'!D198" tooltip="Click to drilldown" display="'PJIN 090221 2.75pc CPI'!D198" xr:uid="{00000000-0004-0000-0D00-00004A030000}"/>
    <hyperlink ref="E198" location="'PJIN 090221 2.75pc CPI'!E198" tooltip="Click to drilldown" display="'PJIN 090221 2.75pc CPI'!E198" xr:uid="{00000000-0004-0000-0D00-00004B030000}"/>
    <hyperlink ref="F198" location="'PJIN 090221 2.75pc CPI'!F198" tooltip="Click to drilldown" display="'PJIN 090221 2.75pc CPI'!F198" xr:uid="{00000000-0004-0000-0D00-00004C030000}"/>
    <hyperlink ref="G198" location="'PJIN 090221 2.75pc CPI'!G198" tooltip="Click to drilldown" display="'PJIN 090221 2.75pc CPI'!G198" xr:uid="{00000000-0004-0000-0D00-00004D030000}"/>
    <hyperlink ref="H198" location="'PJIN 090221 2.75pc CPI'!H198" tooltip="Click to drilldown" display="'PJIN 090221 2.75pc CPI'!H198" xr:uid="{00000000-0004-0000-0D00-00004E030000}"/>
    <hyperlink ref="I198" location="'PJIN 090221 2.75pc CPI'!I198" tooltip="Click to drilldown" display="'PJIN 090221 2.75pc CPI'!I198" xr:uid="{00000000-0004-0000-0D00-00004F030000}"/>
    <hyperlink ref="J198" location="'PJIN 090221 2.75pc CPI'!J198" tooltip="Click to drilldown" display="'PJIN 090221 2.75pc CPI'!J198" xr:uid="{00000000-0004-0000-0D00-000050030000}"/>
    <hyperlink ref="K198" location="'PJIN 090221 2.75pc CPI'!K198" tooltip="Click to drilldown" display="'PJIN 090221 2.75pc CPI'!K198" xr:uid="{00000000-0004-0000-0D00-000051030000}"/>
    <hyperlink ref="L198" location="'PJIN 090221 2.75pc CPI'!L198" tooltip="Click to drilldown" display="'PJIN 090221 2.75pc CPI'!L198" xr:uid="{00000000-0004-0000-0D00-000052030000}"/>
    <hyperlink ref="M198" location="'PJIN 090221 2.75pc CPI'!M198" tooltip="Click to drilldown" display="'PJIN 090221 2.75pc CPI'!M198" xr:uid="{00000000-0004-0000-0D00-000053030000}"/>
    <hyperlink ref="B203" location="'PJIN 090221 2.75pc CPI'!B203" tooltip="Click to drilldown" display="'PJIN 090221 2.75pc CPI'!B203" xr:uid="{00000000-0004-0000-0D00-000054030000}"/>
    <hyperlink ref="C203" location="'PJIN 090221 2.75pc CPI'!C203" tooltip="Click to drilldown" display="'PJIN 090221 2.75pc CPI'!C203" xr:uid="{00000000-0004-0000-0D00-000055030000}"/>
    <hyperlink ref="D203" location="'PJIN 090221 2.75pc CPI'!D203" tooltip="Click to drilldown" display="'PJIN 090221 2.75pc CPI'!D203" xr:uid="{00000000-0004-0000-0D00-000056030000}"/>
    <hyperlink ref="E203" location="'PJIN 090221 2.75pc CPI'!E203" tooltip="Click to drilldown" display="'PJIN 090221 2.75pc CPI'!E203" xr:uid="{00000000-0004-0000-0D00-000057030000}"/>
    <hyperlink ref="F203" location="'PJIN 090221 2.75pc CPI'!F203" tooltip="Click to drilldown" display="'PJIN 090221 2.75pc CPI'!F203" xr:uid="{00000000-0004-0000-0D00-000058030000}"/>
    <hyperlink ref="G203" location="'PJIN 090221 2.75pc CPI'!G203" tooltip="Click to drilldown" display="'PJIN 090221 2.75pc CPI'!G203" xr:uid="{00000000-0004-0000-0D00-000059030000}"/>
    <hyperlink ref="H203" location="'PJIN 090221 2.75pc CPI'!H203" tooltip="Click to drilldown" display="'PJIN 090221 2.75pc CPI'!H203" xr:uid="{00000000-0004-0000-0D00-00005A030000}"/>
    <hyperlink ref="I203" location="'PJIN 090221 2.75pc CPI'!I203" tooltip="Click to drilldown" display="'PJIN 090221 2.75pc CPI'!I203" xr:uid="{00000000-0004-0000-0D00-00005B030000}"/>
    <hyperlink ref="J203" location="'PJIN 090221 2.75pc CPI'!J203" tooltip="Click to drilldown" display="'PJIN 090221 2.75pc CPI'!J203" xr:uid="{00000000-0004-0000-0D00-00005C030000}"/>
    <hyperlink ref="K203" location="'PJIN 090221 2.75pc CPI'!K203" tooltip="Click to drilldown" display="'PJIN 090221 2.75pc CPI'!K203" xr:uid="{00000000-0004-0000-0D00-00005D030000}"/>
    <hyperlink ref="L203" location="'PJIN 090221 2.75pc CPI'!L203" tooltip="Click to drilldown" display="'PJIN 090221 2.75pc CPI'!L203" xr:uid="{00000000-0004-0000-0D00-00005E030000}"/>
    <hyperlink ref="M203" location="'PJIN 090221 2.75pc CPI'!M203" tooltip="Click to drilldown" display="'PJIN 090221 2.75pc CPI'!M203" xr:uid="{00000000-0004-0000-0D00-00005F030000}"/>
    <hyperlink ref="B208" location="'PJIN 090221 2.75pc CPI'!B208" tooltip="Click to drilldown" display="'PJIN 090221 2.75pc CPI'!B208" xr:uid="{00000000-0004-0000-0D00-000060030000}"/>
    <hyperlink ref="C208" location="'PJIN 090221 2.75pc CPI'!C208" tooltip="Click to drilldown" display="'PJIN 090221 2.75pc CPI'!C208" xr:uid="{00000000-0004-0000-0D00-000061030000}"/>
    <hyperlink ref="D208" location="'PJIN 090221 2.75pc CPI'!D208" tooltip="Click to drilldown" display="'PJIN 090221 2.75pc CPI'!D208" xr:uid="{00000000-0004-0000-0D00-000062030000}"/>
    <hyperlink ref="E208" location="'PJIN 090221 2.75pc CPI'!E208" tooltip="Click to drilldown" display="'PJIN 090221 2.75pc CPI'!E208" xr:uid="{00000000-0004-0000-0D00-000063030000}"/>
    <hyperlink ref="F208" location="'PJIN 090221 2.75pc CPI'!F208" tooltip="Click to drilldown" display="'PJIN 090221 2.75pc CPI'!F208" xr:uid="{00000000-0004-0000-0D00-000064030000}"/>
    <hyperlink ref="G208" location="'PJIN 090221 2.75pc CPI'!G208" tooltip="Click to drilldown" display="'PJIN 090221 2.75pc CPI'!G208" xr:uid="{00000000-0004-0000-0D00-000065030000}"/>
    <hyperlink ref="H208" location="'PJIN 090221 2.75pc CPI'!H208" tooltip="Click to drilldown" display="'PJIN 090221 2.75pc CPI'!H208" xr:uid="{00000000-0004-0000-0D00-000066030000}"/>
    <hyperlink ref="I208" location="'PJIN 090221 2.75pc CPI'!I208" tooltip="Click to drilldown" display="'PJIN 090221 2.75pc CPI'!I208" xr:uid="{00000000-0004-0000-0D00-000067030000}"/>
    <hyperlink ref="J208" location="'PJIN 090221 2.75pc CPI'!J208" tooltip="Click to drilldown" display="'PJIN 090221 2.75pc CPI'!J208" xr:uid="{00000000-0004-0000-0D00-000068030000}"/>
    <hyperlink ref="K208" location="'PJIN 090221 2.75pc CPI'!K208" tooltip="Click to drilldown" display="'PJIN 090221 2.75pc CPI'!K208" xr:uid="{00000000-0004-0000-0D00-000069030000}"/>
    <hyperlink ref="L208" location="'PJIN 090221 2.75pc CPI'!L208" tooltip="Click to drilldown" display="'PJIN 090221 2.75pc CPI'!L208" xr:uid="{00000000-0004-0000-0D00-00006A030000}"/>
    <hyperlink ref="M208" location="'PJIN 090221 2.75pc CPI'!M208" tooltip="Click to drilldown" display="'PJIN 090221 2.75pc CPI'!M208" xr:uid="{00000000-0004-0000-0D00-00006B030000}"/>
    <hyperlink ref="B209" location="'PJIN 090221 2.75pc CPI'!B209" tooltip="Click to drilldown" display="'PJIN 090221 2.75pc CPI'!B209" xr:uid="{00000000-0004-0000-0D00-00006C030000}"/>
    <hyperlink ref="C209" location="'PJIN 090221 2.75pc CPI'!C209" tooltip="Click to drilldown" display="'PJIN 090221 2.75pc CPI'!C209" xr:uid="{00000000-0004-0000-0D00-00006D030000}"/>
    <hyperlink ref="D209" location="'PJIN 090221 2.75pc CPI'!D209" tooltip="Click to drilldown" display="'PJIN 090221 2.75pc CPI'!D209" xr:uid="{00000000-0004-0000-0D00-00006E030000}"/>
    <hyperlink ref="E209" location="'PJIN 090221 2.75pc CPI'!E209" tooltip="Click to drilldown" display="'PJIN 090221 2.75pc CPI'!E209" xr:uid="{00000000-0004-0000-0D00-00006F030000}"/>
    <hyperlink ref="F209" location="'PJIN 090221 2.75pc CPI'!F209" tooltip="Click to drilldown" display="'PJIN 090221 2.75pc CPI'!F209" xr:uid="{00000000-0004-0000-0D00-000070030000}"/>
    <hyperlink ref="G209" location="'PJIN 090221 2.75pc CPI'!G209" tooltip="Click to drilldown" display="'PJIN 090221 2.75pc CPI'!G209" xr:uid="{00000000-0004-0000-0D00-000071030000}"/>
    <hyperlink ref="H209" location="'PJIN 090221 2.75pc CPI'!H209" tooltip="Click to drilldown" display="'PJIN 090221 2.75pc CPI'!H209" xr:uid="{00000000-0004-0000-0D00-000072030000}"/>
    <hyperlink ref="I209" location="'PJIN 090221 2.75pc CPI'!I209" tooltip="Click to drilldown" display="'PJIN 090221 2.75pc CPI'!I209" xr:uid="{00000000-0004-0000-0D00-000073030000}"/>
    <hyperlink ref="J209" location="'PJIN 090221 2.75pc CPI'!J209" tooltip="Click to drilldown" display="'PJIN 090221 2.75pc CPI'!J209" xr:uid="{00000000-0004-0000-0D00-000074030000}"/>
    <hyperlink ref="K209" location="'PJIN 090221 2.75pc CPI'!K209" tooltip="Click to drilldown" display="'PJIN 090221 2.75pc CPI'!K209" xr:uid="{00000000-0004-0000-0D00-000075030000}"/>
    <hyperlink ref="L209" location="'PJIN 090221 2.75pc CPI'!L209" tooltip="Click to drilldown" display="'PJIN 090221 2.75pc CPI'!L209" xr:uid="{00000000-0004-0000-0D00-000076030000}"/>
    <hyperlink ref="M209" location="'PJIN 090221 2.75pc CPI'!M209" tooltip="Click to drilldown" display="'PJIN 090221 2.75pc CPI'!M209" xr:uid="{00000000-0004-0000-0D00-000077030000}"/>
    <hyperlink ref="B210" location="'PJIN 090221 2.75pc CPI'!B210" tooltip="Click to drilldown" display="'PJIN 090221 2.75pc CPI'!B210" xr:uid="{00000000-0004-0000-0D00-000078030000}"/>
    <hyperlink ref="C210" location="'PJIN 090221 2.75pc CPI'!C210" tooltip="Click to drilldown" display="'PJIN 090221 2.75pc CPI'!C210" xr:uid="{00000000-0004-0000-0D00-000079030000}"/>
    <hyperlink ref="D210" location="'PJIN 090221 2.75pc CPI'!D210" tooltip="Click to drilldown" display="'PJIN 090221 2.75pc CPI'!D210" xr:uid="{00000000-0004-0000-0D00-00007A030000}"/>
    <hyperlink ref="E210" location="'PJIN 090221 2.75pc CPI'!E210" tooltip="Click to drilldown" display="'PJIN 090221 2.75pc CPI'!E210" xr:uid="{00000000-0004-0000-0D00-00007B030000}"/>
    <hyperlink ref="F210" location="'PJIN 090221 2.75pc CPI'!F210" tooltip="Click to drilldown" display="'PJIN 090221 2.75pc CPI'!F210" xr:uid="{00000000-0004-0000-0D00-00007C030000}"/>
    <hyperlink ref="G210" location="'PJIN 090221 2.75pc CPI'!G210" tooltip="Click to drilldown" display="'PJIN 090221 2.75pc CPI'!G210" xr:uid="{00000000-0004-0000-0D00-00007D030000}"/>
    <hyperlink ref="H210" location="'PJIN 090221 2.75pc CPI'!H210" tooltip="Click to drilldown" display="'PJIN 090221 2.75pc CPI'!H210" xr:uid="{00000000-0004-0000-0D00-00007E030000}"/>
    <hyperlink ref="I210" location="'PJIN 090221 2.75pc CPI'!I210" tooltip="Click to drilldown" display="'PJIN 090221 2.75pc CPI'!I210" xr:uid="{00000000-0004-0000-0D00-00007F030000}"/>
    <hyperlink ref="J210" location="'PJIN 090221 2.75pc CPI'!J210" tooltip="Click to drilldown" display="'PJIN 090221 2.75pc CPI'!J210" xr:uid="{00000000-0004-0000-0D00-000080030000}"/>
    <hyperlink ref="K210" location="'PJIN 090221 2.75pc CPI'!K210" tooltip="Click to drilldown" display="'PJIN 090221 2.75pc CPI'!K210" xr:uid="{00000000-0004-0000-0D00-000081030000}"/>
    <hyperlink ref="L210" location="'PJIN 090221 2.75pc CPI'!L210" tooltip="Click to drilldown" display="'PJIN 090221 2.75pc CPI'!L210" xr:uid="{00000000-0004-0000-0D00-000082030000}"/>
    <hyperlink ref="M210" location="'PJIN 090221 2.75pc CPI'!M210" tooltip="Click to drilldown" display="'PJIN 090221 2.75pc CPI'!M210" xr:uid="{00000000-0004-0000-0D00-000083030000}"/>
    <hyperlink ref="B222" location="'PJIN 090221 2.75pc CPI'!B222" tooltip="Click to drilldown" display="'PJIN 090221 2.75pc CPI'!B222" xr:uid="{00000000-0004-0000-0D00-000084030000}"/>
    <hyperlink ref="C222" location="'PJIN 090221 2.75pc CPI'!C222" tooltip="Click to drilldown" display="'PJIN 090221 2.75pc CPI'!C222" xr:uid="{00000000-0004-0000-0D00-000085030000}"/>
    <hyperlink ref="D222" location="'PJIN 090221 2.75pc CPI'!D222" tooltip="Click to drilldown" display="'PJIN 090221 2.75pc CPI'!D222" xr:uid="{00000000-0004-0000-0D00-000086030000}"/>
    <hyperlink ref="E222" location="'PJIN 090221 2.75pc CPI'!E222" tooltip="Click to drilldown" display="'PJIN 090221 2.75pc CPI'!E222" xr:uid="{00000000-0004-0000-0D00-000087030000}"/>
    <hyperlink ref="F222" location="'PJIN 090221 2.75pc CPI'!F222" tooltip="Click to drilldown" display="'PJIN 090221 2.75pc CPI'!F222" xr:uid="{00000000-0004-0000-0D00-000088030000}"/>
    <hyperlink ref="G222" location="'PJIN 090221 2.75pc CPI'!G222" tooltip="Click to drilldown" display="'PJIN 090221 2.75pc CPI'!G222" xr:uid="{00000000-0004-0000-0D00-000089030000}"/>
    <hyperlink ref="H222" location="'PJIN 090221 2.75pc CPI'!H222" tooltip="Click to drilldown" display="'PJIN 090221 2.75pc CPI'!H222" xr:uid="{00000000-0004-0000-0D00-00008A030000}"/>
    <hyperlink ref="I222" location="'PJIN 090221 2.75pc CPI'!I222" tooltip="Click to drilldown" display="'PJIN 090221 2.75pc CPI'!I222" xr:uid="{00000000-0004-0000-0D00-00008B030000}"/>
    <hyperlink ref="J222" location="'PJIN 090221 2.75pc CPI'!J222" tooltip="Click to drilldown" display="'PJIN 090221 2.75pc CPI'!J222" xr:uid="{00000000-0004-0000-0D00-00008C030000}"/>
    <hyperlink ref="K222" location="'PJIN 090221 2.75pc CPI'!K222" tooltip="Click to drilldown" display="'PJIN 090221 2.75pc CPI'!K222" xr:uid="{00000000-0004-0000-0D00-00008D030000}"/>
    <hyperlink ref="L222" location="'PJIN 090221 2.75pc CPI'!L222" tooltip="Click to drilldown" display="'PJIN 090221 2.75pc CPI'!L222" xr:uid="{00000000-0004-0000-0D00-00008E030000}"/>
    <hyperlink ref="M222" location="'PJIN 090221 2.75pc CPI'!M222" tooltip="Click to drilldown" display="'PJIN 090221 2.75pc CPI'!M222" xr:uid="{00000000-0004-0000-0D00-00008F030000}"/>
    <hyperlink ref="B223" location="'PJIN 090221 2.75pc CPI'!B223" tooltip="Click to drilldown" display="'PJIN 090221 2.75pc CPI'!B223" xr:uid="{00000000-0004-0000-0D00-000090030000}"/>
    <hyperlink ref="C223" location="'PJIN 090221 2.75pc CPI'!C223" tooltip="Click to drilldown" display="'PJIN 090221 2.75pc CPI'!C223" xr:uid="{00000000-0004-0000-0D00-000091030000}"/>
    <hyperlink ref="D223" location="'PJIN 090221 2.75pc CPI'!D223" tooltip="Click to drilldown" display="'PJIN 090221 2.75pc CPI'!D223" xr:uid="{00000000-0004-0000-0D00-000092030000}"/>
    <hyperlink ref="E223" location="'PJIN 090221 2.75pc CPI'!E223" tooltip="Click to drilldown" display="'PJIN 090221 2.75pc CPI'!E223" xr:uid="{00000000-0004-0000-0D00-000093030000}"/>
    <hyperlink ref="F223" location="'PJIN 090221 2.75pc CPI'!F223" tooltip="Click to drilldown" display="'PJIN 090221 2.75pc CPI'!F223" xr:uid="{00000000-0004-0000-0D00-000094030000}"/>
    <hyperlink ref="G223" location="'PJIN 090221 2.75pc CPI'!G223" tooltip="Click to drilldown" display="'PJIN 090221 2.75pc CPI'!G223" xr:uid="{00000000-0004-0000-0D00-000095030000}"/>
    <hyperlink ref="H223" location="'PJIN 090221 2.75pc CPI'!H223" tooltip="Click to drilldown" display="'PJIN 090221 2.75pc CPI'!H223" xr:uid="{00000000-0004-0000-0D00-000096030000}"/>
    <hyperlink ref="I223" location="'PJIN 090221 2.75pc CPI'!I223" tooltip="Click to drilldown" display="'PJIN 090221 2.75pc CPI'!I223" xr:uid="{00000000-0004-0000-0D00-000097030000}"/>
    <hyperlink ref="J223" location="'PJIN 090221 2.75pc CPI'!J223" tooltip="Click to drilldown" display="'PJIN 090221 2.75pc CPI'!J223" xr:uid="{00000000-0004-0000-0D00-000098030000}"/>
    <hyperlink ref="K223" location="'PJIN 090221 2.75pc CPI'!K223" tooltip="Click to drilldown" display="'PJIN 090221 2.75pc CPI'!K223" xr:uid="{00000000-0004-0000-0D00-000099030000}"/>
    <hyperlink ref="L223" location="'PJIN 090221 2.75pc CPI'!L223" tooltip="Click to drilldown" display="'PJIN 090221 2.75pc CPI'!L223" xr:uid="{00000000-0004-0000-0D00-00009A030000}"/>
    <hyperlink ref="M223" location="'PJIN 090221 2.75pc CPI'!M223" tooltip="Click to drilldown" display="'PJIN 090221 2.75pc CPI'!M223" xr:uid="{00000000-0004-0000-0D00-00009B030000}"/>
    <hyperlink ref="B224" location="'PJIN 090221 2.75pc CPI'!B224" tooltip="Click to drilldown" display="'PJIN 090221 2.75pc CPI'!B224" xr:uid="{00000000-0004-0000-0D00-00009C030000}"/>
    <hyperlink ref="C224" location="'PJIN 090221 2.75pc CPI'!C224" tooltip="Click to drilldown" display="'PJIN 090221 2.75pc CPI'!C224" xr:uid="{00000000-0004-0000-0D00-00009D030000}"/>
    <hyperlink ref="D224" location="'PJIN 090221 2.75pc CPI'!D224" tooltip="Click to drilldown" display="'PJIN 090221 2.75pc CPI'!D224" xr:uid="{00000000-0004-0000-0D00-00009E030000}"/>
    <hyperlink ref="E224" location="'PJIN 090221 2.75pc CPI'!E224" tooltip="Click to drilldown" display="'PJIN 090221 2.75pc CPI'!E224" xr:uid="{00000000-0004-0000-0D00-00009F030000}"/>
    <hyperlink ref="F224" location="'PJIN 090221 2.75pc CPI'!F224" tooltip="Click to drilldown" display="'PJIN 090221 2.75pc CPI'!F224" xr:uid="{00000000-0004-0000-0D00-0000A0030000}"/>
    <hyperlink ref="G224" location="'PJIN 090221 2.75pc CPI'!G224" tooltip="Click to drilldown" display="'PJIN 090221 2.75pc CPI'!G224" xr:uid="{00000000-0004-0000-0D00-0000A1030000}"/>
    <hyperlink ref="H224" location="'PJIN 090221 2.75pc CPI'!H224" tooltip="Click to drilldown" display="'PJIN 090221 2.75pc CPI'!H224" xr:uid="{00000000-0004-0000-0D00-0000A2030000}"/>
    <hyperlink ref="I224" location="'PJIN 090221 2.75pc CPI'!I224" tooltip="Click to drilldown" display="'PJIN 090221 2.75pc CPI'!I224" xr:uid="{00000000-0004-0000-0D00-0000A3030000}"/>
    <hyperlink ref="J224" location="'PJIN 090221 2.75pc CPI'!J224" tooltip="Click to drilldown" display="'PJIN 090221 2.75pc CPI'!J224" xr:uid="{00000000-0004-0000-0D00-0000A4030000}"/>
    <hyperlink ref="K224" location="'PJIN 090221 2.75pc CPI'!K224" tooltip="Click to drilldown" display="'PJIN 090221 2.75pc CPI'!K224" xr:uid="{00000000-0004-0000-0D00-0000A5030000}"/>
    <hyperlink ref="L224" location="'PJIN 090221 2.75pc CPI'!L224" tooltip="Click to drilldown" display="'PJIN 090221 2.75pc CPI'!L224" xr:uid="{00000000-0004-0000-0D00-0000A6030000}"/>
    <hyperlink ref="M224" location="'PJIN 090221 2.75pc CPI'!M224" tooltip="Click to drilldown" display="'PJIN 090221 2.75pc CPI'!M224" xr:uid="{00000000-0004-0000-0D00-0000A7030000}"/>
    <hyperlink ref="B225" location="'PJIN 090221 2.75pc CPI'!B225" tooltip="Click to drilldown" display="'PJIN 090221 2.75pc CPI'!B225" xr:uid="{00000000-0004-0000-0D00-0000A8030000}"/>
    <hyperlink ref="C225" location="'PJIN 090221 2.75pc CPI'!C225" tooltip="Click to drilldown" display="'PJIN 090221 2.75pc CPI'!C225" xr:uid="{00000000-0004-0000-0D00-0000A9030000}"/>
    <hyperlink ref="D225" location="'PJIN 090221 2.75pc CPI'!D225" tooltip="Click to drilldown" display="'PJIN 090221 2.75pc CPI'!D225" xr:uid="{00000000-0004-0000-0D00-0000AA030000}"/>
    <hyperlink ref="E225" location="'PJIN 090221 2.75pc CPI'!E225" tooltip="Click to drilldown" display="'PJIN 090221 2.75pc CPI'!E225" xr:uid="{00000000-0004-0000-0D00-0000AB030000}"/>
    <hyperlink ref="F225" location="'PJIN 090221 2.75pc CPI'!F225" tooltip="Click to drilldown" display="'PJIN 090221 2.75pc CPI'!F225" xr:uid="{00000000-0004-0000-0D00-0000AC030000}"/>
    <hyperlink ref="G225" location="'PJIN 090221 2.75pc CPI'!G225" tooltip="Click to drilldown" display="'PJIN 090221 2.75pc CPI'!G225" xr:uid="{00000000-0004-0000-0D00-0000AD030000}"/>
    <hyperlink ref="H225" location="'PJIN 090221 2.75pc CPI'!H225" tooltip="Click to drilldown" display="'PJIN 090221 2.75pc CPI'!H225" xr:uid="{00000000-0004-0000-0D00-0000AE030000}"/>
    <hyperlink ref="I225" location="'PJIN 090221 2.75pc CPI'!I225" tooltip="Click to drilldown" display="'PJIN 090221 2.75pc CPI'!I225" xr:uid="{00000000-0004-0000-0D00-0000AF030000}"/>
    <hyperlink ref="J225" location="'PJIN 090221 2.75pc CPI'!J225" tooltip="Click to drilldown" display="'PJIN 090221 2.75pc CPI'!J225" xr:uid="{00000000-0004-0000-0D00-0000B0030000}"/>
    <hyperlink ref="K225" location="'PJIN 090221 2.75pc CPI'!K225" tooltip="Click to drilldown" display="'PJIN 090221 2.75pc CPI'!K225" xr:uid="{00000000-0004-0000-0D00-0000B1030000}"/>
    <hyperlink ref="L225" location="'PJIN 090221 2.75pc CPI'!L225" tooltip="Click to drilldown" display="'PJIN 090221 2.75pc CPI'!L225" xr:uid="{00000000-0004-0000-0D00-0000B2030000}"/>
    <hyperlink ref="M225" location="'PJIN 090221 2.75pc CPI'!M225" tooltip="Click to drilldown" display="'PJIN 090221 2.75pc CPI'!M225" xr:uid="{00000000-0004-0000-0D00-0000B3030000}"/>
    <hyperlink ref="B226" location="'PJIN 090221 2.75pc CPI'!B226" tooltip="Click to drilldown" display="'PJIN 090221 2.75pc CPI'!B226" xr:uid="{00000000-0004-0000-0D00-0000B4030000}"/>
    <hyperlink ref="C226" location="'PJIN 090221 2.75pc CPI'!C226" tooltip="Click to drilldown" display="'PJIN 090221 2.75pc CPI'!C226" xr:uid="{00000000-0004-0000-0D00-0000B5030000}"/>
    <hyperlink ref="D226" location="'PJIN 090221 2.75pc CPI'!D226" tooltip="Click to drilldown" display="'PJIN 090221 2.75pc CPI'!D226" xr:uid="{00000000-0004-0000-0D00-0000B6030000}"/>
    <hyperlink ref="E226" location="'PJIN 090221 2.75pc CPI'!E226" tooltip="Click to drilldown" display="'PJIN 090221 2.75pc CPI'!E226" xr:uid="{00000000-0004-0000-0D00-0000B7030000}"/>
    <hyperlink ref="F226" location="'PJIN 090221 2.75pc CPI'!F226" tooltip="Click to drilldown" display="'PJIN 090221 2.75pc CPI'!F226" xr:uid="{00000000-0004-0000-0D00-0000B8030000}"/>
    <hyperlink ref="G226" location="'PJIN 090221 2.75pc CPI'!G226" tooltip="Click to drilldown" display="'PJIN 090221 2.75pc CPI'!G226" xr:uid="{00000000-0004-0000-0D00-0000B9030000}"/>
    <hyperlink ref="H226" location="'PJIN 090221 2.75pc CPI'!H226" tooltip="Click to drilldown" display="'PJIN 090221 2.75pc CPI'!H226" xr:uid="{00000000-0004-0000-0D00-0000BA030000}"/>
    <hyperlink ref="I226" location="'PJIN 090221 2.75pc CPI'!I226" tooltip="Click to drilldown" display="'PJIN 090221 2.75pc CPI'!I226" xr:uid="{00000000-0004-0000-0D00-0000BB030000}"/>
    <hyperlink ref="J226" location="'PJIN 090221 2.75pc CPI'!J226" tooltip="Click to drilldown" display="'PJIN 090221 2.75pc CPI'!J226" xr:uid="{00000000-0004-0000-0D00-0000BC030000}"/>
    <hyperlink ref="K226" location="'PJIN 090221 2.75pc CPI'!K226" tooltip="Click to drilldown" display="'PJIN 090221 2.75pc CPI'!K226" xr:uid="{00000000-0004-0000-0D00-0000BD030000}"/>
    <hyperlink ref="L226" location="'PJIN 090221 2.75pc CPI'!L226" tooltip="Click to drilldown" display="'PJIN 090221 2.75pc CPI'!L226" xr:uid="{00000000-0004-0000-0D00-0000BE030000}"/>
    <hyperlink ref="M226" location="'PJIN 090221 2.75pc CPI'!M226" tooltip="Click to drilldown" display="'PJIN 090221 2.75pc CPI'!M226" xr:uid="{00000000-0004-0000-0D00-0000BF030000}"/>
    <hyperlink ref="B227" location="'PJIN 090221 2.75pc CPI'!B227" tooltip="Click to drilldown" display="'PJIN 090221 2.75pc CPI'!B227" xr:uid="{00000000-0004-0000-0D00-0000C0030000}"/>
    <hyperlink ref="C227" location="'PJIN 090221 2.75pc CPI'!C227" tooltip="Click to drilldown" display="'PJIN 090221 2.75pc CPI'!C227" xr:uid="{00000000-0004-0000-0D00-0000C1030000}"/>
    <hyperlink ref="D227" location="'PJIN 090221 2.75pc CPI'!D227" tooltip="Click to drilldown" display="'PJIN 090221 2.75pc CPI'!D227" xr:uid="{00000000-0004-0000-0D00-0000C2030000}"/>
    <hyperlink ref="E227" location="'PJIN 090221 2.75pc CPI'!E227" tooltip="Click to drilldown" display="'PJIN 090221 2.75pc CPI'!E227" xr:uid="{00000000-0004-0000-0D00-0000C3030000}"/>
    <hyperlink ref="F227" location="'PJIN 090221 2.75pc CPI'!F227" tooltip="Click to drilldown" display="'PJIN 090221 2.75pc CPI'!F227" xr:uid="{00000000-0004-0000-0D00-0000C4030000}"/>
    <hyperlink ref="G227" location="'PJIN 090221 2.75pc CPI'!G227" tooltip="Click to drilldown" display="'PJIN 090221 2.75pc CPI'!G227" xr:uid="{00000000-0004-0000-0D00-0000C5030000}"/>
    <hyperlink ref="H227" location="'PJIN 090221 2.75pc CPI'!H227" tooltip="Click to drilldown" display="'PJIN 090221 2.75pc CPI'!H227" xr:uid="{00000000-0004-0000-0D00-0000C6030000}"/>
    <hyperlink ref="I227" location="'PJIN 090221 2.75pc CPI'!I227" tooltip="Click to drilldown" display="'PJIN 090221 2.75pc CPI'!I227" xr:uid="{00000000-0004-0000-0D00-0000C7030000}"/>
    <hyperlink ref="J227" location="'PJIN 090221 2.75pc CPI'!J227" tooltip="Click to drilldown" display="'PJIN 090221 2.75pc CPI'!J227" xr:uid="{00000000-0004-0000-0D00-0000C8030000}"/>
    <hyperlink ref="K227" location="'PJIN 090221 2.75pc CPI'!K227" tooltip="Click to drilldown" display="'PJIN 090221 2.75pc CPI'!K227" xr:uid="{00000000-0004-0000-0D00-0000C9030000}"/>
    <hyperlink ref="L227" location="'PJIN 090221 2.75pc CPI'!L227" tooltip="Click to drilldown" display="'PJIN 090221 2.75pc CPI'!L227" xr:uid="{00000000-0004-0000-0D00-0000CA030000}"/>
    <hyperlink ref="M227" location="'PJIN 090221 2.75pc CPI'!M227" tooltip="Click to drilldown" display="'PJIN 090221 2.75pc CPI'!M227" xr:uid="{00000000-0004-0000-0D00-0000CB030000}"/>
    <hyperlink ref="B231" location="'PJIN 090221 2.75pc CPI'!B231" tooltip="Click to drilldown" display="'PJIN 090221 2.75pc CPI'!B231" xr:uid="{00000000-0004-0000-0D00-0000CC030000}"/>
    <hyperlink ref="C231" location="'PJIN 090221 2.75pc CPI'!C231" tooltip="Click to drilldown" display="'PJIN 090221 2.75pc CPI'!C231" xr:uid="{00000000-0004-0000-0D00-0000CD030000}"/>
    <hyperlink ref="D231" location="'PJIN 090221 2.75pc CPI'!D231" tooltip="Click to drilldown" display="'PJIN 090221 2.75pc CPI'!D231" xr:uid="{00000000-0004-0000-0D00-0000CE030000}"/>
    <hyperlink ref="E231" location="'PJIN 090221 2.75pc CPI'!E231" tooltip="Click to drilldown" display="'PJIN 090221 2.75pc CPI'!E231" xr:uid="{00000000-0004-0000-0D00-0000CF030000}"/>
    <hyperlink ref="F231" location="'PJIN 090221 2.75pc CPI'!F231" tooltip="Click to drilldown" display="'PJIN 090221 2.75pc CPI'!F231" xr:uid="{00000000-0004-0000-0D00-0000D0030000}"/>
    <hyperlink ref="G231" location="'PJIN 090221 2.75pc CPI'!G231" tooltip="Click to drilldown" display="'PJIN 090221 2.75pc CPI'!G231" xr:uid="{00000000-0004-0000-0D00-0000D1030000}"/>
    <hyperlink ref="H231" location="'PJIN 090221 2.75pc CPI'!H231" tooltip="Click to drilldown" display="'PJIN 090221 2.75pc CPI'!H231" xr:uid="{00000000-0004-0000-0D00-0000D2030000}"/>
    <hyperlink ref="I231" location="'PJIN 090221 2.75pc CPI'!I231" tooltip="Click to drilldown" display="'PJIN 090221 2.75pc CPI'!I231" xr:uid="{00000000-0004-0000-0D00-0000D3030000}"/>
    <hyperlink ref="J231" location="'PJIN 090221 2.75pc CPI'!J231" tooltip="Click to drilldown" display="'PJIN 090221 2.75pc CPI'!J231" xr:uid="{00000000-0004-0000-0D00-0000D4030000}"/>
    <hyperlink ref="K231" location="'PJIN 090221 2.75pc CPI'!K231" tooltip="Click to drilldown" display="'PJIN 090221 2.75pc CPI'!K231" xr:uid="{00000000-0004-0000-0D00-0000D5030000}"/>
    <hyperlink ref="L231" location="'PJIN 090221 2.75pc CPI'!L231" tooltip="Click to drilldown" display="'PJIN 090221 2.75pc CPI'!L231" xr:uid="{00000000-0004-0000-0D00-0000D6030000}"/>
    <hyperlink ref="M231" location="'PJIN 090221 2.75pc CPI'!M231" tooltip="Click to drilldown" display="'PJIN 090221 2.75pc CPI'!M231" xr:uid="{00000000-0004-0000-0D00-0000D7030000}"/>
    <hyperlink ref="B232" location="'PJIN 090221 2.75pc CPI'!B232" tooltip="Click to drilldown" display="'PJIN 090221 2.75pc CPI'!B232" xr:uid="{00000000-0004-0000-0D00-0000D8030000}"/>
    <hyperlink ref="C232" location="'PJIN 090221 2.75pc CPI'!C232" tooltip="Click to drilldown" display="'PJIN 090221 2.75pc CPI'!C232" xr:uid="{00000000-0004-0000-0D00-0000D9030000}"/>
    <hyperlink ref="D232" location="'PJIN 090221 2.75pc CPI'!D232" tooltip="Click to drilldown" display="'PJIN 090221 2.75pc CPI'!D232" xr:uid="{00000000-0004-0000-0D00-0000DA030000}"/>
    <hyperlink ref="E232" location="'PJIN 090221 2.75pc CPI'!E232" tooltip="Click to drilldown" display="'PJIN 090221 2.75pc CPI'!E232" xr:uid="{00000000-0004-0000-0D00-0000DB030000}"/>
    <hyperlink ref="F232" location="'PJIN 090221 2.75pc CPI'!F232" tooltip="Click to drilldown" display="'PJIN 090221 2.75pc CPI'!F232" xr:uid="{00000000-0004-0000-0D00-0000DC030000}"/>
    <hyperlink ref="G232" location="'PJIN 090221 2.75pc CPI'!G232" tooltip="Click to drilldown" display="'PJIN 090221 2.75pc CPI'!G232" xr:uid="{00000000-0004-0000-0D00-0000DD030000}"/>
    <hyperlink ref="H232" location="'PJIN 090221 2.75pc CPI'!H232" tooltip="Click to drilldown" display="'PJIN 090221 2.75pc CPI'!H232" xr:uid="{00000000-0004-0000-0D00-0000DE030000}"/>
    <hyperlink ref="I232" location="'PJIN 090221 2.75pc CPI'!I232" tooltip="Click to drilldown" display="'PJIN 090221 2.75pc CPI'!I232" xr:uid="{00000000-0004-0000-0D00-0000DF030000}"/>
    <hyperlink ref="J232" location="'PJIN 090221 2.75pc CPI'!J232" tooltip="Click to drilldown" display="'PJIN 090221 2.75pc CPI'!J232" xr:uid="{00000000-0004-0000-0D00-0000E0030000}"/>
    <hyperlink ref="K232" location="'PJIN 090221 2.75pc CPI'!K232" tooltip="Click to drilldown" display="'PJIN 090221 2.75pc CPI'!K232" xr:uid="{00000000-0004-0000-0D00-0000E1030000}"/>
    <hyperlink ref="L232" location="'PJIN 090221 2.75pc CPI'!L232" tooltip="Click to drilldown" display="'PJIN 090221 2.75pc CPI'!L232" xr:uid="{00000000-0004-0000-0D00-0000E2030000}"/>
    <hyperlink ref="M232" location="'PJIN 090221 2.75pc CPI'!M232" tooltip="Click to drilldown" display="'PJIN 090221 2.75pc CPI'!M232" xr:uid="{00000000-0004-0000-0D00-0000E3030000}"/>
    <hyperlink ref="B233" location="'PJIN 090221 2.75pc CPI'!B233" tooltip="Click to drilldown" display="'PJIN 090221 2.75pc CPI'!B233" xr:uid="{00000000-0004-0000-0D00-0000E4030000}"/>
    <hyperlink ref="C233" location="'PJIN 090221 2.75pc CPI'!C233" tooltip="Click to drilldown" display="'PJIN 090221 2.75pc CPI'!C233" xr:uid="{00000000-0004-0000-0D00-0000E5030000}"/>
    <hyperlink ref="D233" location="'PJIN 090221 2.75pc CPI'!D233" tooltip="Click to drilldown" display="'PJIN 090221 2.75pc CPI'!D233" xr:uid="{00000000-0004-0000-0D00-0000E6030000}"/>
    <hyperlink ref="E233" location="'PJIN 090221 2.75pc CPI'!E233" tooltip="Click to drilldown" display="'PJIN 090221 2.75pc CPI'!E233" xr:uid="{00000000-0004-0000-0D00-0000E7030000}"/>
    <hyperlink ref="F233" location="'PJIN 090221 2.75pc CPI'!F233" tooltip="Click to drilldown" display="'PJIN 090221 2.75pc CPI'!F233" xr:uid="{00000000-0004-0000-0D00-0000E8030000}"/>
    <hyperlink ref="G233" location="'PJIN 090221 2.75pc CPI'!G233" tooltip="Click to drilldown" display="'PJIN 090221 2.75pc CPI'!G233" xr:uid="{00000000-0004-0000-0D00-0000E9030000}"/>
    <hyperlink ref="H233" location="'PJIN 090221 2.75pc CPI'!H233" tooltip="Click to drilldown" display="'PJIN 090221 2.75pc CPI'!H233" xr:uid="{00000000-0004-0000-0D00-0000EA030000}"/>
    <hyperlink ref="I233" location="'PJIN 090221 2.75pc CPI'!I233" tooltip="Click to drilldown" display="'PJIN 090221 2.75pc CPI'!I233" xr:uid="{00000000-0004-0000-0D00-0000EB030000}"/>
    <hyperlink ref="J233" location="'PJIN 090221 2.75pc CPI'!J233" tooltip="Click to drilldown" display="'PJIN 090221 2.75pc CPI'!J233" xr:uid="{00000000-0004-0000-0D00-0000EC030000}"/>
    <hyperlink ref="K233" location="'PJIN 090221 2.75pc CPI'!K233" tooltip="Click to drilldown" display="'PJIN 090221 2.75pc CPI'!K233" xr:uid="{00000000-0004-0000-0D00-0000ED030000}"/>
    <hyperlink ref="L233" location="'PJIN 090221 2.75pc CPI'!L233" tooltip="Click to drilldown" display="'PJIN 090221 2.75pc CPI'!L233" xr:uid="{00000000-0004-0000-0D00-0000EE030000}"/>
    <hyperlink ref="M233" location="'PJIN 090221 2.75pc CPI'!M233" tooltip="Click to drilldown" display="'PJIN 090221 2.75pc CPI'!M233" xr:uid="{00000000-0004-0000-0D00-0000EF030000}"/>
    <hyperlink ref="B234" location="'PJIN 090221 2.75pc CPI'!B234" tooltip="Click to drilldown" display="'PJIN 090221 2.75pc CPI'!B234" xr:uid="{00000000-0004-0000-0D00-0000F0030000}"/>
    <hyperlink ref="C234" location="'PJIN 090221 2.75pc CPI'!C234" tooltip="Click to drilldown" display="'PJIN 090221 2.75pc CPI'!C234" xr:uid="{00000000-0004-0000-0D00-0000F1030000}"/>
    <hyperlink ref="D234" location="'PJIN 090221 2.75pc CPI'!D234" tooltip="Click to drilldown" display="'PJIN 090221 2.75pc CPI'!D234" xr:uid="{00000000-0004-0000-0D00-0000F2030000}"/>
    <hyperlink ref="E234" location="'PJIN 090221 2.75pc CPI'!E234" tooltip="Click to drilldown" display="'PJIN 090221 2.75pc CPI'!E234" xr:uid="{00000000-0004-0000-0D00-0000F3030000}"/>
    <hyperlink ref="F234" location="'PJIN 090221 2.75pc CPI'!F234" tooltip="Click to drilldown" display="'PJIN 090221 2.75pc CPI'!F234" xr:uid="{00000000-0004-0000-0D00-0000F4030000}"/>
    <hyperlink ref="G234" location="'PJIN 090221 2.75pc CPI'!G234" tooltip="Click to drilldown" display="'PJIN 090221 2.75pc CPI'!G234" xr:uid="{00000000-0004-0000-0D00-0000F5030000}"/>
    <hyperlink ref="H234" location="'PJIN 090221 2.75pc CPI'!H234" tooltip="Click to drilldown" display="'PJIN 090221 2.75pc CPI'!H234" xr:uid="{00000000-0004-0000-0D00-0000F6030000}"/>
    <hyperlink ref="I234" location="'PJIN 090221 2.75pc CPI'!I234" tooltip="Click to drilldown" display="'PJIN 090221 2.75pc CPI'!I234" xr:uid="{00000000-0004-0000-0D00-0000F7030000}"/>
    <hyperlink ref="J234" location="'PJIN 090221 2.75pc CPI'!J234" tooltip="Click to drilldown" display="'PJIN 090221 2.75pc CPI'!J234" xr:uid="{00000000-0004-0000-0D00-0000F8030000}"/>
    <hyperlink ref="K234" location="'PJIN 090221 2.75pc CPI'!K234" tooltip="Click to drilldown" display="'PJIN 090221 2.75pc CPI'!K234" xr:uid="{00000000-0004-0000-0D00-0000F9030000}"/>
    <hyperlink ref="L234" location="'PJIN 090221 2.75pc CPI'!L234" tooltip="Click to drilldown" display="'PJIN 090221 2.75pc CPI'!L234" xr:uid="{00000000-0004-0000-0D00-0000FA030000}"/>
    <hyperlink ref="M234" location="'PJIN 090221 2.75pc CPI'!M234" tooltip="Click to drilldown" display="'PJIN 090221 2.75pc CPI'!M234" xr:uid="{00000000-0004-0000-0D00-0000FB030000}"/>
    <hyperlink ref="B235" location="'PJIN 090221 2.75pc CPI'!B235" tooltip="Click to drilldown" display="'PJIN 090221 2.75pc CPI'!B235" xr:uid="{00000000-0004-0000-0D00-0000FC030000}"/>
    <hyperlink ref="C235" location="'PJIN 090221 2.75pc CPI'!C235" tooltip="Click to drilldown" display="'PJIN 090221 2.75pc CPI'!C235" xr:uid="{00000000-0004-0000-0D00-0000FD030000}"/>
    <hyperlink ref="D235" location="'PJIN 090221 2.75pc CPI'!D235" tooltip="Click to drilldown" display="'PJIN 090221 2.75pc CPI'!D235" xr:uid="{00000000-0004-0000-0D00-0000FE030000}"/>
    <hyperlink ref="E235" location="'PJIN 090221 2.75pc CPI'!E235" tooltip="Click to drilldown" display="'PJIN 090221 2.75pc CPI'!E235" xr:uid="{00000000-0004-0000-0D00-0000FF030000}"/>
    <hyperlink ref="F235" location="'PJIN 090221 2.75pc CPI'!F235" tooltip="Click to drilldown" display="'PJIN 090221 2.75pc CPI'!F235" xr:uid="{00000000-0004-0000-0D00-000000040000}"/>
    <hyperlink ref="G235" location="'PJIN 090221 2.75pc CPI'!G235" tooltip="Click to drilldown" display="'PJIN 090221 2.75pc CPI'!G235" xr:uid="{00000000-0004-0000-0D00-000001040000}"/>
    <hyperlink ref="H235" location="'PJIN 090221 2.75pc CPI'!H235" tooltip="Click to drilldown" display="'PJIN 090221 2.75pc CPI'!H235" xr:uid="{00000000-0004-0000-0D00-000002040000}"/>
    <hyperlink ref="I235" location="'PJIN 090221 2.75pc CPI'!I235" tooltip="Click to drilldown" display="'PJIN 090221 2.75pc CPI'!I235" xr:uid="{00000000-0004-0000-0D00-000003040000}"/>
    <hyperlink ref="J235" location="'PJIN 090221 2.75pc CPI'!J235" tooltip="Click to drilldown" display="'PJIN 090221 2.75pc CPI'!J235" xr:uid="{00000000-0004-0000-0D00-000004040000}"/>
    <hyperlink ref="K235" location="'PJIN 090221 2.75pc CPI'!K235" tooltip="Click to drilldown" display="'PJIN 090221 2.75pc CPI'!K235" xr:uid="{00000000-0004-0000-0D00-000005040000}"/>
    <hyperlink ref="L235" location="'PJIN 090221 2.75pc CPI'!L235" tooltip="Click to drilldown" display="'PJIN 090221 2.75pc CPI'!L235" xr:uid="{00000000-0004-0000-0D00-000006040000}"/>
    <hyperlink ref="M235" location="'PJIN 090221 2.75pc CPI'!M235" tooltip="Click to drilldown" display="'PJIN 090221 2.75pc CPI'!M235" xr:uid="{00000000-0004-0000-0D00-000007040000}"/>
    <hyperlink ref="B236" location="'PJIN 090221 2.75pc CPI'!B236" tooltip="Click to drilldown" display="'PJIN 090221 2.75pc CPI'!B236" xr:uid="{00000000-0004-0000-0D00-000008040000}"/>
    <hyperlink ref="C236" location="'PJIN 090221 2.75pc CPI'!C236" tooltip="Click to drilldown" display="'PJIN 090221 2.75pc CPI'!C236" xr:uid="{00000000-0004-0000-0D00-000009040000}"/>
    <hyperlink ref="D236" location="'PJIN 090221 2.75pc CPI'!D236" tooltip="Click to drilldown" display="'PJIN 090221 2.75pc CPI'!D236" xr:uid="{00000000-0004-0000-0D00-00000A040000}"/>
    <hyperlink ref="E236" location="'PJIN 090221 2.75pc CPI'!E236" tooltip="Click to drilldown" display="'PJIN 090221 2.75pc CPI'!E236" xr:uid="{00000000-0004-0000-0D00-00000B040000}"/>
    <hyperlink ref="F236" location="'PJIN 090221 2.75pc CPI'!F236" tooltip="Click to drilldown" display="'PJIN 090221 2.75pc CPI'!F236" xr:uid="{00000000-0004-0000-0D00-00000C040000}"/>
    <hyperlink ref="G236" location="'PJIN 090221 2.75pc CPI'!G236" tooltip="Click to drilldown" display="'PJIN 090221 2.75pc CPI'!G236" xr:uid="{00000000-0004-0000-0D00-00000D040000}"/>
    <hyperlink ref="H236" location="'PJIN 090221 2.75pc CPI'!H236" tooltip="Click to drilldown" display="'PJIN 090221 2.75pc CPI'!H236" xr:uid="{00000000-0004-0000-0D00-00000E040000}"/>
    <hyperlink ref="I236" location="'PJIN 090221 2.75pc CPI'!I236" tooltip="Click to drilldown" display="'PJIN 090221 2.75pc CPI'!I236" xr:uid="{00000000-0004-0000-0D00-00000F040000}"/>
    <hyperlink ref="J236" location="'PJIN 090221 2.75pc CPI'!J236" tooltip="Click to drilldown" display="'PJIN 090221 2.75pc CPI'!J236" xr:uid="{00000000-0004-0000-0D00-000010040000}"/>
    <hyperlink ref="K236" location="'PJIN 090221 2.75pc CPI'!K236" tooltip="Click to drilldown" display="'PJIN 090221 2.75pc CPI'!K236" xr:uid="{00000000-0004-0000-0D00-000011040000}"/>
    <hyperlink ref="L236" location="'PJIN 090221 2.75pc CPI'!L236" tooltip="Click to drilldown" display="'PJIN 090221 2.75pc CPI'!L236" xr:uid="{00000000-0004-0000-0D00-000012040000}"/>
    <hyperlink ref="M236" location="'PJIN 090221 2.75pc CPI'!M236" tooltip="Click to drilldown" display="'PJIN 090221 2.75pc CPI'!M236" xr:uid="{00000000-0004-0000-0D00-000013040000}"/>
    <hyperlink ref="B241" location="'PJIN 090221 2.75pc CPI'!B241" tooltip="Click to drilldown" display="'PJIN 090221 2.75pc CPI'!B241" xr:uid="{00000000-0004-0000-0D00-000014040000}"/>
    <hyperlink ref="C241" location="'PJIN 090221 2.75pc CPI'!C241" tooltip="Click to drilldown" display="'PJIN 090221 2.75pc CPI'!C241" xr:uid="{00000000-0004-0000-0D00-000015040000}"/>
    <hyperlink ref="D241" location="'PJIN 090221 2.75pc CPI'!D241" tooltip="Click to drilldown" display="'PJIN 090221 2.75pc CPI'!D241" xr:uid="{00000000-0004-0000-0D00-000016040000}"/>
    <hyperlink ref="E241" location="'PJIN 090221 2.75pc CPI'!E241" tooltip="Click to drilldown" display="'PJIN 090221 2.75pc CPI'!E241" xr:uid="{00000000-0004-0000-0D00-000017040000}"/>
    <hyperlink ref="F241" location="'PJIN 090221 2.75pc CPI'!F241" tooltip="Click to drilldown" display="'PJIN 090221 2.75pc CPI'!F241" xr:uid="{00000000-0004-0000-0D00-000018040000}"/>
    <hyperlink ref="G241" location="'PJIN 090221 2.75pc CPI'!G241" tooltip="Click to drilldown" display="'PJIN 090221 2.75pc CPI'!G241" xr:uid="{00000000-0004-0000-0D00-000019040000}"/>
    <hyperlink ref="H241" location="'PJIN 090221 2.75pc CPI'!H241" tooltip="Click to drilldown" display="'PJIN 090221 2.75pc CPI'!H241" xr:uid="{00000000-0004-0000-0D00-00001A040000}"/>
    <hyperlink ref="I241" location="'PJIN 090221 2.75pc CPI'!I241" tooltip="Click to drilldown" display="'PJIN 090221 2.75pc CPI'!I241" xr:uid="{00000000-0004-0000-0D00-00001B040000}"/>
    <hyperlink ref="J241" location="'PJIN 090221 2.75pc CPI'!J241" tooltip="Click to drilldown" display="'PJIN 090221 2.75pc CPI'!J241" xr:uid="{00000000-0004-0000-0D00-00001C040000}"/>
    <hyperlink ref="K241" location="'PJIN 090221 2.75pc CPI'!K241" tooltip="Click to drilldown" display="'PJIN 090221 2.75pc CPI'!K241" xr:uid="{00000000-0004-0000-0D00-00001D040000}"/>
    <hyperlink ref="L241" location="'PJIN 090221 2.75pc CPI'!L241" tooltip="Click to drilldown" display="'PJIN 090221 2.75pc CPI'!L241" xr:uid="{00000000-0004-0000-0D00-00001E040000}"/>
    <hyperlink ref="M241" location="'PJIN 090221 2.75pc CPI'!M241" tooltip="Click to drilldown" display="'PJIN 090221 2.75pc CPI'!M241" xr:uid="{00000000-0004-0000-0D00-00001F040000}"/>
    <hyperlink ref="B247" location="'PJIN 090221 2.75pc CPI'!B247" tooltip="Click to drilldown" display="'PJIN 090221 2.75pc CPI'!B247" xr:uid="{00000000-0004-0000-0D00-000020040000}"/>
    <hyperlink ref="C247" location="'PJIN 090221 2.75pc CPI'!C247" tooltip="Click to drilldown" display="'PJIN 090221 2.75pc CPI'!C247" xr:uid="{00000000-0004-0000-0D00-000021040000}"/>
    <hyperlink ref="D247" location="'PJIN 090221 2.75pc CPI'!D247" tooltip="Click to drilldown" display="'PJIN 090221 2.75pc CPI'!D247" xr:uid="{00000000-0004-0000-0D00-000022040000}"/>
    <hyperlink ref="E247" location="'PJIN 090221 2.75pc CPI'!E247" tooltip="Click to drilldown" display="'PJIN 090221 2.75pc CPI'!E247" xr:uid="{00000000-0004-0000-0D00-000023040000}"/>
    <hyperlink ref="F247" location="'PJIN 090221 2.75pc CPI'!F247" tooltip="Click to drilldown" display="'PJIN 090221 2.75pc CPI'!F247" xr:uid="{00000000-0004-0000-0D00-000024040000}"/>
    <hyperlink ref="G247" location="'PJIN 090221 2.75pc CPI'!G247" tooltip="Click to drilldown" display="'PJIN 090221 2.75pc CPI'!G247" xr:uid="{00000000-0004-0000-0D00-000025040000}"/>
    <hyperlink ref="H247" location="'PJIN 090221 2.75pc CPI'!H247" tooltip="Click to drilldown" display="'PJIN 090221 2.75pc CPI'!H247" xr:uid="{00000000-0004-0000-0D00-000026040000}"/>
    <hyperlink ref="I247" location="'PJIN 090221 2.75pc CPI'!I247" tooltip="Click to drilldown" display="'PJIN 090221 2.75pc CPI'!I247" xr:uid="{00000000-0004-0000-0D00-000027040000}"/>
    <hyperlink ref="J247" location="'PJIN 090221 2.75pc CPI'!J247" tooltip="Click to drilldown" display="'PJIN 090221 2.75pc CPI'!J247" xr:uid="{00000000-0004-0000-0D00-000028040000}"/>
    <hyperlink ref="K247" location="'PJIN 090221 2.75pc CPI'!K247" tooltip="Click to drilldown" display="'PJIN 090221 2.75pc CPI'!K247" xr:uid="{00000000-0004-0000-0D00-000029040000}"/>
    <hyperlink ref="L247" location="'PJIN 090221 2.75pc CPI'!L247" tooltip="Click to drilldown" display="'PJIN 090221 2.75pc CPI'!L247" xr:uid="{00000000-0004-0000-0D00-00002A040000}"/>
    <hyperlink ref="M247" location="'PJIN 090221 2.75pc CPI'!M247" tooltip="Click to drilldown" display="'PJIN 090221 2.75pc CPI'!M247" xr:uid="{00000000-0004-0000-0D00-00002B040000}"/>
    <hyperlink ref="B251" location="'PJIN 090221 2.75pc CPI'!B251" tooltip="Click to drilldown" display="'PJIN 090221 2.75pc CPI'!B251" xr:uid="{00000000-0004-0000-0D00-00002C040000}"/>
    <hyperlink ref="C251" location="'PJIN 090221 2.75pc CPI'!C251" tooltip="Click to drilldown" display="'PJIN 090221 2.75pc CPI'!C251" xr:uid="{00000000-0004-0000-0D00-00002D040000}"/>
    <hyperlink ref="D251" location="'PJIN 090221 2.75pc CPI'!D251" tooltip="Click to drilldown" display="'PJIN 090221 2.75pc CPI'!D251" xr:uid="{00000000-0004-0000-0D00-00002E040000}"/>
    <hyperlink ref="E251" location="'PJIN 090221 2.75pc CPI'!E251" tooltip="Click to drilldown" display="'PJIN 090221 2.75pc CPI'!E251" xr:uid="{00000000-0004-0000-0D00-00002F040000}"/>
    <hyperlink ref="F251" location="'PJIN 090221 2.75pc CPI'!F251" tooltip="Click to drilldown" display="'PJIN 090221 2.75pc CPI'!F251" xr:uid="{00000000-0004-0000-0D00-000030040000}"/>
    <hyperlink ref="G251" location="'PJIN 090221 2.75pc CPI'!G251" tooltip="Click to drilldown" display="'PJIN 090221 2.75pc CPI'!G251" xr:uid="{00000000-0004-0000-0D00-000031040000}"/>
    <hyperlink ref="H251" location="'PJIN 090221 2.75pc CPI'!H251" tooltip="Click to drilldown" display="'PJIN 090221 2.75pc CPI'!H251" xr:uid="{00000000-0004-0000-0D00-000032040000}"/>
    <hyperlink ref="I251" location="'PJIN 090221 2.75pc CPI'!I251" tooltip="Click to drilldown" display="'PJIN 090221 2.75pc CPI'!I251" xr:uid="{00000000-0004-0000-0D00-000033040000}"/>
    <hyperlink ref="J251" location="'PJIN 090221 2.75pc CPI'!J251" tooltip="Click to drilldown" display="'PJIN 090221 2.75pc CPI'!J251" xr:uid="{00000000-0004-0000-0D00-000034040000}"/>
    <hyperlink ref="K251" location="'PJIN 090221 2.75pc CPI'!K251" tooltip="Click to drilldown" display="'PJIN 090221 2.75pc CPI'!K251" xr:uid="{00000000-0004-0000-0D00-000035040000}"/>
    <hyperlink ref="L251" location="'PJIN 090221 2.75pc CPI'!L251" tooltip="Click to drilldown" display="'PJIN 090221 2.75pc CPI'!L251" xr:uid="{00000000-0004-0000-0D00-000036040000}"/>
    <hyperlink ref="M251" location="'PJIN 090221 2.75pc CPI'!M251" tooltip="Click to drilldown" display="'PJIN 090221 2.75pc CPI'!M251" xr:uid="{00000000-0004-0000-0D00-000037040000}"/>
    <hyperlink ref="B252" location="'PJIN 090221 2.75pc CPI'!B252" tooltip="Click to drilldown" display="'PJIN 090221 2.75pc CPI'!B252" xr:uid="{00000000-0004-0000-0D00-000038040000}"/>
    <hyperlink ref="C252" location="'PJIN 090221 2.75pc CPI'!C252" tooltip="Click to drilldown" display="'PJIN 090221 2.75pc CPI'!C252" xr:uid="{00000000-0004-0000-0D00-000039040000}"/>
    <hyperlink ref="D252" location="'PJIN 090221 2.75pc CPI'!D252" tooltip="Click to drilldown" display="'PJIN 090221 2.75pc CPI'!D252" xr:uid="{00000000-0004-0000-0D00-00003A040000}"/>
    <hyperlink ref="E252" location="'PJIN 090221 2.75pc CPI'!E252" tooltip="Click to drilldown" display="'PJIN 090221 2.75pc CPI'!E252" xr:uid="{00000000-0004-0000-0D00-00003B040000}"/>
    <hyperlink ref="F252" location="'PJIN 090221 2.75pc CPI'!F252" tooltip="Click to drilldown" display="'PJIN 090221 2.75pc CPI'!F252" xr:uid="{00000000-0004-0000-0D00-00003C040000}"/>
    <hyperlink ref="G252" location="'PJIN 090221 2.75pc CPI'!G252" tooltip="Click to drilldown" display="'PJIN 090221 2.75pc CPI'!G252" xr:uid="{00000000-0004-0000-0D00-00003D040000}"/>
    <hyperlink ref="H252" location="'PJIN 090221 2.75pc CPI'!H252" tooltip="Click to drilldown" display="'PJIN 090221 2.75pc CPI'!H252" xr:uid="{00000000-0004-0000-0D00-00003E040000}"/>
    <hyperlink ref="I252" location="'PJIN 090221 2.75pc CPI'!I252" tooltip="Click to drilldown" display="'PJIN 090221 2.75pc CPI'!I252" xr:uid="{00000000-0004-0000-0D00-00003F040000}"/>
    <hyperlink ref="J252" location="'PJIN 090221 2.75pc CPI'!J252" tooltip="Click to drilldown" display="'PJIN 090221 2.75pc CPI'!J252" xr:uid="{00000000-0004-0000-0D00-000040040000}"/>
    <hyperlink ref="K252" location="'PJIN 090221 2.75pc CPI'!K252" tooltip="Click to drilldown" display="'PJIN 090221 2.75pc CPI'!K252" xr:uid="{00000000-0004-0000-0D00-000041040000}"/>
    <hyperlink ref="L252" location="'PJIN 090221 2.75pc CPI'!L252" tooltip="Click to drilldown" display="'PJIN 090221 2.75pc CPI'!L252" xr:uid="{00000000-0004-0000-0D00-000042040000}"/>
    <hyperlink ref="M252" location="'PJIN 090221 2.75pc CPI'!M252" tooltip="Click to drilldown" display="'PJIN 090221 2.75pc CPI'!M252" xr:uid="{00000000-0004-0000-0D00-000043040000}"/>
    <hyperlink ref="B256" location="'PJIN 090221 2.75pc CPI'!B256" tooltip="Click to drilldown" display="'PJIN 090221 2.75pc CPI'!B256" xr:uid="{00000000-0004-0000-0D00-000044040000}"/>
    <hyperlink ref="C256" location="'PJIN 090221 2.75pc CPI'!C256" tooltip="Click to drilldown" display="'PJIN 090221 2.75pc CPI'!C256" xr:uid="{00000000-0004-0000-0D00-000045040000}"/>
    <hyperlink ref="D256" location="'PJIN 090221 2.75pc CPI'!D256" tooltip="Click to drilldown" display="'PJIN 090221 2.75pc CPI'!D256" xr:uid="{00000000-0004-0000-0D00-000046040000}"/>
    <hyperlink ref="E256" location="'PJIN 090221 2.75pc CPI'!E256" tooltip="Click to drilldown" display="'PJIN 090221 2.75pc CPI'!E256" xr:uid="{00000000-0004-0000-0D00-000047040000}"/>
    <hyperlink ref="F256" location="'PJIN 090221 2.75pc CPI'!F256" tooltip="Click to drilldown" display="'PJIN 090221 2.75pc CPI'!F256" xr:uid="{00000000-0004-0000-0D00-000048040000}"/>
    <hyperlink ref="G256" location="'PJIN 090221 2.75pc CPI'!G256" tooltip="Click to drilldown" display="'PJIN 090221 2.75pc CPI'!G256" xr:uid="{00000000-0004-0000-0D00-000049040000}"/>
    <hyperlink ref="H256" location="'PJIN 090221 2.75pc CPI'!H256" tooltip="Click to drilldown" display="'PJIN 090221 2.75pc CPI'!H256" xr:uid="{00000000-0004-0000-0D00-00004A040000}"/>
    <hyperlink ref="I256" location="'PJIN 090221 2.75pc CPI'!I256" tooltip="Click to drilldown" display="'PJIN 090221 2.75pc CPI'!I256" xr:uid="{00000000-0004-0000-0D00-00004B040000}"/>
    <hyperlink ref="J256" location="'PJIN 090221 2.75pc CPI'!J256" tooltip="Click to drilldown" display="'PJIN 090221 2.75pc CPI'!J256" xr:uid="{00000000-0004-0000-0D00-00004C040000}"/>
    <hyperlink ref="K256" location="'PJIN 090221 2.75pc CPI'!K256" tooltip="Click to drilldown" display="'PJIN 090221 2.75pc CPI'!K256" xr:uid="{00000000-0004-0000-0D00-00004D040000}"/>
    <hyperlink ref="L256" location="'PJIN 090221 2.75pc CPI'!L256" tooltip="Click to drilldown" display="'PJIN 090221 2.75pc CPI'!L256" xr:uid="{00000000-0004-0000-0D00-00004E040000}"/>
    <hyperlink ref="M256" location="'PJIN 090221 2.75pc CPI'!M256" tooltip="Click to drilldown" display="'PJIN 090221 2.75pc CPI'!M256" xr:uid="{00000000-0004-0000-0D00-00004F040000}"/>
    <hyperlink ref="B257" location="'PJIN 090221 2.75pc CPI'!B257" tooltip="Click to drilldown" display="'PJIN 090221 2.75pc CPI'!B257" xr:uid="{00000000-0004-0000-0D00-000050040000}"/>
    <hyperlink ref="C257" location="'PJIN 090221 2.75pc CPI'!C257" tooltip="Click to drilldown" display="'PJIN 090221 2.75pc CPI'!C257" xr:uid="{00000000-0004-0000-0D00-000051040000}"/>
    <hyperlink ref="D257" location="'PJIN 090221 2.75pc CPI'!D257" tooltip="Click to drilldown" display="'PJIN 090221 2.75pc CPI'!D257" xr:uid="{00000000-0004-0000-0D00-000052040000}"/>
    <hyperlink ref="E257" location="'PJIN 090221 2.75pc CPI'!E257" tooltip="Click to drilldown" display="'PJIN 090221 2.75pc CPI'!E257" xr:uid="{00000000-0004-0000-0D00-000053040000}"/>
    <hyperlink ref="F257" location="'PJIN 090221 2.75pc CPI'!F257" tooltip="Click to drilldown" display="'PJIN 090221 2.75pc CPI'!F257" xr:uid="{00000000-0004-0000-0D00-000054040000}"/>
    <hyperlink ref="G257" location="'PJIN 090221 2.75pc CPI'!G257" tooltip="Click to drilldown" display="'PJIN 090221 2.75pc CPI'!G257" xr:uid="{00000000-0004-0000-0D00-000055040000}"/>
    <hyperlink ref="H257" location="'PJIN 090221 2.75pc CPI'!H257" tooltip="Click to drilldown" display="'PJIN 090221 2.75pc CPI'!H257" xr:uid="{00000000-0004-0000-0D00-000056040000}"/>
    <hyperlink ref="I257" location="'PJIN 090221 2.75pc CPI'!I257" tooltip="Click to drilldown" display="'PJIN 090221 2.75pc CPI'!I257" xr:uid="{00000000-0004-0000-0D00-000057040000}"/>
    <hyperlink ref="J257" location="'PJIN 090221 2.75pc CPI'!J257" tooltip="Click to drilldown" display="'PJIN 090221 2.75pc CPI'!J257" xr:uid="{00000000-0004-0000-0D00-000058040000}"/>
    <hyperlink ref="K257" location="'PJIN 090221 2.75pc CPI'!K257" tooltip="Click to drilldown" display="'PJIN 090221 2.75pc CPI'!K257" xr:uid="{00000000-0004-0000-0D00-000059040000}"/>
    <hyperlink ref="L257" location="'PJIN 090221 2.75pc CPI'!L257" tooltip="Click to drilldown" display="'PJIN 090221 2.75pc CPI'!L257" xr:uid="{00000000-0004-0000-0D00-00005A040000}"/>
    <hyperlink ref="M257" location="'PJIN 090221 2.75pc CPI'!M257" tooltip="Click to drilldown" display="'PJIN 090221 2.75pc CPI'!M257" xr:uid="{00000000-0004-0000-0D00-00005B040000}"/>
    <hyperlink ref="B262" location="'PJIN 090221 2.75pc CPI'!B262" tooltip="Click to drilldown" display="'PJIN 090221 2.75pc CPI'!B262" xr:uid="{00000000-0004-0000-0D00-00005C040000}"/>
    <hyperlink ref="C262" location="'PJIN 090221 2.75pc CPI'!C262" tooltip="Click to drilldown" display="'PJIN 090221 2.75pc CPI'!C262" xr:uid="{00000000-0004-0000-0D00-00005D040000}"/>
    <hyperlink ref="D262" location="'PJIN 090221 2.75pc CPI'!D262" tooltip="Click to drilldown" display="'PJIN 090221 2.75pc CPI'!D262" xr:uid="{00000000-0004-0000-0D00-00005E040000}"/>
    <hyperlink ref="E262" location="'PJIN 090221 2.75pc CPI'!E262" tooltip="Click to drilldown" display="'PJIN 090221 2.75pc CPI'!E262" xr:uid="{00000000-0004-0000-0D00-00005F040000}"/>
    <hyperlink ref="F262" location="'PJIN 090221 2.75pc CPI'!F262" tooltip="Click to drilldown" display="'PJIN 090221 2.75pc CPI'!F262" xr:uid="{00000000-0004-0000-0D00-000060040000}"/>
    <hyperlink ref="G262" location="'PJIN 090221 2.75pc CPI'!G262" tooltip="Click to drilldown" display="'PJIN 090221 2.75pc CPI'!G262" xr:uid="{00000000-0004-0000-0D00-000061040000}"/>
    <hyperlink ref="H262" location="'PJIN 090221 2.75pc CPI'!H262" tooltip="Click to drilldown" display="'PJIN 090221 2.75pc CPI'!H262" xr:uid="{00000000-0004-0000-0D00-000062040000}"/>
    <hyperlink ref="I262" location="'PJIN 090221 2.75pc CPI'!I262" tooltip="Click to drilldown" display="'PJIN 090221 2.75pc CPI'!I262" xr:uid="{00000000-0004-0000-0D00-000063040000}"/>
    <hyperlink ref="J262" location="'PJIN 090221 2.75pc CPI'!J262" tooltip="Click to drilldown" display="'PJIN 090221 2.75pc CPI'!J262" xr:uid="{00000000-0004-0000-0D00-000064040000}"/>
    <hyperlink ref="K262" location="'PJIN 090221 2.75pc CPI'!K262" tooltip="Click to drilldown" display="'PJIN 090221 2.75pc CPI'!K262" xr:uid="{00000000-0004-0000-0D00-000065040000}"/>
    <hyperlink ref="L262" location="'PJIN 090221 2.75pc CPI'!L262" tooltip="Click to drilldown" display="'PJIN 090221 2.75pc CPI'!L262" xr:uid="{00000000-0004-0000-0D00-000066040000}"/>
    <hyperlink ref="M262" location="'PJIN 090221 2.75pc CPI'!M262" tooltip="Click to drilldown" display="'PJIN 090221 2.75pc CPI'!M262" xr:uid="{00000000-0004-0000-0D00-000067040000}"/>
    <hyperlink ref="B263" location="'PJIN 090221 2.75pc CPI'!B263" tooltip="Click to drilldown" display="'PJIN 090221 2.75pc CPI'!B263" xr:uid="{00000000-0004-0000-0D00-000068040000}"/>
    <hyperlink ref="C263" location="'PJIN 090221 2.75pc CPI'!C263" tooltip="Click to drilldown" display="'PJIN 090221 2.75pc CPI'!C263" xr:uid="{00000000-0004-0000-0D00-000069040000}"/>
    <hyperlink ref="D263" location="'PJIN 090221 2.75pc CPI'!D263" tooltip="Click to drilldown" display="'PJIN 090221 2.75pc CPI'!D263" xr:uid="{00000000-0004-0000-0D00-00006A040000}"/>
    <hyperlink ref="E263" location="'PJIN 090221 2.75pc CPI'!E263" tooltip="Click to drilldown" display="'PJIN 090221 2.75pc CPI'!E263" xr:uid="{00000000-0004-0000-0D00-00006B040000}"/>
    <hyperlink ref="F263" location="'PJIN 090221 2.75pc CPI'!F263" tooltip="Click to drilldown" display="'PJIN 090221 2.75pc CPI'!F263" xr:uid="{00000000-0004-0000-0D00-00006C040000}"/>
    <hyperlink ref="G263" location="'PJIN 090221 2.75pc CPI'!G263" tooltip="Click to drilldown" display="'PJIN 090221 2.75pc CPI'!G263" xr:uid="{00000000-0004-0000-0D00-00006D040000}"/>
    <hyperlink ref="H263" location="'PJIN 090221 2.75pc CPI'!H263" tooltip="Click to drilldown" display="'PJIN 090221 2.75pc CPI'!H263" xr:uid="{00000000-0004-0000-0D00-00006E040000}"/>
    <hyperlink ref="I263" location="'PJIN 090221 2.75pc CPI'!I263" tooltip="Click to drilldown" display="'PJIN 090221 2.75pc CPI'!I263" xr:uid="{00000000-0004-0000-0D00-00006F040000}"/>
    <hyperlink ref="J263" location="'PJIN 090221 2.75pc CPI'!J263" tooltip="Click to drilldown" display="'PJIN 090221 2.75pc CPI'!J263" xr:uid="{00000000-0004-0000-0D00-000070040000}"/>
    <hyperlink ref="K263" location="'PJIN 090221 2.75pc CPI'!K263" tooltip="Click to drilldown" display="'PJIN 090221 2.75pc CPI'!K263" xr:uid="{00000000-0004-0000-0D00-000071040000}"/>
    <hyperlink ref="L263" location="'PJIN 090221 2.75pc CPI'!L263" tooltip="Click to drilldown" display="'PJIN 090221 2.75pc CPI'!L263" xr:uid="{00000000-0004-0000-0D00-000072040000}"/>
    <hyperlink ref="M263" location="'PJIN 090221 2.75pc CPI'!M263" tooltip="Click to drilldown" display="'PJIN 090221 2.75pc CPI'!M263" xr:uid="{00000000-0004-0000-0D00-000073040000}"/>
    <hyperlink ref="B264" location="'PJIN 090221 2.75pc CPI'!B264" tooltip="Click to drilldown" display="'PJIN 090221 2.75pc CPI'!B264" xr:uid="{00000000-0004-0000-0D00-000074040000}"/>
    <hyperlink ref="C264" location="'PJIN 090221 2.75pc CPI'!C264" tooltip="Click to drilldown" display="'PJIN 090221 2.75pc CPI'!C264" xr:uid="{00000000-0004-0000-0D00-000075040000}"/>
    <hyperlink ref="D264" location="'PJIN 090221 2.75pc CPI'!D264" tooltip="Click to drilldown" display="'PJIN 090221 2.75pc CPI'!D264" xr:uid="{00000000-0004-0000-0D00-000076040000}"/>
    <hyperlink ref="E264" location="'PJIN 090221 2.75pc CPI'!E264" tooltip="Click to drilldown" display="'PJIN 090221 2.75pc CPI'!E264" xr:uid="{00000000-0004-0000-0D00-000077040000}"/>
    <hyperlink ref="F264" location="'PJIN 090221 2.75pc CPI'!F264" tooltip="Click to drilldown" display="'PJIN 090221 2.75pc CPI'!F264" xr:uid="{00000000-0004-0000-0D00-000078040000}"/>
    <hyperlink ref="G264" location="'PJIN 090221 2.75pc CPI'!G264" tooltip="Click to drilldown" display="'PJIN 090221 2.75pc CPI'!G264" xr:uid="{00000000-0004-0000-0D00-000079040000}"/>
    <hyperlink ref="H264" location="'PJIN 090221 2.75pc CPI'!H264" tooltip="Click to drilldown" display="'PJIN 090221 2.75pc CPI'!H264" xr:uid="{00000000-0004-0000-0D00-00007A040000}"/>
    <hyperlink ref="I264" location="'PJIN 090221 2.75pc CPI'!I264" tooltip="Click to drilldown" display="'PJIN 090221 2.75pc CPI'!I264" xr:uid="{00000000-0004-0000-0D00-00007B040000}"/>
    <hyperlink ref="J264" location="'PJIN 090221 2.75pc CPI'!J264" tooltip="Click to drilldown" display="'PJIN 090221 2.75pc CPI'!J264" xr:uid="{00000000-0004-0000-0D00-00007C040000}"/>
    <hyperlink ref="K264" location="'PJIN 090221 2.75pc CPI'!K264" tooltip="Click to drilldown" display="'PJIN 090221 2.75pc CPI'!K264" xr:uid="{00000000-0004-0000-0D00-00007D040000}"/>
    <hyperlink ref="L264" location="'PJIN 090221 2.75pc CPI'!L264" tooltip="Click to drilldown" display="'PJIN 090221 2.75pc CPI'!L264" xr:uid="{00000000-0004-0000-0D00-00007E040000}"/>
    <hyperlink ref="M264" location="'PJIN 090221 2.75pc CPI'!M264" tooltip="Click to drilldown" display="'PJIN 090221 2.75pc CPI'!M264" xr:uid="{00000000-0004-0000-0D00-00007F040000}"/>
    <hyperlink ref="B265" location="'PJIN 090221 2.75pc CPI'!B265" tooltip="Click to drilldown" display="'PJIN 090221 2.75pc CPI'!B265" xr:uid="{00000000-0004-0000-0D00-000080040000}"/>
    <hyperlink ref="C265" location="'PJIN 090221 2.75pc CPI'!C265" tooltip="Click to drilldown" display="'PJIN 090221 2.75pc CPI'!C265" xr:uid="{00000000-0004-0000-0D00-000081040000}"/>
    <hyperlink ref="D265" location="'PJIN 090221 2.75pc CPI'!D265" tooltip="Click to drilldown" display="'PJIN 090221 2.75pc CPI'!D265" xr:uid="{00000000-0004-0000-0D00-000082040000}"/>
    <hyperlink ref="E265" location="'PJIN 090221 2.75pc CPI'!E265" tooltip="Click to drilldown" display="'PJIN 090221 2.75pc CPI'!E265" xr:uid="{00000000-0004-0000-0D00-000083040000}"/>
    <hyperlink ref="F265" location="'PJIN 090221 2.75pc CPI'!F265" tooltip="Click to drilldown" display="'PJIN 090221 2.75pc CPI'!F265" xr:uid="{00000000-0004-0000-0D00-000084040000}"/>
    <hyperlink ref="G265" location="'PJIN 090221 2.75pc CPI'!G265" tooltip="Click to drilldown" display="'PJIN 090221 2.75pc CPI'!G265" xr:uid="{00000000-0004-0000-0D00-000085040000}"/>
    <hyperlink ref="H265" location="'PJIN 090221 2.75pc CPI'!H265" tooltip="Click to drilldown" display="'PJIN 090221 2.75pc CPI'!H265" xr:uid="{00000000-0004-0000-0D00-000086040000}"/>
    <hyperlink ref="I265" location="'PJIN 090221 2.75pc CPI'!I265" tooltip="Click to drilldown" display="'PJIN 090221 2.75pc CPI'!I265" xr:uid="{00000000-0004-0000-0D00-000087040000}"/>
    <hyperlink ref="J265" location="'PJIN 090221 2.75pc CPI'!J265" tooltip="Click to drilldown" display="'PJIN 090221 2.75pc CPI'!J265" xr:uid="{00000000-0004-0000-0D00-000088040000}"/>
    <hyperlink ref="K265" location="'PJIN 090221 2.75pc CPI'!K265" tooltip="Click to drilldown" display="'PJIN 090221 2.75pc CPI'!K265" xr:uid="{00000000-0004-0000-0D00-000089040000}"/>
    <hyperlink ref="L265" location="'PJIN 090221 2.75pc CPI'!L265" tooltip="Click to drilldown" display="'PJIN 090221 2.75pc CPI'!L265" xr:uid="{00000000-0004-0000-0D00-00008A040000}"/>
    <hyperlink ref="M265" location="'PJIN 090221 2.75pc CPI'!M265" tooltip="Click to drilldown" display="'PJIN 090221 2.75pc CPI'!M265" xr:uid="{00000000-0004-0000-0D00-00008B040000}"/>
    <hyperlink ref="B266" location="'PJIN 090221 2.75pc CPI'!B266" tooltip="Click to drilldown" display="'PJIN 090221 2.75pc CPI'!B266" xr:uid="{00000000-0004-0000-0D00-00008C040000}"/>
    <hyperlink ref="C266" location="'PJIN 090221 2.75pc CPI'!C266" tooltip="Click to drilldown" display="'PJIN 090221 2.75pc CPI'!C266" xr:uid="{00000000-0004-0000-0D00-00008D040000}"/>
    <hyperlink ref="D266" location="'PJIN 090221 2.75pc CPI'!D266" tooltip="Click to drilldown" display="'PJIN 090221 2.75pc CPI'!D266" xr:uid="{00000000-0004-0000-0D00-00008E040000}"/>
    <hyperlink ref="E266" location="'PJIN 090221 2.75pc CPI'!E266" tooltip="Click to drilldown" display="'PJIN 090221 2.75pc CPI'!E266" xr:uid="{00000000-0004-0000-0D00-00008F040000}"/>
    <hyperlink ref="F266" location="'PJIN 090221 2.75pc CPI'!F266" tooltip="Click to drilldown" display="'PJIN 090221 2.75pc CPI'!F266" xr:uid="{00000000-0004-0000-0D00-000090040000}"/>
    <hyperlink ref="G266" location="'PJIN 090221 2.75pc CPI'!G266" tooltip="Click to drilldown" display="'PJIN 090221 2.75pc CPI'!G266" xr:uid="{00000000-0004-0000-0D00-000091040000}"/>
    <hyperlink ref="H266" location="'PJIN 090221 2.75pc CPI'!H266" tooltip="Click to drilldown" display="'PJIN 090221 2.75pc CPI'!H266" xr:uid="{00000000-0004-0000-0D00-000092040000}"/>
    <hyperlink ref="I266" location="'PJIN 090221 2.75pc CPI'!I266" tooltip="Click to drilldown" display="'PJIN 090221 2.75pc CPI'!I266" xr:uid="{00000000-0004-0000-0D00-000093040000}"/>
    <hyperlink ref="J266" location="'PJIN 090221 2.75pc CPI'!J266" tooltip="Click to drilldown" display="'PJIN 090221 2.75pc CPI'!J266" xr:uid="{00000000-0004-0000-0D00-000094040000}"/>
    <hyperlink ref="K266" location="'PJIN 090221 2.75pc CPI'!K266" tooltip="Click to drilldown" display="'PJIN 090221 2.75pc CPI'!K266" xr:uid="{00000000-0004-0000-0D00-000095040000}"/>
    <hyperlink ref="L266" location="'PJIN 090221 2.75pc CPI'!L266" tooltip="Click to drilldown" display="'PJIN 090221 2.75pc CPI'!L266" xr:uid="{00000000-0004-0000-0D00-000096040000}"/>
    <hyperlink ref="M266" location="'PJIN 090221 2.75pc CPI'!M266" tooltip="Click to drilldown" display="'PJIN 090221 2.75pc CPI'!M266" xr:uid="{00000000-0004-0000-0D00-000097040000}"/>
    <hyperlink ref="B267" location="'PJIN 090221 2.75pc CPI'!B267" tooltip="Click to drilldown" display="'PJIN 090221 2.75pc CPI'!B267" xr:uid="{00000000-0004-0000-0D00-000098040000}"/>
    <hyperlink ref="C267" location="'PJIN 090221 2.75pc CPI'!C267" tooltip="Click to drilldown" display="'PJIN 090221 2.75pc CPI'!C267" xr:uid="{00000000-0004-0000-0D00-000099040000}"/>
    <hyperlink ref="D267" location="'PJIN 090221 2.75pc CPI'!D267" tooltip="Click to drilldown" display="'PJIN 090221 2.75pc CPI'!D267" xr:uid="{00000000-0004-0000-0D00-00009A040000}"/>
    <hyperlink ref="E267" location="'PJIN 090221 2.75pc CPI'!E267" tooltip="Click to drilldown" display="'PJIN 090221 2.75pc CPI'!E267" xr:uid="{00000000-0004-0000-0D00-00009B040000}"/>
    <hyperlink ref="F267" location="'PJIN 090221 2.75pc CPI'!F267" tooltip="Click to drilldown" display="'PJIN 090221 2.75pc CPI'!F267" xr:uid="{00000000-0004-0000-0D00-00009C040000}"/>
    <hyperlink ref="G267" location="'PJIN 090221 2.75pc CPI'!G267" tooltip="Click to drilldown" display="'PJIN 090221 2.75pc CPI'!G267" xr:uid="{00000000-0004-0000-0D00-00009D040000}"/>
    <hyperlink ref="H267" location="'PJIN 090221 2.75pc CPI'!H267" tooltip="Click to drilldown" display="'PJIN 090221 2.75pc CPI'!H267" xr:uid="{00000000-0004-0000-0D00-00009E040000}"/>
    <hyperlink ref="I267" location="'PJIN 090221 2.75pc CPI'!I267" tooltip="Click to drilldown" display="'PJIN 090221 2.75pc CPI'!I267" xr:uid="{00000000-0004-0000-0D00-00009F040000}"/>
    <hyperlink ref="J267" location="'PJIN 090221 2.75pc CPI'!J267" tooltip="Click to drilldown" display="'PJIN 090221 2.75pc CPI'!J267" xr:uid="{00000000-0004-0000-0D00-0000A0040000}"/>
    <hyperlink ref="K267" location="'PJIN 090221 2.75pc CPI'!K267" tooltip="Click to drilldown" display="'PJIN 090221 2.75pc CPI'!K267" xr:uid="{00000000-0004-0000-0D00-0000A1040000}"/>
    <hyperlink ref="L267" location="'PJIN 090221 2.75pc CPI'!L267" tooltip="Click to drilldown" display="'PJIN 090221 2.75pc CPI'!L267" xr:uid="{00000000-0004-0000-0D00-0000A2040000}"/>
    <hyperlink ref="M267" location="'PJIN 090221 2.75pc CPI'!M267" tooltip="Click to drilldown" display="'PJIN 090221 2.75pc CPI'!M267" xr:uid="{00000000-0004-0000-0D00-0000A3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6" min="1" max="6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70"/>
  <sheetViews>
    <sheetView showGridLines="0" topLeftCell="B6" zoomScaleNormal="100" workbookViewId="0">
      <selection activeCell="F262" sqref="F262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Initial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409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2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22037336.010000002</v>
      </c>
      <c r="E12" s="83">
        <v>22916277.77</v>
      </c>
      <c r="F12" s="83">
        <v>23830287.899999999</v>
      </c>
      <c r="G12" s="84">
        <v>24780766</v>
      </c>
      <c r="H12" s="44">
        <v>25766338.440000001</v>
      </c>
      <c r="I12" s="45">
        <v>26791164.050000001</v>
      </c>
      <c r="J12" s="45">
        <v>27856807.84</v>
      </c>
      <c r="K12" s="45">
        <v>28964897.300000001</v>
      </c>
      <c r="L12" s="45">
        <v>30117124.850000001</v>
      </c>
      <c r="M12" s="45">
        <v>31315250.449999999</v>
      </c>
    </row>
    <row r="13" spans="1:14" x14ac:dyDescent="0.25">
      <c r="A13" s="13" t="s">
        <v>215</v>
      </c>
      <c r="B13" s="80" t="s">
        <v>145</v>
      </c>
      <c r="C13" s="81">
        <v>6346400.29</v>
      </c>
      <c r="D13" s="82">
        <v>6700681.5999999996</v>
      </c>
      <c r="E13" s="83">
        <v>7018408.8700000001</v>
      </c>
      <c r="F13" s="83">
        <v>7246836.2300000004</v>
      </c>
      <c r="G13" s="84">
        <v>7586391.3899999997</v>
      </c>
      <c r="H13" s="44">
        <v>7837519.2800000003</v>
      </c>
      <c r="I13" s="45">
        <v>8200682.4199999999</v>
      </c>
      <c r="J13" s="45">
        <v>8476361.9499999993</v>
      </c>
      <c r="K13" s="45">
        <v>8865058.1999999993</v>
      </c>
      <c r="L13" s="45">
        <v>9167291.5999999996</v>
      </c>
      <c r="M13" s="45">
        <v>9583603.1999999993</v>
      </c>
    </row>
    <row r="14" spans="1:14" x14ac:dyDescent="0.25">
      <c r="A14" s="13" t="s">
        <v>216</v>
      </c>
      <c r="B14" s="80" t="s">
        <v>146</v>
      </c>
      <c r="C14" s="81">
        <v>555000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1428342.35</v>
      </c>
      <c r="D15" s="82">
        <v>1349775.2</v>
      </c>
      <c r="E15" s="83">
        <v>1403289.92</v>
      </c>
      <c r="F15" s="83">
        <v>1448704.81</v>
      </c>
      <c r="G15" s="84">
        <v>1506095.74</v>
      </c>
      <c r="H15" s="44">
        <v>1555538.37</v>
      </c>
      <c r="I15" s="45">
        <v>1617114.3</v>
      </c>
      <c r="J15" s="45">
        <v>1670908.17</v>
      </c>
      <c r="K15" s="45">
        <v>1737005.8</v>
      </c>
      <c r="L15" s="45">
        <v>1795498</v>
      </c>
      <c r="M15" s="45">
        <v>1866482.33</v>
      </c>
    </row>
    <row r="16" spans="1:14" x14ac:dyDescent="0.25">
      <c r="A16" s="13" t="s">
        <v>218</v>
      </c>
      <c r="B16" s="80" t="s">
        <v>148</v>
      </c>
      <c r="C16" s="81">
        <v>15633122.52</v>
      </c>
      <c r="D16" s="82">
        <v>11710731.140000001</v>
      </c>
      <c r="E16" s="83">
        <v>11433725.699999999</v>
      </c>
      <c r="F16" s="83">
        <v>11550088.119999999</v>
      </c>
      <c r="G16" s="84">
        <v>11758241.699999999</v>
      </c>
      <c r="H16" s="44">
        <v>11865785.93</v>
      </c>
      <c r="I16" s="45">
        <v>12057124.539999999</v>
      </c>
      <c r="J16" s="45">
        <v>12255923.380000001</v>
      </c>
      <c r="K16" s="45">
        <v>12458347.02</v>
      </c>
      <c r="L16" s="45">
        <v>12666565.289999999</v>
      </c>
      <c r="M16" s="45">
        <v>12879753.390000001</v>
      </c>
    </row>
    <row r="17" spans="1:13" x14ac:dyDescent="0.25">
      <c r="A17" s="13" t="s">
        <v>219</v>
      </c>
      <c r="B17" s="80" t="s">
        <v>149</v>
      </c>
      <c r="C17" s="81">
        <v>19100246.399999999</v>
      </c>
      <c r="D17" s="82">
        <v>18964895.670000002</v>
      </c>
      <c r="E17" s="83">
        <v>19292047.260000002</v>
      </c>
      <c r="F17" s="83">
        <v>19928237.010000002</v>
      </c>
      <c r="G17" s="84">
        <v>20607338.52</v>
      </c>
      <c r="H17" s="44">
        <v>21298156.960000001</v>
      </c>
      <c r="I17" s="45">
        <v>22037525.899999999</v>
      </c>
      <c r="J17" s="45">
        <v>22778308.449999999</v>
      </c>
      <c r="K17" s="45">
        <v>23569398.23</v>
      </c>
      <c r="L17" s="45">
        <v>24363720.52</v>
      </c>
      <c r="M17" s="45">
        <v>25210233.219999999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64727597.559999995</v>
      </c>
      <c r="D19" s="66">
        <f t="shared" ref="D19:M19" si="1">SUM(D11:D18)</f>
        <v>61043419.620000005</v>
      </c>
      <c r="E19" s="65">
        <f t="shared" si="1"/>
        <v>62343749.520000011</v>
      </c>
      <c r="F19" s="65">
        <f t="shared" si="1"/>
        <v>64284154.069999993</v>
      </c>
      <c r="G19" s="67">
        <f t="shared" si="1"/>
        <v>66518833.349999994</v>
      </c>
      <c r="H19" s="43">
        <f t="shared" si="1"/>
        <v>68603338.979999989</v>
      </c>
      <c r="I19" s="31">
        <f t="shared" si="1"/>
        <v>70983611.209999993</v>
      </c>
      <c r="J19" s="31">
        <f t="shared" si="1"/>
        <v>73318309.790000007</v>
      </c>
      <c r="K19" s="31">
        <f t="shared" si="1"/>
        <v>75874706.549999997</v>
      </c>
      <c r="L19" s="31">
        <f t="shared" si="1"/>
        <v>78390200.260000005</v>
      </c>
      <c r="M19" s="31">
        <f t="shared" si="1"/>
        <v>81135322.590000004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21762597.260000002</v>
      </c>
      <c r="D21" s="82">
        <v>23204837.390000001</v>
      </c>
      <c r="E21" s="81">
        <v>24710432.699999999</v>
      </c>
      <c r="F21" s="81">
        <v>25597181.219999999</v>
      </c>
      <c r="G21" s="86">
        <v>26547136.719999999</v>
      </c>
      <c r="H21" s="46">
        <v>27496878.23</v>
      </c>
      <c r="I21" s="47">
        <v>28479856.789999999</v>
      </c>
      <c r="J21" s="47">
        <v>29497242.800000001</v>
      </c>
      <c r="K21" s="47">
        <v>30550236.41</v>
      </c>
      <c r="L21" s="47">
        <v>31640081.079999998</v>
      </c>
      <c r="M21" s="47">
        <v>32768065.050000001</v>
      </c>
    </row>
    <row r="22" spans="1:13" x14ac:dyDescent="0.25">
      <c r="A22" s="13" t="s">
        <v>221</v>
      </c>
      <c r="B22" s="85" t="s">
        <v>151</v>
      </c>
      <c r="C22" s="81">
        <v>14796452.57</v>
      </c>
      <c r="D22" s="82">
        <v>10195717.630000001</v>
      </c>
      <c r="E22" s="81">
        <v>10420371.960000001</v>
      </c>
      <c r="F22" s="81">
        <v>10960447.1</v>
      </c>
      <c r="G22" s="86">
        <v>11388422.51</v>
      </c>
      <c r="H22" s="46">
        <v>11342372.25</v>
      </c>
      <c r="I22" s="47">
        <v>11763940.439999999</v>
      </c>
      <c r="J22" s="47">
        <v>12292055.689999999</v>
      </c>
      <c r="K22" s="47">
        <v>12768987.23</v>
      </c>
      <c r="L22" s="47">
        <v>12728357.51</v>
      </c>
      <c r="M22" s="47">
        <v>13061670.199999999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372565</v>
      </c>
      <c r="E23" s="81">
        <v>363781</v>
      </c>
      <c r="F23" s="81">
        <v>351511</v>
      </c>
      <c r="G23" s="86">
        <v>327042</v>
      </c>
      <c r="H23" s="46">
        <v>302277</v>
      </c>
      <c r="I23" s="47">
        <v>277041</v>
      </c>
      <c r="J23" s="47">
        <v>251446</v>
      </c>
      <c r="K23" s="47">
        <v>225095</v>
      </c>
      <c r="L23" s="47">
        <v>198337</v>
      </c>
      <c r="M23" s="47">
        <v>175709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4830321.28</v>
      </c>
      <c r="D25" s="82">
        <v>5038657.1100000003</v>
      </c>
      <c r="E25" s="81">
        <v>5183380.82</v>
      </c>
      <c r="F25" s="81">
        <v>5332667.1900000004</v>
      </c>
      <c r="G25" s="86">
        <v>5487447.2199999997</v>
      </c>
      <c r="H25" s="46">
        <v>5645855.6100000003</v>
      </c>
      <c r="I25" s="47">
        <v>5810031.3700000001</v>
      </c>
      <c r="J25" s="47">
        <v>5978117.2699999996</v>
      </c>
      <c r="K25" s="47">
        <v>6152260.79</v>
      </c>
      <c r="L25" s="47">
        <v>6330613.6699999999</v>
      </c>
      <c r="M25" s="47">
        <v>6515332.04</v>
      </c>
    </row>
    <row r="26" spans="1:13" x14ac:dyDescent="0.25">
      <c r="A26" s="13" t="s">
        <v>225</v>
      </c>
      <c r="B26" s="85" t="s">
        <v>155</v>
      </c>
      <c r="C26" s="81">
        <v>11861983.09</v>
      </c>
      <c r="D26" s="82">
        <v>12653694.92</v>
      </c>
      <c r="E26" s="81">
        <v>13075865.939999999</v>
      </c>
      <c r="F26" s="81">
        <v>13512214.49</v>
      </c>
      <c r="G26" s="86">
        <v>13963218.82</v>
      </c>
      <c r="H26" s="46">
        <v>14429373.33</v>
      </c>
      <c r="I26" s="47">
        <v>14911189.189999999</v>
      </c>
      <c r="J26" s="47">
        <v>15409195.09</v>
      </c>
      <c r="K26" s="47">
        <v>15923937.32</v>
      </c>
      <c r="L26" s="47">
        <v>16455980.859999999</v>
      </c>
      <c r="M26" s="47">
        <v>17005909.809999999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63234826.200000003</v>
      </c>
      <c r="D28" s="70">
        <f t="shared" ref="D28:M28" si="2">SUM(D20:D27)</f>
        <v>61588828.050000004</v>
      </c>
      <c r="E28" s="69">
        <f t="shared" si="2"/>
        <v>63877188.419999994</v>
      </c>
      <c r="F28" s="69">
        <f t="shared" si="2"/>
        <v>65877377</v>
      </c>
      <c r="G28" s="71">
        <f t="shared" si="2"/>
        <v>67836623.269999996</v>
      </c>
      <c r="H28" s="43">
        <f t="shared" si="2"/>
        <v>69340112.420000002</v>
      </c>
      <c r="I28" s="31">
        <f t="shared" si="2"/>
        <v>71365414.789999992</v>
      </c>
      <c r="J28" s="31">
        <f t="shared" si="2"/>
        <v>73551412.850000009</v>
      </c>
      <c r="K28" s="31">
        <f t="shared" si="2"/>
        <v>75743872.75</v>
      </c>
      <c r="L28" s="31">
        <f t="shared" si="2"/>
        <v>77476726.120000005</v>
      </c>
      <c r="M28" s="31">
        <f t="shared" si="2"/>
        <v>79650042.099999994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1492771.359999992</v>
      </c>
      <c r="D29" s="95">
        <f t="shared" si="3"/>
        <v>-545408.4299999997</v>
      </c>
      <c r="E29" s="95">
        <f t="shared" si="3"/>
        <v>-1533438.8999999836</v>
      </c>
      <c r="F29" s="95">
        <f t="shared" si="3"/>
        <v>-1593222.9300000072</v>
      </c>
      <c r="G29" s="96">
        <f t="shared" si="3"/>
        <v>-1317789.9200000018</v>
      </c>
      <c r="H29" s="50">
        <f t="shared" si="3"/>
        <v>-736773.44000001252</v>
      </c>
      <c r="I29" s="51">
        <f t="shared" si="3"/>
        <v>-381803.57999999821</v>
      </c>
      <c r="J29" s="51">
        <f t="shared" si="3"/>
        <v>-233103.06000000238</v>
      </c>
      <c r="K29" s="51">
        <f t="shared" si="3"/>
        <v>130833.79999999702</v>
      </c>
      <c r="L29" s="51">
        <f t="shared" si="3"/>
        <v>913474.1400000006</v>
      </c>
      <c r="M29" s="51">
        <f t="shared" si="3"/>
        <v>1485280.4900000095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50229676</v>
      </c>
      <c r="D31" s="82">
        <v>11364165</v>
      </c>
      <c r="E31" s="81">
        <v>3139500</v>
      </c>
      <c r="F31" s="81">
        <v>639500</v>
      </c>
      <c r="G31" s="86">
        <v>639500</v>
      </c>
      <c r="H31" s="46">
        <v>639500</v>
      </c>
      <c r="I31" s="47">
        <v>639500</v>
      </c>
      <c r="J31" s="47">
        <v>639500</v>
      </c>
      <c r="K31" s="47">
        <v>639500</v>
      </c>
      <c r="L31" s="47">
        <v>639500</v>
      </c>
      <c r="M31" s="47">
        <v>639500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51722447.359999992</v>
      </c>
      <c r="D33" s="73">
        <f t="shared" ref="D33:M33" si="4">SUM(D29:D32)</f>
        <v>10818756.57</v>
      </c>
      <c r="E33" s="73">
        <f t="shared" si="4"/>
        <v>1606061.1000000164</v>
      </c>
      <c r="F33" s="73">
        <f t="shared" si="4"/>
        <v>-953722.93000000715</v>
      </c>
      <c r="G33" s="74">
        <f t="shared" si="4"/>
        <v>-678289.92000000179</v>
      </c>
      <c r="H33" s="50">
        <f t="shared" si="4"/>
        <v>-97273.440000012517</v>
      </c>
      <c r="I33" s="51">
        <f t="shared" si="4"/>
        <v>257696.42000000179</v>
      </c>
      <c r="J33" s="51">
        <f t="shared" si="4"/>
        <v>406396.93999999762</v>
      </c>
      <c r="K33" s="51">
        <f t="shared" si="4"/>
        <v>770333.79999999702</v>
      </c>
      <c r="L33" s="51">
        <f t="shared" si="4"/>
        <v>1552974.1400000006</v>
      </c>
      <c r="M33" s="51">
        <f t="shared" si="4"/>
        <v>2124780.4900000095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-96458002.629999995</v>
      </c>
      <c r="D41" s="82">
        <v>-31247073.510000002</v>
      </c>
      <c r="E41" s="81">
        <v>-13380787.529999999</v>
      </c>
      <c r="F41" s="81">
        <v>-10473877.98</v>
      </c>
      <c r="G41" s="86">
        <v>-8726031.1600000001</v>
      </c>
      <c r="H41" s="46">
        <v>-8310248.9400000004</v>
      </c>
      <c r="I41" s="47">
        <v>-8970533.2400000002</v>
      </c>
      <c r="J41" s="47">
        <v>-8319886.0800000001</v>
      </c>
      <c r="K41" s="47">
        <v>-8750309.5099999998</v>
      </c>
      <c r="L41" s="47">
        <v>-8469805.6300000008</v>
      </c>
      <c r="M41" s="47">
        <v>-8820376.6199999992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355000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-95936002.629999995</v>
      </c>
      <c r="D44" s="66">
        <f t="shared" si="7"/>
        <v>-30892073.510000002</v>
      </c>
      <c r="E44" s="65">
        <f t="shared" si="7"/>
        <v>-13060787.529999999</v>
      </c>
      <c r="F44" s="65">
        <f t="shared" si="7"/>
        <v>-10153877.98</v>
      </c>
      <c r="G44" s="67">
        <f t="shared" si="7"/>
        <v>-8406031.1600000001</v>
      </c>
      <c r="H44" s="43">
        <f t="shared" si="7"/>
        <v>-7990248.9400000004</v>
      </c>
      <c r="I44" s="31">
        <f t="shared" si="7"/>
        <v>-8650533.2400000002</v>
      </c>
      <c r="J44" s="31">
        <f t="shared" si="7"/>
        <v>-7999886.0800000001</v>
      </c>
      <c r="K44" s="31">
        <f t="shared" si="7"/>
        <v>-8430309.5099999998</v>
      </c>
      <c r="L44" s="31">
        <f t="shared" si="7"/>
        <v>-8149805.6300000008</v>
      </c>
      <c r="M44" s="31">
        <f t="shared" si="7"/>
        <v>-8500376.6199999992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-2229799</v>
      </c>
      <c r="E46" s="81">
        <v>-2157192</v>
      </c>
      <c r="F46" s="81">
        <v>-1969267</v>
      </c>
      <c r="G46" s="86">
        <v>-1993798</v>
      </c>
      <c r="H46" s="46">
        <v>-2018502</v>
      </c>
      <c r="I46" s="47">
        <v>-2043738</v>
      </c>
      <c r="J46" s="47">
        <v>-2069332</v>
      </c>
      <c r="K46" s="47">
        <v>-2095685</v>
      </c>
      <c r="L46" s="47">
        <v>-2122442</v>
      </c>
      <c r="M46" s="47">
        <v>-2145069</v>
      </c>
    </row>
    <row r="47" spans="1:13" x14ac:dyDescent="0.25">
      <c r="A47" s="13" t="s">
        <v>231</v>
      </c>
      <c r="B47" s="85" t="s">
        <v>158</v>
      </c>
      <c r="C47" s="81">
        <v>25480000</v>
      </c>
      <c r="D47" s="82">
        <v>2000000</v>
      </c>
      <c r="E47" s="81">
        <v>2000000</v>
      </c>
      <c r="F47" s="81">
        <v>0</v>
      </c>
      <c r="G47" s="86">
        <v>0</v>
      </c>
      <c r="H47" s="46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</row>
    <row r="48" spans="1:13" hidden="1" x14ac:dyDescent="0.25">
      <c r="A48" s="13" t="s">
        <v>206</v>
      </c>
      <c r="B48" s="63"/>
      <c r="C48" s="57"/>
      <c r="D48" s="58"/>
      <c r="E48" s="57"/>
      <c r="F48" s="57"/>
      <c r="G48" s="59"/>
      <c r="H48" s="42"/>
      <c r="I48" s="29"/>
      <c r="J48" s="29"/>
      <c r="K48" s="29"/>
      <c r="L48" s="29"/>
      <c r="M48" s="29"/>
    </row>
    <row r="49" spans="1:13" ht="15.75" thickBot="1" x14ac:dyDescent="0.3">
      <c r="A49" s="13" t="s">
        <v>43</v>
      </c>
      <c r="B49" s="68" t="str">
        <f>"Total "&amp;B45</f>
        <v>Total Financing Fund Flows</v>
      </c>
      <c r="C49" s="69">
        <f t="shared" ref="C49:M49" si="8">SUM(C46:C48)</f>
        <v>24828654</v>
      </c>
      <c r="D49" s="70">
        <f t="shared" si="8"/>
        <v>-229799</v>
      </c>
      <c r="E49" s="69">
        <f t="shared" si="8"/>
        <v>-157192</v>
      </c>
      <c r="F49" s="69">
        <f t="shared" si="8"/>
        <v>-1969267</v>
      </c>
      <c r="G49" s="71">
        <f t="shared" si="8"/>
        <v>-1993798</v>
      </c>
      <c r="H49" s="43">
        <f t="shared" si="8"/>
        <v>-2018502</v>
      </c>
      <c r="I49" s="31">
        <f t="shared" si="8"/>
        <v>-2043738</v>
      </c>
      <c r="J49" s="31">
        <f t="shared" si="8"/>
        <v>-2069332</v>
      </c>
      <c r="K49" s="31">
        <f t="shared" si="8"/>
        <v>-2095685</v>
      </c>
      <c r="L49" s="31">
        <f t="shared" si="8"/>
        <v>-2122442</v>
      </c>
      <c r="M49" s="31">
        <f t="shared" si="8"/>
        <v>-2145069</v>
      </c>
    </row>
    <row r="50" spans="1:13" ht="15.75" thickTop="1" x14ac:dyDescent="0.25">
      <c r="A50" s="13" t="s">
        <v>43</v>
      </c>
      <c r="B50" s="94" t="s">
        <v>108</v>
      </c>
      <c r="C50" s="95">
        <f t="shared" ref="C50:M50" si="9">C33+C39+C44+C49</f>
        <v>-9561545.2700000033</v>
      </c>
      <c r="D50" s="95">
        <f t="shared" si="9"/>
        <v>-10179759.940000001</v>
      </c>
      <c r="E50" s="95">
        <f t="shared" si="9"/>
        <v>-1488562.4299999829</v>
      </c>
      <c r="F50" s="95">
        <f t="shared" si="9"/>
        <v>-2953511.9100000076</v>
      </c>
      <c r="G50" s="96">
        <f t="shared" si="9"/>
        <v>-954763.08000000194</v>
      </c>
      <c r="H50" s="50">
        <f t="shared" si="9"/>
        <v>17331.619999987073</v>
      </c>
      <c r="I50" s="51">
        <f t="shared" si="9"/>
        <v>-313218.81999999844</v>
      </c>
      <c r="J50" s="51">
        <f t="shared" si="9"/>
        <v>460534.85999999754</v>
      </c>
      <c r="K50" s="51">
        <f t="shared" si="9"/>
        <v>367695.28999999724</v>
      </c>
      <c r="L50" s="51">
        <f t="shared" si="9"/>
        <v>1404082.5099999998</v>
      </c>
      <c r="M50" s="51">
        <f t="shared" si="9"/>
        <v>1602690.8700000104</v>
      </c>
    </row>
    <row r="51" spans="1:13" x14ac:dyDescent="0.25">
      <c r="A51" s="13" t="s">
        <v>43</v>
      </c>
      <c r="B51" s="97" t="s">
        <v>78</v>
      </c>
      <c r="C51" s="98"/>
      <c r="D51" s="99"/>
      <c r="E51" s="98"/>
      <c r="F51" s="98"/>
      <c r="G51" s="100"/>
      <c r="H51" s="41"/>
      <c r="I51" s="30"/>
      <c r="J51" s="30"/>
      <c r="K51" s="30"/>
      <c r="L51" s="30"/>
      <c r="M51" s="30"/>
    </row>
    <row r="52" spans="1:13" x14ac:dyDescent="0.25">
      <c r="A52" s="13" t="s">
        <v>232</v>
      </c>
      <c r="B52" s="85" t="s">
        <v>159</v>
      </c>
      <c r="C52" s="81">
        <v>-1279424.8799999999</v>
      </c>
      <c r="D52" s="82">
        <v>-736689.96</v>
      </c>
      <c r="E52" s="81">
        <v>-802190</v>
      </c>
      <c r="F52" s="81">
        <v>-801690</v>
      </c>
      <c r="G52" s="86">
        <v>-737190</v>
      </c>
      <c r="H52" s="46">
        <v>-806690</v>
      </c>
      <c r="I52" s="47">
        <v>-807190</v>
      </c>
      <c r="J52" s="47">
        <v>-806690</v>
      </c>
      <c r="K52" s="47">
        <v>-737190</v>
      </c>
      <c r="L52" s="47">
        <v>-811690</v>
      </c>
      <c r="M52" s="47">
        <v>-812190</v>
      </c>
    </row>
    <row r="53" spans="1:13" x14ac:dyDescent="0.25">
      <c r="A53" s="13" t="s">
        <v>233</v>
      </c>
      <c r="B53" s="85" t="s">
        <v>160</v>
      </c>
      <c r="C53" s="81">
        <v>-2162599.92</v>
      </c>
      <c r="D53" s="82">
        <v>-2417499.96</v>
      </c>
      <c r="E53" s="81">
        <v>-2417500</v>
      </c>
      <c r="F53" s="81">
        <v>-2417500</v>
      </c>
      <c r="G53" s="86">
        <v>-2417500</v>
      </c>
      <c r="H53" s="46">
        <v>-2417500</v>
      </c>
      <c r="I53" s="47">
        <v>-2417500</v>
      </c>
      <c r="J53" s="47">
        <v>-2417500</v>
      </c>
      <c r="K53" s="47">
        <v>-2417500</v>
      </c>
      <c r="L53" s="47">
        <v>-2417500</v>
      </c>
      <c r="M53" s="47">
        <v>-2417500</v>
      </c>
    </row>
    <row r="54" spans="1:13" x14ac:dyDescent="0.25">
      <c r="A54" s="13" t="s">
        <v>234</v>
      </c>
      <c r="B54" s="85" t="s">
        <v>161</v>
      </c>
      <c r="C54" s="81">
        <v>-3990000</v>
      </c>
      <c r="D54" s="82">
        <v>-80000.039999999994</v>
      </c>
      <c r="E54" s="81">
        <v>-90000</v>
      </c>
      <c r="F54" s="81">
        <v>-80000</v>
      </c>
      <c r="G54" s="86">
        <v>-90000</v>
      </c>
      <c r="H54" s="46">
        <v>-80000</v>
      </c>
      <c r="I54" s="47">
        <v>-90000</v>
      </c>
      <c r="J54" s="47">
        <v>-80000</v>
      </c>
      <c r="K54" s="47">
        <v>-90000</v>
      </c>
      <c r="L54" s="47">
        <v>-80000</v>
      </c>
      <c r="M54" s="47">
        <v>-80000</v>
      </c>
    </row>
    <row r="55" spans="1:13" x14ac:dyDescent="0.25">
      <c r="A55" s="13" t="s">
        <v>235</v>
      </c>
      <c r="B55" s="85" t="s">
        <v>162</v>
      </c>
      <c r="C55" s="81">
        <v>11799801.48</v>
      </c>
      <c r="D55" s="82">
        <v>4374022.92</v>
      </c>
      <c r="E55" s="81">
        <v>963394</v>
      </c>
      <c r="F55" s="81">
        <v>468738</v>
      </c>
      <c r="G55" s="86">
        <v>594066</v>
      </c>
      <c r="H55" s="46">
        <v>469404</v>
      </c>
      <c r="I55" s="47">
        <v>464752</v>
      </c>
      <c r="J55" s="47">
        <v>470110</v>
      </c>
      <c r="K55" s="47">
        <v>675479</v>
      </c>
      <c r="L55" s="47">
        <v>465859</v>
      </c>
      <c r="M55" s="47">
        <v>466250</v>
      </c>
    </row>
    <row r="56" spans="1:13" x14ac:dyDescent="0.25">
      <c r="A56" s="13" t="s">
        <v>236</v>
      </c>
      <c r="B56" s="85" t="s">
        <v>163</v>
      </c>
      <c r="C56" s="81">
        <v>4415349.24</v>
      </c>
      <c r="D56" s="82">
        <v>2284666.92</v>
      </c>
      <c r="E56" s="81">
        <v>1056000</v>
      </c>
      <c r="F56" s="81">
        <v>816000</v>
      </c>
      <c r="G56" s="86">
        <v>501000</v>
      </c>
      <c r="H56" s="46">
        <v>511000</v>
      </c>
      <c r="I56" s="47">
        <v>501000</v>
      </c>
      <c r="J56" s="47">
        <v>501000</v>
      </c>
      <c r="K56" s="47">
        <v>501000</v>
      </c>
      <c r="L56" s="47">
        <v>501000</v>
      </c>
      <c r="M56" s="47">
        <v>501000</v>
      </c>
    </row>
    <row r="57" spans="1:13" x14ac:dyDescent="0.25">
      <c r="A57" s="13" t="s">
        <v>237</v>
      </c>
      <c r="B57" s="85" t="s">
        <v>164</v>
      </c>
      <c r="C57" s="81">
        <v>2928460.2</v>
      </c>
      <c r="D57" s="82">
        <v>3990000</v>
      </c>
      <c r="E57" s="81">
        <v>80000</v>
      </c>
      <c r="F57" s="81">
        <v>90000</v>
      </c>
      <c r="G57" s="86">
        <v>80000</v>
      </c>
      <c r="H57" s="46">
        <v>90000</v>
      </c>
      <c r="I57" s="47">
        <v>80000</v>
      </c>
      <c r="J57" s="47">
        <v>90000</v>
      </c>
      <c r="K57" s="47">
        <v>80000</v>
      </c>
      <c r="L57" s="47">
        <v>90000</v>
      </c>
      <c r="M57" s="47">
        <v>90000</v>
      </c>
    </row>
    <row r="58" spans="1:13" hidden="1" x14ac:dyDescent="0.25">
      <c r="A58" s="13" t="s">
        <v>206</v>
      </c>
      <c r="B58" s="63"/>
      <c r="C58" s="57"/>
      <c r="D58" s="58"/>
      <c r="E58" s="57"/>
      <c r="F58" s="57"/>
      <c r="G58" s="59"/>
      <c r="H58" s="42"/>
      <c r="I58" s="29"/>
      <c r="J58" s="29"/>
      <c r="K58" s="29"/>
      <c r="L58" s="29"/>
      <c r="M58" s="29"/>
    </row>
    <row r="59" spans="1:13" ht="15.75" thickBot="1" x14ac:dyDescent="0.3">
      <c r="A59" s="13" t="s">
        <v>43</v>
      </c>
      <c r="B59" s="68" t="str">
        <f>"Total "&amp;B51</f>
        <v>Total Reserve Movements</v>
      </c>
      <c r="C59" s="69">
        <f t="shared" ref="C59:M59" si="10">SUM(C52:C58)</f>
        <v>11711586.120000001</v>
      </c>
      <c r="D59" s="70">
        <f t="shared" si="10"/>
        <v>7414499.8799999999</v>
      </c>
      <c r="E59" s="69">
        <f t="shared" si="10"/>
        <v>-1210296</v>
      </c>
      <c r="F59" s="69">
        <f t="shared" si="10"/>
        <v>-1924452</v>
      </c>
      <c r="G59" s="71">
        <f t="shared" si="10"/>
        <v>-2069624</v>
      </c>
      <c r="H59" s="43">
        <f t="shared" si="10"/>
        <v>-2233786</v>
      </c>
      <c r="I59" s="31">
        <f t="shared" si="10"/>
        <v>-2268938</v>
      </c>
      <c r="J59" s="31">
        <f t="shared" si="10"/>
        <v>-2243080</v>
      </c>
      <c r="K59" s="31">
        <f t="shared" si="10"/>
        <v>-1988211</v>
      </c>
      <c r="L59" s="31">
        <f t="shared" si="10"/>
        <v>-2252331</v>
      </c>
      <c r="M59" s="31">
        <f t="shared" si="10"/>
        <v>-2252440</v>
      </c>
    </row>
    <row r="60" spans="1:13" ht="16.5" thickTop="1" thickBot="1" x14ac:dyDescent="0.3">
      <c r="A60" s="13" t="s">
        <v>43</v>
      </c>
      <c r="B60" s="72" t="s">
        <v>109</v>
      </c>
      <c r="C60" s="73">
        <f t="shared" ref="C60:M60" si="11">C50+C59</f>
        <v>2150040.8499999978</v>
      </c>
      <c r="D60" s="73">
        <f t="shared" si="11"/>
        <v>-2765260.0600000015</v>
      </c>
      <c r="E60" s="73">
        <f t="shared" si="11"/>
        <v>-2698858.4299999829</v>
      </c>
      <c r="F60" s="73">
        <f t="shared" si="11"/>
        <v>-4877963.9100000076</v>
      </c>
      <c r="G60" s="74">
        <f t="shared" si="11"/>
        <v>-3024387.0800000019</v>
      </c>
      <c r="H60" s="50">
        <f t="shared" si="11"/>
        <v>-2216454.3800000129</v>
      </c>
      <c r="I60" s="51">
        <f t="shared" si="11"/>
        <v>-2582156.8199999984</v>
      </c>
      <c r="J60" s="51">
        <f t="shared" si="11"/>
        <v>-1782545.1400000025</v>
      </c>
      <c r="K60" s="51">
        <f t="shared" si="11"/>
        <v>-1620515.7100000028</v>
      </c>
      <c r="L60" s="51">
        <f t="shared" si="11"/>
        <v>-848248.49000000022</v>
      </c>
      <c r="M60" s="51">
        <f t="shared" si="11"/>
        <v>-649749.12999998964</v>
      </c>
    </row>
    <row r="61" spans="1:13" ht="15.75" thickTop="1" x14ac:dyDescent="0.25">
      <c r="A61" s="13" t="s">
        <v>43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25">
      <c r="A62" s="13" t="s">
        <v>43</v>
      </c>
      <c r="B62" s="77" t="s">
        <v>250</v>
      </c>
      <c r="C62" s="78">
        <f>+C60+'Gen Unrestricted'!B6</f>
        <v>6556040.8499999978</v>
      </c>
      <c r="D62" s="78">
        <f>+C62+D60</f>
        <v>3790780.7899999963</v>
      </c>
      <c r="E62" s="78">
        <f t="shared" ref="E62:G62" si="12">+D62+E60</f>
        <v>1091922.3600000134</v>
      </c>
      <c r="F62" s="78">
        <f t="shared" si="12"/>
        <v>-3786041.5499999942</v>
      </c>
      <c r="G62" s="78">
        <f t="shared" si="12"/>
        <v>-6810428.6299999962</v>
      </c>
      <c r="H62" s="52"/>
      <c r="I62" s="52"/>
      <c r="J62" s="52"/>
      <c r="K62" s="52"/>
      <c r="L62" s="52"/>
      <c r="M62" s="52"/>
    </row>
    <row r="63" spans="1:13" x14ac:dyDescent="0.25">
      <c r="A63" s="13" t="s">
        <v>133</v>
      </c>
    </row>
    <row r="64" spans="1:13" hidden="1" x14ac:dyDescent="0.25">
      <c r="A64" s="13" t="s">
        <v>257</v>
      </c>
      <c r="B64" s="1" t="str">
        <f>IF(xlvar.SELECT="Entity",B66,IF(xlvar.SELECT="Directorate",C66,IF(xlvar.SELECT="Business Unit",D66,IF(xlvar.SELECT="Key Outcome Area",H66,IF(xlvar.SELECT="IPR Outcomes",I66,IF(xlvar.SELECT="IPR Strategies",J66,IF(xlvar.SELECT="IPR Activities",K66,IF(xlvar.SELECT="Project",L66,F66))))))))</f>
        <v>20 - Domestic Waste Management</v>
      </c>
    </row>
    <row r="65" spans="1:13" ht="15.75" thickBot="1" x14ac:dyDescent="0.3">
      <c r="A65" s="13" t="s">
        <v>165</v>
      </c>
      <c r="B65" s="1"/>
    </row>
    <row r="66" spans="1:13" ht="15.75" hidden="1" thickBot="1" x14ac:dyDescent="0.3">
      <c r="A66" s="13" t="s">
        <v>207</v>
      </c>
      <c r="B66" s="34" t="s">
        <v>210</v>
      </c>
      <c r="C66" s="34" t="s">
        <v>192</v>
      </c>
      <c r="D66" s="34" t="s">
        <v>196</v>
      </c>
      <c r="E66" s="34" t="s">
        <v>44</v>
      </c>
      <c r="F66" s="34" t="s">
        <v>337</v>
      </c>
      <c r="G66" s="34"/>
      <c r="H66" s="34" t="s">
        <v>211</v>
      </c>
      <c r="I66" s="34" t="s">
        <v>193</v>
      </c>
      <c r="J66" s="34" t="s">
        <v>194</v>
      </c>
      <c r="K66" s="34" t="s">
        <v>195</v>
      </c>
      <c r="L66" s="34" t="s">
        <v>338</v>
      </c>
    </row>
    <row r="67" spans="1:13" ht="28.5" customHeight="1" thickTop="1" x14ac:dyDescent="0.25">
      <c r="A67" s="13" t="s">
        <v>165</v>
      </c>
      <c r="B67" s="87" t="s">
        <v>260</v>
      </c>
      <c r="C67" s="88" t="str">
        <f>xlvar.PYORIG.DESCRLONG</f>
        <v>2020/21 Quarter 2 PJ Budget</v>
      </c>
      <c r="D67" s="88" t="str">
        <f>LEFT(xlvar.NXTBUD.DESCRLONG,7)</f>
        <v>2021/22</v>
      </c>
      <c r="E67" s="88" t="str">
        <f t="shared" ref="E67:M67" si="13">LEFT(D67,4)+1&amp;"/"&amp;RIGHT(D67,2)+1</f>
        <v>2022/23</v>
      </c>
      <c r="F67" s="88" t="str">
        <f t="shared" si="13"/>
        <v>2023/24</v>
      </c>
      <c r="G67" s="89" t="str">
        <f t="shared" si="13"/>
        <v>2024/25</v>
      </c>
      <c r="H67" s="48" t="str">
        <f t="shared" si="13"/>
        <v>2025/26</v>
      </c>
      <c r="I67" s="49" t="str">
        <f t="shared" si="13"/>
        <v>2026/27</v>
      </c>
      <c r="J67" s="49" t="str">
        <f t="shared" si="13"/>
        <v>2027/28</v>
      </c>
      <c r="K67" s="49" t="str">
        <f t="shared" si="13"/>
        <v>2028/29</v>
      </c>
      <c r="L67" s="49" t="str">
        <f t="shared" si="13"/>
        <v>2029/30</v>
      </c>
      <c r="M67" s="49" t="str">
        <f t="shared" si="13"/>
        <v>2030/31</v>
      </c>
    </row>
    <row r="68" spans="1:13" x14ac:dyDescent="0.25">
      <c r="A68" s="13" t="s">
        <v>166</v>
      </c>
      <c r="B68" s="90" t="s">
        <v>134</v>
      </c>
      <c r="C68" s="91"/>
      <c r="D68" s="92"/>
      <c r="E68" s="91"/>
      <c r="F68" s="91"/>
      <c r="G68" s="93"/>
      <c r="H68" s="40"/>
      <c r="I68" s="28"/>
      <c r="J68" s="28"/>
      <c r="K68" s="28"/>
      <c r="L68" s="28"/>
      <c r="M68" s="28"/>
    </row>
    <row r="69" spans="1:13" x14ac:dyDescent="0.25">
      <c r="A69" s="13" t="s">
        <v>238</v>
      </c>
      <c r="B69" s="80" t="s">
        <v>144</v>
      </c>
      <c r="C69" s="81">
        <v>4170000</v>
      </c>
      <c r="D69" s="82">
        <v>4417000</v>
      </c>
      <c r="E69" s="83">
        <v>4570930</v>
      </c>
      <c r="F69" s="83">
        <v>4730220.95</v>
      </c>
      <c r="G69" s="84">
        <v>4895059.42</v>
      </c>
      <c r="H69" s="44">
        <v>5040415.13</v>
      </c>
      <c r="I69" s="45">
        <v>5190071.67</v>
      </c>
      <c r="J69" s="45">
        <v>5344155.68</v>
      </c>
      <c r="K69" s="45">
        <v>5502797.4699999997</v>
      </c>
      <c r="L69" s="45">
        <v>5666131.2000000002</v>
      </c>
      <c r="M69" s="45">
        <v>5834294.9400000004</v>
      </c>
    </row>
    <row r="70" spans="1:13" x14ac:dyDescent="0.25">
      <c r="A70" s="13" t="s">
        <v>239</v>
      </c>
      <c r="B70" s="80" t="s">
        <v>146</v>
      </c>
      <c r="C70" s="81">
        <v>23250</v>
      </c>
      <c r="D70" s="82">
        <v>20500</v>
      </c>
      <c r="E70" s="83">
        <v>20500</v>
      </c>
      <c r="F70" s="83">
        <v>20500</v>
      </c>
      <c r="G70" s="84">
        <v>20500</v>
      </c>
      <c r="H70" s="44">
        <v>20500</v>
      </c>
      <c r="I70" s="45">
        <v>20500</v>
      </c>
      <c r="J70" s="45">
        <v>20500</v>
      </c>
      <c r="K70" s="45">
        <v>20500</v>
      </c>
      <c r="L70" s="45">
        <v>20500</v>
      </c>
      <c r="M70" s="45">
        <v>20500</v>
      </c>
    </row>
    <row r="71" spans="1:13" x14ac:dyDescent="0.25">
      <c r="A71" s="13" t="s">
        <v>240</v>
      </c>
      <c r="B71" s="80" t="s">
        <v>147</v>
      </c>
      <c r="C71" s="81">
        <v>22800</v>
      </c>
      <c r="D71" s="82">
        <v>26828</v>
      </c>
      <c r="E71" s="83">
        <v>27901.119999999999</v>
      </c>
      <c r="F71" s="83">
        <v>29017.16</v>
      </c>
      <c r="G71" s="84">
        <v>30177.85</v>
      </c>
      <c r="H71" s="44">
        <v>31384.959999999999</v>
      </c>
      <c r="I71" s="45">
        <v>32640.35</v>
      </c>
      <c r="J71" s="45">
        <v>33945.97</v>
      </c>
      <c r="K71" s="45">
        <v>35303.81</v>
      </c>
      <c r="L71" s="45">
        <v>36715.96</v>
      </c>
      <c r="M71" s="45">
        <v>38184.6</v>
      </c>
    </row>
    <row r="72" spans="1:13" x14ac:dyDescent="0.25">
      <c r="A72" s="13" t="s">
        <v>241</v>
      </c>
      <c r="B72" s="80" t="s">
        <v>148</v>
      </c>
      <c r="C72" s="81">
        <v>71500</v>
      </c>
      <c r="D72" s="82">
        <v>71500</v>
      </c>
      <c r="E72" s="83">
        <v>71500</v>
      </c>
      <c r="F72" s="83">
        <v>71500</v>
      </c>
      <c r="G72" s="84">
        <v>71500</v>
      </c>
      <c r="H72" s="44">
        <v>71500</v>
      </c>
      <c r="I72" s="45">
        <v>71500</v>
      </c>
      <c r="J72" s="45">
        <v>71500</v>
      </c>
      <c r="K72" s="45">
        <v>71500</v>
      </c>
      <c r="L72" s="45">
        <v>71500</v>
      </c>
      <c r="M72" s="45">
        <v>71500</v>
      </c>
    </row>
    <row r="73" spans="1:13" x14ac:dyDescent="0.25">
      <c r="A73" s="13" t="s">
        <v>272</v>
      </c>
      <c r="B73" s="80" t="s">
        <v>149</v>
      </c>
      <c r="C73" s="81">
        <v>6970</v>
      </c>
      <c r="D73" s="82">
        <v>0</v>
      </c>
      <c r="E73" s="83">
        <v>0</v>
      </c>
      <c r="F73" s="83">
        <v>0</v>
      </c>
      <c r="G73" s="84">
        <v>0</v>
      </c>
      <c r="H73" s="44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</row>
    <row r="74" spans="1:13" hidden="1" x14ac:dyDescent="0.25">
      <c r="A74" s="13" t="s">
        <v>207</v>
      </c>
      <c r="B74" s="63"/>
      <c r="C74" s="57"/>
      <c r="D74" s="58"/>
      <c r="E74" s="57"/>
      <c r="F74" s="57"/>
      <c r="G74" s="59"/>
      <c r="H74" s="42"/>
      <c r="I74" s="29"/>
      <c r="J74" s="29"/>
      <c r="K74" s="29"/>
      <c r="L74" s="29"/>
      <c r="M74" s="29"/>
    </row>
    <row r="75" spans="1:13" x14ac:dyDescent="0.25">
      <c r="A75" s="13" t="s">
        <v>168</v>
      </c>
      <c r="B75" s="64" t="s">
        <v>115</v>
      </c>
      <c r="C75" s="65">
        <f t="shared" ref="C75" si="14">SUM(C68:C74)</f>
        <v>4294520</v>
      </c>
      <c r="D75" s="66">
        <f t="shared" ref="D75:M75" si="15">SUM(D68:D74)</f>
        <v>4535828</v>
      </c>
      <c r="E75" s="65">
        <f t="shared" si="15"/>
        <v>4690831.12</v>
      </c>
      <c r="F75" s="65">
        <f t="shared" si="15"/>
        <v>4851238.1100000003</v>
      </c>
      <c r="G75" s="67">
        <f t="shared" si="15"/>
        <v>5017237.2699999996</v>
      </c>
      <c r="H75" s="43">
        <f t="shared" si="15"/>
        <v>5163800.09</v>
      </c>
      <c r="I75" s="31">
        <f t="shared" si="15"/>
        <v>5314712.0199999996</v>
      </c>
      <c r="J75" s="31">
        <f t="shared" si="15"/>
        <v>5470101.6499999994</v>
      </c>
      <c r="K75" s="31">
        <f t="shared" si="15"/>
        <v>5630101.2799999993</v>
      </c>
      <c r="L75" s="31">
        <f t="shared" si="15"/>
        <v>5794847.1600000001</v>
      </c>
      <c r="M75" s="31">
        <f t="shared" si="15"/>
        <v>5964479.54</v>
      </c>
    </row>
    <row r="76" spans="1:13" x14ac:dyDescent="0.25">
      <c r="A76" s="13" t="s">
        <v>166</v>
      </c>
      <c r="B76" s="56" t="s">
        <v>135</v>
      </c>
      <c r="C76" s="57"/>
      <c r="D76" s="58"/>
      <c r="E76" s="57"/>
      <c r="F76" s="57"/>
      <c r="G76" s="59"/>
      <c r="H76" s="42"/>
      <c r="I76" s="29"/>
      <c r="J76" s="29"/>
      <c r="K76" s="29"/>
      <c r="L76" s="29"/>
      <c r="M76" s="29"/>
    </row>
    <row r="77" spans="1:13" x14ac:dyDescent="0.25">
      <c r="A77" s="13" t="s">
        <v>242</v>
      </c>
      <c r="B77" s="85" t="s">
        <v>150</v>
      </c>
      <c r="C77" s="81">
        <v>867229.52</v>
      </c>
      <c r="D77" s="82">
        <v>935737.6</v>
      </c>
      <c r="E77" s="81">
        <v>968491.42</v>
      </c>
      <c r="F77" s="81">
        <v>1002398.05</v>
      </c>
      <c r="G77" s="86">
        <v>1037481.7</v>
      </c>
      <c r="H77" s="46">
        <v>1073790.97</v>
      </c>
      <c r="I77" s="47">
        <v>1111374.97</v>
      </c>
      <c r="J77" s="47">
        <v>1150271.23</v>
      </c>
      <c r="K77" s="47">
        <v>1190529.76</v>
      </c>
      <c r="L77" s="47">
        <v>1232201.05</v>
      </c>
      <c r="M77" s="47">
        <v>1275336.1200000001</v>
      </c>
    </row>
    <row r="78" spans="1:13" x14ac:dyDescent="0.25">
      <c r="A78" s="13" t="s">
        <v>243</v>
      </c>
      <c r="B78" s="85" t="s">
        <v>151</v>
      </c>
      <c r="C78" s="81">
        <v>898930.61</v>
      </c>
      <c r="D78" s="82">
        <v>931836.53</v>
      </c>
      <c r="E78" s="81">
        <v>882541.63</v>
      </c>
      <c r="F78" s="81">
        <v>909017.88</v>
      </c>
      <c r="G78" s="86">
        <v>936288.41</v>
      </c>
      <c r="H78" s="46">
        <v>1041877.06</v>
      </c>
      <c r="I78" s="47">
        <v>993308.38</v>
      </c>
      <c r="J78" s="47">
        <v>1023107.65</v>
      </c>
      <c r="K78" s="47">
        <v>1053800.8700000001</v>
      </c>
      <c r="L78" s="47">
        <v>1165414.8799999999</v>
      </c>
      <c r="M78" s="47">
        <v>1117977.3400000001</v>
      </c>
    </row>
    <row r="79" spans="1:13" x14ac:dyDescent="0.25">
      <c r="A79" s="13" t="s">
        <v>244</v>
      </c>
      <c r="B79" s="85" t="s">
        <v>153</v>
      </c>
      <c r="C79" s="81">
        <v>700</v>
      </c>
      <c r="D79" s="82">
        <v>700</v>
      </c>
      <c r="E79" s="81">
        <v>700</v>
      </c>
      <c r="F79" s="81">
        <v>700</v>
      </c>
      <c r="G79" s="86">
        <v>700</v>
      </c>
      <c r="H79" s="46">
        <v>700</v>
      </c>
      <c r="I79" s="47">
        <v>700</v>
      </c>
      <c r="J79" s="47">
        <v>700</v>
      </c>
      <c r="K79" s="47">
        <v>700</v>
      </c>
      <c r="L79" s="47">
        <v>700</v>
      </c>
      <c r="M79" s="47">
        <v>700</v>
      </c>
    </row>
    <row r="80" spans="1:13" x14ac:dyDescent="0.25">
      <c r="A80" s="13" t="s">
        <v>245</v>
      </c>
      <c r="B80" s="85" t="s">
        <v>154</v>
      </c>
      <c r="C80" s="81">
        <v>11000</v>
      </c>
      <c r="D80" s="82">
        <v>6000</v>
      </c>
      <c r="E80" s="81">
        <v>6180</v>
      </c>
      <c r="F80" s="81">
        <v>6365.4</v>
      </c>
      <c r="G80" s="86">
        <v>6556.36</v>
      </c>
      <c r="H80" s="46">
        <v>6753.05</v>
      </c>
      <c r="I80" s="47">
        <v>6955.64</v>
      </c>
      <c r="J80" s="47">
        <v>7164.31</v>
      </c>
      <c r="K80" s="47">
        <v>7379.24</v>
      </c>
      <c r="L80" s="47">
        <v>7600.61</v>
      </c>
      <c r="M80" s="47">
        <v>7828.63</v>
      </c>
    </row>
    <row r="81" spans="1:13" x14ac:dyDescent="0.25">
      <c r="A81" s="13" t="s">
        <v>246</v>
      </c>
      <c r="B81" s="85" t="s">
        <v>155</v>
      </c>
      <c r="C81" s="81">
        <v>2967492.94</v>
      </c>
      <c r="D81" s="82">
        <v>2438715.6800000002</v>
      </c>
      <c r="E81" s="81">
        <v>2514553.21</v>
      </c>
      <c r="F81" s="81">
        <v>2592759.5299999998</v>
      </c>
      <c r="G81" s="86">
        <v>2673408.98</v>
      </c>
      <c r="H81" s="46">
        <v>2756578.24</v>
      </c>
      <c r="I81" s="47">
        <v>2842346.43</v>
      </c>
      <c r="J81" s="47">
        <v>2930795.14</v>
      </c>
      <c r="K81" s="47">
        <v>3022008.55</v>
      </c>
      <c r="L81" s="47">
        <v>3116073.51</v>
      </c>
      <c r="M81" s="47">
        <v>3213079.57</v>
      </c>
    </row>
    <row r="82" spans="1:13" hidden="1" x14ac:dyDescent="0.25">
      <c r="A82" s="13" t="s">
        <v>207</v>
      </c>
      <c r="B82" s="63"/>
      <c r="C82" s="57"/>
      <c r="D82" s="58"/>
      <c r="E82" s="57"/>
      <c r="F82" s="57"/>
      <c r="G82" s="59"/>
      <c r="H82" s="42"/>
      <c r="I82" s="29"/>
      <c r="J82" s="29"/>
      <c r="K82" s="29"/>
      <c r="L82" s="29"/>
      <c r="M82" s="29"/>
    </row>
    <row r="83" spans="1:13" ht="15.75" thickBot="1" x14ac:dyDescent="0.3">
      <c r="A83" s="13" t="s">
        <v>165</v>
      </c>
      <c r="B83" s="68" t="s">
        <v>116</v>
      </c>
      <c r="C83" s="69">
        <f t="shared" ref="C83:M83" si="16">SUM(C76:C82)</f>
        <v>4745353.07</v>
      </c>
      <c r="D83" s="70">
        <f t="shared" si="16"/>
        <v>4312989.8100000005</v>
      </c>
      <c r="E83" s="69">
        <f t="shared" si="16"/>
        <v>4372466.26</v>
      </c>
      <c r="F83" s="69">
        <f t="shared" si="16"/>
        <v>4511240.8599999994</v>
      </c>
      <c r="G83" s="71">
        <f t="shared" si="16"/>
        <v>4654435.45</v>
      </c>
      <c r="H83" s="43">
        <f t="shared" si="16"/>
        <v>4879699.32</v>
      </c>
      <c r="I83" s="31">
        <f t="shared" si="16"/>
        <v>4954685.42</v>
      </c>
      <c r="J83" s="31">
        <f t="shared" si="16"/>
        <v>5112038.33</v>
      </c>
      <c r="K83" s="31">
        <f t="shared" si="16"/>
        <v>5274418.42</v>
      </c>
      <c r="L83" s="31">
        <f t="shared" si="16"/>
        <v>5521990.0499999989</v>
      </c>
      <c r="M83" s="31">
        <f t="shared" si="16"/>
        <v>5614921.6600000001</v>
      </c>
    </row>
    <row r="84" spans="1:13" ht="15.75" thickTop="1" x14ac:dyDescent="0.25">
      <c r="A84" s="13" t="s">
        <v>168</v>
      </c>
      <c r="B84" s="94" t="s">
        <v>106</v>
      </c>
      <c r="C84" s="95">
        <f t="shared" ref="C84:M84" si="17">C75-C83</f>
        <v>-450833.0700000003</v>
      </c>
      <c r="D84" s="95">
        <f t="shared" si="17"/>
        <v>222838.18999999948</v>
      </c>
      <c r="E84" s="95">
        <f t="shared" si="17"/>
        <v>318364.86000000034</v>
      </c>
      <c r="F84" s="95">
        <f t="shared" si="17"/>
        <v>339997.25000000093</v>
      </c>
      <c r="G84" s="96">
        <f t="shared" si="17"/>
        <v>362801.81999999937</v>
      </c>
      <c r="H84" s="50">
        <f t="shared" si="17"/>
        <v>284100.76999999955</v>
      </c>
      <c r="I84" s="51">
        <f t="shared" si="17"/>
        <v>360026.59999999963</v>
      </c>
      <c r="J84" s="51">
        <f t="shared" si="17"/>
        <v>358063.31999999937</v>
      </c>
      <c r="K84" s="51">
        <f t="shared" si="17"/>
        <v>355682.8599999994</v>
      </c>
      <c r="L84" s="51">
        <f t="shared" si="17"/>
        <v>272857.11000000127</v>
      </c>
      <c r="M84" s="51">
        <f t="shared" si="17"/>
        <v>349557.87999999989</v>
      </c>
    </row>
    <row r="85" spans="1:13" x14ac:dyDescent="0.25">
      <c r="A85" s="13" t="s">
        <v>166</v>
      </c>
      <c r="B85" s="90" t="s">
        <v>74</v>
      </c>
      <c r="C85" s="91"/>
      <c r="D85" s="92"/>
      <c r="E85" s="91"/>
      <c r="F85" s="91"/>
      <c r="G85" s="93"/>
      <c r="H85" s="42"/>
      <c r="I85" s="29"/>
      <c r="J85" s="29"/>
      <c r="K85" s="29"/>
      <c r="L85" s="29"/>
      <c r="M85" s="29"/>
    </row>
    <row r="86" spans="1:13" hidden="1" x14ac:dyDescent="0.25">
      <c r="A86" s="13" t="s">
        <v>166</v>
      </c>
      <c r="B86" s="63"/>
      <c r="C86" s="57"/>
      <c r="D86" s="58"/>
      <c r="E86" s="57"/>
      <c r="F86" s="57"/>
      <c r="G86" s="59"/>
      <c r="H86" s="42"/>
      <c r="I86" s="29"/>
      <c r="J86" s="29"/>
      <c r="K86" s="29"/>
      <c r="L86" s="29"/>
      <c r="M86" s="29"/>
    </row>
    <row r="87" spans="1:13" ht="15.75" thickBot="1" x14ac:dyDescent="0.3">
      <c r="A87" s="13" t="s">
        <v>165</v>
      </c>
      <c r="B87" s="72" t="s">
        <v>107</v>
      </c>
      <c r="C87" s="73">
        <f t="shared" ref="C87:M87" si="18">SUM(C84:C86)</f>
        <v>-450833.0700000003</v>
      </c>
      <c r="D87" s="73">
        <f t="shared" si="18"/>
        <v>222838.18999999948</v>
      </c>
      <c r="E87" s="73">
        <f t="shared" si="18"/>
        <v>318364.86000000034</v>
      </c>
      <c r="F87" s="73">
        <f t="shared" si="18"/>
        <v>339997.25000000093</v>
      </c>
      <c r="G87" s="74">
        <f t="shared" si="18"/>
        <v>362801.81999999937</v>
      </c>
      <c r="H87" s="50">
        <f t="shared" si="18"/>
        <v>284100.76999999955</v>
      </c>
      <c r="I87" s="51">
        <f t="shared" si="18"/>
        <v>360026.59999999963</v>
      </c>
      <c r="J87" s="51">
        <f t="shared" si="18"/>
        <v>358063.31999999937</v>
      </c>
      <c r="K87" s="51">
        <f t="shared" si="18"/>
        <v>355682.8599999994</v>
      </c>
      <c r="L87" s="51">
        <f t="shared" si="18"/>
        <v>272857.11000000127</v>
      </c>
      <c r="M87" s="51">
        <f t="shared" si="18"/>
        <v>349557.87999999989</v>
      </c>
    </row>
    <row r="88" spans="1:13" ht="16.5" thickTop="1" thickBot="1" x14ac:dyDescent="0.3">
      <c r="A88" s="13" t="s">
        <v>165</v>
      </c>
      <c r="B88" s="38"/>
      <c r="C88" s="39"/>
      <c r="D88" s="39"/>
      <c r="E88" s="39"/>
      <c r="F88" s="39"/>
      <c r="G88" s="39"/>
      <c r="H88" s="35"/>
      <c r="I88" s="35"/>
      <c r="J88" s="35"/>
      <c r="K88" s="35"/>
      <c r="L88" s="35"/>
      <c r="M88" s="35"/>
    </row>
    <row r="89" spans="1:13" ht="26.25" thickTop="1" x14ac:dyDescent="0.25">
      <c r="A89" s="13" t="s">
        <v>168</v>
      </c>
      <c r="B89" s="87" t="s">
        <v>261</v>
      </c>
      <c r="C89" s="88" t="str">
        <f>LEFT(xlvar.NXTBUD.DESCRLONG,7)&amp;" Original"</f>
        <v>2021/22 Original</v>
      </c>
      <c r="D89" s="88" t="str">
        <f>LEFT(xlvar.NXTBUD.DESCRLONG,7)</f>
        <v>2021/22</v>
      </c>
      <c r="E89" s="88" t="str">
        <f t="shared" ref="E89:M89" si="19">LEFT(D89,4)+1&amp;"/"&amp;RIGHT(D89,2)+1</f>
        <v>2022/23</v>
      </c>
      <c r="F89" s="88" t="str">
        <f t="shared" si="19"/>
        <v>2023/24</v>
      </c>
      <c r="G89" s="89" t="str">
        <f t="shared" si="19"/>
        <v>2024/25</v>
      </c>
      <c r="H89" s="48" t="str">
        <f t="shared" si="19"/>
        <v>2025/26</v>
      </c>
      <c r="I89" s="49" t="str">
        <f t="shared" si="19"/>
        <v>2026/27</v>
      </c>
      <c r="J89" s="49" t="str">
        <f t="shared" si="19"/>
        <v>2027/28</v>
      </c>
      <c r="K89" s="49" t="str">
        <f t="shared" si="19"/>
        <v>2028/29</v>
      </c>
      <c r="L89" s="49" t="str">
        <f t="shared" si="19"/>
        <v>2029/30</v>
      </c>
      <c r="M89" s="49" t="str">
        <f t="shared" si="19"/>
        <v>2030/31</v>
      </c>
    </row>
    <row r="90" spans="1:13" x14ac:dyDescent="0.25">
      <c r="A90" s="13" t="s">
        <v>167</v>
      </c>
      <c r="B90" s="90" t="s">
        <v>137</v>
      </c>
      <c r="C90" s="91"/>
      <c r="D90" s="92"/>
      <c r="E90" s="91"/>
      <c r="F90" s="91"/>
      <c r="G90" s="93"/>
      <c r="H90" s="42"/>
      <c r="I90" s="29"/>
      <c r="J90" s="29"/>
      <c r="K90" s="29"/>
      <c r="L90" s="29"/>
      <c r="M90" s="29"/>
    </row>
    <row r="91" spans="1:13" x14ac:dyDescent="0.25">
      <c r="A91" s="13" t="s">
        <v>247</v>
      </c>
      <c r="B91" s="85" t="s">
        <v>153</v>
      </c>
      <c r="C91" s="81">
        <v>700</v>
      </c>
      <c r="D91" s="82">
        <v>700</v>
      </c>
      <c r="E91" s="81">
        <v>700</v>
      </c>
      <c r="F91" s="81">
        <v>700</v>
      </c>
      <c r="G91" s="86">
        <v>700</v>
      </c>
      <c r="H91" s="46">
        <v>700</v>
      </c>
      <c r="I91" s="47">
        <v>700</v>
      </c>
      <c r="J91" s="47">
        <v>700</v>
      </c>
      <c r="K91" s="47">
        <v>700</v>
      </c>
      <c r="L91" s="47">
        <v>700</v>
      </c>
      <c r="M91" s="47">
        <v>700</v>
      </c>
    </row>
    <row r="92" spans="1:13" hidden="1" x14ac:dyDescent="0.25">
      <c r="A92" s="13" t="s">
        <v>165</v>
      </c>
      <c r="B92" s="63"/>
      <c r="C92" s="57"/>
      <c r="D92" s="58"/>
      <c r="E92" s="57"/>
      <c r="F92" s="57"/>
      <c r="G92" s="59"/>
      <c r="H92" s="42"/>
      <c r="I92" s="29"/>
      <c r="J92" s="29"/>
      <c r="K92" s="29"/>
      <c r="L92" s="29"/>
      <c r="M92" s="29"/>
    </row>
    <row r="93" spans="1:13" x14ac:dyDescent="0.25">
      <c r="A93" s="13" t="s">
        <v>168</v>
      </c>
      <c r="B93" s="64" t="str">
        <f t="shared" ref="B93" si="20">"Total "&amp;B90</f>
        <v>Total Non Cash</v>
      </c>
      <c r="C93" s="65">
        <f t="shared" ref="C93:M93" si="21">SUM(C90:C92)</f>
        <v>700</v>
      </c>
      <c r="D93" s="66">
        <f t="shared" si="21"/>
        <v>700</v>
      </c>
      <c r="E93" s="65">
        <f t="shared" si="21"/>
        <v>700</v>
      </c>
      <c r="F93" s="65">
        <f t="shared" si="21"/>
        <v>700</v>
      </c>
      <c r="G93" s="67">
        <f t="shared" si="21"/>
        <v>700</v>
      </c>
      <c r="H93" s="43">
        <f t="shared" si="21"/>
        <v>700</v>
      </c>
      <c r="I93" s="31">
        <f t="shared" si="21"/>
        <v>700</v>
      </c>
      <c r="J93" s="31">
        <f t="shared" si="21"/>
        <v>700</v>
      </c>
      <c r="K93" s="31">
        <f t="shared" si="21"/>
        <v>700</v>
      </c>
      <c r="L93" s="31">
        <f t="shared" si="21"/>
        <v>700</v>
      </c>
      <c r="M93" s="31">
        <f t="shared" si="21"/>
        <v>700</v>
      </c>
    </row>
    <row r="94" spans="1:13" x14ac:dyDescent="0.25">
      <c r="A94" s="13" t="s">
        <v>170</v>
      </c>
      <c r="B94" s="75" t="s">
        <v>75</v>
      </c>
      <c r="C94" s="61"/>
      <c r="D94" s="76"/>
      <c r="E94" s="61"/>
      <c r="F94" s="61"/>
      <c r="G94" s="62"/>
      <c r="H94" s="41"/>
      <c r="I94" s="30"/>
      <c r="J94" s="30"/>
      <c r="K94" s="30"/>
      <c r="L94" s="30"/>
      <c r="M94" s="30"/>
    </row>
    <row r="95" spans="1:13" x14ac:dyDescent="0.25">
      <c r="A95" s="13" t="s">
        <v>339</v>
      </c>
      <c r="B95" s="85" t="s">
        <v>140</v>
      </c>
      <c r="C95" s="81">
        <v>-29000</v>
      </c>
      <c r="D95" s="82">
        <v>-20000</v>
      </c>
      <c r="E95" s="81">
        <v>-20600</v>
      </c>
      <c r="F95" s="81">
        <v>-21218</v>
      </c>
      <c r="G95" s="86">
        <v>-21854.54</v>
      </c>
      <c r="H95" s="46">
        <v>-22510.18</v>
      </c>
      <c r="I95" s="47">
        <v>-23185.49</v>
      </c>
      <c r="J95" s="47">
        <v>-23881.05</v>
      </c>
      <c r="K95" s="47">
        <v>-24597.48</v>
      </c>
      <c r="L95" s="47">
        <v>-25335.4</v>
      </c>
      <c r="M95" s="47">
        <v>-26095.46</v>
      </c>
    </row>
    <row r="96" spans="1:13" x14ac:dyDescent="0.25">
      <c r="A96" s="13" t="s">
        <v>207</v>
      </c>
      <c r="B96" s="63" t="s">
        <v>142</v>
      </c>
      <c r="C96" s="57">
        <v>0</v>
      </c>
      <c r="D96" s="58">
        <v>0</v>
      </c>
      <c r="E96" s="57">
        <v>0</v>
      </c>
      <c r="F96" s="57">
        <v>0</v>
      </c>
      <c r="G96" s="59">
        <v>0</v>
      </c>
      <c r="H96" s="42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</row>
    <row r="97" spans="1:13" hidden="1" x14ac:dyDescent="0.25">
      <c r="A97" s="13" t="s">
        <v>165</v>
      </c>
      <c r="B97" s="63"/>
      <c r="C97" s="57"/>
      <c r="D97" s="58"/>
      <c r="E97" s="57"/>
      <c r="F97" s="57"/>
      <c r="G97" s="59"/>
      <c r="H97" s="42"/>
      <c r="I97" s="29"/>
      <c r="J97" s="29"/>
      <c r="K97" s="29"/>
      <c r="L97" s="29"/>
      <c r="M97" s="29"/>
    </row>
    <row r="98" spans="1:13" x14ac:dyDescent="0.25">
      <c r="A98" s="13" t="s">
        <v>165</v>
      </c>
      <c r="B98" s="64" t="str">
        <f>"Total "&amp;B94</f>
        <v>Total Investing Fund Flows</v>
      </c>
      <c r="C98" s="65">
        <f t="shared" ref="C98:M98" si="22">SUM(C95:C97)</f>
        <v>-29000</v>
      </c>
      <c r="D98" s="66">
        <f t="shared" si="22"/>
        <v>-20000</v>
      </c>
      <c r="E98" s="65">
        <f t="shared" si="22"/>
        <v>-20600</v>
      </c>
      <c r="F98" s="65">
        <f t="shared" si="22"/>
        <v>-21218</v>
      </c>
      <c r="G98" s="67">
        <f t="shared" si="22"/>
        <v>-21854.54</v>
      </c>
      <c r="H98" s="43">
        <f t="shared" si="22"/>
        <v>-22510.18</v>
      </c>
      <c r="I98" s="31">
        <f t="shared" si="22"/>
        <v>-23185.49</v>
      </c>
      <c r="J98" s="31">
        <f t="shared" si="22"/>
        <v>-23881.05</v>
      </c>
      <c r="K98" s="31">
        <f t="shared" si="22"/>
        <v>-24597.48</v>
      </c>
      <c r="L98" s="31">
        <f t="shared" si="22"/>
        <v>-25335.4</v>
      </c>
      <c r="M98" s="31">
        <f t="shared" si="22"/>
        <v>-26095.46</v>
      </c>
    </row>
    <row r="99" spans="1:13" x14ac:dyDescent="0.25">
      <c r="A99" s="13" t="s">
        <v>170</v>
      </c>
      <c r="B99" s="75" t="s">
        <v>77</v>
      </c>
      <c r="C99" s="61"/>
      <c r="D99" s="76"/>
      <c r="E99" s="61"/>
      <c r="F99" s="61"/>
      <c r="G99" s="62"/>
      <c r="H99" s="41"/>
      <c r="I99" s="30"/>
      <c r="J99" s="30"/>
      <c r="K99" s="30"/>
      <c r="L99" s="30"/>
      <c r="M99" s="30"/>
    </row>
    <row r="100" spans="1:13" hidden="1" x14ac:dyDescent="0.25">
      <c r="A100" s="13" t="s">
        <v>169</v>
      </c>
      <c r="B100" s="63"/>
      <c r="C100" s="57"/>
      <c r="D100" s="58"/>
      <c r="E100" s="57"/>
      <c r="F100" s="57"/>
      <c r="G100" s="59"/>
      <c r="H100" s="42"/>
      <c r="I100" s="29"/>
      <c r="J100" s="29"/>
      <c r="K100" s="29"/>
      <c r="L100" s="29"/>
      <c r="M100" s="29"/>
    </row>
    <row r="101" spans="1:13" ht="15.75" thickBot="1" x14ac:dyDescent="0.3">
      <c r="A101" s="13" t="s">
        <v>165</v>
      </c>
      <c r="B101" s="68" t="str">
        <f>"Total "&amp;B99</f>
        <v>Total Financing Fund Flows</v>
      </c>
      <c r="C101" s="69">
        <f t="shared" ref="C101:M101" si="23">SUM(C100:C100)</f>
        <v>0</v>
      </c>
      <c r="D101" s="70">
        <f t="shared" si="23"/>
        <v>0</v>
      </c>
      <c r="E101" s="69">
        <f t="shared" si="23"/>
        <v>0</v>
      </c>
      <c r="F101" s="69">
        <f t="shared" si="23"/>
        <v>0</v>
      </c>
      <c r="G101" s="71">
        <f t="shared" si="23"/>
        <v>0</v>
      </c>
      <c r="H101" s="43">
        <f t="shared" si="23"/>
        <v>0</v>
      </c>
      <c r="I101" s="31">
        <f t="shared" si="23"/>
        <v>0</v>
      </c>
      <c r="J101" s="31">
        <f t="shared" si="23"/>
        <v>0</v>
      </c>
      <c r="K101" s="31">
        <f t="shared" si="23"/>
        <v>0</v>
      </c>
      <c r="L101" s="31">
        <f t="shared" si="23"/>
        <v>0</v>
      </c>
      <c r="M101" s="31">
        <f t="shared" si="23"/>
        <v>0</v>
      </c>
    </row>
    <row r="102" spans="1:13" ht="15.75" thickTop="1" x14ac:dyDescent="0.25">
      <c r="A102" s="13" t="s">
        <v>170</v>
      </c>
      <c r="B102" s="94" t="s">
        <v>108</v>
      </c>
      <c r="C102" s="95">
        <f t="shared" ref="C102:M102" si="24">C87+C93+C98+C101</f>
        <v>-479133.0700000003</v>
      </c>
      <c r="D102" s="95">
        <f t="shared" si="24"/>
        <v>203538.18999999948</v>
      </c>
      <c r="E102" s="95">
        <f t="shared" si="24"/>
        <v>298464.86000000034</v>
      </c>
      <c r="F102" s="95">
        <f t="shared" si="24"/>
        <v>319479.25000000093</v>
      </c>
      <c r="G102" s="96">
        <f t="shared" si="24"/>
        <v>341647.27999999939</v>
      </c>
      <c r="H102" s="50">
        <f t="shared" si="24"/>
        <v>262290.58999999956</v>
      </c>
      <c r="I102" s="51">
        <f t="shared" si="24"/>
        <v>337541.10999999964</v>
      </c>
      <c r="J102" s="51">
        <f t="shared" si="24"/>
        <v>334882.26999999938</v>
      </c>
      <c r="K102" s="51">
        <f t="shared" si="24"/>
        <v>331785.37999999942</v>
      </c>
      <c r="L102" s="51">
        <f t="shared" si="24"/>
        <v>248221.71000000127</v>
      </c>
      <c r="M102" s="51">
        <f t="shared" si="24"/>
        <v>324162.41999999987</v>
      </c>
    </row>
    <row r="103" spans="1:13" x14ac:dyDescent="0.25">
      <c r="A103" s="13" t="s">
        <v>167</v>
      </c>
      <c r="B103" s="97" t="s">
        <v>78</v>
      </c>
      <c r="C103" s="98"/>
      <c r="D103" s="99"/>
      <c r="E103" s="98"/>
      <c r="F103" s="98"/>
      <c r="G103" s="100"/>
      <c r="H103" s="41"/>
      <c r="I103" s="30"/>
      <c r="J103" s="30"/>
      <c r="K103" s="30"/>
      <c r="L103" s="30"/>
      <c r="M103" s="30"/>
    </row>
    <row r="104" spans="1:13" x14ac:dyDescent="0.25">
      <c r="A104" s="13" t="s">
        <v>340</v>
      </c>
      <c r="B104" s="85" t="s">
        <v>164</v>
      </c>
      <c r="C104" s="81">
        <v>80000.039999999994</v>
      </c>
      <c r="D104" s="82">
        <v>20000.04</v>
      </c>
      <c r="E104" s="81">
        <v>0</v>
      </c>
      <c r="F104" s="81">
        <v>0</v>
      </c>
      <c r="G104" s="86">
        <v>0</v>
      </c>
      <c r="H104" s="46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</row>
    <row r="105" spans="1:13" hidden="1" x14ac:dyDescent="0.25">
      <c r="A105" s="13" t="s">
        <v>169</v>
      </c>
      <c r="B105" s="63"/>
      <c r="C105" s="57"/>
      <c r="D105" s="58"/>
      <c r="E105" s="57"/>
      <c r="F105" s="57"/>
      <c r="G105" s="59"/>
      <c r="H105" s="42"/>
      <c r="I105" s="29"/>
      <c r="J105" s="29"/>
      <c r="K105" s="29"/>
      <c r="L105" s="29"/>
      <c r="M105" s="29"/>
    </row>
    <row r="106" spans="1:13" ht="15.75" thickBot="1" x14ac:dyDescent="0.3">
      <c r="A106" s="13" t="s">
        <v>165</v>
      </c>
      <c r="B106" s="68" t="str">
        <f>"Total "&amp;B103</f>
        <v>Total Reserve Movements</v>
      </c>
      <c r="C106" s="69">
        <f t="shared" ref="C106:M106" si="25">SUM(C104:C105)</f>
        <v>80000.039999999994</v>
      </c>
      <c r="D106" s="70">
        <f t="shared" si="25"/>
        <v>20000.04</v>
      </c>
      <c r="E106" s="69">
        <f t="shared" si="25"/>
        <v>0</v>
      </c>
      <c r="F106" s="69">
        <f t="shared" si="25"/>
        <v>0</v>
      </c>
      <c r="G106" s="71">
        <f t="shared" si="25"/>
        <v>0</v>
      </c>
      <c r="H106" s="43">
        <f t="shared" si="25"/>
        <v>0</v>
      </c>
      <c r="I106" s="31">
        <f t="shared" si="25"/>
        <v>0</v>
      </c>
      <c r="J106" s="31">
        <f t="shared" si="25"/>
        <v>0</v>
      </c>
      <c r="K106" s="31">
        <f t="shared" si="25"/>
        <v>0</v>
      </c>
      <c r="L106" s="31">
        <f t="shared" si="25"/>
        <v>0</v>
      </c>
      <c r="M106" s="31">
        <f t="shared" si="25"/>
        <v>0</v>
      </c>
    </row>
    <row r="107" spans="1:13" ht="16.5" thickTop="1" thickBot="1" x14ac:dyDescent="0.3">
      <c r="A107" s="13" t="s">
        <v>165</v>
      </c>
      <c r="B107" s="72" t="s">
        <v>109</v>
      </c>
      <c r="C107" s="73">
        <f t="shared" ref="C107:M107" si="26">C102+C106</f>
        <v>-399133.03000000032</v>
      </c>
      <c r="D107" s="73">
        <f t="shared" si="26"/>
        <v>223538.22999999949</v>
      </c>
      <c r="E107" s="73">
        <f t="shared" si="26"/>
        <v>298464.86000000034</v>
      </c>
      <c r="F107" s="73">
        <f t="shared" si="26"/>
        <v>319479.25000000093</v>
      </c>
      <c r="G107" s="74">
        <f t="shared" si="26"/>
        <v>341647.27999999939</v>
      </c>
      <c r="H107" s="50">
        <f t="shared" si="26"/>
        <v>262290.58999999956</v>
      </c>
      <c r="I107" s="51">
        <f t="shared" si="26"/>
        <v>337541.10999999964</v>
      </c>
      <c r="J107" s="51">
        <f t="shared" si="26"/>
        <v>334882.26999999938</v>
      </c>
      <c r="K107" s="51">
        <f t="shared" si="26"/>
        <v>331785.37999999942</v>
      </c>
      <c r="L107" s="51">
        <f t="shared" si="26"/>
        <v>248221.71000000127</v>
      </c>
      <c r="M107" s="51">
        <f t="shared" si="26"/>
        <v>324162.41999999987</v>
      </c>
    </row>
    <row r="108" spans="1:13" ht="15.75" thickTop="1" x14ac:dyDescent="0.25">
      <c r="A108" s="13" t="s">
        <v>172</v>
      </c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x14ac:dyDescent="0.25">
      <c r="A109" s="13" t="s">
        <v>257</v>
      </c>
      <c r="B109" s="77" t="s">
        <v>250</v>
      </c>
      <c r="C109" s="78">
        <f>+C107+'Gen Unrestricted'!B8</f>
        <v>1747866.9699999997</v>
      </c>
      <c r="D109" s="78">
        <f t="shared" ref="D109" si="27">+C109+D107</f>
        <v>1971405.1999999993</v>
      </c>
      <c r="E109" s="78">
        <f t="shared" ref="E109" si="28">+D109+E107</f>
        <v>2269870.0599999996</v>
      </c>
      <c r="F109" s="78">
        <f t="shared" ref="F109" si="29">+E109+F107</f>
        <v>2589349.3100000005</v>
      </c>
      <c r="G109" s="78">
        <f t="shared" ref="G109" si="30">+F109+G107</f>
        <v>2930996.59</v>
      </c>
      <c r="H109" s="52"/>
      <c r="I109" s="52"/>
      <c r="J109" s="52"/>
      <c r="K109" s="52"/>
      <c r="L109" s="52"/>
      <c r="M109" s="52"/>
    </row>
    <row r="110" spans="1:13" x14ac:dyDescent="0.25">
      <c r="A110" s="13" t="s">
        <v>165</v>
      </c>
    </row>
    <row r="111" spans="1:13" hidden="1" x14ac:dyDescent="0.25">
      <c r="A111" s="13" t="s">
        <v>207</v>
      </c>
      <c r="B111" s="1" t="str">
        <f>IF(xlvar.SELECT="Entity",B113,IF(xlvar.SELECT="Directorate",C113,IF(xlvar.SELECT="Business Unit",D113,IF(xlvar.SELECT="Key Outcome Area",H113,IF(xlvar.SELECT="IPR Outcomes",I113,IF(xlvar.SELECT="IPR Strategies",J113,IF(xlvar.SELECT="IPR Activities",K113,IF(xlvar.SELECT="Project",L113,F113))))))))</f>
        <v>30 - Water Fund</v>
      </c>
    </row>
    <row r="112" spans="1:13" ht="15.75" thickBot="1" x14ac:dyDescent="0.3">
      <c r="A112" s="13" t="s">
        <v>165</v>
      </c>
      <c r="B112" s="1"/>
    </row>
    <row r="113" spans="1:13" ht="15.75" hidden="1" thickBot="1" x14ac:dyDescent="0.3">
      <c r="A113" s="13" t="s">
        <v>166</v>
      </c>
      <c r="B113" s="34" t="s">
        <v>197</v>
      </c>
      <c r="C113" s="34" t="s">
        <v>192</v>
      </c>
      <c r="D113" s="34" t="s">
        <v>198</v>
      </c>
      <c r="E113" s="34" t="s">
        <v>44</v>
      </c>
      <c r="F113" s="34" t="s">
        <v>199</v>
      </c>
      <c r="G113" s="34"/>
      <c r="H113" s="34" t="s">
        <v>200</v>
      </c>
      <c r="I113" s="34" t="s">
        <v>193</v>
      </c>
      <c r="J113" s="34" t="s">
        <v>194</v>
      </c>
      <c r="K113" s="34" t="s">
        <v>195</v>
      </c>
      <c r="L113" s="34" t="s">
        <v>341</v>
      </c>
    </row>
    <row r="114" spans="1:13" ht="28.5" customHeight="1" thickTop="1" x14ac:dyDescent="0.25">
      <c r="A114" s="13" t="s">
        <v>167</v>
      </c>
      <c r="B114" s="87" t="s">
        <v>262</v>
      </c>
      <c r="C114" s="88" t="str">
        <f>xlvar.PYORIG.DESCRLONG</f>
        <v>2020/21 Quarter 2 PJ Budget</v>
      </c>
      <c r="D114" s="88" t="str">
        <f>LEFT(xlvar.NXTBUD.DESCRLONG,7)</f>
        <v>2021/22</v>
      </c>
      <c r="E114" s="88" t="str">
        <f t="shared" ref="E114:M114" si="31">LEFT(D114,4)+1&amp;"/"&amp;RIGHT(D114,2)+1</f>
        <v>2022/23</v>
      </c>
      <c r="F114" s="88" t="str">
        <f t="shared" si="31"/>
        <v>2023/24</v>
      </c>
      <c r="G114" s="89" t="str">
        <f t="shared" si="31"/>
        <v>2024/25</v>
      </c>
      <c r="H114" s="48" t="str">
        <f t="shared" si="31"/>
        <v>2025/26</v>
      </c>
      <c r="I114" s="49" t="str">
        <f t="shared" si="31"/>
        <v>2026/27</v>
      </c>
      <c r="J114" s="49" t="str">
        <f t="shared" si="31"/>
        <v>2027/28</v>
      </c>
      <c r="K114" s="49" t="str">
        <f t="shared" si="31"/>
        <v>2028/29</v>
      </c>
      <c r="L114" s="49" t="str">
        <f t="shared" si="31"/>
        <v>2029/30</v>
      </c>
      <c r="M114" s="49" t="str">
        <f t="shared" si="31"/>
        <v>2030/31</v>
      </c>
    </row>
    <row r="115" spans="1:13" x14ac:dyDescent="0.25">
      <c r="A115" s="13" t="s">
        <v>207</v>
      </c>
      <c r="B115" s="90" t="s">
        <v>134</v>
      </c>
      <c r="C115" s="91"/>
      <c r="D115" s="92"/>
      <c r="E115" s="91"/>
      <c r="F115" s="91"/>
      <c r="G115" s="93"/>
      <c r="H115" s="40"/>
      <c r="I115" s="28"/>
      <c r="J115" s="28"/>
      <c r="K115" s="28"/>
      <c r="L115" s="28"/>
      <c r="M115" s="28"/>
    </row>
    <row r="116" spans="1:13" x14ac:dyDescent="0.25">
      <c r="A116" s="13" t="s">
        <v>342</v>
      </c>
      <c r="B116" s="80" t="s">
        <v>144</v>
      </c>
      <c r="C116" s="81">
        <v>2256135</v>
      </c>
      <c r="D116" s="82">
        <v>2342309.39</v>
      </c>
      <c r="E116" s="83">
        <v>2417084.4500000002</v>
      </c>
      <c r="F116" s="83">
        <v>2494235.69</v>
      </c>
      <c r="G116" s="84">
        <v>2573838.19</v>
      </c>
      <c r="H116" s="44">
        <v>2655969.37</v>
      </c>
      <c r="I116" s="45">
        <v>2740709.07</v>
      </c>
      <c r="J116" s="45">
        <v>2828139.63</v>
      </c>
      <c r="K116" s="45">
        <v>2918345.99</v>
      </c>
      <c r="L116" s="45">
        <v>3011415.72</v>
      </c>
      <c r="M116" s="45">
        <v>3107439.16</v>
      </c>
    </row>
    <row r="117" spans="1:13" x14ac:dyDescent="0.25">
      <c r="A117" s="13" t="s">
        <v>343</v>
      </c>
      <c r="B117" s="80" t="s">
        <v>145</v>
      </c>
      <c r="C117" s="81">
        <v>7020765.46</v>
      </c>
      <c r="D117" s="82">
        <v>7254362.4000000004</v>
      </c>
      <c r="E117" s="83">
        <v>7490982.2800000003</v>
      </c>
      <c r="F117" s="83">
        <v>7735326.4400000004</v>
      </c>
      <c r="G117" s="84">
        <v>7987647.2599999998</v>
      </c>
      <c r="H117" s="44">
        <v>8248205.4100000001</v>
      </c>
      <c r="I117" s="45">
        <v>8517270.0999999996</v>
      </c>
      <c r="J117" s="45">
        <v>8795119.3100000005</v>
      </c>
      <c r="K117" s="45">
        <v>9082040.1300000008</v>
      </c>
      <c r="L117" s="45">
        <v>9378329.0600000005</v>
      </c>
      <c r="M117" s="45">
        <v>9684292.2899999991</v>
      </c>
    </row>
    <row r="118" spans="1:13" x14ac:dyDescent="0.25">
      <c r="A118" s="13" t="s">
        <v>344</v>
      </c>
      <c r="B118" s="80" t="s">
        <v>146</v>
      </c>
      <c r="C118" s="81">
        <v>282500</v>
      </c>
      <c r="D118" s="82">
        <v>270000</v>
      </c>
      <c r="E118" s="83">
        <v>270000</v>
      </c>
      <c r="F118" s="83">
        <v>270000</v>
      </c>
      <c r="G118" s="84">
        <v>270000</v>
      </c>
      <c r="H118" s="44">
        <v>270000</v>
      </c>
      <c r="I118" s="45">
        <v>270000</v>
      </c>
      <c r="J118" s="45">
        <v>270000</v>
      </c>
      <c r="K118" s="45">
        <v>270000</v>
      </c>
      <c r="L118" s="45">
        <v>270000</v>
      </c>
      <c r="M118" s="45">
        <v>270000</v>
      </c>
    </row>
    <row r="119" spans="1:13" x14ac:dyDescent="0.25">
      <c r="A119" s="13" t="s">
        <v>345</v>
      </c>
      <c r="B119" s="80" t="s">
        <v>147</v>
      </c>
      <c r="C119" s="81">
        <v>99639.360000000001</v>
      </c>
      <c r="D119" s="82">
        <v>102692.21</v>
      </c>
      <c r="E119" s="83">
        <v>106799.9</v>
      </c>
      <c r="F119" s="83">
        <v>111071.9</v>
      </c>
      <c r="G119" s="84">
        <v>115514.77</v>
      </c>
      <c r="H119" s="44">
        <v>120135.37</v>
      </c>
      <c r="I119" s="45">
        <v>124940.79</v>
      </c>
      <c r="J119" s="45">
        <v>129938.42</v>
      </c>
      <c r="K119" s="45">
        <v>135135.96</v>
      </c>
      <c r="L119" s="45">
        <v>140541.4</v>
      </c>
      <c r="M119" s="45">
        <v>146163.04999999999</v>
      </c>
    </row>
    <row r="120" spans="1:13" x14ac:dyDescent="0.25">
      <c r="A120" s="13" t="s">
        <v>346</v>
      </c>
      <c r="B120" s="80" t="s">
        <v>148</v>
      </c>
      <c r="C120" s="81">
        <v>99000</v>
      </c>
      <c r="D120" s="82">
        <v>138500</v>
      </c>
      <c r="E120" s="83">
        <v>140240</v>
      </c>
      <c r="F120" s="83">
        <v>142049.60000000001</v>
      </c>
      <c r="G120" s="84">
        <v>143931.57999999999</v>
      </c>
      <c r="H120" s="44">
        <v>145888.84</v>
      </c>
      <c r="I120" s="45">
        <v>147924.39000000001</v>
      </c>
      <c r="J120" s="45">
        <v>150041.37</v>
      </c>
      <c r="K120" s="45">
        <v>152243.01999999999</v>
      </c>
      <c r="L120" s="45">
        <v>154532.74</v>
      </c>
      <c r="M120" s="45">
        <v>156914.04999999999</v>
      </c>
    </row>
    <row r="121" spans="1:13" x14ac:dyDescent="0.25">
      <c r="A121" s="13" t="s">
        <v>347</v>
      </c>
      <c r="B121" s="80" t="s">
        <v>149</v>
      </c>
      <c r="C121" s="81">
        <v>473897</v>
      </c>
      <c r="D121" s="82">
        <v>494113.91</v>
      </c>
      <c r="E121" s="83">
        <v>508952.32000000001</v>
      </c>
      <c r="F121" s="83">
        <v>524236.38</v>
      </c>
      <c r="G121" s="84">
        <v>539979.46</v>
      </c>
      <c r="H121" s="44">
        <v>556195.36</v>
      </c>
      <c r="I121" s="45">
        <v>572898.26</v>
      </c>
      <c r="J121" s="45">
        <v>590102.81999999995</v>
      </c>
      <c r="K121" s="45">
        <v>607824.06999999995</v>
      </c>
      <c r="L121" s="45">
        <v>626077.56000000006</v>
      </c>
      <c r="M121" s="45">
        <v>644879.26</v>
      </c>
    </row>
    <row r="122" spans="1:13" hidden="1" x14ac:dyDescent="0.25">
      <c r="A122" s="13" t="s">
        <v>166</v>
      </c>
      <c r="B122" s="63"/>
      <c r="C122" s="57"/>
      <c r="D122" s="58"/>
      <c r="E122" s="57"/>
      <c r="F122" s="57"/>
      <c r="G122" s="59"/>
      <c r="H122" s="42"/>
      <c r="I122" s="29"/>
      <c r="J122" s="29"/>
      <c r="K122" s="29"/>
      <c r="L122" s="29"/>
      <c r="M122" s="29"/>
    </row>
    <row r="123" spans="1:13" x14ac:dyDescent="0.25">
      <c r="A123" s="13" t="s">
        <v>167</v>
      </c>
      <c r="B123" s="64" t="s">
        <v>115</v>
      </c>
      <c r="C123" s="65">
        <f t="shared" ref="C123" si="32">SUM(C115:C122)</f>
        <v>10231936.82</v>
      </c>
      <c r="D123" s="66">
        <f t="shared" ref="D123:M123" si="33">SUM(D115:D122)</f>
        <v>10601977.910000002</v>
      </c>
      <c r="E123" s="65">
        <f t="shared" si="33"/>
        <v>10934058.950000001</v>
      </c>
      <c r="F123" s="65">
        <f t="shared" si="33"/>
        <v>11276920.010000002</v>
      </c>
      <c r="G123" s="67">
        <f t="shared" si="33"/>
        <v>11630911.259999998</v>
      </c>
      <c r="H123" s="43">
        <f t="shared" si="33"/>
        <v>11996394.35</v>
      </c>
      <c r="I123" s="31">
        <f t="shared" si="33"/>
        <v>12373742.609999999</v>
      </c>
      <c r="J123" s="31">
        <f t="shared" si="33"/>
        <v>12763341.550000001</v>
      </c>
      <c r="K123" s="31">
        <f t="shared" si="33"/>
        <v>13165589.170000002</v>
      </c>
      <c r="L123" s="31">
        <f t="shared" si="33"/>
        <v>13580896.480000002</v>
      </c>
      <c r="M123" s="31">
        <f t="shared" si="33"/>
        <v>14009687.810000001</v>
      </c>
    </row>
    <row r="124" spans="1:13" x14ac:dyDescent="0.25">
      <c r="A124" s="13" t="s">
        <v>207</v>
      </c>
      <c r="B124" s="56" t="s">
        <v>135</v>
      </c>
      <c r="C124" s="57"/>
      <c r="D124" s="58"/>
      <c r="E124" s="57"/>
      <c r="F124" s="57"/>
      <c r="G124" s="59"/>
      <c r="H124" s="42"/>
      <c r="I124" s="29"/>
      <c r="J124" s="29"/>
      <c r="K124" s="29"/>
      <c r="L124" s="29"/>
      <c r="M124" s="29"/>
    </row>
    <row r="125" spans="1:13" x14ac:dyDescent="0.25">
      <c r="A125" s="13" t="s">
        <v>348</v>
      </c>
      <c r="B125" s="85" t="s">
        <v>150</v>
      </c>
      <c r="C125" s="81">
        <v>2150154.7599999998</v>
      </c>
      <c r="D125" s="82">
        <v>2079656.8</v>
      </c>
      <c r="E125" s="81">
        <v>2152495.34</v>
      </c>
      <c r="F125" s="81">
        <v>2227869.7000000002</v>
      </c>
      <c r="G125" s="86">
        <v>2305909.2000000002</v>
      </c>
      <c r="H125" s="46">
        <v>2386670.39</v>
      </c>
      <c r="I125" s="47">
        <v>2470251.0699999998</v>
      </c>
      <c r="J125" s="47">
        <v>2556766.63</v>
      </c>
      <c r="K125" s="47">
        <v>2649542.12</v>
      </c>
      <c r="L125" s="47">
        <v>2742314.53</v>
      </c>
      <c r="M125" s="47">
        <v>2838367.02</v>
      </c>
    </row>
    <row r="126" spans="1:13" x14ac:dyDescent="0.25">
      <c r="A126" s="13" t="s">
        <v>349</v>
      </c>
      <c r="B126" s="85" t="s">
        <v>151</v>
      </c>
      <c r="C126" s="81">
        <v>2381912</v>
      </c>
      <c r="D126" s="82">
        <v>2267900</v>
      </c>
      <c r="E126" s="81">
        <v>2292487</v>
      </c>
      <c r="F126" s="81">
        <v>2359011.61</v>
      </c>
      <c r="G126" s="86">
        <v>2427531.9700000002</v>
      </c>
      <c r="H126" s="46">
        <v>2498107.9300000002</v>
      </c>
      <c r="I126" s="47">
        <v>2615801.14</v>
      </c>
      <c r="J126" s="47">
        <v>2645675.17</v>
      </c>
      <c r="K126" s="47">
        <v>2722795.4</v>
      </c>
      <c r="L126" s="47">
        <v>2802229.24</v>
      </c>
      <c r="M126" s="47">
        <v>2884046.11</v>
      </c>
    </row>
    <row r="127" spans="1:13" x14ac:dyDescent="0.25">
      <c r="A127" s="13" t="s">
        <v>350</v>
      </c>
      <c r="B127" s="85" t="s">
        <v>152</v>
      </c>
      <c r="C127" s="81">
        <v>911553</v>
      </c>
      <c r="D127" s="82">
        <v>875809</v>
      </c>
      <c r="E127" s="81">
        <v>837523</v>
      </c>
      <c r="F127" s="81">
        <v>797184</v>
      </c>
      <c r="G127" s="86">
        <v>751371</v>
      </c>
      <c r="H127" s="46">
        <v>715415</v>
      </c>
      <c r="I127" s="47">
        <v>673558</v>
      </c>
      <c r="J127" s="47">
        <v>633322</v>
      </c>
      <c r="K127" s="47">
        <v>586641</v>
      </c>
      <c r="L127" s="47">
        <v>537315</v>
      </c>
      <c r="M127" s="47">
        <v>537315</v>
      </c>
    </row>
    <row r="128" spans="1:13" x14ac:dyDescent="0.25">
      <c r="A128" s="13" t="s">
        <v>267</v>
      </c>
      <c r="B128" s="85" t="s">
        <v>153</v>
      </c>
      <c r="C128" s="81">
        <v>3332513</v>
      </c>
      <c r="D128" s="82">
        <v>3432513</v>
      </c>
      <c r="E128" s="81">
        <v>3432513</v>
      </c>
      <c r="F128" s="81">
        <v>3432513</v>
      </c>
      <c r="G128" s="86">
        <v>3432513</v>
      </c>
      <c r="H128" s="46">
        <v>3432513</v>
      </c>
      <c r="I128" s="47">
        <v>3432513</v>
      </c>
      <c r="J128" s="47">
        <v>3432513</v>
      </c>
      <c r="K128" s="47">
        <v>3432513</v>
      </c>
      <c r="L128" s="47">
        <v>3432513</v>
      </c>
      <c r="M128" s="47">
        <v>3432513</v>
      </c>
    </row>
    <row r="129" spans="1:13" x14ac:dyDescent="0.25">
      <c r="A129" s="13" t="s">
        <v>351</v>
      </c>
      <c r="B129" s="85" t="s">
        <v>154</v>
      </c>
      <c r="C129" s="81">
        <v>427800</v>
      </c>
      <c r="D129" s="82">
        <v>482650</v>
      </c>
      <c r="E129" s="81">
        <v>497129.5</v>
      </c>
      <c r="F129" s="81">
        <v>512043.4</v>
      </c>
      <c r="G129" s="86">
        <v>527404.69999999995</v>
      </c>
      <c r="H129" s="46">
        <v>543226.86</v>
      </c>
      <c r="I129" s="47">
        <v>559523.66</v>
      </c>
      <c r="J129" s="47">
        <v>576309.36</v>
      </c>
      <c r="K129" s="47">
        <v>593598.64</v>
      </c>
      <c r="L129" s="47">
        <v>611406.61</v>
      </c>
      <c r="M129" s="47">
        <v>629748.80000000005</v>
      </c>
    </row>
    <row r="130" spans="1:13" x14ac:dyDescent="0.25">
      <c r="A130" s="13" t="s">
        <v>352</v>
      </c>
      <c r="B130" s="85" t="s">
        <v>155</v>
      </c>
      <c r="C130" s="81">
        <v>2000313.02</v>
      </c>
      <c r="D130" s="82">
        <v>2081247.43</v>
      </c>
      <c r="E130" s="81">
        <v>2152265.98</v>
      </c>
      <c r="F130" s="81">
        <v>2225715.46</v>
      </c>
      <c r="G130" s="86">
        <v>2301679.2400000002</v>
      </c>
      <c r="H130" s="46">
        <v>2380243.67</v>
      </c>
      <c r="I130" s="47">
        <v>2461498.02</v>
      </c>
      <c r="J130" s="47">
        <v>2545534.65</v>
      </c>
      <c r="K130" s="47">
        <v>2632449.08</v>
      </c>
      <c r="L130" s="47">
        <v>2722340.15</v>
      </c>
      <c r="M130" s="47">
        <v>2815310.05</v>
      </c>
    </row>
    <row r="131" spans="1:13" hidden="1" x14ac:dyDescent="0.25">
      <c r="A131" s="13" t="s">
        <v>169</v>
      </c>
      <c r="B131" s="63"/>
      <c r="C131" s="57"/>
      <c r="D131" s="58"/>
      <c r="E131" s="57"/>
      <c r="F131" s="57"/>
      <c r="G131" s="59"/>
      <c r="H131" s="42"/>
      <c r="I131" s="29"/>
      <c r="J131" s="29"/>
      <c r="K131" s="29"/>
      <c r="L131" s="29"/>
      <c r="M131" s="29"/>
    </row>
    <row r="132" spans="1:13" ht="15.75" thickBot="1" x14ac:dyDescent="0.3">
      <c r="A132" s="13" t="s">
        <v>168</v>
      </c>
      <c r="B132" s="68" t="s">
        <v>116</v>
      </c>
      <c r="C132" s="69">
        <f t="shared" ref="C132:M132" si="34">SUM(C124:C131)</f>
        <v>11204245.779999999</v>
      </c>
      <c r="D132" s="70">
        <f t="shared" si="34"/>
        <v>11219776.23</v>
      </c>
      <c r="E132" s="69">
        <f t="shared" si="34"/>
        <v>11364413.82</v>
      </c>
      <c r="F132" s="69">
        <f t="shared" si="34"/>
        <v>11554337.170000002</v>
      </c>
      <c r="G132" s="71">
        <f t="shared" si="34"/>
        <v>11746409.109999999</v>
      </c>
      <c r="H132" s="43">
        <f t="shared" si="34"/>
        <v>11956176.85</v>
      </c>
      <c r="I132" s="31">
        <f t="shared" si="34"/>
        <v>12213144.890000001</v>
      </c>
      <c r="J132" s="31">
        <f t="shared" si="34"/>
        <v>12390120.810000001</v>
      </c>
      <c r="K132" s="31">
        <f t="shared" si="34"/>
        <v>12617539.24</v>
      </c>
      <c r="L132" s="31">
        <f t="shared" si="34"/>
        <v>12848118.529999999</v>
      </c>
      <c r="M132" s="31">
        <f t="shared" si="34"/>
        <v>13137299.98</v>
      </c>
    </row>
    <row r="133" spans="1:13" ht="15.75" thickTop="1" x14ac:dyDescent="0.25">
      <c r="A133" s="13" t="s">
        <v>167</v>
      </c>
      <c r="B133" s="94" t="s">
        <v>106</v>
      </c>
      <c r="C133" s="95">
        <f t="shared" ref="C133:M133" si="35">C123-C132</f>
        <v>-972308.95999999903</v>
      </c>
      <c r="D133" s="95">
        <f t="shared" si="35"/>
        <v>-617798.31999999844</v>
      </c>
      <c r="E133" s="95">
        <f t="shared" si="35"/>
        <v>-430354.86999999918</v>
      </c>
      <c r="F133" s="95">
        <f t="shared" si="35"/>
        <v>-277417.16000000015</v>
      </c>
      <c r="G133" s="96">
        <f t="shared" si="35"/>
        <v>-115497.85000000149</v>
      </c>
      <c r="H133" s="50">
        <f t="shared" si="35"/>
        <v>40217.5</v>
      </c>
      <c r="I133" s="51">
        <f t="shared" si="35"/>
        <v>160597.71999999881</v>
      </c>
      <c r="J133" s="51">
        <f t="shared" si="35"/>
        <v>373220.74000000022</v>
      </c>
      <c r="K133" s="51">
        <f t="shared" si="35"/>
        <v>548049.93000000156</v>
      </c>
      <c r="L133" s="51">
        <f t="shared" si="35"/>
        <v>732777.95000000298</v>
      </c>
      <c r="M133" s="51">
        <f t="shared" si="35"/>
        <v>872387.83000000007</v>
      </c>
    </row>
    <row r="134" spans="1:13" x14ac:dyDescent="0.25">
      <c r="A134" s="13" t="s">
        <v>207</v>
      </c>
      <c r="B134" s="90" t="s">
        <v>74</v>
      </c>
      <c r="C134" s="91"/>
      <c r="D134" s="92"/>
      <c r="E134" s="91"/>
      <c r="F134" s="91"/>
      <c r="G134" s="93"/>
      <c r="H134" s="42"/>
      <c r="I134" s="29"/>
      <c r="J134" s="29"/>
      <c r="K134" s="29"/>
      <c r="L134" s="29"/>
      <c r="M134" s="29"/>
    </row>
    <row r="135" spans="1:13" x14ac:dyDescent="0.25">
      <c r="A135" s="13" t="s">
        <v>353</v>
      </c>
      <c r="B135" s="85" t="s">
        <v>156</v>
      </c>
      <c r="C135" s="81">
        <v>1029553</v>
      </c>
      <c r="D135" s="82">
        <v>614000</v>
      </c>
      <c r="E135" s="81">
        <v>617840</v>
      </c>
      <c r="F135" s="81">
        <v>621812</v>
      </c>
      <c r="G135" s="86">
        <v>625928</v>
      </c>
      <c r="H135" s="46">
        <v>630188</v>
      </c>
      <c r="I135" s="47">
        <v>634592</v>
      </c>
      <c r="J135" s="47">
        <v>639152</v>
      </c>
      <c r="K135" s="47">
        <v>640628</v>
      </c>
      <c r="L135" s="47">
        <v>645404</v>
      </c>
      <c r="M135" s="47">
        <v>650336</v>
      </c>
    </row>
    <row r="136" spans="1:13" hidden="1" x14ac:dyDescent="0.25">
      <c r="A136" s="13" t="s">
        <v>165</v>
      </c>
      <c r="B136" s="63"/>
      <c r="C136" s="57"/>
      <c r="D136" s="58"/>
      <c r="E136" s="57"/>
      <c r="F136" s="57"/>
      <c r="G136" s="59"/>
      <c r="H136" s="42"/>
      <c r="I136" s="29"/>
      <c r="J136" s="29"/>
      <c r="K136" s="29"/>
      <c r="L136" s="29"/>
      <c r="M136" s="29"/>
    </row>
    <row r="137" spans="1:13" ht="15.75" thickBot="1" x14ac:dyDescent="0.3">
      <c r="A137" s="13" t="s">
        <v>165</v>
      </c>
      <c r="B137" s="72" t="s">
        <v>107</v>
      </c>
      <c r="C137" s="73">
        <f t="shared" ref="C137:M137" si="36">SUM(C133:C136)</f>
        <v>57244.040000000969</v>
      </c>
      <c r="D137" s="73">
        <f t="shared" si="36"/>
        <v>-3798.3199999984354</v>
      </c>
      <c r="E137" s="73">
        <f t="shared" si="36"/>
        <v>187485.13000000082</v>
      </c>
      <c r="F137" s="73">
        <f t="shared" si="36"/>
        <v>344394.83999999985</v>
      </c>
      <c r="G137" s="74">
        <f t="shared" si="36"/>
        <v>510430.14999999851</v>
      </c>
      <c r="H137" s="50">
        <f t="shared" si="36"/>
        <v>670405.5</v>
      </c>
      <c r="I137" s="51">
        <f t="shared" si="36"/>
        <v>795189.71999999881</v>
      </c>
      <c r="J137" s="51">
        <f t="shared" si="36"/>
        <v>1012372.7400000002</v>
      </c>
      <c r="K137" s="51">
        <f t="shared" si="36"/>
        <v>1188677.9300000016</v>
      </c>
      <c r="L137" s="51">
        <f t="shared" si="36"/>
        <v>1378181.950000003</v>
      </c>
      <c r="M137" s="51">
        <f t="shared" si="36"/>
        <v>1522723.83</v>
      </c>
    </row>
    <row r="138" spans="1:13" ht="16.5" thickTop="1" thickBot="1" x14ac:dyDescent="0.3">
      <c r="A138" s="13" t="s">
        <v>168</v>
      </c>
      <c r="B138" s="38"/>
      <c r="C138" s="39"/>
      <c r="D138" s="39"/>
      <c r="E138" s="39"/>
      <c r="F138" s="39"/>
      <c r="G138" s="39"/>
      <c r="H138" s="35"/>
      <c r="I138" s="35"/>
      <c r="J138" s="35"/>
      <c r="K138" s="35"/>
      <c r="L138" s="35"/>
      <c r="M138" s="35"/>
    </row>
    <row r="139" spans="1:13" ht="26.25" thickTop="1" x14ac:dyDescent="0.25">
      <c r="A139" s="13" t="s">
        <v>167</v>
      </c>
      <c r="B139" s="87" t="s">
        <v>263</v>
      </c>
      <c r="C139" s="88" t="str">
        <f>LEFT(xlvar.NXTBUD.DESCRLONG,7)&amp;" Original"</f>
        <v>2021/22 Original</v>
      </c>
      <c r="D139" s="88" t="str">
        <f>LEFT(xlvar.NXTBUD.DESCRLONG,7)</f>
        <v>2021/22</v>
      </c>
      <c r="E139" s="88" t="str">
        <f t="shared" ref="E139:M139" si="37">LEFT(D139,4)+1&amp;"/"&amp;RIGHT(D139,2)+1</f>
        <v>2022/23</v>
      </c>
      <c r="F139" s="88" t="str">
        <f t="shared" si="37"/>
        <v>2023/24</v>
      </c>
      <c r="G139" s="89" t="str">
        <f t="shared" si="37"/>
        <v>2024/25</v>
      </c>
      <c r="H139" s="48" t="str">
        <f t="shared" si="37"/>
        <v>2025/26</v>
      </c>
      <c r="I139" s="49" t="str">
        <f t="shared" si="37"/>
        <v>2026/27</v>
      </c>
      <c r="J139" s="49" t="str">
        <f t="shared" si="37"/>
        <v>2027/28</v>
      </c>
      <c r="K139" s="49" t="str">
        <f t="shared" si="37"/>
        <v>2028/29</v>
      </c>
      <c r="L139" s="49" t="str">
        <f t="shared" si="37"/>
        <v>2029/30</v>
      </c>
      <c r="M139" s="49" t="str">
        <f t="shared" si="37"/>
        <v>2030/31</v>
      </c>
    </row>
    <row r="140" spans="1:13" x14ac:dyDescent="0.25">
      <c r="A140" s="13" t="s">
        <v>207</v>
      </c>
      <c r="B140" s="90" t="s">
        <v>137</v>
      </c>
      <c r="C140" s="91"/>
      <c r="D140" s="92"/>
      <c r="E140" s="91"/>
      <c r="F140" s="91"/>
      <c r="G140" s="93"/>
      <c r="H140" s="42"/>
      <c r="I140" s="29"/>
      <c r="J140" s="29"/>
      <c r="K140" s="29"/>
      <c r="L140" s="29"/>
      <c r="M140" s="29"/>
    </row>
    <row r="141" spans="1:13" x14ac:dyDescent="0.25">
      <c r="A141" s="13" t="s">
        <v>354</v>
      </c>
      <c r="B141" s="85" t="s">
        <v>153</v>
      </c>
      <c r="C141" s="81">
        <v>3332513</v>
      </c>
      <c r="D141" s="82">
        <v>3432513</v>
      </c>
      <c r="E141" s="81">
        <v>3432513</v>
      </c>
      <c r="F141" s="81">
        <v>3432513</v>
      </c>
      <c r="G141" s="86">
        <v>3432513</v>
      </c>
      <c r="H141" s="46">
        <v>3432513</v>
      </c>
      <c r="I141" s="47">
        <v>3432513</v>
      </c>
      <c r="J141" s="47">
        <v>3432513</v>
      </c>
      <c r="K141" s="47">
        <v>3432513</v>
      </c>
      <c r="L141" s="47">
        <v>3432513</v>
      </c>
      <c r="M141" s="47">
        <v>3432513</v>
      </c>
    </row>
    <row r="142" spans="1:13" hidden="1" x14ac:dyDescent="0.25">
      <c r="A142" s="13" t="s">
        <v>168</v>
      </c>
      <c r="B142" s="63"/>
      <c r="C142" s="57"/>
      <c r="D142" s="58"/>
      <c r="E142" s="57"/>
      <c r="F142" s="57"/>
      <c r="G142" s="59"/>
      <c r="H142" s="42"/>
      <c r="I142" s="29"/>
      <c r="J142" s="29"/>
      <c r="K142" s="29"/>
      <c r="L142" s="29"/>
      <c r="M142" s="29"/>
    </row>
    <row r="143" spans="1:13" x14ac:dyDescent="0.25">
      <c r="A143" s="13" t="s">
        <v>170</v>
      </c>
      <c r="B143" s="64" t="str">
        <f t="shared" ref="B143" si="38">"Total "&amp;B140</f>
        <v>Total Non Cash</v>
      </c>
      <c r="C143" s="65">
        <f t="shared" ref="C143:M143" si="39">SUM(C140:C142)</f>
        <v>3332513</v>
      </c>
      <c r="D143" s="66">
        <f t="shared" si="39"/>
        <v>3432513</v>
      </c>
      <c r="E143" s="65">
        <f t="shared" si="39"/>
        <v>3432513</v>
      </c>
      <c r="F143" s="65">
        <f t="shared" si="39"/>
        <v>3432513</v>
      </c>
      <c r="G143" s="67">
        <f t="shared" si="39"/>
        <v>3432513</v>
      </c>
      <c r="H143" s="43">
        <f t="shared" si="39"/>
        <v>3432513</v>
      </c>
      <c r="I143" s="31">
        <f t="shared" si="39"/>
        <v>3432513</v>
      </c>
      <c r="J143" s="31">
        <f t="shared" si="39"/>
        <v>3432513</v>
      </c>
      <c r="K143" s="31">
        <f t="shared" si="39"/>
        <v>3432513</v>
      </c>
      <c r="L143" s="31">
        <f t="shared" si="39"/>
        <v>3432513</v>
      </c>
      <c r="M143" s="31">
        <f t="shared" si="39"/>
        <v>3432513</v>
      </c>
    </row>
    <row r="144" spans="1:13" x14ac:dyDescent="0.25">
      <c r="A144" s="13" t="s">
        <v>171</v>
      </c>
      <c r="B144" s="75" t="s">
        <v>75</v>
      </c>
      <c r="C144" s="61"/>
      <c r="D144" s="76"/>
      <c r="E144" s="61"/>
      <c r="F144" s="61"/>
      <c r="G144" s="62"/>
      <c r="H144" s="41"/>
      <c r="I144" s="30"/>
      <c r="J144" s="30"/>
      <c r="K144" s="30"/>
      <c r="L144" s="30"/>
      <c r="M144" s="30"/>
    </row>
    <row r="145" spans="1:13" x14ac:dyDescent="0.25">
      <c r="A145" s="13" t="s">
        <v>355</v>
      </c>
      <c r="B145" s="85" t="s">
        <v>140</v>
      </c>
      <c r="C145" s="81">
        <v>-7414904</v>
      </c>
      <c r="D145" s="82">
        <v>-6702986</v>
      </c>
      <c r="E145" s="81">
        <v>-13521826</v>
      </c>
      <c r="F145" s="81">
        <v>-4075798</v>
      </c>
      <c r="G145" s="86">
        <v>-2679914</v>
      </c>
      <c r="H145" s="46">
        <v>-5034174</v>
      </c>
      <c r="I145" s="47">
        <v>-4103578</v>
      </c>
      <c r="J145" s="47">
        <v>-6393138</v>
      </c>
      <c r="K145" s="47">
        <v>-3344614</v>
      </c>
      <c r="L145" s="47">
        <v>-4399390</v>
      </c>
      <c r="M145" s="47">
        <v>-3214322</v>
      </c>
    </row>
    <row r="146" spans="1:13" x14ac:dyDescent="0.25">
      <c r="A146" s="13" t="s">
        <v>165</v>
      </c>
      <c r="B146" s="63" t="s">
        <v>142</v>
      </c>
      <c r="C146" s="57">
        <v>0</v>
      </c>
      <c r="D146" s="58">
        <v>0</v>
      </c>
      <c r="E146" s="57">
        <v>0</v>
      </c>
      <c r="F146" s="57">
        <v>0</v>
      </c>
      <c r="G146" s="59">
        <v>0</v>
      </c>
      <c r="H146" s="42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</row>
    <row r="147" spans="1:13" hidden="1" x14ac:dyDescent="0.25">
      <c r="A147" s="13" t="s">
        <v>165</v>
      </c>
      <c r="B147" s="63"/>
      <c r="C147" s="57"/>
      <c r="D147" s="58"/>
      <c r="E147" s="57"/>
      <c r="F147" s="57"/>
      <c r="G147" s="59"/>
      <c r="H147" s="42"/>
      <c r="I147" s="29"/>
      <c r="J147" s="29"/>
      <c r="K147" s="29"/>
      <c r="L147" s="29"/>
      <c r="M147" s="29"/>
    </row>
    <row r="148" spans="1:13" x14ac:dyDescent="0.25">
      <c r="A148" s="13" t="s">
        <v>170</v>
      </c>
      <c r="B148" s="64" t="str">
        <f>"Total "&amp;B144</f>
        <v>Total Investing Fund Flows</v>
      </c>
      <c r="C148" s="65">
        <f t="shared" ref="C148:M148" si="40">SUM(C145:C147)</f>
        <v>-7414904</v>
      </c>
      <c r="D148" s="66">
        <f t="shared" si="40"/>
        <v>-6702986</v>
      </c>
      <c r="E148" s="65">
        <f t="shared" si="40"/>
        <v>-13521826</v>
      </c>
      <c r="F148" s="65">
        <f t="shared" si="40"/>
        <v>-4075798</v>
      </c>
      <c r="G148" s="67">
        <f t="shared" si="40"/>
        <v>-2679914</v>
      </c>
      <c r="H148" s="43">
        <f t="shared" si="40"/>
        <v>-5034174</v>
      </c>
      <c r="I148" s="31">
        <f t="shared" si="40"/>
        <v>-4103578</v>
      </c>
      <c r="J148" s="31">
        <f t="shared" si="40"/>
        <v>-6393138</v>
      </c>
      <c r="K148" s="31">
        <f t="shared" si="40"/>
        <v>-3344614</v>
      </c>
      <c r="L148" s="31">
        <f t="shared" si="40"/>
        <v>-4399390</v>
      </c>
      <c r="M148" s="31">
        <f t="shared" si="40"/>
        <v>-3214322</v>
      </c>
    </row>
    <row r="149" spans="1:13" x14ac:dyDescent="0.25">
      <c r="A149" s="13" t="s">
        <v>167</v>
      </c>
      <c r="B149" s="75" t="s">
        <v>77</v>
      </c>
      <c r="C149" s="61"/>
      <c r="D149" s="76"/>
      <c r="E149" s="61"/>
      <c r="F149" s="61"/>
      <c r="G149" s="62"/>
      <c r="H149" s="41"/>
      <c r="I149" s="30"/>
      <c r="J149" s="30"/>
      <c r="K149" s="30"/>
      <c r="L149" s="30"/>
      <c r="M149" s="30"/>
    </row>
    <row r="150" spans="1:13" x14ac:dyDescent="0.25">
      <c r="A150" s="13" t="s">
        <v>356</v>
      </c>
      <c r="B150" s="85" t="s">
        <v>157</v>
      </c>
      <c r="C150" s="81">
        <v>-514207</v>
      </c>
      <c r="D150" s="82">
        <v>-549951</v>
      </c>
      <c r="E150" s="81">
        <v>-588236</v>
      </c>
      <c r="F150" s="81">
        <v>-628575</v>
      </c>
      <c r="G150" s="86">
        <v>-630850</v>
      </c>
      <c r="H150" s="46">
        <v>-536192</v>
      </c>
      <c r="I150" s="47">
        <v>-578049</v>
      </c>
      <c r="J150" s="47">
        <v>-618285</v>
      </c>
      <c r="K150" s="47">
        <v>-664965</v>
      </c>
      <c r="L150" s="47">
        <v>-714292</v>
      </c>
      <c r="M150" s="47">
        <v>-714292</v>
      </c>
    </row>
    <row r="151" spans="1:13" hidden="1" x14ac:dyDescent="0.25">
      <c r="A151" s="13" t="s">
        <v>169</v>
      </c>
      <c r="B151" s="63"/>
      <c r="C151" s="57"/>
      <c r="D151" s="58"/>
      <c r="E151" s="57"/>
      <c r="F151" s="57"/>
      <c r="G151" s="59"/>
      <c r="H151" s="42"/>
      <c r="I151" s="29"/>
      <c r="J151" s="29"/>
      <c r="K151" s="29"/>
      <c r="L151" s="29"/>
      <c r="M151" s="29"/>
    </row>
    <row r="152" spans="1:13" ht="15.75" thickBot="1" x14ac:dyDescent="0.3">
      <c r="A152" s="13" t="s">
        <v>165</v>
      </c>
      <c r="B152" s="68" t="str">
        <f>"Total "&amp;B149</f>
        <v>Total Financing Fund Flows</v>
      </c>
      <c r="C152" s="69">
        <f t="shared" ref="C152:M152" si="41">SUM(C150:C151)</f>
        <v>-514207</v>
      </c>
      <c r="D152" s="70">
        <f t="shared" si="41"/>
        <v>-549951</v>
      </c>
      <c r="E152" s="69">
        <f t="shared" si="41"/>
        <v>-588236</v>
      </c>
      <c r="F152" s="69">
        <f t="shared" si="41"/>
        <v>-628575</v>
      </c>
      <c r="G152" s="71">
        <f t="shared" si="41"/>
        <v>-630850</v>
      </c>
      <c r="H152" s="43">
        <f t="shared" si="41"/>
        <v>-536192</v>
      </c>
      <c r="I152" s="31">
        <f t="shared" si="41"/>
        <v>-578049</v>
      </c>
      <c r="J152" s="31">
        <f t="shared" si="41"/>
        <v>-618285</v>
      </c>
      <c r="K152" s="31">
        <f t="shared" si="41"/>
        <v>-664965</v>
      </c>
      <c r="L152" s="31">
        <f t="shared" si="41"/>
        <v>-714292</v>
      </c>
      <c r="M152" s="31">
        <f t="shared" si="41"/>
        <v>-714292</v>
      </c>
    </row>
    <row r="153" spans="1:13" ht="15.75" thickTop="1" x14ac:dyDescent="0.25">
      <c r="A153" s="13" t="s">
        <v>170</v>
      </c>
      <c r="B153" s="94" t="s">
        <v>108</v>
      </c>
      <c r="C153" s="95">
        <f t="shared" ref="C153:M153" si="42">C137+C143+C148+C152</f>
        <v>-4539353.959999999</v>
      </c>
      <c r="D153" s="95">
        <f t="shared" si="42"/>
        <v>-3824222.3199999984</v>
      </c>
      <c r="E153" s="95">
        <f t="shared" si="42"/>
        <v>-10490063.869999999</v>
      </c>
      <c r="F153" s="95">
        <f t="shared" si="42"/>
        <v>-927465.16000000015</v>
      </c>
      <c r="G153" s="96">
        <f t="shared" si="42"/>
        <v>632179.14999999851</v>
      </c>
      <c r="H153" s="50">
        <f t="shared" si="42"/>
        <v>-1467447.5</v>
      </c>
      <c r="I153" s="51">
        <f t="shared" si="42"/>
        <v>-453924.28000000119</v>
      </c>
      <c r="J153" s="51">
        <f t="shared" si="42"/>
        <v>-2566537.2599999998</v>
      </c>
      <c r="K153" s="51">
        <f t="shared" si="42"/>
        <v>611611.93000000156</v>
      </c>
      <c r="L153" s="51">
        <f t="shared" si="42"/>
        <v>-302987.04999999702</v>
      </c>
      <c r="M153" s="51">
        <f t="shared" si="42"/>
        <v>1026622.8300000001</v>
      </c>
    </row>
    <row r="154" spans="1:13" x14ac:dyDescent="0.25">
      <c r="A154" s="13" t="s">
        <v>167</v>
      </c>
      <c r="B154" s="97" t="s">
        <v>78</v>
      </c>
      <c r="C154" s="98"/>
      <c r="D154" s="99"/>
      <c r="E154" s="98"/>
      <c r="F154" s="98"/>
      <c r="G154" s="100"/>
      <c r="H154" s="41"/>
      <c r="I154" s="30"/>
      <c r="J154" s="30"/>
      <c r="K154" s="30"/>
      <c r="L154" s="30"/>
      <c r="M154" s="30"/>
    </row>
    <row r="155" spans="1:13" x14ac:dyDescent="0.25">
      <c r="A155" s="13" t="s">
        <v>357</v>
      </c>
      <c r="B155" s="85" t="s">
        <v>160</v>
      </c>
      <c r="C155" s="81">
        <v>-500000.04</v>
      </c>
      <c r="D155" s="82">
        <v>-500000.04</v>
      </c>
      <c r="E155" s="81">
        <v>-500000</v>
      </c>
      <c r="F155" s="81">
        <v>-500000</v>
      </c>
      <c r="G155" s="86">
        <v>-500000</v>
      </c>
      <c r="H155" s="46">
        <v>-500000</v>
      </c>
      <c r="I155" s="47">
        <v>-500000</v>
      </c>
      <c r="J155" s="47">
        <v>-500000</v>
      </c>
      <c r="K155" s="47">
        <v>-500000</v>
      </c>
      <c r="L155" s="47">
        <v>-500000</v>
      </c>
      <c r="M155" s="47">
        <v>-500000</v>
      </c>
    </row>
    <row r="156" spans="1:13" x14ac:dyDescent="0.25">
      <c r="A156" s="13" t="s">
        <v>358</v>
      </c>
      <c r="B156" s="85" t="s">
        <v>163</v>
      </c>
      <c r="C156" s="81">
        <v>2532272.04</v>
      </c>
      <c r="D156" s="82">
        <v>2174235</v>
      </c>
      <c r="E156" s="81">
        <v>424235</v>
      </c>
      <c r="F156" s="81">
        <v>174235</v>
      </c>
      <c r="G156" s="86">
        <v>674235</v>
      </c>
      <c r="H156" s="46">
        <v>174235</v>
      </c>
      <c r="I156" s="47">
        <v>174235</v>
      </c>
      <c r="J156" s="47">
        <v>174235</v>
      </c>
      <c r="K156" s="47">
        <v>174235</v>
      </c>
      <c r="L156" s="47">
        <v>174235</v>
      </c>
      <c r="M156" s="47">
        <v>174235</v>
      </c>
    </row>
    <row r="157" spans="1:13" x14ac:dyDescent="0.25">
      <c r="A157" s="13" t="s">
        <v>359</v>
      </c>
      <c r="B157" s="85" t="s">
        <v>164</v>
      </c>
      <c r="C157" s="81">
        <v>1714212.12</v>
      </c>
      <c r="D157" s="82">
        <v>999999.96</v>
      </c>
      <c r="E157" s="81">
        <v>423948</v>
      </c>
      <c r="F157" s="81">
        <v>0</v>
      </c>
      <c r="G157" s="86">
        <v>0</v>
      </c>
      <c r="H157" s="46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</row>
    <row r="158" spans="1:13" hidden="1" x14ac:dyDescent="0.25">
      <c r="A158" s="13" t="s">
        <v>169</v>
      </c>
      <c r="B158" s="63"/>
      <c r="C158" s="57"/>
      <c r="D158" s="58"/>
      <c r="E158" s="57"/>
      <c r="F158" s="57"/>
      <c r="G158" s="59"/>
      <c r="H158" s="42"/>
      <c r="I158" s="29"/>
      <c r="J158" s="29"/>
      <c r="K158" s="29"/>
      <c r="L158" s="29"/>
      <c r="M158" s="29"/>
    </row>
    <row r="159" spans="1:13" ht="15.75" thickBot="1" x14ac:dyDescent="0.3">
      <c r="A159" s="13" t="s">
        <v>165</v>
      </c>
      <c r="B159" s="68" t="str">
        <f>"Total "&amp;B154</f>
        <v>Total Reserve Movements</v>
      </c>
      <c r="C159" s="69">
        <f t="shared" ref="C159:M159" si="43">SUM(C155:C158)</f>
        <v>3746484.12</v>
      </c>
      <c r="D159" s="70">
        <f t="shared" si="43"/>
        <v>2674234.92</v>
      </c>
      <c r="E159" s="69">
        <f t="shared" si="43"/>
        <v>348183</v>
      </c>
      <c r="F159" s="69">
        <f t="shared" si="43"/>
        <v>-325765</v>
      </c>
      <c r="G159" s="71">
        <f t="shared" si="43"/>
        <v>174235</v>
      </c>
      <c r="H159" s="43">
        <f t="shared" si="43"/>
        <v>-325765</v>
      </c>
      <c r="I159" s="31">
        <f t="shared" si="43"/>
        <v>-325765</v>
      </c>
      <c r="J159" s="31">
        <f t="shared" si="43"/>
        <v>-325765</v>
      </c>
      <c r="K159" s="31">
        <f t="shared" si="43"/>
        <v>-325765</v>
      </c>
      <c r="L159" s="31">
        <f t="shared" si="43"/>
        <v>-325765</v>
      </c>
      <c r="M159" s="31">
        <f t="shared" si="43"/>
        <v>-325765</v>
      </c>
    </row>
    <row r="160" spans="1:13" ht="16.5" thickTop="1" thickBot="1" x14ac:dyDescent="0.3">
      <c r="A160" s="13" t="s">
        <v>165</v>
      </c>
      <c r="B160" s="72" t="s">
        <v>109</v>
      </c>
      <c r="C160" s="73">
        <f t="shared" ref="C160:M160" si="44">C153+C159</f>
        <v>-792869.83999999892</v>
      </c>
      <c r="D160" s="73">
        <f t="shared" si="44"/>
        <v>-1149987.3999999985</v>
      </c>
      <c r="E160" s="73">
        <f t="shared" si="44"/>
        <v>-10141880.869999999</v>
      </c>
      <c r="F160" s="73">
        <f t="shared" si="44"/>
        <v>-1253230.1600000001</v>
      </c>
      <c r="G160" s="74">
        <f t="shared" si="44"/>
        <v>806414.14999999851</v>
      </c>
      <c r="H160" s="50">
        <f t="shared" si="44"/>
        <v>-1793212.5</v>
      </c>
      <c r="I160" s="51">
        <f t="shared" si="44"/>
        <v>-779689.28000000119</v>
      </c>
      <c r="J160" s="51">
        <f t="shared" si="44"/>
        <v>-2892302.26</v>
      </c>
      <c r="K160" s="51">
        <f t="shared" si="44"/>
        <v>285846.93000000156</v>
      </c>
      <c r="L160" s="51">
        <f t="shared" si="44"/>
        <v>-628752.04999999702</v>
      </c>
      <c r="M160" s="51">
        <f t="shared" si="44"/>
        <v>700857.83000000007</v>
      </c>
    </row>
    <row r="161" spans="1:13" ht="15.75" thickTop="1" x14ac:dyDescent="0.25">
      <c r="A161" s="13" t="s">
        <v>172</v>
      </c>
      <c r="B161" s="38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</row>
    <row r="162" spans="1:13" x14ac:dyDescent="0.25">
      <c r="A162" s="13" t="s">
        <v>257</v>
      </c>
      <c r="B162" s="77" t="s">
        <v>250</v>
      </c>
      <c r="C162" s="78">
        <f>+C160+'Gen Unrestricted'!B9</f>
        <v>18453130.16</v>
      </c>
      <c r="D162" s="78">
        <f t="shared" ref="D162" si="45">+C162+D160</f>
        <v>17303142.760000002</v>
      </c>
      <c r="E162" s="78">
        <f t="shared" ref="E162" si="46">+D162+E160</f>
        <v>7161261.8900000025</v>
      </c>
      <c r="F162" s="78">
        <f t="shared" ref="F162" si="47">+E162+F160</f>
        <v>5908031.7300000023</v>
      </c>
      <c r="G162" s="78">
        <f t="shared" ref="G162" si="48">+F162+G160</f>
        <v>6714445.8800000008</v>
      </c>
      <c r="H162" s="52"/>
      <c r="I162" s="52"/>
      <c r="J162" s="52"/>
      <c r="K162" s="52"/>
      <c r="L162" s="52"/>
      <c r="M162" s="52"/>
    </row>
    <row r="163" spans="1:13" x14ac:dyDescent="0.25">
      <c r="A163" s="13" t="s">
        <v>165</v>
      </c>
    </row>
    <row r="164" spans="1:13" hidden="1" x14ac:dyDescent="0.25">
      <c r="A164" s="13" t="s">
        <v>207</v>
      </c>
      <c r="B164" s="1" t="str">
        <f>IF(xlvar.SELECT="Entity",B166,IF(xlvar.SELECT="Directorate",C166,IF(xlvar.SELECT="Business Unit",D166,IF(xlvar.SELECT="Key Outcome Area",H166,IF(xlvar.SELECT="IPR Outcomes",I166,IF(xlvar.SELECT="IPR Strategies",J166,IF(xlvar.SELECT="IPR Activities",K166,IF(xlvar.SELECT="Project",L166,F166))))))))</f>
        <v>40 - Sewer Fund</v>
      </c>
    </row>
    <row r="165" spans="1:13" ht="15.75" thickBot="1" x14ac:dyDescent="0.3">
      <c r="A165" s="13" t="s">
        <v>165</v>
      </c>
      <c r="B165" s="1"/>
    </row>
    <row r="166" spans="1:13" ht="15.75" hidden="1" thickBot="1" x14ac:dyDescent="0.3">
      <c r="A166" s="13" t="s">
        <v>166</v>
      </c>
      <c r="B166" s="34" t="s">
        <v>201</v>
      </c>
      <c r="C166" s="34" t="s">
        <v>192</v>
      </c>
      <c r="D166" s="34" t="s">
        <v>202</v>
      </c>
      <c r="E166" s="34" t="s">
        <v>44</v>
      </c>
      <c r="F166" s="34" t="s">
        <v>203</v>
      </c>
      <c r="G166" s="34"/>
      <c r="H166" s="34" t="s">
        <v>204</v>
      </c>
      <c r="I166" s="34" t="s">
        <v>193</v>
      </c>
      <c r="J166" s="34" t="s">
        <v>194</v>
      </c>
      <c r="K166" s="34" t="s">
        <v>195</v>
      </c>
      <c r="L166" s="34" t="s">
        <v>405</v>
      </c>
    </row>
    <row r="167" spans="1:13" ht="28.5" customHeight="1" thickTop="1" x14ac:dyDescent="0.25">
      <c r="A167" s="13" t="s">
        <v>167</v>
      </c>
      <c r="B167" s="87" t="s">
        <v>264</v>
      </c>
      <c r="C167" s="88" t="str">
        <f>xlvar.PYORIG.DESCRLONG</f>
        <v>2020/21 Quarter 2 PJ Budget</v>
      </c>
      <c r="D167" s="88" t="str">
        <f>LEFT(xlvar.NXTBUD.DESCRLONG,7)</f>
        <v>2021/22</v>
      </c>
      <c r="E167" s="88" t="str">
        <f t="shared" ref="E167:M167" si="49">LEFT(D167,4)+1&amp;"/"&amp;RIGHT(D167,2)+1</f>
        <v>2022/23</v>
      </c>
      <c r="F167" s="88" t="str">
        <f t="shared" si="49"/>
        <v>2023/24</v>
      </c>
      <c r="G167" s="89" t="str">
        <f t="shared" si="49"/>
        <v>2024/25</v>
      </c>
      <c r="H167" s="48" t="str">
        <f t="shared" si="49"/>
        <v>2025/26</v>
      </c>
      <c r="I167" s="49" t="str">
        <f t="shared" si="49"/>
        <v>2026/27</v>
      </c>
      <c r="J167" s="49" t="str">
        <f t="shared" si="49"/>
        <v>2027/28</v>
      </c>
      <c r="K167" s="49" t="str">
        <f t="shared" si="49"/>
        <v>2028/29</v>
      </c>
      <c r="L167" s="49" t="str">
        <f t="shared" si="49"/>
        <v>2029/30</v>
      </c>
      <c r="M167" s="49" t="str">
        <f t="shared" si="49"/>
        <v>2030/31</v>
      </c>
    </row>
    <row r="168" spans="1:13" x14ac:dyDescent="0.25">
      <c r="A168" s="13" t="s">
        <v>207</v>
      </c>
      <c r="B168" s="90" t="s">
        <v>134</v>
      </c>
      <c r="C168" s="91"/>
      <c r="D168" s="92"/>
      <c r="E168" s="91"/>
      <c r="F168" s="91"/>
      <c r="G168" s="93"/>
      <c r="H168" s="40"/>
      <c r="I168" s="28"/>
      <c r="J168" s="28"/>
      <c r="K168" s="28"/>
      <c r="L168" s="28"/>
      <c r="M168" s="28"/>
    </row>
    <row r="169" spans="1:13" x14ac:dyDescent="0.25">
      <c r="A169" s="13" t="s">
        <v>361</v>
      </c>
      <c r="B169" s="80" t="s">
        <v>144</v>
      </c>
      <c r="C169" s="81">
        <v>9088752.5299999993</v>
      </c>
      <c r="D169" s="82">
        <v>9391044.4900000002</v>
      </c>
      <c r="E169" s="83">
        <v>9694978.4399999995</v>
      </c>
      <c r="F169" s="83">
        <v>10008739.24</v>
      </c>
      <c r="G169" s="84">
        <v>10332644.220000001</v>
      </c>
      <c r="H169" s="44">
        <v>10667020.949999999</v>
      </c>
      <c r="I169" s="45">
        <v>11012207.550000001</v>
      </c>
      <c r="J169" s="45">
        <v>11368553.060000001</v>
      </c>
      <c r="K169" s="45">
        <v>11736417.75</v>
      </c>
      <c r="L169" s="45">
        <v>12116173.51</v>
      </c>
      <c r="M169" s="45">
        <v>12508204.220000001</v>
      </c>
    </row>
    <row r="170" spans="1:13" x14ac:dyDescent="0.25">
      <c r="A170" s="13" t="s">
        <v>362</v>
      </c>
      <c r="B170" s="80" t="s">
        <v>145</v>
      </c>
      <c r="C170" s="81">
        <v>1907407.95</v>
      </c>
      <c r="D170" s="82">
        <v>1969486.2</v>
      </c>
      <c r="E170" s="83">
        <v>2033525.7</v>
      </c>
      <c r="F170" s="83">
        <v>2099647.7400000002</v>
      </c>
      <c r="G170" s="84">
        <v>2167920.04</v>
      </c>
      <c r="H170" s="44">
        <v>2238412.54</v>
      </c>
      <c r="I170" s="45">
        <v>2311197.4300000002</v>
      </c>
      <c r="J170" s="45">
        <v>2386349.31</v>
      </c>
      <c r="K170" s="45">
        <v>2463945.15</v>
      </c>
      <c r="L170" s="45">
        <v>2544064.42</v>
      </c>
      <c r="M170" s="45">
        <v>2626789.2200000002</v>
      </c>
    </row>
    <row r="171" spans="1:13" x14ac:dyDescent="0.25">
      <c r="A171" s="13" t="s">
        <v>363</v>
      </c>
      <c r="B171" s="80" t="s">
        <v>146</v>
      </c>
      <c r="C171" s="81">
        <v>418405</v>
      </c>
      <c r="D171" s="82">
        <v>387217</v>
      </c>
      <c r="E171" s="83">
        <v>386006</v>
      </c>
      <c r="F171" s="83">
        <v>384770</v>
      </c>
      <c r="G171" s="84">
        <v>383509</v>
      </c>
      <c r="H171" s="44">
        <v>382223</v>
      </c>
      <c r="I171" s="45">
        <v>380911</v>
      </c>
      <c r="J171" s="45">
        <v>379753</v>
      </c>
      <c r="K171" s="45">
        <v>378207</v>
      </c>
      <c r="L171" s="45">
        <v>376815</v>
      </c>
      <c r="M171" s="45">
        <v>375394</v>
      </c>
    </row>
    <row r="172" spans="1:13" x14ac:dyDescent="0.25">
      <c r="A172" s="13" t="s">
        <v>364</v>
      </c>
      <c r="B172" s="80" t="s">
        <v>147</v>
      </c>
      <c r="C172" s="81">
        <v>13368</v>
      </c>
      <c r="D172" s="82">
        <v>13630</v>
      </c>
      <c r="E172" s="83">
        <v>14175.2</v>
      </c>
      <c r="F172" s="83">
        <v>14742.21</v>
      </c>
      <c r="G172" s="84">
        <v>15331.9</v>
      </c>
      <c r="H172" s="44">
        <v>15945.18</v>
      </c>
      <c r="I172" s="45">
        <v>16582.990000000002</v>
      </c>
      <c r="J172" s="45">
        <v>17246.310000000001</v>
      </c>
      <c r="K172" s="45">
        <v>17936.16</v>
      </c>
      <c r="L172" s="45">
        <v>18653.61</v>
      </c>
      <c r="M172" s="45">
        <v>19399.75</v>
      </c>
    </row>
    <row r="173" spans="1:13" x14ac:dyDescent="0.25">
      <c r="A173" s="13" t="s">
        <v>365</v>
      </c>
      <c r="B173" s="80" t="s">
        <v>148</v>
      </c>
      <c r="C173" s="81">
        <v>93500</v>
      </c>
      <c r="D173" s="82">
        <v>93500</v>
      </c>
      <c r="E173" s="83">
        <v>93500</v>
      </c>
      <c r="F173" s="83">
        <v>93500</v>
      </c>
      <c r="G173" s="84">
        <v>93500</v>
      </c>
      <c r="H173" s="44">
        <v>93500</v>
      </c>
      <c r="I173" s="45">
        <v>93500</v>
      </c>
      <c r="J173" s="45">
        <v>93500</v>
      </c>
      <c r="K173" s="45">
        <v>93500</v>
      </c>
      <c r="L173" s="45">
        <v>93500</v>
      </c>
      <c r="M173" s="45">
        <v>93500</v>
      </c>
    </row>
    <row r="174" spans="1:13" x14ac:dyDescent="0.25">
      <c r="A174" s="13" t="s">
        <v>366</v>
      </c>
      <c r="B174" s="80" t="s">
        <v>149</v>
      </c>
      <c r="C174" s="81">
        <v>200959</v>
      </c>
      <c r="D174" s="82">
        <v>206987.77</v>
      </c>
      <c r="E174" s="83">
        <v>213197.4</v>
      </c>
      <c r="F174" s="83">
        <v>219593.32</v>
      </c>
      <c r="G174" s="84">
        <v>226181.12</v>
      </c>
      <c r="H174" s="44">
        <v>232966.56</v>
      </c>
      <c r="I174" s="45">
        <v>239955.55</v>
      </c>
      <c r="J174" s="45">
        <v>247154.23</v>
      </c>
      <c r="K174" s="45">
        <v>254568.85</v>
      </c>
      <c r="L174" s="45">
        <v>262205.92</v>
      </c>
      <c r="M174" s="45">
        <v>270072.09000000003</v>
      </c>
    </row>
    <row r="175" spans="1:13" hidden="1" x14ac:dyDescent="0.25">
      <c r="A175" s="13" t="s">
        <v>166</v>
      </c>
      <c r="B175" s="63"/>
      <c r="C175" s="57"/>
      <c r="D175" s="58"/>
      <c r="E175" s="57"/>
      <c r="F175" s="57"/>
      <c r="G175" s="59"/>
      <c r="H175" s="42"/>
      <c r="I175" s="29"/>
      <c r="J175" s="29"/>
      <c r="K175" s="29"/>
      <c r="L175" s="29"/>
      <c r="M175" s="29"/>
    </row>
    <row r="176" spans="1:13" x14ac:dyDescent="0.25">
      <c r="A176" s="13" t="s">
        <v>167</v>
      </c>
      <c r="B176" s="64" t="s">
        <v>115</v>
      </c>
      <c r="C176" s="65">
        <f t="shared" ref="C176" si="50">SUM(C168:C175)</f>
        <v>11722392.479999999</v>
      </c>
      <c r="D176" s="66">
        <f t="shared" ref="D176:M176" si="51">SUM(D168:D175)</f>
        <v>12061865.459999999</v>
      </c>
      <c r="E176" s="65">
        <f t="shared" si="51"/>
        <v>12435382.739999998</v>
      </c>
      <c r="F176" s="65">
        <f t="shared" si="51"/>
        <v>12820992.510000002</v>
      </c>
      <c r="G176" s="67">
        <f t="shared" si="51"/>
        <v>13219086.280000001</v>
      </c>
      <c r="H176" s="43">
        <f t="shared" si="51"/>
        <v>13630068.229999999</v>
      </c>
      <c r="I176" s="31">
        <f t="shared" si="51"/>
        <v>14054354.520000001</v>
      </c>
      <c r="J176" s="31">
        <f t="shared" si="51"/>
        <v>14492555.910000002</v>
      </c>
      <c r="K176" s="31">
        <f t="shared" si="51"/>
        <v>14944574.91</v>
      </c>
      <c r="L176" s="31">
        <f t="shared" si="51"/>
        <v>15411412.459999999</v>
      </c>
      <c r="M176" s="31">
        <f t="shared" si="51"/>
        <v>15893359.280000001</v>
      </c>
    </row>
    <row r="177" spans="1:13" x14ac:dyDescent="0.25">
      <c r="A177" s="13" t="s">
        <v>207</v>
      </c>
      <c r="B177" s="56" t="s">
        <v>135</v>
      </c>
      <c r="C177" s="57"/>
      <c r="D177" s="58"/>
      <c r="E177" s="57"/>
      <c r="F177" s="57"/>
      <c r="G177" s="59"/>
      <c r="H177" s="42"/>
      <c r="I177" s="29"/>
      <c r="J177" s="29"/>
      <c r="K177" s="29"/>
      <c r="L177" s="29"/>
      <c r="M177" s="29"/>
    </row>
    <row r="178" spans="1:13" x14ac:dyDescent="0.25">
      <c r="A178" s="13" t="s">
        <v>367</v>
      </c>
      <c r="B178" s="85" t="s">
        <v>150</v>
      </c>
      <c r="C178" s="81">
        <v>1939744.83</v>
      </c>
      <c r="D178" s="82">
        <v>2015894.12</v>
      </c>
      <c r="E178" s="81">
        <v>2086408.86</v>
      </c>
      <c r="F178" s="81">
        <v>2159408.1</v>
      </c>
      <c r="G178" s="86">
        <v>2234932.0699999998</v>
      </c>
      <c r="H178" s="46">
        <v>2313100.2200000002</v>
      </c>
      <c r="I178" s="47">
        <v>2394021.2400000002</v>
      </c>
      <c r="J178" s="47">
        <v>2477769.08</v>
      </c>
      <c r="K178" s="47">
        <v>2564455.06</v>
      </c>
      <c r="L178" s="47">
        <v>2654164.86</v>
      </c>
      <c r="M178" s="47">
        <v>2747009.54</v>
      </c>
    </row>
    <row r="179" spans="1:13" x14ac:dyDescent="0.25">
      <c r="A179" s="13" t="s">
        <v>368</v>
      </c>
      <c r="B179" s="85" t="s">
        <v>151</v>
      </c>
      <c r="C179" s="81">
        <v>1641250</v>
      </c>
      <c r="D179" s="82">
        <v>2247300</v>
      </c>
      <c r="E179" s="81">
        <v>2314719</v>
      </c>
      <c r="F179" s="81">
        <v>2434160.56</v>
      </c>
      <c r="G179" s="86">
        <v>2455685.41</v>
      </c>
      <c r="H179" s="46">
        <v>2529355.96</v>
      </c>
      <c r="I179" s="47">
        <v>2605236.66</v>
      </c>
      <c r="J179" s="47">
        <v>2733393.78</v>
      </c>
      <c r="K179" s="47">
        <v>2763895.6</v>
      </c>
      <c r="L179" s="47">
        <v>2846812.49</v>
      </c>
      <c r="M179" s="47">
        <v>2932216.88</v>
      </c>
    </row>
    <row r="180" spans="1:13" x14ac:dyDescent="0.25">
      <c r="A180" s="13" t="s">
        <v>369</v>
      </c>
      <c r="B180" s="85" t="s">
        <v>152</v>
      </c>
      <c r="C180" s="81">
        <v>205415</v>
      </c>
      <c r="D180" s="82">
        <v>171424</v>
      </c>
      <c r="E180" s="81">
        <v>150666</v>
      </c>
      <c r="F180" s="81">
        <v>133885</v>
      </c>
      <c r="G180" s="86">
        <v>115142</v>
      </c>
      <c r="H180" s="46">
        <v>104046</v>
      </c>
      <c r="I180" s="47">
        <v>97343</v>
      </c>
      <c r="J180" s="47">
        <v>90450</v>
      </c>
      <c r="K180" s="47">
        <v>82637</v>
      </c>
      <c r="L180" s="47">
        <v>74563</v>
      </c>
      <c r="M180" s="47">
        <v>74563</v>
      </c>
    </row>
    <row r="181" spans="1:13" x14ac:dyDescent="0.25">
      <c r="A181" s="13" t="s">
        <v>268</v>
      </c>
      <c r="B181" s="85" t="s">
        <v>153</v>
      </c>
      <c r="C181" s="81">
        <v>1801307</v>
      </c>
      <c r="D181" s="82">
        <v>1851307</v>
      </c>
      <c r="E181" s="81">
        <v>1851307</v>
      </c>
      <c r="F181" s="81">
        <v>1851307</v>
      </c>
      <c r="G181" s="86">
        <v>1851307</v>
      </c>
      <c r="H181" s="46">
        <v>1851307</v>
      </c>
      <c r="I181" s="47">
        <v>1851307</v>
      </c>
      <c r="J181" s="47">
        <v>1851307</v>
      </c>
      <c r="K181" s="47">
        <v>1851307</v>
      </c>
      <c r="L181" s="47">
        <v>1851307</v>
      </c>
      <c r="M181" s="47">
        <v>1851307</v>
      </c>
    </row>
    <row r="182" spans="1:13" x14ac:dyDescent="0.25">
      <c r="A182" s="13" t="s">
        <v>370</v>
      </c>
      <c r="B182" s="85" t="s">
        <v>154</v>
      </c>
      <c r="C182" s="81">
        <v>752600</v>
      </c>
      <c r="D182" s="82">
        <v>543710</v>
      </c>
      <c r="E182" s="81">
        <v>560021.30000000005</v>
      </c>
      <c r="F182" s="81">
        <v>576821.93999999994</v>
      </c>
      <c r="G182" s="86">
        <v>594126.59</v>
      </c>
      <c r="H182" s="46">
        <v>611950.41</v>
      </c>
      <c r="I182" s="47">
        <v>630308.92000000004</v>
      </c>
      <c r="J182" s="47">
        <v>649218.18999999994</v>
      </c>
      <c r="K182" s="47">
        <v>668694.74</v>
      </c>
      <c r="L182" s="47">
        <v>688755.58</v>
      </c>
      <c r="M182" s="47">
        <v>709418.24</v>
      </c>
    </row>
    <row r="183" spans="1:13" x14ac:dyDescent="0.25">
      <c r="A183" s="13" t="s">
        <v>371</v>
      </c>
      <c r="B183" s="85" t="s">
        <v>155</v>
      </c>
      <c r="C183" s="81">
        <v>2108197.0699999998</v>
      </c>
      <c r="D183" s="82">
        <v>2086970.85</v>
      </c>
      <c r="E183" s="81">
        <v>2158039.2400000002</v>
      </c>
      <c r="F183" s="81">
        <v>2231535.7400000002</v>
      </c>
      <c r="G183" s="86">
        <v>2307543.5499999998</v>
      </c>
      <c r="H183" s="46">
        <v>2386148.7599999998</v>
      </c>
      <c r="I183" s="47">
        <v>2467440.38</v>
      </c>
      <c r="J183" s="47">
        <v>2551510.4900000002</v>
      </c>
      <c r="K183" s="47">
        <v>2638454.3199999998</v>
      </c>
      <c r="L183" s="47">
        <v>2728370.41</v>
      </c>
      <c r="M183" s="47">
        <v>2821360.65</v>
      </c>
    </row>
    <row r="184" spans="1:13" hidden="1" x14ac:dyDescent="0.25">
      <c r="A184" s="13" t="s">
        <v>169</v>
      </c>
      <c r="B184" s="63"/>
      <c r="C184" s="57"/>
      <c r="D184" s="58"/>
      <c r="E184" s="57"/>
      <c r="F184" s="57"/>
      <c r="G184" s="59"/>
      <c r="H184" s="42"/>
      <c r="I184" s="29"/>
      <c r="J184" s="29"/>
      <c r="K184" s="29"/>
      <c r="L184" s="29"/>
      <c r="M184" s="29"/>
    </row>
    <row r="185" spans="1:13" ht="15.75" thickBot="1" x14ac:dyDescent="0.3">
      <c r="A185" s="13" t="s">
        <v>168</v>
      </c>
      <c r="B185" s="68" t="s">
        <v>116</v>
      </c>
      <c r="C185" s="69">
        <f t="shared" ref="C185:M185" si="52">SUM(C177:C184)</f>
        <v>8448513.9000000004</v>
      </c>
      <c r="D185" s="70">
        <f t="shared" si="52"/>
        <v>8916605.9700000007</v>
      </c>
      <c r="E185" s="69">
        <f t="shared" si="52"/>
        <v>9121161.4000000004</v>
      </c>
      <c r="F185" s="69">
        <f t="shared" si="52"/>
        <v>9387118.3399999999</v>
      </c>
      <c r="G185" s="71">
        <f t="shared" si="52"/>
        <v>9558736.620000001</v>
      </c>
      <c r="H185" s="43">
        <f t="shared" si="52"/>
        <v>9795908.3499999996</v>
      </c>
      <c r="I185" s="31">
        <f t="shared" si="52"/>
        <v>10045657.199999999</v>
      </c>
      <c r="J185" s="31">
        <f t="shared" si="52"/>
        <v>10353648.539999999</v>
      </c>
      <c r="K185" s="31">
        <f t="shared" si="52"/>
        <v>10569443.720000001</v>
      </c>
      <c r="L185" s="31">
        <f t="shared" si="52"/>
        <v>10843973.34</v>
      </c>
      <c r="M185" s="31">
        <f t="shared" si="52"/>
        <v>11135875.310000001</v>
      </c>
    </row>
    <row r="186" spans="1:13" ht="15.75" thickTop="1" x14ac:dyDescent="0.25">
      <c r="A186" s="13" t="s">
        <v>167</v>
      </c>
      <c r="B186" s="94" t="s">
        <v>106</v>
      </c>
      <c r="C186" s="95">
        <f t="shared" ref="C186:M186" si="53">C176-C185</f>
        <v>3273878.5799999982</v>
      </c>
      <c r="D186" s="95">
        <f t="shared" si="53"/>
        <v>3145259.4899999984</v>
      </c>
      <c r="E186" s="95">
        <f t="shared" si="53"/>
        <v>3314221.339999998</v>
      </c>
      <c r="F186" s="95">
        <f t="shared" si="53"/>
        <v>3433874.1700000018</v>
      </c>
      <c r="G186" s="96">
        <f t="shared" si="53"/>
        <v>3660349.66</v>
      </c>
      <c r="H186" s="50">
        <f t="shared" si="53"/>
        <v>3834159.879999999</v>
      </c>
      <c r="I186" s="51">
        <f t="shared" si="53"/>
        <v>4008697.3200000022</v>
      </c>
      <c r="J186" s="51">
        <f t="shared" si="53"/>
        <v>4138907.3700000029</v>
      </c>
      <c r="K186" s="51">
        <f t="shared" si="53"/>
        <v>4375131.1899999995</v>
      </c>
      <c r="L186" s="51">
        <f t="shared" si="53"/>
        <v>4567439.1199999992</v>
      </c>
      <c r="M186" s="51">
        <f t="shared" si="53"/>
        <v>4757483.9700000007</v>
      </c>
    </row>
    <row r="187" spans="1:13" x14ac:dyDescent="0.25">
      <c r="A187" s="13" t="s">
        <v>207</v>
      </c>
      <c r="B187" s="90" t="s">
        <v>74</v>
      </c>
      <c r="C187" s="91"/>
      <c r="D187" s="92"/>
      <c r="E187" s="91"/>
      <c r="F187" s="91"/>
      <c r="G187" s="93"/>
      <c r="H187" s="42"/>
      <c r="I187" s="29"/>
      <c r="J187" s="29"/>
      <c r="K187" s="29"/>
      <c r="L187" s="29"/>
      <c r="M187" s="29"/>
    </row>
    <row r="188" spans="1:13" x14ac:dyDescent="0.25">
      <c r="A188" s="13" t="s">
        <v>372</v>
      </c>
      <c r="B188" s="85" t="s">
        <v>156</v>
      </c>
      <c r="C188" s="81">
        <v>3959009</v>
      </c>
      <c r="D188" s="82">
        <v>600000</v>
      </c>
      <c r="E188" s="81">
        <v>600000</v>
      </c>
      <c r="F188" s="81">
        <v>600000</v>
      </c>
      <c r="G188" s="86">
        <v>600000</v>
      </c>
      <c r="H188" s="46">
        <v>600000</v>
      </c>
      <c r="I188" s="47">
        <v>600000</v>
      </c>
      <c r="J188" s="47">
        <v>600000</v>
      </c>
      <c r="K188" s="47">
        <v>600000</v>
      </c>
      <c r="L188" s="47">
        <v>600000</v>
      </c>
      <c r="M188" s="47">
        <v>600000</v>
      </c>
    </row>
    <row r="189" spans="1:13" hidden="1" x14ac:dyDescent="0.25">
      <c r="A189" s="13" t="s">
        <v>165</v>
      </c>
      <c r="B189" s="63"/>
      <c r="C189" s="57"/>
      <c r="D189" s="58"/>
      <c r="E189" s="57"/>
      <c r="F189" s="57"/>
      <c r="G189" s="59"/>
      <c r="H189" s="42"/>
      <c r="I189" s="29"/>
      <c r="J189" s="29"/>
      <c r="K189" s="29"/>
      <c r="L189" s="29"/>
      <c r="M189" s="29"/>
    </row>
    <row r="190" spans="1:13" ht="15.75" thickBot="1" x14ac:dyDescent="0.3">
      <c r="A190" s="13" t="s">
        <v>165</v>
      </c>
      <c r="B190" s="72" t="s">
        <v>107</v>
      </c>
      <c r="C190" s="73">
        <f t="shared" ref="C190:M190" si="54">SUM(C186:C189)</f>
        <v>7232887.5799999982</v>
      </c>
      <c r="D190" s="73">
        <f t="shared" si="54"/>
        <v>3745259.4899999984</v>
      </c>
      <c r="E190" s="73">
        <f t="shared" si="54"/>
        <v>3914221.339999998</v>
      </c>
      <c r="F190" s="73">
        <f t="shared" si="54"/>
        <v>4033874.1700000018</v>
      </c>
      <c r="G190" s="74">
        <f t="shared" si="54"/>
        <v>4260349.66</v>
      </c>
      <c r="H190" s="50">
        <f t="shared" si="54"/>
        <v>4434159.879999999</v>
      </c>
      <c r="I190" s="51">
        <f t="shared" si="54"/>
        <v>4608697.3200000022</v>
      </c>
      <c r="J190" s="51">
        <f t="shared" si="54"/>
        <v>4738907.3700000029</v>
      </c>
      <c r="K190" s="51">
        <f t="shared" si="54"/>
        <v>4975131.1899999995</v>
      </c>
      <c r="L190" s="51">
        <f t="shared" si="54"/>
        <v>5167439.1199999992</v>
      </c>
      <c r="M190" s="51">
        <f t="shared" si="54"/>
        <v>5357483.9700000007</v>
      </c>
    </row>
    <row r="191" spans="1:13" ht="16.5" thickTop="1" thickBot="1" x14ac:dyDescent="0.3">
      <c r="A191" s="13" t="s">
        <v>168</v>
      </c>
      <c r="B191" s="38"/>
      <c r="C191" s="39"/>
      <c r="D191" s="39"/>
      <c r="E191" s="39"/>
      <c r="F191" s="39"/>
      <c r="G191" s="39"/>
      <c r="H191" s="35"/>
      <c r="I191" s="35"/>
      <c r="J191" s="35"/>
      <c r="K191" s="35"/>
      <c r="L191" s="35"/>
      <c r="M191" s="35"/>
    </row>
    <row r="192" spans="1:13" ht="26.25" thickTop="1" x14ac:dyDescent="0.25">
      <c r="A192" s="13" t="s">
        <v>167</v>
      </c>
      <c r="B192" s="87" t="s">
        <v>265</v>
      </c>
      <c r="C192" s="88" t="str">
        <f>LEFT(xlvar.NXTBUD.DESCRLONG,7)&amp;" Original"</f>
        <v>2021/22 Original</v>
      </c>
      <c r="D192" s="88" t="str">
        <f>LEFT(xlvar.NXTBUD.DESCRLONG,7)</f>
        <v>2021/22</v>
      </c>
      <c r="E192" s="88" t="str">
        <f t="shared" ref="E192:M192" si="55">LEFT(D192,4)+1&amp;"/"&amp;RIGHT(D192,2)+1</f>
        <v>2022/23</v>
      </c>
      <c r="F192" s="88" t="str">
        <f t="shared" si="55"/>
        <v>2023/24</v>
      </c>
      <c r="G192" s="89" t="str">
        <f t="shared" si="55"/>
        <v>2024/25</v>
      </c>
      <c r="H192" s="48" t="str">
        <f t="shared" si="55"/>
        <v>2025/26</v>
      </c>
      <c r="I192" s="49" t="str">
        <f t="shared" si="55"/>
        <v>2026/27</v>
      </c>
      <c r="J192" s="49" t="str">
        <f t="shared" si="55"/>
        <v>2027/28</v>
      </c>
      <c r="K192" s="49" t="str">
        <f t="shared" si="55"/>
        <v>2028/29</v>
      </c>
      <c r="L192" s="49" t="str">
        <f t="shared" si="55"/>
        <v>2029/30</v>
      </c>
      <c r="M192" s="49" t="str">
        <f t="shared" si="55"/>
        <v>2030/31</v>
      </c>
    </row>
    <row r="193" spans="1:13" x14ac:dyDescent="0.25">
      <c r="A193" s="13" t="s">
        <v>207</v>
      </c>
      <c r="B193" s="90" t="s">
        <v>137</v>
      </c>
      <c r="C193" s="91"/>
      <c r="D193" s="92"/>
      <c r="E193" s="91"/>
      <c r="F193" s="91"/>
      <c r="G193" s="93"/>
      <c r="H193" s="42"/>
      <c r="I193" s="29"/>
      <c r="J193" s="29"/>
      <c r="K193" s="29"/>
      <c r="L193" s="29"/>
      <c r="M193" s="29"/>
    </row>
    <row r="194" spans="1:13" x14ac:dyDescent="0.25">
      <c r="A194" s="13" t="s">
        <v>373</v>
      </c>
      <c r="B194" s="85" t="s">
        <v>153</v>
      </c>
      <c r="C194" s="81">
        <v>1801307</v>
      </c>
      <c r="D194" s="82">
        <v>1851307</v>
      </c>
      <c r="E194" s="81">
        <v>1851307</v>
      </c>
      <c r="F194" s="81">
        <v>1851307</v>
      </c>
      <c r="G194" s="86">
        <v>1851307</v>
      </c>
      <c r="H194" s="46">
        <v>1851307</v>
      </c>
      <c r="I194" s="47">
        <v>1851307</v>
      </c>
      <c r="J194" s="47">
        <v>1851307</v>
      </c>
      <c r="K194" s="47">
        <v>1851307</v>
      </c>
      <c r="L194" s="47">
        <v>1851307</v>
      </c>
      <c r="M194" s="47">
        <v>1851307</v>
      </c>
    </row>
    <row r="195" spans="1:13" hidden="1" x14ac:dyDescent="0.25">
      <c r="A195" s="13" t="s">
        <v>168</v>
      </c>
      <c r="B195" s="63"/>
      <c r="C195" s="57"/>
      <c r="D195" s="58"/>
      <c r="E195" s="57"/>
      <c r="F195" s="57"/>
      <c r="G195" s="59"/>
      <c r="H195" s="42"/>
      <c r="I195" s="29"/>
      <c r="J195" s="29"/>
      <c r="K195" s="29"/>
      <c r="L195" s="29"/>
      <c r="M195" s="29"/>
    </row>
    <row r="196" spans="1:13" x14ac:dyDescent="0.25">
      <c r="A196" s="13" t="s">
        <v>170</v>
      </c>
      <c r="B196" s="64" t="str">
        <f t="shared" ref="B196" si="56">"Total "&amp;B193</f>
        <v>Total Non Cash</v>
      </c>
      <c r="C196" s="65">
        <f t="shared" ref="C196:M196" si="57">SUM(C193:C195)</f>
        <v>1801307</v>
      </c>
      <c r="D196" s="66">
        <f t="shared" si="57"/>
        <v>1851307</v>
      </c>
      <c r="E196" s="65">
        <f t="shared" si="57"/>
        <v>1851307</v>
      </c>
      <c r="F196" s="65">
        <f t="shared" si="57"/>
        <v>1851307</v>
      </c>
      <c r="G196" s="67">
        <f t="shared" si="57"/>
        <v>1851307</v>
      </c>
      <c r="H196" s="43">
        <f t="shared" si="57"/>
        <v>1851307</v>
      </c>
      <c r="I196" s="31">
        <f t="shared" si="57"/>
        <v>1851307</v>
      </c>
      <c r="J196" s="31">
        <f t="shared" si="57"/>
        <v>1851307</v>
      </c>
      <c r="K196" s="31">
        <f t="shared" si="57"/>
        <v>1851307</v>
      </c>
      <c r="L196" s="31">
        <f t="shared" si="57"/>
        <v>1851307</v>
      </c>
      <c r="M196" s="31">
        <f t="shared" si="57"/>
        <v>1851307</v>
      </c>
    </row>
    <row r="197" spans="1:13" x14ac:dyDescent="0.25">
      <c r="A197" s="13" t="s">
        <v>171</v>
      </c>
      <c r="B197" s="75" t="s">
        <v>75</v>
      </c>
      <c r="C197" s="61"/>
      <c r="D197" s="76"/>
      <c r="E197" s="61"/>
      <c r="F197" s="61"/>
      <c r="G197" s="62"/>
      <c r="H197" s="41"/>
      <c r="I197" s="30"/>
      <c r="J197" s="30"/>
      <c r="K197" s="30"/>
      <c r="L197" s="30"/>
      <c r="M197" s="30"/>
    </row>
    <row r="198" spans="1:13" x14ac:dyDescent="0.25">
      <c r="A198" s="13" t="s">
        <v>374</v>
      </c>
      <c r="B198" s="85" t="s">
        <v>140</v>
      </c>
      <c r="C198" s="81">
        <v>-18369118</v>
      </c>
      <c r="D198" s="82">
        <v>-12615000</v>
      </c>
      <c r="E198" s="81">
        <v>-13555000</v>
      </c>
      <c r="F198" s="81">
        <v>-9055000</v>
      </c>
      <c r="G198" s="86">
        <v>-2955000</v>
      </c>
      <c r="H198" s="46">
        <v>-3805000</v>
      </c>
      <c r="I198" s="47">
        <v>-4805000</v>
      </c>
      <c r="J198" s="47">
        <v>-5205000</v>
      </c>
      <c r="K198" s="47">
        <v>-11655000</v>
      </c>
      <c r="L198" s="47">
        <v>-5405000</v>
      </c>
      <c r="M198" s="47">
        <v>-3805000</v>
      </c>
    </row>
    <row r="199" spans="1:13" x14ac:dyDescent="0.25">
      <c r="A199" s="13" t="s">
        <v>165</v>
      </c>
      <c r="B199" s="63" t="s">
        <v>142</v>
      </c>
      <c r="C199" s="57">
        <v>0</v>
      </c>
      <c r="D199" s="58">
        <v>0</v>
      </c>
      <c r="E199" s="57">
        <v>0</v>
      </c>
      <c r="F199" s="57">
        <v>0</v>
      </c>
      <c r="G199" s="59">
        <v>0</v>
      </c>
      <c r="H199" s="42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</row>
    <row r="200" spans="1:13" hidden="1" x14ac:dyDescent="0.25">
      <c r="A200" s="13" t="s">
        <v>165</v>
      </c>
      <c r="B200" s="63"/>
      <c r="C200" s="57"/>
      <c r="D200" s="58"/>
      <c r="E200" s="57"/>
      <c r="F200" s="57"/>
      <c r="G200" s="59"/>
      <c r="H200" s="42"/>
      <c r="I200" s="29"/>
      <c r="J200" s="29"/>
      <c r="K200" s="29"/>
      <c r="L200" s="29"/>
      <c r="M200" s="29"/>
    </row>
    <row r="201" spans="1:13" x14ac:dyDescent="0.25">
      <c r="A201" s="13" t="s">
        <v>170</v>
      </c>
      <c r="B201" s="64" t="str">
        <f>"Total "&amp;B197</f>
        <v>Total Investing Fund Flows</v>
      </c>
      <c r="C201" s="65">
        <f t="shared" ref="C201:M201" si="58">SUM(C198:C200)</f>
        <v>-18369118</v>
      </c>
      <c r="D201" s="66">
        <f t="shared" si="58"/>
        <v>-12615000</v>
      </c>
      <c r="E201" s="65">
        <f t="shared" si="58"/>
        <v>-13555000</v>
      </c>
      <c r="F201" s="65">
        <f t="shared" si="58"/>
        <v>-9055000</v>
      </c>
      <c r="G201" s="67">
        <f t="shared" si="58"/>
        <v>-2955000</v>
      </c>
      <c r="H201" s="43">
        <f t="shared" si="58"/>
        <v>-3805000</v>
      </c>
      <c r="I201" s="31">
        <f t="shared" si="58"/>
        <v>-4805000</v>
      </c>
      <c r="J201" s="31">
        <f t="shared" si="58"/>
        <v>-5205000</v>
      </c>
      <c r="K201" s="31">
        <f t="shared" si="58"/>
        <v>-11655000</v>
      </c>
      <c r="L201" s="31">
        <f t="shared" si="58"/>
        <v>-5405000</v>
      </c>
      <c r="M201" s="31">
        <f t="shared" si="58"/>
        <v>-3805000</v>
      </c>
    </row>
    <row r="202" spans="1:13" x14ac:dyDescent="0.25">
      <c r="A202" s="13" t="s">
        <v>167</v>
      </c>
      <c r="B202" s="75" t="s">
        <v>77</v>
      </c>
      <c r="C202" s="61"/>
      <c r="D202" s="76"/>
      <c r="E202" s="61"/>
      <c r="F202" s="61"/>
      <c r="G202" s="62"/>
      <c r="H202" s="41"/>
      <c r="I202" s="30"/>
      <c r="J202" s="30"/>
      <c r="K202" s="30"/>
      <c r="L202" s="30"/>
      <c r="M202" s="30"/>
    </row>
    <row r="203" spans="1:13" x14ac:dyDescent="0.25">
      <c r="A203" s="13" t="s">
        <v>375</v>
      </c>
      <c r="B203" s="85" t="s">
        <v>157</v>
      </c>
      <c r="C203" s="81">
        <v>-486159</v>
      </c>
      <c r="D203" s="82">
        <v>-300222</v>
      </c>
      <c r="E203" s="81">
        <v>-214412</v>
      </c>
      <c r="F203" s="81">
        <v>-229957</v>
      </c>
      <c r="G203" s="86">
        <v>-193044</v>
      </c>
      <c r="H203" s="46">
        <v>-39667</v>
      </c>
      <c r="I203" s="47">
        <v>-45059</v>
      </c>
      <c r="J203" s="47">
        <v>-50613</v>
      </c>
      <c r="K203" s="47">
        <v>-57061</v>
      </c>
      <c r="L203" s="47">
        <v>-63742</v>
      </c>
      <c r="M203" s="47">
        <v>-62321</v>
      </c>
    </row>
    <row r="204" spans="1:13" hidden="1" x14ac:dyDescent="0.25">
      <c r="A204" s="13" t="s">
        <v>169</v>
      </c>
      <c r="B204" s="63"/>
      <c r="C204" s="57"/>
      <c r="D204" s="58"/>
      <c r="E204" s="57"/>
      <c r="F204" s="57"/>
      <c r="G204" s="59"/>
      <c r="H204" s="42"/>
      <c r="I204" s="29"/>
      <c r="J204" s="29"/>
      <c r="K204" s="29"/>
      <c r="L204" s="29"/>
      <c r="M204" s="29"/>
    </row>
    <row r="205" spans="1:13" ht="15.75" thickBot="1" x14ac:dyDescent="0.3">
      <c r="A205" s="13" t="s">
        <v>165</v>
      </c>
      <c r="B205" s="68" t="str">
        <f>"Total "&amp;B202</f>
        <v>Total Financing Fund Flows</v>
      </c>
      <c r="C205" s="69">
        <f t="shared" ref="C205:M205" si="59">SUM(C203:C204)</f>
        <v>-486159</v>
      </c>
      <c r="D205" s="70">
        <f t="shared" si="59"/>
        <v>-300222</v>
      </c>
      <c r="E205" s="69">
        <f t="shared" si="59"/>
        <v>-214412</v>
      </c>
      <c r="F205" s="69">
        <f t="shared" si="59"/>
        <v>-229957</v>
      </c>
      <c r="G205" s="71">
        <f t="shared" si="59"/>
        <v>-193044</v>
      </c>
      <c r="H205" s="43">
        <f t="shared" si="59"/>
        <v>-39667</v>
      </c>
      <c r="I205" s="31">
        <f t="shared" si="59"/>
        <v>-45059</v>
      </c>
      <c r="J205" s="31">
        <f t="shared" si="59"/>
        <v>-50613</v>
      </c>
      <c r="K205" s="31">
        <f t="shared" si="59"/>
        <v>-57061</v>
      </c>
      <c r="L205" s="31">
        <f t="shared" si="59"/>
        <v>-63742</v>
      </c>
      <c r="M205" s="31">
        <f t="shared" si="59"/>
        <v>-62321</v>
      </c>
    </row>
    <row r="206" spans="1:13" ht="15.75" thickTop="1" x14ac:dyDescent="0.25">
      <c r="A206" s="13" t="s">
        <v>170</v>
      </c>
      <c r="B206" s="94" t="s">
        <v>108</v>
      </c>
      <c r="C206" s="95">
        <f t="shared" ref="C206:M206" si="60">C190+C196+C201+C205</f>
        <v>-9821082.4200000018</v>
      </c>
      <c r="D206" s="95">
        <f t="shared" si="60"/>
        <v>-7318655.5100000016</v>
      </c>
      <c r="E206" s="95">
        <f t="shared" si="60"/>
        <v>-8003883.660000002</v>
      </c>
      <c r="F206" s="95">
        <f t="shared" si="60"/>
        <v>-3399775.8299999982</v>
      </c>
      <c r="G206" s="96">
        <f t="shared" si="60"/>
        <v>2963612.66</v>
      </c>
      <c r="H206" s="50">
        <f t="shared" si="60"/>
        <v>2440799.879999999</v>
      </c>
      <c r="I206" s="51">
        <f t="shared" si="60"/>
        <v>1609945.3200000022</v>
      </c>
      <c r="J206" s="51">
        <f t="shared" si="60"/>
        <v>1334601.3700000029</v>
      </c>
      <c r="K206" s="51">
        <f t="shared" si="60"/>
        <v>-4885622.8100000005</v>
      </c>
      <c r="L206" s="51">
        <f t="shared" si="60"/>
        <v>1550004.1199999992</v>
      </c>
      <c r="M206" s="51">
        <f t="shared" si="60"/>
        <v>3341469.9700000007</v>
      </c>
    </row>
    <row r="207" spans="1:13" x14ac:dyDescent="0.25">
      <c r="A207" s="13" t="s">
        <v>167</v>
      </c>
      <c r="B207" s="97" t="s">
        <v>78</v>
      </c>
      <c r="C207" s="98"/>
      <c r="D207" s="99"/>
      <c r="E207" s="98"/>
      <c r="F207" s="98"/>
      <c r="G207" s="100"/>
      <c r="H207" s="41"/>
      <c r="I207" s="30"/>
      <c r="J207" s="30"/>
      <c r="K207" s="30"/>
      <c r="L207" s="30"/>
      <c r="M207" s="30"/>
    </row>
    <row r="208" spans="1:13" x14ac:dyDescent="0.25">
      <c r="A208" s="13" t="s">
        <v>376</v>
      </c>
      <c r="B208" s="85" t="s">
        <v>160</v>
      </c>
      <c r="C208" s="81">
        <v>-500000.04</v>
      </c>
      <c r="D208" s="82">
        <v>-500000.04</v>
      </c>
      <c r="E208" s="81">
        <v>-500000</v>
      </c>
      <c r="F208" s="81">
        <v>-500000</v>
      </c>
      <c r="G208" s="86">
        <v>-500000</v>
      </c>
      <c r="H208" s="46">
        <v>-500000</v>
      </c>
      <c r="I208" s="47">
        <v>-500000</v>
      </c>
      <c r="J208" s="47">
        <v>-500000</v>
      </c>
      <c r="K208" s="47">
        <v>-500000</v>
      </c>
      <c r="L208" s="47">
        <v>-500000</v>
      </c>
      <c r="M208" s="47">
        <v>-500000</v>
      </c>
    </row>
    <row r="209" spans="1:13" x14ac:dyDescent="0.25">
      <c r="A209" s="13" t="s">
        <v>377</v>
      </c>
      <c r="B209" s="85" t="s">
        <v>163</v>
      </c>
      <c r="C209" s="81">
        <v>2178686.88</v>
      </c>
      <c r="D209" s="82">
        <v>1748641.92</v>
      </c>
      <c r="E209" s="81">
        <v>383642</v>
      </c>
      <c r="F209" s="81">
        <v>148642</v>
      </c>
      <c r="G209" s="86">
        <v>148642</v>
      </c>
      <c r="H209" s="46">
        <v>148642</v>
      </c>
      <c r="I209" s="47">
        <v>148642</v>
      </c>
      <c r="J209" s="47">
        <v>348642</v>
      </c>
      <c r="K209" s="47">
        <v>148642</v>
      </c>
      <c r="L209" s="47">
        <v>148642</v>
      </c>
      <c r="M209" s="47">
        <v>148642</v>
      </c>
    </row>
    <row r="210" spans="1:13" x14ac:dyDescent="0.25">
      <c r="A210" s="13" t="s">
        <v>378</v>
      </c>
      <c r="B210" s="85" t="s">
        <v>164</v>
      </c>
      <c r="C210" s="81">
        <v>7185063.8399999999</v>
      </c>
      <c r="D210" s="82">
        <v>2527479</v>
      </c>
      <c r="E210" s="81">
        <v>2115000</v>
      </c>
      <c r="F210" s="81">
        <v>250000</v>
      </c>
      <c r="G210" s="86">
        <v>0</v>
      </c>
      <c r="H210" s="46">
        <v>0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</row>
    <row r="211" spans="1:13" hidden="1" x14ac:dyDescent="0.25">
      <c r="A211" s="13" t="s">
        <v>169</v>
      </c>
      <c r="B211" s="63"/>
      <c r="C211" s="57"/>
      <c r="D211" s="58"/>
      <c r="E211" s="57"/>
      <c r="F211" s="57"/>
      <c r="G211" s="59"/>
      <c r="H211" s="42"/>
      <c r="I211" s="29"/>
      <c r="J211" s="29"/>
      <c r="K211" s="29"/>
      <c r="L211" s="29"/>
      <c r="M211" s="29"/>
    </row>
    <row r="212" spans="1:13" ht="15.75" thickBot="1" x14ac:dyDescent="0.3">
      <c r="A212" s="13" t="s">
        <v>165</v>
      </c>
      <c r="B212" s="68" t="str">
        <f>"Total "&amp;B207</f>
        <v>Total Reserve Movements</v>
      </c>
      <c r="C212" s="69">
        <f t="shared" ref="C212:M212" si="61">SUM(C208:C211)</f>
        <v>8863750.6799999997</v>
      </c>
      <c r="D212" s="70">
        <f t="shared" si="61"/>
        <v>3776120.88</v>
      </c>
      <c r="E212" s="69">
        <f t="shared" si="61"/>
        <v>1998642</v>
      </c>
      <c r="F212" s="69">
        <f t="shared" si="61"/>
        <v>-101358</v>
      </c>
      <c r="G212" s="71">
        <f t="shared" si="61"/>
        <v>-351358</v>
      </c>
      <c r="H212" s="43">
        <f t="shared" si="61"/>
        <v>-351358</v>
      </c>
      <c r="I212" s="31">
        <f t="shared" si="61"/>
        <v>-351358</v>
      </c>
      <c r="J212" s="31">
        <f t="shared" si="61"/>
        <v>-151358</v>
      </c>
      <c r="K212" s="31">
        <f t="shared" si="61"/>
        <v>-351358</v>
      </c>
      <c r="L212" s="31">
        <f t="shared" si="61"/>
        <v>-351358</v>
      </c>
      <c r="M212" s="31">
        <f t="shared" si="61"/>
        <v>-351358</v>
      </c>
    </row>
    <row r="213" spans="1:13" ht="16.5" thickTop="1" thickBot="1" x14ac:dyDescent="0.3">
      <c r="A213" s="13" t="s">
        <v>165</v>
      </c>
      <c r="B213" s="72" t="s">
        <v>109</v>
      </c>
      <c r="C213" s="73">
        <f t="shared" ref="C213:M213" si="62">C206+C212</f>
        <v>-957331.74000000209</v>
      </c>
      <c r="D213" s="73">
        <f t="shared" si="62"/>
        <v>-3542534.6300000018</v>
      </c>
      <c r="E213" s="73">
        <f t="shared" si="62"/>
        <v>-6005241.660000002</v>
      </c>
      <c r="F213" s="73">
        <f t="shared" si="62"/>
        <v>-3501133.8299999982</v>
      </c>
      <c r="G213" s="74">
        <f t="shared" si="62"/>
        <v>2612254.66</v>
      </c>
      <c r="H213" s="50">
        <f t="shared" si="62"/>
        <v>2089441.879999999</v>
      </c>
      <c r="I213" s="51">
        <f t="shared" si="62"/>
        <v>1258587.3200000022</v>
      </c>
      <c r="J213" s="51">
        <f t="shared" si="62"/>
        <v>1183243.3700000029</v>
      </c>
      <c r="K213" s="51">
        <f t="shared" si="62"/>
        <v>-5236980.8100000005</v>
      </c>
      <c r="L213" s="51">
        <f t="shared" si="62"/>
        <v>1198646.1199999992</v>
      </c>
      <c r="M213" s="51">
        <f t="shared" si="62"/>
        <v>2990111.9700000007</v>
      </c>
    </row>
    <row r="214" spans="1:13" ht="15.75" thickTop="1" x14ac:dyDescent="0.25">
      <c r="A214" s="13" t="s">
        <v>172</v>
      </c>
      <c r="B214" s="38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</row>
    <row r="215" spans="1:13" x14ac:dyDescent="0.25">
      <c r="A215" s="13" t="s">
        <v>80</v>
      </c>
      <c r="B215" s="77" t="s">
        <v>250</v>
      </c>
      <c r="C215" s="78">
        <f>+'Gen Unrestricted'!B10+'Initial Bud 040221'!C213</f>
        <v>16191668.259999998</v>
      </c>
      <c r="D215" s="78">
        <f t="shared" ref="D215" si="63">+C215+D213</f>
        <v>12649133.629999995</v>
      </c>
      <c r="E215" s="78">
        <f t="shared" ref="E215" si="64">+D215+E213</f>
        <v>6643891.9699999932</v>
      </c>
      <c r="F215" s="78">
        <f t="shared" ref="F215" si="65">+E215+F213</f>
        <v>3142758.139999995</v>
      </c>
      <c r="G215" s="78">
        <f t="shared" ref="G215" si="66">+F215+G213</f>
        <v>5755012.7999999952</v>
      </c>
      <c r="H215" s="52"/>
      <c r="I215" s="52"/>
      <c r="J215" s="52"/>
      <c r="K215" s="52"/>
      <c r="L215" s="52"/>
      <c r="M215" s="52"/>
    </row>
    <row r="216" spans="1:13" x14ac:dyDescent="0.25">
      <c r="A216" s="13" t="s">
        <v>79</v>
      </c>
    </row>
    <row r="217" spans="1:13" x14ac:dyDescent="0.25">
      <c r="A217" s="13" t="s">
        <v>61</v>
      </c>
    </row>
    <row r="218" spans="1:13" x14ac:dyDescent="0.25">
      <c r="A218" s="13" t="s">
        <v>43</v>
      </c>
      <c r="C218" s="26"/>
      <c r="D218" s="26"/>
    </row>
    <row r="219" spans="1:13" ht="15.75" thickBot="1" x14ac:dyDescent="0.3">
      <c r="A219" s="13" t="s">
        <v>61</v>
      </c>
      <c r="B219" s="1" t="s">
        <v>110</v>
      </c>
    </row>
    <row r="220" spans="1:13" ht="26.25" thickTop="1" x14ac:dyDescent="0.25">
      <c r="A220" s="13" t="s">
        <v>45</v>
      </c>
      <c r="B220" s="53" t="s">
        <v>254</v>
      </c>
      <c r="C220" s="54" t="str">
        <f>LEFT(xlvar.NXTBUD.DESCRLONG,7)&amp;" Original"</f>
        <v>2021/22 Original</v>
      </c>
      <c r="D220" s="54" t="str">
        <f>LEFT(xlvar.NXTBUD.DESCRLONG,7)</f>
        <v>2021/22</v>
      </c>
      <c r="E220" s="54" t="str">
        <f t="shared" ref="E220:M220" si="67">LEFT(D220,4)+1&amp;"/"&amp;RIGHT(D220,2)+1</f>
        <v>2022/23</v>
      </c>
      <c r="F220" s="54" t="str">
        <f t="shared" si="67"/>
        <v>2023/24</v>
      </c>
      <c r="G220" s="55" t="str">
        <f t="shared" si="67"/>
        <v>2024/25</v>
      </c>
      <c r="H220" s="48" t="str">
        <f t="shared" si="67"/>
        <v>2025/26</v>
      </c>
      <c r="I220" s="49" t="str">
        <f t="shared" si="67"/>
        <v>2026/27</v>
      </c>
      <c r="J220" s="49" t="str">
        <f t="shared" si="67"/>
        <v>2027/28</v>
      </c>
      <c r="K220" s="49" t="str">
        <f t="shared" si="67"/>
        <v>2028/29</v>
      </c>
      <c r="L220" s="49" t="str">
        <f t="shared" si="67"/>
        <v>2029/30</v>
      </c>
      <c r="M220" s="49" t="str">
        <f t="shared" si="67"/>
        <v>2030/31</v>
      </c>
    </row>
    <row r="221" spans="1:13" x14ac:dyDescent="0.25">
      <c r="A221" s="13" t="s">
        <v>206</v>
      </c>
      <c r="B221" s="56" t="s">
        <v>134</v>
      </c>
      <c r="C221" s="57"/>
      <c r="D221" s="58"/>
      <c r="E221" s="57"/>
      <c r="F221" s="57"/>
      <c r="G221" s="59"/>
      <c r="H221" s="40"/>
      <c r="I221" s="28"/>
      <c r="J221" s="28"/>
      <c r="K221" s="28"/>
      <c r="L221" s="28"/>
      <c r="M221" s="28"/>
    </row>
    <row r="222" spans="1:13" x14ac:dyDescent="0.25">
      <c r="A222" s="13" t="s">
        <v>379</v>
      </c>
      <c r="B222" s="80" t="s">
        <v>144</v>
      </c>
      <c r="C222" s="81">
        <v>37179373.530000001</v>
      </c>
      <c r="D222" s="82">
        <v>38187689.890000001</v>
      </c>
      <c r="E222" s="83">
        <v>39599270.659999996</v>
      </c>
      <c r="F222" s="83">
        <v>41063483.780000001</v>
      </c>
      <c r="G222" s="84">
        <v>42582307.829999998</v>
      </c>
      <c r="H222" s="44">
        <v>44129743.890000001</v>
      </c>
      <c r="I222" s="45">
        <v>45734152.340000004</v>
      </c>
      <c r="J222" s="45">
        <v>47397656.210000001</v>
      </c>
      <c r="K222" s="45">
        <v>49122458.509999998</v>
      </c>
      <c r="L222" s="45">
        <v>50910845.280000001</v>
      </c>
      <c r="M222" s="45">
        <v>52765188.770000003</v>
      </c>
    </row>
    <row r="223" spans="1:13" x14ac:dyDescent="0.25">
      <c r="A223" s="13" t="s">
        <v>380</v>
      </c>
      <c r="B223" s="80" t="s">
        <v>145</v>
      </c>
      <c r="C223" s="81">
        <v>15274573.699999999</v>
      </c>
      <c r="D223" s="82">
        <v>15924530.199999999</v>
      </c>
      <c r="E223" s="83">
        <v>16542916.85</v>
      </c>
      <c r="F223" s="83">
        <v>17081810.41</v>
      </c>
      <c r="G223" s="84">
        <v>17741958.690000001</v>
      </c>
      <c r="H223" s="44">
        <v>18324137.23</v>
      </c>
      <c r="I223" s="45">
        <v>19029149.949999999</v>
      </c>
      <c r="J223" s="45">
        <v>19657830.57</v>
      </c>
      <c r="K223" s="45">
        <v>20411043.48</v>
      </c>
      <c r="L223" s="45">
        <v>21089685.079999998</v>
      </c>
      <c r="M223" s="45">
        <v>21894684.710000001</v>
      </c>
    </row>
    <row r="224" spans="1:13" x14ac:dyDescent="0.25">
      <c r="A224" s="13" t="s">
        <v>381</v>
      </c>
      <c r="B224" s="80" t="s">
        <v>146</v>
      </c>
      <c r="C224" s="81">
        <v>1279155</v>
      </c>
      <c r="D224" s="82">
        <v>957717</v>
      </c>
      <c r="E224" s="83">
        <v>956506</v>
      </c>
      <c r="F224" s="83">
        <v>955270</v>
      </c>
      <c r="G224" s="84">
        <v>954009</v>
      </c>
      <c r="H224" s="44">
        <v>952723</v>
      </c>
      <c r="I224" s="45">
        <v>951411</v>
      </c>
      <c r="J224" s="45">
        <v>950253</v>
      </c>
      <c r="K224" s="45">
        <v>948707</v>
      </c>
      <c r="L224" s="45">
        <v>947315</v>
      </c>
      <c r="M224" s="45">
        <v>945894</v>
      </c>
    </row>
    <row r="225" spans="1:13" x14ac:dyDescent="0.25">
      <c r="A225" s="13" t="s">
        <v>382</v>
      </c>
      <c r="B225" s="80" t="s">
        <v>147</v>
      </c>
      <c r="C225" s="81">
        <v>1564149.71</v>
      </c>
      <c r="D225" s="82">
        <v>1492925.41</v>
      </c>
      <c r="E225" s="83">
        <v>1552166.14</v>
      </c>
      <c r="F225" s="83">
        <v>1603536.08</v>
      </c>
      <c r="G225" s="84">
        <v>1667120.26</v>
      </c>
      <c r="H225" s="44">
        <v>1723003.88</v>
      </c>
      <c r="I225" s="45">
        <v>1791278.43</v>
      </c>
      <c r="J225" s="45">
        <v>1852038.87</v>
      </c>
      <c r="K225" s="45">
        <v>1925381.73</v>
      </c>
      <c r="L225" s="45">
        <v>1991408.97</v>
      </c>
      <c r="M225" s="45">
        <v>2070229.73</v>
      </c>
    </row>
    <row r="226" spans="1:13" x14ac:dyDescent="0.25">
      <c r="A226" s="13" t="s">
        <v>383</v>
      </c>
      <c r="B226" s="80" t="s">
        <v>148</v>
      </c>
      <c r="C226" s="81">
        <v>15897122.52</v>
      </c>
      <c r="D226" s="82">
        <v>12014231.140000001</v>
      </c>
      <c r="E226" s="83">
        <v>11738965.699999999</v>
      </c>
      <c r="F226" s="83">
        <v>11857137.720000001</v>
      </c>
      <c r="G226" s="84">
        <v>12067173.279999999</v>
      </c>
      <c r="H226" s="44">
        <v>12176674.77</v>
      </c>
      <c r="I226" s="45">
        <v>12370048.93</v>
      </c>
      <c r="J226" s="45">
        <v>12570964.75</v>
      </c>
      <c r="K226" s="45">
        <v>12775590.039999999</v>
      </c>
      <c r="L226" s="45">
        <v>12986098.029999999</v>
      </c>
      <c r="M226" s="45">
        <v>13201667.439999999</v>
      </c>
    </row>
    <row r="227" spans="1:13" x14ac:dyDescent="0.25">
      <c r="A227" s="13" t="s">
        <v>384</v>
      </c>
      <c r="B227" s="80" t="s">
        <v>149</v>
      </c>
      <c r="C227" s="81">
        <v>19782072.399999999</v>
      </c>
      <c r="D227" s="82">
        <v>19665997.350000001</v>
      </c>
      <c r="E227" s="83">
        <v>20014196.98</v>
      </c>
      <c r="F227" s="83">
        <v>20672066.710000001</v>
      </c>
      <c r="G227" s="84">
        <v>21373499.100000001</v>
      </c>
      <c r="H227" s="44">
        <v>22087318.879999999</v>
      </c>
      <c r="I227" s="45">
        <v>22850379.710000001</v>
      </c>
      <c r="J227" s="45">
        <v>23615565.5</v>
      </c>
      <c r="K227" s="45">
        <v>24431791.149999999</v>
      </c>
      <c r="L227" s="45">
        <v>25252004</v>
      </c>
      <c r="M227" s="45">
        <v>26125184.57</v>
      </c>
    </row>
    <row r="228" spans="1:13" hidden="1" x14ac:dyDescent="0.25">
      <c r="A228" s="13" t="s">
        <v>61</v>
      </c>
      <c r="B228" s="63"/>
      <c r="C228" s="57"/>
      <c r="D228" s="58"/>
      <c r="E228" s="57"/>
      <c r="F228" s="57"/>
      <c r="G228" s="59"/>
      <c r="H228" s="42"/>
      <c r="I228" s="29"/>
      <c r="J228" s="29"/>
      <c r="K228" s="29"/>
      <c r="L228" s="29"/>
      <c r="M228" s="29"/>
    </row>
    <row r="229" spans="1:13" x14ac:dyDescent="0.25">
      <c r="A229" s="13" t="s">
        <v>45</v>
      </c>
      <c r="B229" s="64" t="s">
        <v>115</v>
      </c>
      <c r="C229" s="65">
        <f>SUM(C221:C228)</f>
        <v>90976446.860000014</v>
      </c>
      <c r="D229" s="66">
        <f t="shared" ref="D229:M229" si="68">SUM(D221:D228)</f>
        <v>88243090.99000001</v>
      </c>
      <c r="E229" s="65">
        <f t="shared" si="68"/>
        <v>90404022.329999998</v>
      </c>
      <c r="F229" s="65">
        <f t="shared" si="68"/>
        <v>93233304.699999988</v>
      </c>
      <c r="G229" s="67">
        <f t="shared" si="68"/>
        <v>96386068.159999996</v>
      </c>
      <c r="H229" s="43">
        <f t="shared" si="68"/>
        <v>99393601.650000006</v>
      </c>
      <c r="I229" s="31">
        <f t="shared" si="68"/>
        <v>102726420.36000001</v>
      </c>
      <c r="J229" s="31">
        <f t="shared" si="68"/>
        <v>106044308.90000001</v>
      </c>
      <c r="K229" s="31">
        <f t="shared" si="68"/>
        <v>109614971.91</v>
      </c>
      <c r="L229" s="31">
        <f t="shared" si="68"/>
        <v>113177356.36</v>
      </c>
      <c r="M229" s="31">
        <f t="shared" si="68"/>
        <v>117002849.22</v>
      </c>
    </row>
    <row r="230" spans="1:13" x14ac:dyDescent="0.25">
      <c r="A230" s="13" t="s">
        <v>206</v>
      </c>
      <c r="B230" s="56" t="s">
        <v>135</v>
      </c>
      <c r="C230" s="57"/>
      <c r="D230" s="58"/>
      <c r="E230" s="57"/>
      <c r="F230" s="57"/>
      <c r="G230" s="59"/>
      <c r="H230" s="42"/>
      <c r="I230" s="29"/>
      <c r="J230" s="29"/>
      <c r="K230" s="29"/>
      <c r="L230" s="29"/>
      <c r="M230" s="29"/>
    </row>
    <row r="231" spans="1:13" x14ac:dyDescent="0.25">
      <c r="A231" s="13" t="s">
        <v>385</v>
      </c>
      <c r="B231" s="85" t="s">
        <v>150</v>
      </c>
      <c r="C231" s="81">
        <v>26719726.370000001</v>
      </c>
      <c r="D231" s="82">
        <v>28236125.91</v>
      </c>
      <c r="E231" s="81">
        <v>29917828.32</v>
      </c>
      <c r="F231" s="81">
        <v>30986857.07</v>
      </c>
      <c r="G231" s="86">
        <v>32125459.690000001</v>
      </c>
      <c r="H231" s="46">
        <v>33270439.809999999</v>
      </c>
      <c r="I231" s="47">
        <v>34455504.07</v>
      </c>
      <c r="J231" s="47">
        <v>35682049.740000002</v>
      </c>
      <c r="K231" s="47">
        <v>36954763.350000001</v>
      </c>
      <c r="L231" s="47">
        <v>38268761.520000003</v>
      </c>
      <c r="M231" s="47">
        <v>39628777.729999997</v>
      </c>
    </row>
    <row r="232" spans="1:13" x14ac:dyDescent="0.25">
      <c r="A232" s="13" t="s">
        <v>386</v>
      </c>
      <c r="B232" s="85" t="s">
        <v>151</v>
      </c>
      <c r="C232" s="81">
        <v>19718545.18</v>
      </c>
      <c r="D232" s="82">
        <v>15642754.16</v>
      </c>
      <c r="E232" s="81">
        <v>15910119.59</v>
      </c>
      <c r="F232" s="81">
        <v>16662637.15</v>
      </c>
      <c r="G232" s="86">
        <v>17207928.300000001</v>
      </c>
      <c r="H232" s="46">
        <v>17411713.199999999</v>
      </c>
      <c r="I232" s="47">
        <v>17978286.620000001</v>
      </c>
      <c r="J232" s="47">
        <v>18694232.289999999</v>
      </c>
      <c r="K232" s="47">
        <v>19309479.100000001</v>
      </c>
      <c r="L232" s="47">
        <v>19542814.120000001</v>
      </c>
      <c r="M232" s="47">
        <v>19995910.530000001</v>
      </c>
    </row>
    <row r="233" spans="1:13" x14ac:dyDescent="0.25">
      <c r="A233" s="13" t="s">
        <v>387</v>
      </c>
      <c r="B233" s="85" t="s">
        <v>152</v>
      </c>
      <c r="C233" s="81">
        <v>1277084</v>
      </c>
      <c r="D233" s="82">
        <v>1419798</v>
      </c>
      <c r="E233" s="81">
        <v>1351970</v>
      </c>
      <c r="F233" s="81">
        <v>1282580</v>
      </c>
      <c r="G233" s="86">
        <v>1193555</v>
      </c>
      <c r="H233" s="46">
        <v>1121738</v>
      </c>
      <c r="I233" s="47">
        <v>1047942</v>
      </c>
      <c r="J233" s="47">
        <v>975218</v>
      </c>
      <c r="K233" s="47">
        <v>894373</v>
      </c>
      <c r="L233" s="47">
        <v>810215</v>
      </c>
      <c r="M233" s="47">
        <v>787587</v>
      </c>
    </row>
    <row r="234" spans="1:13" x14ac:dyDescent="0.25">
      <c r="A234" s="13" t="s">
        <v>269</v>
      </c>
      <c r="B234" s="85" t="s">
        <v>153</v>
      </c>
      <c r="C234" s="81">
        <v>14957876</v>
      </c>
      <c r="D234" s="82">
        <v>15407876</v>
      </c>
      <c r="E234" s="81">
        <v>15407876</v>
      </c>
      <c r="F234" s="81">
        <v>15407876</v>
      </c>
      <c r="G234" s="86">
        <v>15407876</v>
      </c>
      <c r="H234" s="46">
        <v>15407876</v>
      </c>
      <c r="I234" s="47">
        <v>15407876</v>
      </c>
      <c r="J234" s="47">
        <v>15407876</v>
      </c>
      <c r="K234" s="47">
        <v>15407876</v>
      </c>
      <c r="L234" s="47">
        <v>15407876</v>
      </c>
      <c r="M234" s="47">
        <v>15407876</v>
      </c>
    </row>
    <row r="235" spans="1:13" x14ac:dyDescent="0.25">
      <c r="A235" s="13" t="s">
        <v>388</v>
      </c>
      <c r="B235" s="85" t="s">
        <v>154</v>
      </c>
      <c r="C235" s="81">
        <v>6021721.2800000003</v>
      </c>
      <c r="D235" s="82">
        <v>6071017.1100000003</v>
      </c>
      <c r="E235" s="81">
        <v>6246711.6200000001</v>
      </c>
      <c r="F235" s="81">
        <v>6427897.9299999997</v>
      </c>
      <c r="G235" s="86">
        <v>6615534.8700000001</v>
      </c>
      <c r="H235" s="46">
        <v>6807785.9299999997</v>
      </c>
      <c r="I235" s="47">
        <v>7006819.5899999999</v>
      </c>
      <c r="J235" s="47">
        <v>7210809.1299999999</v>
      </c>
      <c r="K235" s="47">
        <v>7421933.4100000001</v>
      </c>
      <c r="L235" s="47">
        <v>7638376.4699999997</v>
      </c>
      <c r="M235" s="47">
        <v>7862327.71</v>
      </c>
    </row>
    <row r="236" spans="1:13" x14ac:dyDescent="0.25">
      <c r="A236" s="13" t="s">
        <v>389</v>
      </c>
      <c r="B236" s="85" t="s">
        <v>155</v>
      </c>
      <c r="C236" s="81">
        <v>18937986.120000001</v>
      </c>
      <c r="D236" s="82">
        <v>19260628.879999999</v>
      </c>
      <c r="E236" s="81">
        <v>19900724.370000001</v>
      </c>
      <c r="F236" s="81">
        <v>20562225.219999999</v>
      </c>
      <c r="G236" s="86">
        <v>21245850.59</v>
      </c>
      <c r="H236" s="46">
        <v>21952344</v>
      </c>
      <c r="I236" s="47">
        <v>22682474.02</v>
      </c>
      <c r="J236" s="47">
        <v>23437035.370000001</v>
      </c>
      <c r="K236" s="47">
        <v>24216849.27</v>
      </c>
      <c r="L236" s="47">
        <v>25022764.93</v>
      </c>
      <c r="M236" s="47">
        <v>25855660.079999998</v>
      </c>
    </row>
    <row r="237" spans="1:13" hidden="1" x14ac:dyDescent="0.25">
      <c r="A237" s="13" t="s">
        <v>69</v>
      </c>
      <c r="B237" s="63"/>
      <c r="C237" s="57"/>
      <c r="D237" s="58"/>
      <c r="E237" s="57"/>
      <c r="F237" s="57"/>
      <c r="G237" s="59"/>
      <c r="H237" s="42"/>
      <c r="I237" s="29"/>
      <c r="J237" s="29"/>
      <c r="K237" s="29"/>
      <c r="L237" s="29"/>
      <c r="M237" s="29"/>
    </row>
    <row r="238" spans="1:13" ht="15.75" thickBot="1" x14ac:dyDescent="0.3">
      <c r="A238" s="13" t="s">
        <v>79</v>
      </c>
      <c r="B238" s="68" t="s">
        <v>116</v>
      </c>
      <c r="C238" s="69">
        <f>SUM(C230:C237)</f>
        <v>87632938.950000003</v>
      </c>
      <c r="D238" s="70">
        <f t="shared" ref="D238:M238" si="69">SUM(D230:D237)</f>
        <v>86038200.060000002</v>
      </c>
      <c r="E238" s="69">
        <f t="shared" si="69"/>
        <v>88735229.900000006</v>
      </c>
      <c r="F238" s="69">
        <f t="shared" si="69"/>
        <v>91330073.370000005</v>
      </c>
      <c r="G238" s="71">
        <f t="shared" si="69"/>
        <v>93796204.450000003</v>
      </c>
      <c r="H238" s="43">
        <f t="shared" si="69"/>
        <v>95971896.939999998</v>
      </c>
      <c r="I238" s="31">
        <f t="shared" si="69"/>
        <v>98578902.299999997</v>
      </c>
      <c r="J238" s="31">
        <f t="shared" si="69"/>
        <v>101407220.53</v>
      </c>
      <c r="K238" s="31">
        <f t="shared" si="69"/>
        <v>104205274.13</v>
      </c>
      <c r="L238" s="31">
        <f t="shared" si="69"/>
        <v>106690808.03999999</v>
      </c>
      <c r="M238" s="31">
        <f t="shared" si="69"/>
        <v>109538139.04999998</v>
      </c>
    </row>
    <row r="239" spans="1:13" ht="15.75" thickTop="1" x14ac:dyDescent="0.25">
      <c r="A239" s="13" t="s">
        <v>45</v>
      </c>
      <c r="B239" s="94" t="s">
        <v>106</v>
      </c>
      <c r="C239" s="95">
        <f t="shared" ref="C239:M239" si="70">C229-C238</f>
        <v>3343507.9100000113</v>
      </c>
      <c r="D239" s="95">
        <f t="shared" si="70"/>
        <v>2204890.9300000072</v>
      </c>
      <c r="E239" s="95">
        <f t="shared" si="70"/>
        <v>1668792.4299999923</v>
      </c>
      <c r="F239" s="95">
        <f t="shared" si="70"/>
        <v>1903231.3299999833</v>
      </c>
      <c r="G239" s="96">
        <f t="shared" si="70"/>
        <v>2589863.7099999934</v>
      </c>
      <c r="H239" s="50">
        <f t="shared" si="70"/>
        <v>3421704.7100000083</v>
      </c>
      <c r="I239" s="51">
        <f t="shared" si="70"/>
        <v>4147518.0600000173</v>
      </c>
      <c r="J239" s="51">
        <f t="shared" si="70"/>
        <v>4637088.3700000048</v>
      </c>
      <c r="K239" s="51">
        <f t="shared" si="70"/>
        <v>5409697.7800000012</v>
      </c>
      <c r="L239" s="51">
        <f t="shared" si="70"/>
        <v>6486548.3200000077</v>
      </c>
      <c r="M239" s="51">
        <f t="shared" si="70"/>
        <v>7464710.1700000167</v>
      </c>
    </row>
    <row r="240" spans="1:13" x14ac:dyDescent="0.25">
      <c r="A240" s="13" t="s">
        <v>206</v>
      </c>
      <c r="B240" s="90" t="s">
        <v>74</v>
      </c>
      <c r="C240" s="91"/>
      <c r="D240" s="92"/>
      <c r="E240" s="91"/>
      <c r="F240" s="91"/>
      <c r="G240" s="93"/>
      <c r="H240" s="42"/>
      <c r="I240" s="29"/>
      <c r="J240" s="29"/>
      <c r="K240" s="29"/>
      <c r="L240" s="29"/>
      <c r="M240" s="29"/>
    </row>
    <row r="241" spans="1:13" x14ac:dyDescent="0.25">
      <c r="A241" s="13" t="s">
        <v>390</v>
      </c>
      <c r="B241" s="85" t="s">
        <v>156</v>
      </c>
      <c r="C241" s="81">
        <v>55218238</v>
      </c>
      <c r="D241" s="82">
        <v>12578165</v>
      </c>
      <c r="E241" s="81">
        <v>4357340</v>
      </c>
      <c r="F241" s="81">
        <v>1861312</v>
      </c>
      <c r="G241" s="86">
        <v>1865428</v>
      </c>
      <c r="H241" s="46">
        <v>1869688</v>
      </c>
      <c r="I241" s="47">
        <v>1874092</v>
      </c>
      <c r="J241" s="47">
        <v>1878652</v>
      </c>
      <c r="K241" s="47">
        <v>1880128</v>
      </c>
      <c r="L241" s="47">
        <v>1884904</v>
      </c>
      <c r="M241" s="47">
        <v>1889836</v>
      </c>
    </row>
    <row r="242" spans="1:13" hidden="1" x14ac:dyDescent="0.25">
      <c r="A242" s="13" t="s">
        <v>43</v>
      </c>
      <c r="B242" s="101"/>
      <c r="C242" s="102"/>
      <c r="D242" s="103"/>
      <c r="E242" s="102"/>
      <c r="F242" s="102"/>
      <c r="G242" s="104"/>
      <c r="H242" s="42"/>
      <c r="I242" s="29"/>
      <c r="J242" s="29"/>
      <c r="K242" s="29"/>
      <c r="L242" s="29"/>
      <c r="M242" s="29"/>
    </row>
    <row r="243" spans="1:13" ht="15.75" thickBot="1" x14ac:dyDescent="0.3">
      <c r="A243" s="13" t="s">
        <v>43</v>
      </c>
      <c r="B243" s="72" t="s">
        <v>107</v>
      </c>
      <c r="C243" s="73">
        <f>SUM(C239:C242)</f>
        <v>58561745.910000011</v>
      </c>
      <c r="D243" s="73">
        <f t="shared" ref="D243:M243" si="71">SUM(D239:D242)</f>
        <v>14783055.930000007</v>
      </c>
      <c r="E243" s="73">
        <f t="shared" si="71"/>
        <v>6026132.4299999923</v>
      </c>
      <c r="F243" s="73">
        <f t="shared" si="71"/>
        <v>3764543.3299999833</v>
      </c>
      <c r="G243" s="74">
        <f t="shared" si="71"/>
        <v>4455291.7099999934</v>
      </c>
      <c r="H243" s="50">
        <f t="shared" si="71"/>
        <v>5291392.7100000083</v>
      </c>
      <c r="I243" s="51">
        <f t="shared" si="71"/>
        <v>6021610.0600000173</v>
      </c>
      <c r="J243" s="51">
        <f t="shared" si="71"/>
        <v>6515740.3700000048</v>
      </c>
      <c r="K243" s="51">
        <f t="shared" si="71"/>
        <v>7289825.7800000012</v>
      </c>
      <c r="L243" s="51">
        <f t="shared" si="71"/>
        <v>8371452.3200000077</v>
      </c>
      <c r="M243" s="51">
        <f t="shared" si="71"/>
        <v>9354546.1700000167</v>
      </c>
    </row>
    <row r="244" spans="1:13" ht="16.5" thickTop="1" thickBot="1" x14ac:dyDescent="0.3">
      <c r="A244" s="13" t="s">
        <v>79</v>
      </c>
      <c r="B244" s="38"/>
      <c r="C244" s="39"/>
      <c r="D244" s="39"/>
      <c r="E244" s="39"/>
      <c r="F244" s="39"/>
      <c r="G244" s="39"/>
      <c r="H244" s="35"/>
      <c r="I244" s="35"/>
      <c r="J244" s="35"/>
      <c r="K244" s="35"/>
      <c r="L244" s="35"/>
      <c r="M244" s="35"/>
    </row>
    <row r="245" spans="1:13" ht="26.25" thickTop="1" x14ac:dyDescent="0.25">
      <c r="A245" s="13" t="s">
        <v>45</v>
      </c>
      <c r="B245" s="87" t="s">
        <v>255</v>
      </c>
      <c r="C245" s="88" t="str">
        <f>LEFT(xlvar.NXTBUD.DESCRLONG,7)&amp;" Original"</f>
        <v>2021/22 Original</v>
      </c>
      <c r="D245" s="88" t="str">
        <f>LEFT(xlvar.NXTBUD.DESCRLONG,7)</f>
        <v>2021/22</v>
      </c>
      <c r="E245" s="88" t="str">
        <f t="shared" ref="E245:M245" si="72">LEFT(D245,4)+1&amp;"/"&amp;RIGHT(D245,2)+1</f>
        <v>2022/23</v>
      </c>
      <c r="F245" s="88" t="str">
        <f t="shared" si="72"/>
        <v>2023/24</v>
      </c>
      <c r="G245" s="89" t="str">
        <f t="shared" si="72"/>
        <v>2024/25</v>
      </c>
      <c r="H245" s="48" t="str">
        <f t="shared" si="72"/>
        <v>2025/26</v>
      </c>
      <c r="I245" s="49" t="str">
        <f t="shared" si="72"/>
        <v>2026/27</v>
      </c>
      <c r="J245" s="49" t="str">
        <f t="shared" si="72"/>
        <v>2027/28</v>
      </c>
      <c r="K245" s="49" t="str">
        <f t="shared" si="72"/>
        <v>2028/29</v>
      </c>
      <c r="L245" s="49" t="str">
        <f t="shared" si="72"/>
        <v>2029/30</v>
      </c>
      <c r="M245" s="49" t="str">
        <f t="shared" si="72"/>
        <v>2030/31</v>
      </c>
    </row>
    <row r="246" spans="1:13" x14ac:dyDescent="0.25">
      <c r="A246" s="13" t="s">
        <v>206</v>
      </c>
      <c r="B246" s="90" t="s">
        <v>137</v>
      </c>
      <c r="C246" s="91"/>
      <c r="D246" s="92"/>
      <c r="E246" s="91"/>
      <c r="F246" s="91"/>
      <c r="G246" s="93"/>
      <c r="H246" s="42"/>
      <c r="I246" s="29"/>
      <c r="J246" s="29"/>
      <c r="K246" s="29"/>
      <c r="L246" s="29"/>
      <c r="M246" s="29"/>
    </row>
    <row r="247" spans="1:13" x14ac:dyDescent="0.25">
      <c r="A247" s="13" t="s">
        <v>391</v>
      </c>
      <c r="B247" s="85" t="s">
        <v>153</v>
      </c>
      <c r="C247" s="81">
        <v>14957876</v>
      </c>
      <c r="D247" s="82">
        <v>15407876</v>
      </c>
      <c r="E247" s="81">
        <v>15407876</v>
      </c>
      <c r="F247" s="81">
        <v>15407876</v>
      </c>
      <c r="G247" s="86">
        <v>15407876</v>
      </c>
      <c r="H247" s="46">
        <v>15407876</v>
      </c>
      <c r="I247" s="47">
        <v>15407876</v>
      </c>
      <c r="J247" s="47">
        <v>15407876</v>
      </c>
      <c r="K247" s="47">
        <v>15407876</v>
      </c>
      <c r="L247" s="47">
        <v>15407876</v>
      </c>
      <c r="M247" s="47">
        <v>15407876</v>
      </c>
    </row>
    <row r="248" spans="1:13" hidden="1" x14ac:dyDescent="0.25">
      <c r="A248" s="13" t="s">
        <v>79</v>
      </c>
      <c r="B248" s="63"/>
      <c r="C248" s="57"/>
      <c r="D248" s="58"/>
      <c r="E248" s="57"/>
      <c r="F248" s="57"/>
      <c r="G248" s="59"/>
      <c r="H248" s="42"/>
      <c r="I248" s="29"/>
      <c r="J248" s="29"/>
      <c r="K248" s="29"/>
      <c r="L248" s="29"/>
      <c r="M248" s="29"/>
    </row>
    <row r="249" spans="1:13" x14ac:dyDescent="0.25">
      <c r="A249" s="13" t="s">
        <v>72</v>
      </c>
      <c r="B249" s="64" t="str">
        <f>"Total "&amp;B246</f>
        <v>Total Non Cash</v>
      </c>
      <c r="C249" s="65">
        <f t="shared" ref="C249:M249" si="73">SUM(C246:C248)</f>
        <v>14957876</v>
      </c>
      <c r="D249" s="66">
        <f t="shared" si="73"/>
        <v>15407876</v>
      </c>
      <c r="E249" s="65">
        <f t="shared" si="73"/>
        <v>15407876</v>
      </c>
      <c r="F249" s="65">
        <f t="shared" si="73"/>
        <v>15407876</v>
      </c>
      <c r="G249" s="67">
        <f t="shared" si="73"/>
        <v>15407876</v>
      </c>
      <c r="H249" s="43">
        <f t="shared" si="73"/>
        <v>15407876</v>
      </c>
      <c r="I249" s="31">
        <f t="shared" si="73"/>
        <v>15407876</v>
      </c>
      <c r="J249" s="31">
        <f t="shared" si="73"/>
        <v>15407876</v>
      </c>
      <c r="K249" s="31">
        <f t="shared" si="73"/>
        <v>15407876</v>
      </c>
      <c r="L249" s="31">
        <f t="shared" si="73"/>
        <v>15407876</v>
      </c>
      <c r="M249" s="31">
        <f t="shared" si="73"/>
        <v>15407876</v>
      </c>
    </row>
    <row r="250" spans="1:13" x14ac:dyDescent="0.25">
      <c r="A250" s="13" t="s">
        <v>105</v>
      </c>
      <c r="B250" s="75" t="s">
        <v>75</v>
      </c>
      <c r="C250" s="61"/>
      <c r="D250" s="76"/>
      <c r="E250" s="61"/>
      <c r="F250" s="61"/>
      <c r="G250" s="62"/>
      <c r="H250" s="41"/>
      <c r="I250" s="30"/>
      <c r="J250" s="30"/>
      <c r="K250" s="30"/>
      <c r="L250" s="30"/>
      <c r="M250" s="30"/>
    </row>
    <row r="251" spans="1:13" x14ac:dyDescent="0.25">
      <c r="A251" s="13" t="s">
        <v>392</v>
      </c>
      <c r="B251" s="85" t="s">
        <v>140</v>
      </c>
      <c r="C251" s="81">
        <v>-122271024.63</v>
      </c>
      <c r="D251" s="82">
        <v>-50585059.509999998</v>
      </c>
      <c r="E251" s="81">
        <v>-40478213.530000001</v>
      </c>
      <c r="F251" s="81">
        <v>-23625893.98</v>
      </c>
      <c r="G251" s="86">
        <v>-14382799.699999999</v>
      </c>
      <c r="H251" s="46">
        <v>-17171933.120000001</v>
      </c>
      <c r="I251" s="47">
        <v>-17902296.73</v>
      </c>
      <c r="J251" s="47">
        <v>-19941905.129999999</v>
      </c>
      <c r="K251" s="47">
        <v>-23774520.989999998</v>
      </c>
      <c r="L251" s="47">
        <v>-18299531.030000001</v>
      </c>
      <c r="M251" s="47">
        <v>-15865794.08</v>
      </c>
    </row>
    <row r="252" spans="1:13" x14ac:dyDescent="0.25">
      <c r="A252" s="13" t="s">
        <v>393</v>
      </c>
      <c r="B252" s="85" t="s">
        <v>142</v>
      </c>
      <c r="C252" s="81">
        <v>522000</v>
      </c>
      <c r="D252" s="82">
        <v>355000</v>
      </c>
      <c r="E252" s="81">
        <v>320000</v>
      </c>
      <c r="F252" s="81">
        <v>320000</v>
      </c>
      <c r="G252" s="86">
        <v>320000</v>
      </c>
      <c r="H252" s="46">
        <v>320000</v>
      </c>
      <c r="I252" s="47">
        <v>320000</v>
      </c>
      <c r="J252" s="47">
        <v>320000</v>
      </c>
      <c r="K252" s="47">
        <v>320000</v>
      </c>
      <c r="L252" s="47">
        <v>320000</v>
      </c>
      <c r="M252" s="47">
        <v>320000</v>
      </c>
    </row>
    <row r="253" spans="1:13" hidden="1" x14ac:dyDescent="0.25">
      <c r="A253" s="13" t="s">
        <v>43</v>
      </c>
      <c r="B253" s="63"/>
      <c r="C253" s="57"/>
      <c r="D253" s="58"/>
      <c r="E253" s="57"/>
      <c r="F253" s="57"/>
      <c r="G253" s="59"/>
      <c r="H253" s="42"/>
      <c r="I253" s="29"/>
      <c r="J253" s="29"/>
      <c r="K253" s="29"/>
      <c r="L253" s="29"/>
      <c r="M253" s="29"/>
    </row>
    <row r="254" spans="1:13" x14ac:dyDescent="0.25">
      <c r="A254" s="13" t="s">
        <v>72</v>
      </c>
      <c r="B254" s="64" t="str">
        <f>"Total "&amp;B250</f>
        <v>Total Investing Fund Flows</v>
      </c>
      <c r="C254" s="65">
        <f t="shared" ref="C254:M254" si="74">SUM(C251:C253)</f>
        <v>-121749024.63</v>
      </c>
      <c r="D254" s="66">
        <f t="shared" si="74"/>
        <v>-50230059.509999998</v>
      </c>
      <c r="E254" s="65">
        <f t="shared" si="74"/>
        <v>-40158213.530000001</v>
      </c>
      <c r="F254" s="65">
        <f t="shared" si="74"/>
        <v>-23305893.98</v>
      </c>
      <c r="G254" s="67">
        <f t="shared" si="74"/>
        <v>-14062799.699999999</v>
      </c>
      <c r="H254" s="43">
        <f t="shared" si="74"/>
        <v>-16851933.120000001</v>
      </c>
      <c r="I254" s="31">
        <f t="shared" si="74"/>
        <v>-17582296.73</v>
      </c>
      <c r="J254" s="31">
        <f t="shared" si="74"/>
        <v>-19621905.129999999</v>
      </c>
      <c r="K254" s="31">
        <f t="shared" si="74"/>
        <v>-23454520.989999998</v>
      </c>
      <c r="L254" s="31">
        <f t="shared" si="74"/>
        <v>-17979531.030000001</v>
      </c>
      <c r="M254" s="31">
        <f t="shared" si="74"/>
        <v>-15545794.08</v>
      </c>
    </row>
    <row r="255" spans="1:13" x14ac:dyDescent="0.25">
      <c r="A255" s="13" t="s">
        <v>45</v>
      </c>
      <c r="B255" s="75" t="s">
        <v>77</v>
      </c>
      <c r="C255" s="61"/>
      <c r="D255" s="76"/>
      <c r="E255" s="61"/>
      <c r="F255" s="61"/>
      <c r="G255" s="62"/>
      <c r="H255" s="41"/>
      <c r="I255" s="30"/>
      <c r="J255" s="30"/>
      <c r="K255" s="30"/>
      <c r="L255" s="30"/>
      <c r="M255" s="30"/>
    </row>
    <row r="256" spans="1:13" x14ac:dyDescent="0.25">
      <c r="A256" s="13" t="s">
        <v>394</v>
      </c>
      <c r="B256" s="85" t="s">
        <v>157</v>
      </c>
      <c r="C256" s="81">
        <v>-1651712</v>
      </c>
      <c r="D256" s="82">
        <v>-3079972</v>
      </c>
      <c r="E256" s="81">
        <v>-2959840</v>
      </c>
      <c r="F256" s="81">
        <v>-2827799</v>
      </c>
      <c r="G256" s="86">
        <v>-2817692</v>
      </c>
      <c r="H256" s="46">
        <v>-2594361</v>
      </c>
      <c r="I256" s="47">
        <v>-2666846</v>
      </c>
      <c r="J256" s="47">
        <v>-2738230</v>
      </c>
      <c r="K256" s="47">
        <v>-2817711</v>
      </c>
      <c r="L256" s="47">
        <v>-2900476</v>
      </c>
      <c r="M256" s="47">
        <v>-2921682</v>
      </c>
    </row>
    <row r="257" spans="1:13" x14ac:dyDescent="0.25">
      <c r="A257" s="13" t="s">
        <v>395</v>
      </c>
      <c r="B257" s="85" t="s">
        <v>158</v>
      </c>
      <c r="C257" s="81">
        <v>25480000</v>
      </c>
      <c r="D257" s="82">
        <v>2000000</v>
      </c>
      <c r="E257" s="81">
        <v>2000000</v>
      </c>
      <c r="F257" s="81">
        <v>0</v>
      </c>
      <c r="G257" s="86">
        <v>0</v>
      </c>
      <c r="H257" s="46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</row>
    <row r="258" spans="1:13" hidden="1" x14ac:dyDescent="0.25">
      <c r="A258" s="13" t="s">
        <v>69</v>
      </c>
      <c r="B258" s="63"/>
      <c r="C258" s="57"/>
      <c r="D258" s="58"/>
      <c r="E258" s="57"/>
      <c r="F258" s="57"/>
      <c r="G258" s="59"/>
      <c r="H258" s="42"/>
      <c r="I258" s="29"/>
      <c r="J258" s="29"/>
      <c r="K258" s="29"/>
      <c r="L258" s="29"/>
      <c r="M258" s="29"/>
    </row>
    <row r="259" spans="1:13" ht="15.75" thickBot="1" x14ac:dyDescent="0.3">
      <c r="A259" s="13" t="s">
        <v>43</v>
      </c>
      <c r="B259" s="68" t="str">
        <f>"Total "&amp;B255</f>
        <v>Total Financing Fund Flows</v>
      </c>
      <c r="C259" s="69">
        <f t="shared" ref="C259:M259" si="75">SUM(C256:C258)</f>
        <v>23828288</v>
      </c>
      <c r="D259" s="70">
        <f t="shared" si="75"/>
        <v>-1079972</v>
      </c>
      <c r="E259" s="69">
        <f t="shared" si="75"/>
        <v>-959840</v>
      </c>
      <c r="F259" s="69">
        <f t="shared" si="75"/>
        <v>-2827799</v>
      </c>
      <c r="G259" s="79">
        <f t="shared" si="75"/>
        <v>-2817692</v>
      </c>
      <c r="H259" s="43">
        <f t="shared" si="75"/>
        <v>-2594361</v>
      </c>
      <c r="I259" s="31">
        <f t="shared" si="75"/>
        <v>-2666846</v>
      </c>
      <c r="J259" s="31">
        <f t="shared" si="75"/>
        <v>-2738230</v>
      </c>
      <c r="K259" s="31">
        <f t="shared" si="75"/>
        <v>-2817711</v>
      </c>
      <c r="L259" s="31">
        <f t="shared" si="75"/>
        <v>-2900476</v>
      </c>
      <c r="M259" s="31">
        <f t="shared" si="75"/>
        <v>-2921682</v>
      </c>
    </row>
    <row r="260" spans="1:13" ht="15.75" thickTop="1" x14ac:dyDescent="0.25">
      <c r="A260" s="13" t="s">
        <v>72</v>
      </c>
      <c r="B260" s="94" t="s">
        <v>108</v>
      </c>
      <c r="C260" s="95">
        <f t="shared" ref="C260:M260" si="76">C243+C249+C254+C259</f>
        <v>-24401114.719999984</v>
      </c>
      <c r="D260" s="95">
        <f t="shared" si="76"/>
        <v>-21119099.579999991</v>
      </c>
      <c r="E260" s="95">
        <f t="shared" si="76"/>
        <v>-19684045.100000009</v>
      </c>
      <c r="F260" s="95">
        <f t="shared" si="76"/>
        <v>-6961273.6500000171</v>
      </c>
      <c r="G260" s="96">
        <f t="shared" si="76"/>
        <v>2982676.0099999942</v>
      </c>
      <c r="H260" s="50">
        <f t="shared" si="76"/>
        <v>1252974.5900000073</v>
      </c>
      <c r="I260" s="51">
        <f t="shared" si="76"/>
        <v>1180343.3300000168</v>
      </c>
      <c r="J260" s="51">
        <f t="shared" si="76"/>
        <v>-436518.75999999419</v>
      </c>
      <c r="K260" s="51">
        <f t="shared" si="76"/>
        <v>-3574530.2099999972</v>
      </c>
      <c r="L260" s="51">
        <f t="shared" si="76"/>
        <v>2899321.2900000066</v>
      </c>
      <c r="M260" s="51">
        <f t="shared" si="76"/>
        <v>6294946.0900000166</v>
      </c>
    </row>
    <row r="261" spans="1:13" x14ac:dyDescent="0.25">
      <c r="A261" s="13" t="s">
        <v>45</v>
      </c>
      <c r="B261" s="97" t="s">
        <v>78</v>
      </c>
      <c r="C261" s="98"/>
      <c r="D261" s="99"/>
      <c r="E261" s="98"/>
      <c r="F261" s="98"/>
      <c r="G261" s="100"/>
      <c r="H261" s="41"/>
      <c r="I261" s="30"/>
      <c r="J261" s="30"/>
      <c r="K261" s="30"/>
      <c r="L261" s="30"/>
      <c r="M261" s="30"/>
    </row>
    <row r="262" spans="1:13" x14ac:dyDescent="0.25">
      <c r="A262" s="13" t="s">
        <v>396</v>
      </c>
      <c r="B262" s="85" t="s">
        <v>159</v>
      </c>
      <c r="C262" s="81">
        <v>-1279424.8799999999</v>
      </c>
      <c r="D262" s="82">
        <v>-736689.96</v>
      </c>
      <c r="E262" s="81">
        <v>-802190</v>
      </c>
      <c r="F262" s="81">
        <v>-801690</v>
      </c>
      <c r="G262" s="86">
        <v>-737190</v>
      </c>
      <c r="H262" s="46">
        <v>-806690</v>
      </c>
      <c r="I262" s="47">
        <v>-807190</v>
      </c>
      <c r="J262" s="47">
        <v>-806690</v>
      </c>
      <c r="K262" s="47">
        <v>-737190</v>
      </c>
      <c r="L262" s="47">
        <v>-811690</v>
      </c>
      <c r="M262" s="47">
        <v>-812190</v>
      </c>
    </row>
    <row r="263" spans="1:13" x14ac:dyDescent="0.25">
      <c r="A263" s="13" t="s">
        <v>397</v>
      </c>
      <c r="B263" s="85" t="s">
        <v>160</v>
      </c>
      <c r="C263" s="81">
        <v>-3162600</v>
      </c>
      <c r="D263" s="82">
        <v>-3417500.04</v>
      </c>
      <c r="E263" s="81">
        <v>-3417500</v>
      </c>
      <c r="F263" s="81">
        <v>-3417500</v>
      </c>
      <c r="G263" s="86">
        <v>-3417500</v>
      </c>
      <c r="H263" s="46">
        <v>-3417500</v>
      </c>
      <c r="I263" s="47">
        <v>-3417500</v>
      </c>
      <c r="J263" s="47">
        <v>-3417500</v>
      </c>
      <c r="K263" s="47">
        <v>-3417500</v>
      </c>
      <c r="L263" s="47">
        <v>-3417500</v>
      </c>
      <c r="M263" s="47">
        <v>-3417500</v>
      </c>
    </row>
    <row r="264" spans="1:13" x14ac:dyDescent="0.25">
      <c r="A264" s="13" t="s">
        <v>398</v>
      </c>
      <c r="B264" s="85" t="s">
        <v>161</v>
      </c>
      <c r="C264" s="81">
        <v>-3990000</v>
      </c>
      <c r="D264" s="82">
        <v>-80000.039999999994</v>
      </c>
      <c r="E264" s="81">
        <v>-90000</v>
      </c>
      <c r="F264" s="81">
        <v>-80000</v>
      </c>
      <c r="G264" s="86">
        <v>-90000</v>
      </c>
      <c r="H264" s="46">
        <v>-80000</v>
      </c>
      <c r="I264" s="47">
        <v>-90000</v>
      </c>
      <c r="J264" s="47">
        <v>-80000</v>
      </c>
      <c r="K264" s="47">
        <v>-90000</v>
      </c>
      <c r="L264" s="47">
        <v>-80000</v>
      </c>
      <c r="M264" s="47">
        <v>-80000</v>
      </c>
    </row>
    <row r="265" spans="1:13" x14ac:dyDescent="0.25">
      <c r="A265" s="13" t="s">
        <v>399</v>
      </c>
      <c r="B265" s="85" t="s">
        <v>162</v>
      </c>
      <c r="C265" s="81">
        <v>11799801.48</v>
      </c>
      <c r="D265" s="82">
        <v>4374022.92</v>
      </c>
      <c r="E265" s="81">
        <v>963394</v>
      </c>
      <c r="F265" s="81">
        <v>468738</v>
      </c>
      <c r="G265" s="86">
        <v>594066</v>
      </c>
      <c r="H265" s="46">
        <v>469404</v>
      </c>
      <c r="I265" s="47">
        <v>464752</v>
      </c>
      <c r="J265" s="47">
        <v>470110</v>
      </c>
      <c r="K265" s="47">
        <v>675479</v>
      </c>
      <c r="L265" s="47">
        <v>465859</v>
      </c>
      <c r="M265" s="47">
        <v>466250</v>
      </c>
    </row>
    <row r="266" spans="1:13" x14ac:dyDescent="0.25">
      <c r="A266" s="13" t="s">
        <v>400</v>
      </c>
      <c r="B266" s="85" t="s">
        <v>163</v>
      </c>
      <c r="C266" s="81">
        <v>9126308.1600000001</v>
      </c>
      <c r="D266" s="82">
        <v>6207543.8399999999</v>
      </c>
      <c r="E266" s="81">
        <v>1863877</v>
      </c>
      <c r="F266" s="81">
        <v>1138877</v>
      </c>
      <c r="G266" s="86">
        <v>1323877</v>
      </c>
      <c r="H266" s="46">
        <v>833877</v>
      </c>
      <c r="I266" s="47">
        <v>823877</v>
      </c>
      <c r="J266" s="47">
        <v>1023877</v>
      </c>
      <c r="K266" s="47">
        <v>823877</v>
      </c>
      <c r="L266" s="47">
        <v>823877</v>
      </c>
      <c r="M266" s="47">
        <v>823877</v>
      </c>
    </row>
    <row r="267" spans="1:13" x14ac:dyDescent="0.25">
      <c r="A267" s="13" t="s">
        <v>401</v>
      </c>
      <c r="B267" s="85" t="s">
        <v>164</v>
      </c>
      <c r="C267" s="81">
        <v>11907736.199999999</v>
      </c>
      <c r="D267" s="82">
        <v>7537479</v>
      </c>
      <c r="E267" s="81">
        <v>2618948</v>
      </c>
      <c r="F267" s="81">
        <v>340000</v>
      </c>
      <c r="G267" s="86">
        <v>80000</v>
      </c>
      <c r="H267" s="46">
        <v>90000</v>
      </c>
      <c r="I267" s="47">
        <v>80000</v>
      </c>
      <c r="J267" s="47">
        <v>90000</v>
      </c>
      <c r="K267" s="47">
        <v>80000</v>
      </c>
      <c r="L267" s="47">
        <v>90000</v>
      </c>
      <c r="M267" s="47">
        <v>90000</v>
      </c>
    </row>
    <row r="268" spans="1:13" hidden="1" x14ac:dyDescent="0.25">
      <c r="A268" s="13" t="s">
        <v>69</v>
      </c>
      <c r="B268" s="63"/>
      <c r="C268" s="57"/>
      <c r="D268" s="58"/>
      <c r="E268" s="57"/>
      <c r="F268" s="57"/>
      <c r="G268" s="59"/>
      <c r="H268" s="42"/>
      <c r="I268" s="29"/>
      <c r="J268" s="29"/>
      <c r="K268" s="29"/>
      <c r="L268" s="29"/>
      <c r="M268" s="29"/>
    </row>
    <row r="269" spans="1:13" ht="15.75" thickBot="1" x14ac:dyDescent="0.3">
      <c r="A269" s="13" t="s">
        <v>43</v>
      </c>
      <c r="B269" s="68" t="str">
        <f>"Total "&amp;B261</f>
        <v>Total Reserve Movements</v>
      </c>
      <c r="C269" s="69">
        <f t="shared" ref="C269:M269" si="77">SUM(C262:C268)</f>
        <v>24401820.960000001</v>
      </c>
      <c r="D269" s="70">
        <f t="shared" si="77"/>
        <v>13884855.719999999</v>
      </c>
      <c r="E269" s="69">
        <f t="shared" si="77"/>
        <v>1136529</v>
      </c>
      <c r="F269" s="69">
        <f t="shared" si="77"/>
        <v>-2351575</v>
      </c>
      <c r="G269" s="71">
        <f t="shared" si="77"/>
        <v>-2246747</v>
      </c>
      <c r="H269" s="43">
        <f t="shared" si="77"/>
        <v>-2910909</v>
      </c>
      <c r="I269" s="31">
        <f t="shared" si="77"/>
        <v>-2946061</v>
      </c>
      <c r="J269" s="31">
        <f t="shared" si="77"/>
        <v>-2720203</v>
      </c>
      <c r="K269" s="31">
        <f t="shared" si="77"/>
        <v>-2665334</v>
      </c>
      <c r="L269" s="31">
        <f t="shared" si="77"/>
        <v>-2929454</v>
      </c>
      <c r="M269" s="31">
        <f t="shared" si="77"/>
        <v>-2929563</v>
      </c>
    </row>
    <row r="270" spans="1:13" ht="15.75" thickTop="1" x14ac:dyDescent="0.25">
      <c r="B270" s="77" t="s">
        <v>109</v>
      </c>
      <c r="C270" s="78">
        <f t="shared" ref="C270:M270" si="78">C260+C269</f>
        <v>706.24000001698732</v>
      </c>
      <c r="D270" s="78">
        <f t="shared" si="78"/>
        <v>-7234243.859999992</v>
      </c>
      <c r="E270" s="78">
        <f t="shared" si="78"/>
        <v>-18547516.100000009</v>
      </c>
      <c r="F270" s="78">
        <f t="shared" si="78"/>
        <v>-9312848.6500000171</v>
      </c>
      <c r="G270" s="78">
        <f t="shared" si="78"/>
        <v>735929.00999999419</v>
      </c>
      <c r="H270" s="50">
        <f t="shared" si="78"/>
        <v>-1657934.4099999927</v>
      </c>
      <c r="I270" s="51">
        <f t="shared" si="78"/>
        <v>-1765717.6699999832</v>
      </c>
      <c r="J270" s="51">
        <f t="shared" si="78"/>
        <v>-3156721.7599999942</v>
      </c>
      <c r="K270" s="51">
        <f t="shared" si="78"/>
        <v>-6239864.2099999972</v>
      </c>
      <c r="L270" s="51">
        <f t="shared" si="78"/>
        <v>-30132.709999993443</v>
      </c>
      <c r="M270" s="51">
        <f t="shared" si="78"/>
        <v>3365383.0900000166</v>
      </c>
    </row>
  </sheetData>
  <hyperlinks>
    <hyperlink ref="B12" location="'Initial Bud 040221'!B12" tooltip="Click to drilldown" display="'Initial Bud 040221'!B12" xr:uid="{00000000-0004-0000-0E00-000000000000}"/>
    <hyperlink ref="C12" location="'Initial Bud 040221'!C12" tooltip="Click to drilldown" display="'Initial Bud 040221'!C12" xr:uid="{00000000-0004-0000-0E00-000001000000}"/>
    <hyperlink ref="D12" location="'Initial Bud 040221'!D12" tooltip="Click to drilldown" display="'Initial Bud 040221'!D12" xr:uid="{00000000-0004-0000-0E00-000002000000}"/>
    <hyperlink ref="E12" location="'Initial Bud 040221'!E12" tooltip="Click to drilldown" display="'Initial Bud 040221'!E12" xr:uid="{00000000-0004-0000-0E00-000003000000}"/>
    <hyperlink ref="F12" location="'Initial Bud 040221'!F12" tooltip="Click to drilldown" display="'Initial Bud 040221'!F12" xr:uid="{00000000-0004-0000-0E00-000004000000}"/>
    <hyperlink ref="G12" location="'Initial Bud 040221'!G12" tooltip="Click to drilldown" display="'Initial Bud 040221'!G12" xr:uid="{00000000-0004-0000-0E00-000005000000}"/>
    <hyperlink ref="H12" location="'Initial Bud 040221'!H12" tooltip="Click to drilldown" display="'Initial Bud 040221'!H12" xr:uid="{00000000-0004-0000-0E00-000006000000}"/>
    <hyperlink ref="I12" location="'Initial Bud 040221'!I12" tooltip="Click to drilldown" display="'Initial Bud 040221'!I12" xr:uid="{00000000-0004-0000-0E00-000007000000}"/>
    <hyperlink ref="J12" location="'Initial Bud 040221'!J12" tooltip="Click to drilldown" display="'Initial Bud 040221'!J12" xr:uid="{00000000-0004-0000-0E00-000008000000}"/>
    <hyperlink ref="K12" location="'Initial Bud 040221'!K12" tooltip="Click to drilldown" display="'Initial Bud 040221'!K12" xr:uid="{00000000-0004-0000-0E00-000009000000}"/>
    <hyperlink ref="L12" location="'Initial Bud 040221'!L12" tooltip="Click to drilldown" display="'Initial Bud 040221'!L12" xr:uid="{00000000-0004-0000-0E00-00000A000000}"/>
    <hyperlink ref="M12" location="'Initial Bud 040221'!M12" tooltip="Click to drilldown" display="'Initial Bud 040221'!M12" xr:uid="{00000000-0004-0000-0E00-00000B000000}"/>
    <hyperlink ref="B13" location="'Initial Bud 040221'!B13" tooltip="Click to drilldown" display="'Initial Bud 040221'!B13" xr:uid="{00000000-0004-0000-0E00-00000C000000}"/>
    <hyperlink ref="C13" location="'Initial Bud 040221'!C13" tooltip="Click to drilldown" display="'Initial Bud 040221'!C13" xr:uid="{00000000-0004-0000-0E00-00000D000000}"/>
    <hyperlink ref="D13" location="'Initial Bud 040221'!D13" tooltip="Click to drilldown" display="'Initial Bud 040221'!D13" xr:uid="{00000000-0004-0000-0E00-00000E000000}"/>
    <hyperlink ref="E13" location="'Initial Bud 040221'!E13" tooltip="Click to drilldown" display="'Initial Bud 040221'!E13" xr:uid="{00000000-0004-0000-0E00-00000F000000}"/>
    <hyperlink ref="F13" location="'Initial Bud 040221'!F13" tooltip="Click to drilldown" display="'Initial Bud 040221'!F13" xr:uid="{00000000-0004-0000-0E00-000010000000}"/>
    <hyperlink ref="G13" location="'Initial Bud 040221'!G13" tooltip="Click to drilldown" display="'Initial Bud 040221'!G13" xr:uid="{00000000-0004-0000-0E00-000011000000}"/>
    <hyperlink ref="H13" location="'Initial Bud 040221'!H13" tooltip="Click to drilldown" display="'Initial Bud 040221'!H13" xr:uid="{00000000-0004-0000-0E00-000012000000}"/>
    <hyperlink ref="I13" location="'Initial Bud 040221'!I13" tooltip="Click to drilldown" display="'Initial Bud 040221'!I13" xr:uid="{00000000-0004-0000-0E00-000013000000}"/>
    <hyperlink ref="J13" location="'Initial Bud 040221'!J13" tooltip="Click to drilldown" display="'Initial Bud 040221'!J13" xr:uid="{00000000-0004-0000-0E00-000014000000}"/>
    <hyperlink ref="K13" location="'Initial Bud 040221'!K13" tooltip="Click to drilldown" display="'Initial Bud 040221'!K13" xr:uid="{00000000-0004-0000-0E00-000015000000}"/>
    <hyperlink ref="L13" location="'Initial Bud 040221'!L13" tooltip="Click to drilldown" display="'Initial Bud 040221'!L13" xr:uid="{00000000-0004-0000-0E00-000016000000}"/>
    <hyperlink ref="M13" location="'Initial Bud 040221'!M13" tooltip="Click to drilldown" display="'Initial Bud 040221'!M13" xr:uid="{00000000-0004-0000-0E00-000017000000}"/>
    <hyperlink ref="B14" location="'Initial Bud 040221'!B14" tooltip="Click to drilldown" display="'Initial Bud 040221'!B14" xr:uid="{00000000-0004-0000-0E00-000018000000}"/>
    <hyperlink ref="C14" location="'Initial Bud 040221'!C14" tooltip="Click to drilldown" display="'Initial Bud 040221'!C14" xr:uid="{00000000-0004-0000-0E00-000019000000}"/>
    <hyperlink ref="D14" location="'Initial Bud 040221'!D14" tooltip="Click to drilldown" display="'Initial Bud 040221'!D14" xr:uid="{00000000-0004-0000-0E00-00001A000000}"/>
    <hyperlink ref="E14" location="'Initial Bud 040221'!E14" tooltip="Click to drilldown" display="'Initial Bud 040221'!E14" xr:uid="{00000000-0004-0000-0E00-00001B000000}"/>
    <hyperlink ref="F14" location="'Initial Bud 040221'!F14" tooltip="Click to drilldown" display="'Initial Bud 040221'!F14" xr:uid="{00000000-0004-0000-0E00-00001C000000}"/>
    <hyperlink ref="G14" location="'Initial Bud 040221'!G14" tooltip="Click to drilldown" display="'Initial Bud 040221'!G14" xr:uid="{00000000-0004-0000-0E00-00001D000000}"/>
    <hyperlink ref="H14" location="'Initial Bud 040221'!H14" tooltip="Click to drilldown" display="'Initial Bud 040221'!H14" xr:uid="{00000000-0004-0000-0E00-00001E000000}"/>
    <hyperlink ref="I14" location="'Initial Bud 040221'!I14" tooltip="Click to drilldown" display="'Initial Bud 040221'!I14" xr:uid="{00000000-0004-0000-0E00-00001F000000}"/>
    <hyperlink ref="J14" location="'Initial Bud 040221'!J14" tooltip="Click to drilldown" display="'Initial Bud 040221'!J14" xr:uid="{00000000-0004-0000-0E00-000020000000}"/>
    <hyperlink ref="K14" location="'Initial Bud 040221'!K14" tooltip="Click to drilldown" display="'Initial Bud 040221'!K14" xr:uid="{00000000-0004-0000-0E00-000021000000}"/>
    <hyperlink ref="L14" location="'Initial Bud 040221'!L14" tooltip="Click to drilldown" display="'Initial Bud 040221'!L14" xr:uid="{00000000-0004-0000-0E00-000022000000}"/>
    <hyperlink ref="M14" location="'Initial Bud 040221'!M14" tooltip="Click to drilldown" display="'Initial Bud 040221'!M14" xr:uid="{00000000-0004-0000-0E00-000023000000}"/>
    <hyperlink ref="B15" location="'Initial Bud 040221'!B15" tooltip="Click to drilldown" display="'Initial Bud 040221'!B15" xr:uid="{00000000-0004-0000-0E00-000024000000}"/>
    <hyperlink ref="C15" location="'Initial Bud 040221'!C15" tooltip="Click to drilldown" display="'Initial Bud 040221'!C15" xr:uid="{00000000-0004-0000-0E00-000025000000}"/>
    <hyperlink ref="D15" location="'Initial Bud 040221'!D15" tooltip="Click to drilldown" display="'Initial Bud 040221'!D15" xr:uid="{00000000-0004-0000-0E00-000026000000}"/>
    <hyperlink ref="E15" location="'Initial Bud 040221'!E15" tooltip="Click to drilldown" display="'Initial Bud 040221'!E15" xr:uid="{00000000-0004-0000-0E00-000027000000}"/>
    <hyperlink ref="F15" location="'Initial Bud 040221'!F15" tooltip="Click to drilldown" display="'Initial Bud 040221'!F15" xr:uid="{00000000-0004-0000-0E00-000028000000}"/>
    <hyperlink ref="G15" location="'Initial Bud 040221'!G15" tooltip="Click to drilldown" display="'Initial Bud 040221'!G15" xr:uid="{00000000-0004-0000-0E00-000029000000}"/>
    <hyperlink ref="H15" location="'Initial Bud 040221'!H15" tooltip="Click to drilldown" display="'Initial Bud 040221'!H15" xr:uid="{00000000-0004-0000-0E00-00002A000000}"/>
    <hyperlink ref="I15" location="'Initial Bud 040221'!I15" tooltip="Click to drilldown" display="'Initial Bud 040221'!I15" xr:uid="{00000000-0004-0000-0E00-00002B000000}"/>
    <hyperlink ref="J15" location="'Initial Bud 040221'!J15" tooltip="Click to drilldown" display="'Initial Bud 040221'!J15" xr:uid="{00000000-0004-0000-0E00-00002C000000}"/>
    <hyperlink ref="K15" location="'Initial Bud 040221'!K15" tooltip="Click to drilldown" display="'Initial Bud 040221'!K15" xr:uid="{00000000-0004-0000-0E00-00002D000000}"/>
    <hyperlink ref="L15" location="'Initial Bud 040221'!L15" tooltip="Click to drilldown" display="'Initial Bud 040221'!L15" xr:uid="{00000000-0004-0000-0E00-00002E000000}"/>
    <hyperlink ref="M15" location="'Initial Bud 040221'!M15" tooltip="Click to drilldown" display="'Initial Bud 040221'!M15" xr:uid="{00000000-0004-0000-0E00-00002F000000}"/>
    <hyperlink ref="B16" location="'Initial Bud 040221'!B16" tooltip="Click to drilldown" display="'Initial Bud 040221'!B16" xr:uid="{00000000-0004-0000-0E00-000030000000}"/>
    <hyperlink ref="C16" location="'Initial Bud 040221'!C16" tooltip="Click to drilldown" display="'Initial Bud 040221'!C16" xr:uid="{00000000-0004-0000-0E00-000031000000}"/>
    <hyperlink ref="D16" location="'Initial Bud 040221'!D16" tooltip="Click to drilldown" display="'Initial Bud 040221'!D16" xr:uid="{00000000-0004-0000-0E00-000032000000}"/>
    <hyperlink ref="E16" location="'Initial Bud 040221'!E16" tooltip="Click to drilldown" display="'Initial Bud 040221'!E16" xr:uid="{00000000-0004-0000-0E00-000033000000}"/>
    <hyperlink ref="F16" location="'Initial Bud 040221'!F16" tooltip="Click to drilldown" display="'Initial Bud 040221'!F16" xr:uid="{00000000-0004-0000-0E00-000034000000}"/>
    <hyperlink ref="G16" location="'Initial Bud 040221'!G16" tooltip="Click to drilldown" display="'Initial Bud 040221'!G16" xr:uid="{00000000-0004-0000-0E00-000035000000}"/>
    <hyperlink ref="H16" location="'Initial Bud 040221'!H16" tooltip="Click to drilldown" display="'Initial Bud 040221'!H16" xr:uid="{00000000-0004-0000-0E00-000036000000}"/>
    <hyperlink ref="I16" location="'Initial Bud 040221'!I16" tooltip="Click to drilldown" display="'Initial Bud 040221'!I16" xr:uid="{00000000-0004-0000-0E00-000037000000}"/>
    <hyperlink ref="J16" location="'Initial Bud 040221'!J16" tooltip="Click to drilldown" display="'Initial Bud 040221'!J16" xr:uid="{00000000-0004-0000-0E00-000038000000}"/>
    <hyperlink ref="K16" location="'Initial Bud 040221'!K16" tooltip="Click to drilldown" display="'Initial Bud 040221'!K16" xr:uid="{00000000-0004-0000-0E00-000039000000}"/>
    <hyperlink ref="L16" location="'Initial Bud 040221'!L16" tooltip="Click to drilldown" display="'Initial Bud 040221'!L16" xr:uid="{00000000-0004-0000-0E00-00003A000000}"/>
    <hyperlink ref="M16" location="'Initial Bud 040221'!M16" tooltip="Click to drilldown" display="'Initial Bud 040221'!M16" xr:uid="{00000000-0004-0000-0E00-00003B000000}"/>
    <hyperlink ref="B17" location="'Initial Bud 040221'!B17" tooltip="Click to drilldown" display="'Initial Bud 040221'!B17" xr:uid="{00000000-0004-0000-0E00-00003C000000}"/>
    <hyperlink ref="C17" location="'Initial Bud 040221'!C17" tooltip="Click to drilldown" display="'Initial Bud 040221'!C17" xr:uid="{00000000-0004-0000-0E00-00003D000000}"/>
    <hyperlink ref="D17" location="'Initial Bud 040221'!D17" tooltip="Click to drilldown" display="'Initial Bud 040221'!D17" xr:uid="{00000000-0004-0000-0E00-00003E000000}"/>
    <hyperlink ref="E17" location="'Initial Bud 040221'!E17" tooltip="Click to drilldown" display="'Initial Bud 040221'!E17" xr:uid="{00000000-0004-0000-0E00-00003F000000}"/>
    <hyperlink ref="F17" location="'Initial Bud 040221'!F17" tooltip="Click to drilldown" display="'Initial Bud 040221'!F17" xr:uid="{00000000-0004-0000-0E00-000040000000}"/>
    <hyperlink ref="G17" location="'Initial Bud 040221'!G17" tooltip="Click to drilldown" display="'Initial Bud 040221'!G17" xr:uid="{00000000-0004-0000-0E00-000041000000}"/>
    <hyperlink ref="H17" location="'Initial Bud 040221'!H17" tooltip="Click to drilldown" display="'Initial Bud 040221'!H17" xr:uid="{00000000-0004-0000-0E00-000042000000}"/>
    <hyperlink ref="I17" location="'Initial Bud 040221'!I17" tooltip="Click to drilldown" display="'Initial Bud 040221'!I17" xr:uid="{00000000-0004-0000-0E00-000043000000}"/>
    <hyperlink ref="J17" location="'Initial Bud 040221'!J17" tooltip="Click to drilldown" display="'Initial Bud 040221'!J17" xr:uid="{00000000-0004-0000-0E00-000044000000}"/>
    <hyperlink ref="K17" location="'Initial Bud 040221'!K17" tooltip="Click to drilldown" display="'Initial Bud 040221'!K17" xr:uid="{00000000-0004-0000-0E00-000045000000}"/>
    <hyperlink ref="L17" location="'Initial Bud 040221'!L17" tooltip="Click to drilldown" display="'Initial Bud 040221'!L17" xr:uid="{00000000-0004-0000-0E00-000046000000}"/>
    <hyperlink ref="M17" location="'Initial Bud 040221'!M17" tooltip="Click to drilldown" display="'Initial Bud 040221'!M17" xr:uid="{00000000-0004-0000-0E00-000047000000}"/>
    <hyperlink ref="B21" location="'Initial Bud 040221'!B21" tooltip="Click to drilldown" display="'Initial Bud 040221'!B21" xr:uid="{00000000-0004-0000-0E00-000048000000}"/>
    <hyperlink ref="C21" location="'Initial Bud 040221'!C21" tooltip="Click to drilldown" display="'Initial Bud 040221'!C21" xr:uid="{00000000-0004-0000-0E00-000049000000}"/>
    <hyperlink ref="D21" location="'Initial Bud 040221'!D21" tooltip="Click to drilldown" display="'Initial Bud 040221'!D21" xr:uid="{00000000-0004-0000-0E00-00004A000000}"/>
    <hyperlink ref="E21" location="'Initial Bud 040221'!E21" tooltip="Click to drilldown" display="'Initial Bud 040221'!E21" xr:uid="{00000000-0004-0000-0E00-00004B000000}"/>
    <hyperlink ref="F21" location="'Initial Bud 040221'!F21" tooltip="Click to drilldown" display="'Initial Bud 040221'!F21" xr:uid="{00000000-0004-0000-0E00-00004C000000}"/>
    <hyperlink ref="G21" location="'Initial Bud 040221'!G21" tooltip="Click to drilldown" display="'Initial Bud 040221'!G21" xr:uid="{00000000-0004-0000-0E00-00004D000000}"/>
    <hyperlink ref="H21" location="'Initial Bud 040221'!H21" tooltip="Click to drilldown" display="'Initial Bud 040221'!H21" xr:uid="{00000000-0004-0000-0E00-00004E000000}"/>
    <hyperlink ref="I21" location="'Initial Bud 040221'!I21" tooltip="Click to drilldown" display="'Initial Bud 040221'!I21" xr:uid="{00000000-0004-0000-0E00-00004F000000}"/>
    <hyperlink ref="J21" location="'Initial Bud 040221'!J21" tooltip="Click to drilldown" display="'Initial Bud 040221'!J21" xr:uid="{00000000-0004-0000-0E00-000050000000}"/>
    <hyperlink ref="K21" location="'Initial Bud 040221'!K21" tooltip="Click to drilldown" display="'Initial Bud 040221'!K21" xr:uid="{00000000-0004-0000-0E00-000051000000}"/>
    <hyperlink ref="L21" location="'Initial Bud 040221'!L21" tooltip="Click to drilldown" display="'Initial Bud 040221'!L21" xr:uid="{00000000-0004-0000-0E00-000052000000}"/>
    <hyperlink ref="M21" location="'Initial Bud 040221'!M21" tooltip="Click to drilldown" display="'Initial Bud 040221'!M21" xr:uid="{00000000-0004-0000-0E00-000053000000}"/>
    <hyperlink ref="B22" location="'Initial Bud 040221'!B22" tooltip="Click to drilldown" display="'Initial Bud 040221'!B22" xr:uid="{00000000-0004-0000-0E00-000054000000}"/>
    <hyperlink ref="C22" location="'Initial Bud 040221'!C22" tooltip="Click to drilldown" display="'Initial Bud 040221'!C22" xr:uid="{00000000-0004-0000-0E00-000055000000}"/>
    <hyperlink ref="D22" location="'Initial Bud 040221'!D22" tooltip="Click to drilldown" display="'Initial Bud 040221'!D22" xr:uid="{00000000-0004-0000-0E00-000056000000}"/>
    <hyperlink ref="E22" location="'Initial Bud 040221'!E22" tooltip="Click to drilldown" display="'Initial Bud 040221'!E22" xr:uid="{00000000-0004-0000-0E00-000057000000}"/>
    <hyperlink ref="F22" location="'Initial Bud 040221'!F22" tooltip="Click to drilldown" display="'Initial Bud 040221'!F22" xr:uid="{00000000-0004-0000-0E00-000058000000}"/>
    <hyperlink ref="G22" location="'Initial Bud 040221'!G22" tooltip="Click to drilldown" display="'Initial Bud 040221'!G22" xr:uid="{00000000-0004-0000-0E00-000059000000}"/>
    <hyperlink ref="H22" location="'Initial Bud 040221'!H22" tooltip="Click to drilldown" display="'Initial Bud 040221'!H22" xr:uid="{00000000-0004-0000-0E00-00005A000000}"/>
    <hyperlink ref="I22" location="'Initial Bud 040221'!I22" tooltip="Click to drilldown" display="'Initial Bud 040221'!I22" xr:uid="{00000000-0004-0000-0E00-00005B000000}"/>
    <hyperlink ref="J22" location="'Initial Bud 040221'!J22" tooltip="Click to drilldown" display="'Initial Bud 040221'!J22" xr:uid="{00000000-0004-0000-0E00-00005C000000}"/>
    <hyperlink ref="K22" location="'Initial Bud 040221'!K22" tooltip="Click to drilldown" display="'Initial Bud 040221'!K22" xr:uid="{00000000-0004-0000-0E00-00005D000000}"/>
    <hyperlink ref="L22" location="'Initial Bud 040221'!L22" tooltip="Click to drilldown" display="'Initial Bud 040221'!L22" xr:uid="{00000000-0004-0000-0E00-00005E000000}"/>
    <hyperlink ref="M22" location="'Initial Bud 040221'!M22" tooltip="Click to drilldown" display="'Initial Bud 040221'!M22" xr:uid="{00000000-0004-0000-0E00-00005F000000}"/>
    <hyperlink ref="B23" location="'Initial Bud 040221'!B23" tooltip="Click to drilldown" display="'Initial Bud 040221'!B23" xr:uid="{00000000-0004-0000-0E00-000060000000}"/>
    <hyperlink ref="C23" location="'Initial Bud 040221'!C23" tooltip="Click to drilldown" display="'Initial Bud 040221'!C23" xr:uid="{00000000-0004-0000-0E00-000061000000}"/>
    <hyperlink ref="D23" location="'Initial Bud 040221'!D23" tooltip="Click to drilldown" display="'Initial Bud 040221'!D23" xr:uid="{00000000-0004-0000-0E00-000062000000}"/>
    <hyperlink ref="E23" location="'Initial Bud 040221'!E23" tooltip="Click to drilldown" display="'Initial Bud 040221'!E23" xr:uid="{00000000-0004-0000-0E00-000063000000}"/>
    <hyperlink ref="F23" location="'Initial Bud 040221'!F23" tooltip="Click to drilldown" display="'Initial Bud 040221'!F23" xr:uid="{00000000-0004-0000-0E00-000064000000}"/>
    <hyperlink ref="G23" location="'Initial Bud 040221'!G23" tooltip="Click to drilldown" display="'Initial Bud 040221'!G23" xr:uid="{00000000-0004-0000-0E00-000065000000}"/>
    <hyperlink ref="H23" location="'Initial Bud 040221'!H23" tooltip="Click to drilldown" display="'Initial Bud 040221'!H23" xr:uid="{00000000-0004-0000-0E00-000066000000}"/>
    <hyperlink ref="I23" location="'Initial Bud 040221'!I23" tooltip="Click to drilldown" display="'Initial Bud 040221'!I23" xr:uid="{00000000-0004-0000-0E00-000067000000}"/>
    <hyperlink ref="J23" location="'Initial Bud 040221'!J23" tooltip="Click to drilldown" display="'Initial Bud 040221'!J23" xr:uid="{00000000-0004-0000-0E00-000068000000}"/>
    <hyperlink ref="K23" location="'Initial Bud 040221'!K23" tooltip="Click to drilldown" display="'Initial Bud 040221'!K23" xr:uid="{00000000-0004-0000-0E00-000069000000}"/>
    <hyperlink ref="L23" location="'Initial Bud 040221'!L23" tooltip="Click to drilldown" display="'Initial Bud 040221'!L23" xr:uid="{00000000-0004-0000-0E00-00006A000000}"/>
    <hyperlink ref="M23" location="'Initial Bud 040221'!M23" tooltip="Click to drilldown" display="'Initial Bud 040221'!M23" xr:uid="{00000000-0004-0000-0E00-00006B000000}"/>
    <hyperlink ref="B24" location="'Initial Bud 040221'!B24" tooltip="Click to drilldown" display="'Initial Bud 040221'!B24" xr:uid="{00000000-0004-0000-0E00-00006C000000}"/>
    <hyperlink ref="C24" location="'Initial Bud 040221'!C24" tooltip="Click to drilldown" display="'Initial Bud 040221'!C24" xr:uid="{00000000-0004-0000-0E00-00006D000000}"/>
    <hyperlink ref="D24" location="'Initial Bud 040221'!D24" tooltip="Click to drilldown" display="'Initial Bud 040221'!D24" xr:uid="{00000000-0004-0000-0E00-00006E000000}"/>
    <hyperlink ref="E24" location="'Initial Bud 040221'!E24" tooltip="Click to drilldown" display="'Initial Bud 040221'!E24" xr:uid="{00000000-0004-0000-0E00-00006F000000}"/>
    <hyperlink ref="F24" location="'Initial Bud 040221'!F24" tooltip="Click to drilldown" display="'Initial Bud 040221'!F24" xr:uid="{00000000-0004-0000-0E00-000070000000}"/>
    <hyperlink ref="G24" location="'Initial Bud 040221'!G24" tooltip="Click to drilldown" display="'Initial Bud 040221'!G24" xr:uid="{00000000-0004-0000-0E00-000071000000}"/>
    <hyperlink ref="H24" location="'Initial Bud 040221'!H24" tooltip="Click to drilldown" display="'Initial Bud 040221'!H24" xr:uid="{00000000-0004-0000-0E00-000072000000}"/>
    <hyperlink ref="I24" location="'Initial Bud 040221'!I24" tooltip="Click to drilldown" display="'Initial Bud 040221'!I24" xr:uid="{00000000-0004-0000-0E00-000073000000}"/>
    <hyperlink ref="J24" location="'Initial Bud 040221'!J24" tooltip="Click to drilldown" display="'Initial Bud 040221'!J24" xr:uid="{00000000-0004-0000-0E00-000074000000}"/>
    <hyperlink ref="K24" location="'Initial Bud 040221'!K24" tooltip="Click to drilldown" display="'Initial Bud 040221'!K24" xr:uid="{00000000-0004-0000-0E00-000075000000}"/>
    <hyperlink ref="L24" location="'Initial Bud 040221'!L24" tooltip="Click to drilldown" display="'Initial Bud 040221'!L24" xr:uid="{00000000-0004-0000-0E00-000076000000}"/>
    <hyperlink ref="M24" location="'Initial Bud 040221'!M24" tooltip="Click to drilldown" display="'Initial Bud 040221'!M24" xr:uid="{00000000-0004-0000-0E00-000077000000}"/>
    <hyperlink ref="B25" location="'Initial Bud 040221'!B25" tooltip="Click to drilldown" display="'Initial Bud 040221'!B25" xr:uid="{00000000-0004-0000-0E00-000078000000}"/>
    <hyperlink ref="C25" location="'Initial Bud 040221'!C25" tooltip="Click to drilldown" display="'Initial Bud 040221'!C25" xr:uid="{00000000-0004-0000-0E00-000079000000}"/>
    <hyperlink ref="D25" location="'Initial Bud 040221'!D25" tooltip="Click to drilldown" display="'Initial Bud 040221'!D25" xr:uid="{00000000-0004-0000-0E00-00007A000000}"/>
    <hyperlink ref="E25" location="'Initial Bud 040221'!E25" tooltip="Click to drilldown" display="'Initial Bud 040221'!E25" xr:uid="{00000000-0004-0000-0E00-00007B000000}"/>
    <hyperlink ref="F25" location="'Initial Bud 040221'!F25" tooltip="Click to drilldown" display="'Initial Bud 040221'!F25" xr:uid="{00000000-0004-0000-0E00-00007C000000}"/>
    <hyperlink ref="G25" location="'Initial Bud 040221'!G25" tooltip="Click to drilldown" display="'Initial Bud 040221'!G25" xr:uid="{00000000-0004-0000-0E00-00007D000000}"/>
    <hyperlink ref="H25" location="'Initial Bud 040221'!H25" tooltip="Click to drilldown" display="'Initial Bud 040221'!H25" xr:uid="{00000000-0004-0000-0E00-00007E000000}"/>
    <hyperlink ref="I25" location="'Initial Bud 040221'!I25" tooltip="Click to drilldown" display="'Initial Bud 040221'!I25" xr:uid="{00000000-0004-0000-0E00-00007F000000}"/>
    <hyperlink ref="J25" location="'Initial Bud 040221'!J25" tooltip="Click to drilldown" display="'Initial Bud 040221'!J25" xr:uid="{00000000-0004-0000-0E00-000080000000}"/>
    <hyperlink ref="K25" location="'Initial Bud 040221'!K25" tooltip="Click to drilldown" display="'Initial Bud 040221'!K25" xr:uid="{00000000-0004-0000-0E00-000081000000}"/>
    <hyperlink ref="L25" location="'Initial Bud 040221'!L25" tooltip="Click to drilldown" display="'Initial Bud 040221'!L25" xr:uid="{00000000-0004-0000-0E00-000082000000}"/>
    <hyperlink ref="M25" location="'Initial Bud 040221'!M25" tooltip="Click to drilldown" display="'Initial Bud 040221'!M25" xr:uid="{00000000-0004-0000-0E00-000083000000}"/>
    <hyperlink ref="B26" location="'Initial Bud 040221'!B26" tooltip="Click to drilldown" display="'Initial Bud 040221'!B26" xr:uid="{00000000-0004-0000-0E00-000084000000}"/>
    <hyperlink ref="C26" location="'Initial Bud 040221'!C26" tooltip="Click to drilldown" display="'Initial Bud 040221'!C26" xr:uid="{00000000-0004-0000-0E00-000085000000}"/>
    <hyperlink ref="D26" location="'Initial Bud 040221'!D26" tooltip="Click to drilldown" display="'Initial Bud 040221'!D26" xr:uid="{00000000-0004-0000-0E00-000086000000}"/>
    <hyperlink ref="E26" location="'Initial Bud 040221'!E26" tooltip="Click to drilldown" display="'Initial Bud 040221'!E26" xr:uid="{00000000-0004-0000-0E00-000087000000}"/>
    <hyperlink ref="F26" location="'Initial Bud 040221'!F26" tooltip="Click to drilldown" display="'Initial Bud 040221'!F26" xr:uid="{00000000-0004-0000-0E00-000088000000}"/>
    <hyperlink ref="G26" location="'Initial Bud 040221'!G26" tooltip="Click to drilldown" display="'Initial Bud 040221'!G26" xr:uid="{00000000-0004-0000-0E00-000089000000}"/>
    <hyperlink ref="H26" location="'Initial Bud 040221'!H26" tooltip="Click to drilldown" display="'Initial Bud 040221'!H26" xr:uid="{00000000-0004-0000-0E00-00008A000000}"/>
    <hyperlink ref="I26" location="'Initial Bud 040221'!I26" tooltip="Click to drilldown" display="'Initial Bud 040221'!I26" xr:uid="{00000000-0004-0000-0E00-00008B000000}"/>
    <hyperlink ref="J26" location="'Initial Bud 040221'!J26" tooltip="Click to drilldown" display="'Initial Bud 040221'!J26" xr:uid="{00000000-0004-0000-0E00-00008C000000}"/>
    <hyperlink ref="K26" location="'Initial Bud 040221'!K26" tooltip="Click to drilldown" display="'Initial Bud 040221'!K26" xr:uid="{00000000-0004-0000-0E00-00008D000000}"/>
    <hyperlink ref="L26" location="'Initial Bud 040221'!L26" tooltip="Click to drilldown" display="'Initial Bud 040221'!L26" xr:uid="{00000000-0004-0000-0E00-00008E000000}"/>
    <hyperlink ref="M26" location="'Initial Bud 040221'!M26" tooltip="Click to drilldown" display="'Initial Bud 040221'!M26" xr:uid="{00000000-0004-0000-0E00-00008F000000}"/>
    <hyperlink ref="B31" location="'Initial Bud 040221'!B31" tooltip="Click to drilldown" display="'Initial Bud 040221'!B31" xr:uid="{00000000-0004-0000-0E00-000090000000}"/>
    <hyperlink ref="C31" location="'Initial Bud 040221'!C31" tooltip="Click to drilldown" display="'Initial Bud 040221'!C31" xr:uid="{00000000-0004-0000-0E00-000091000000}"/>
    <hyperlink ref="D31" location="'Initial Bud 040221'!D31" tooltip="Click to drilldown" display="'Initial Bud 040221'!D31" xr:uid="{00000000-0004-0000-0E00-000092000000}"/>
    <hyperlink ref="E31" location="'Initial Bud 040221'!E31" tooltip="Click to drilldown" display="'Initial Bud 040221'!E31" xr:uid="{00000000-0004-0000-0E00-000093000000}"/>
    <hyperlink ref="F31" location="'Initial Bud 040221'!F31" tooltip="Click to drilldown" display="'Initial Bud 040221'!F31" xr:uid="{00000000-0004-0000-0E00-000094000000}"/>
    <hyperlink ref="G31" location="'Initial Bud 040221'!G31" tooltip="Click to drilldown" display="'Initial Bud 040221'!G31" xr:uid="{00000000-0004-0000-0E00-000095000000}"/>
    <hyperlink ref="H31" location="'Initial Bud 040221'!H31" tooltip="Click to drilldown" display="'Initial Bud 040221'!H31" xr:uid="{00000000-0004-0000-0E00-000096000000}"/>
    <hyperlink ref="I31" location="'Initial Bud 040221'!I31" tooltip="Click to drilldown" display="'Initial Bud 040221'!I31" xr:uid="{00000000-0004-0000-0E00-000097000000}"/>
    <hyperlink ref="J31" location="'Initial Bud 040221'!J31" tooltip="Click to drilldown" display="'Initial Bud 040221'!J31" xr:uid="{00000000-0004-0000-0E00-000098000000}"/>
    <hyperlink ref="K31" location="'Initial Bud 040221'!K31" tooltip="Click to drilldown" display="'Initial Bud 040221'!K31" xr:uid="{00000000-0004-0000-0E00-000099000000}"/>
    <hyperlink ref="L31" location="'Initial Bud 040221'!L31" tooltip="Click to drilldown" display="'Initial Bud 040221'!L31" xr:uid="{00000000-0004-0000-0E00-00009A000000}"/>
    <hyperlink ref="M31" location="'Initial Bud 040221'!M31" tooltip="Click to drilldown" display="'Initial Bud 040221'!M31" xr:uid="{00000000-0004-0000-0E00-00009B000000}"/>
    <hyperlink ref="B37" location="'Initial Bud 040221'!B37" tooltip="Click to drilldown" display="'Initial Bud 040221'!B37" xr:uid="{00000000-0004-0000-0E00-00009C000000}"/>
    <hyperlink ref="C37" location="'Initial Bud 040221'!C37" tooltip="Click to drilldown" display="'Initial Bud 040221'!C37" xr:uid="{00000000-0004-0000-0E00-00009D000000}"/>
    <hyperlink ref="D37" location="'Initial Bud 040221'!D37" tooltip="Click to drilldown" display="'Initial Bud 040221'!D37" xr:uid="{00000000-0004-0000-0E00-00009E000000}"/>
    <hyperlink ref="E37" location="'Initial Bud 040221'!E37" tooltip="Click to drilldown" display="'Initial Bud 040221'!E37" xr:uid="{00000000-0004-0000-0E00-00009F000000}"/>
    <hyperlink ref="F37" location="'Initial Bud 040221'!F37" tooltip="Click to drilldown" display="'Initial Bud 040221'!F37" xr:uid="{00000000-0004-0000-0E00-0000A0000000}"/>
    <hyperlink ref="G37" location="'Initial Bud 040221'!G37" tooltip="Click to drilldown" display="'Initial Bud 040221'!G37" xr:uid="{00000000-0004-0000-0E00-0000A1000000}"/>
    <hyperlink ref="H37" location="'Initial Bud 040221'!H37" tooltip="Click to drilldown" display="'Initial Bud 040221'!H37" xr:uid="{00000000-0004-0000-0E00-0000A2000000}"/>
    <hyperlink ref="I37" location="'Initial Bud 040221'!I37" tooltip="Click to drilldown" display="'Initial Bud 040221'!I37" xr:uid="{00000000-0004-0000-0E00-0000A3000000}"/>
    <hyperlink ref="J37" location="'Initial Bud 040221'!J37" tooltip="Click to drilldown" display="'Initial Bud 040221'!J37" xr:uid="{00000000-0004-0000-0E00-0000A4000000}"/>
    <hyperlink ref="K37" location="'Initial Bud 040221'!K37" tooltip="Click to drilldown" display="'Initial Bud 040221'!K37" xr:uid="{00000000-0004-0000-0E00-0000A5000000}"/>
    <hyperlink ref="L37" location="'Initial Bud 040221'!L37" tooltip="Click to drilldown" display="'Initial Bud 040221'!L37" xr:uid="{00000000-0004-0000-0E00-0000A6000000}"/>
    <hyperlink ref="M37" location="'Initial Bud 040221'!M37" tooltip="Click to drilldown" display="'Initial Bud 040221'!M37" xr:uid="{00000000-0004-0000-0E00-0000A7000000}"/>
    <hyperlink ref="B41" location="'Initial Bud 040221'!B41" tooltip="Click to drilldown" display="'Initial Bud 040221'!B41" xr:uid="{00000000-0004-0000-0E00-0000A8000000}"/>
    <hyperlink ref="C41" location="'Initial Bud 040221'!C41" tooltip="Click to drilldown" display="'Initial Bud 040221'!C41" xr:uid="{00000000-0004-0000-0E00-0000A9000000}"/>
    <hyperlink ref="D41" location="'Initial Bud 040221'!D41" tooltip="Click to drilldown" display="'Initial Bud 040221'!D41" xr:uid="{00000000-0004-0000-0E00-0000AA000000}"/>
    <hyperlink ref="E41" location="'Initial Bud 040221'!E41" tooltip="Click to drilldown" display="'Initial Bud 040221'!E41" xr:uid="{00000000-0004-0000-0E00-0000AB000000}"/>
    <hyperlink ref="F41" location="'Initial Bud 040221'!F41" tooltip="Click to drilldown" display="'Initial Bud 040221'!F41" xr:uid="{00000000-0004-0000-0E00-0000AC000000}"/>
    <hyperlink ref="G41" location="'Initial Bud 040221'!G41" tooltip="Click to drilldown" display="'Initial Bud 040221'!G41" xr:uid="{00000000-0004-0000-0E00-0000AD000000}"/>
    <hyperlink ref="H41" location="'Initial Bud 040221'!H41" tooltip="Click to drilldown" display="'Initial Bud 040221'!H41" xr:uid="{00000000-0004-0000-0E00-0000AE000000}"/>
    <hyperlink ref="I41" location="'Initial Bud 040221'!I41" tooltip="Click to drilldown" display="'Initial Bud 040221'!I41" xr:uid="{00000000-0004-0000-0E00-0000AF000000}"/>
    <hyperlink ref="J41" location="'Initial Bud 040221'!J41" tooltip="Click to drilldown" display="'Initial Bud 040221'!J41" xr:uid="{00000000-0004-0000-0E00-0000B0000000}"/>
    <hyperlink ref="K41" location="'Initial Bud 040221'!K41" tooltip="Click to drilldown" display="'Initial Bud 040221'!K41" xr:uid="{00000000-0004-0000-0E00-0000B1000000}"/>
    <hyperlink ref="L41" location="'Initial Bud 040221'!L41" tooltip="Click to drilldown" display="'Initial Bud 040221'!L41" xr:uid="{00000000-0004-0000-0E00-0000B2000000}"/>
    <hyperlink ref="M41" location="'Initial Bud 040221'!M41" tooltip="Click to drilldown" display="'Initial Bud 040221'!M41" xr:uid="{00000000-0004-0000-0E00-0000B3000000}"/>
    <hyperlink ref="B42" location="'Initial Bud 040221'!B42" tooltip="Click to drilldown" display="'Initial Bud 040221'!B42" xr:uid="{00000000-0004-0000-0E00-0000B4000000}"/>
    <hyperlink ref="C42" location="'Initial Bud 040221'!C42" tooltip="Click to drilldown" display="'Initial Bud 040221'!C42" xr:uid="{00000000-0004-0000-0E00-0000B5000000}"/>
    <hyperlink ref="D42" location="'Initial Bud 040221'!D42" tooltip="Click to drilldown" display="'Initial Bud 040221'!D42" xr:uid="{00000000-0004-0000-0E00-0000B6000000}"/>
    <hyperlink ref="E42" location="'Initial Bud 040221'!E42" tooltip="Click to drilldown" display="'Initial Bud 040221'!E42" xr:uid="{00000000-0004-0000-0E00-0000B7000000}"/>
    <hyperlink ref="F42" location="'Initial Bud 040221'!F42" tooltip="Click to drilldown" display="'Initial Bud 040221'!F42" xr:uid="{00000000-0004-0000-0E00-0000B8000000}"/>
    <hyperlink ref="G42" location="'Initial Bud 040221'!G42" tooltip="Click to drilldown" display="'Initial Bud 040221'!G42" xr:uid="{00000000-0004-0000-0E00-0000B9000000}"/>
    <hyperlink ref="H42" location="'Initial Bud 040221'!H42" tooltip="Click to drilldown" display="'Initial Bud 040221'!H42" xr:uid="{00000000-0004-0000-0E00-0000BA000000}"/>
    <hyperlink ref="I42" location="'Initial Bud 040221'!I42" tooltip="Click to drilldown" display="'Initial Bud 040221'!I42" xr:uid="{00000000-0004-0000-0E00-0000BB000000}"/>
    <hyperlink ref="J42" location="'Initial Bud 040221'!J42" tooltip="Click to drilldown" display="'Initial Bud 040221'!J42" xr:uid="{00000000-0004-0000-0E00-0000BC000000}"/>
    <hyperlink ref="K42" location="'Initial Bud 040221'!K42" tooltip="Click to drilldown" display="'Initial Bud 040221'!K42" xr:uid="{00000000-0004-0000-0E00-0000BD000000}"/>
    <hyperlink ref="L42" location="'Initial Bud 040221'!L42" tooltip="Click to drilldown" display="'Initial Bud 040221'!L42" xr:uid="{00000000-0004-0000-0E00-0000BE000000}"/>
    <hyperlink ref="M42" location="'Initial Bud 040221'!M42" tooltip="Click to drilldown" display="'Initial Bud 040221'!M42" xr:uid="{00000000-0004-0000-0E00-0000BF000000}"/>
    <hyperlink ref="B46" location="'Initial Bud 040221'!B46" tooltip="Click to drilldown" display="'Initial Bud 040221'!B46" xr:uid="{00000000-0004-0000-0E00-0000C0000000}"/>
    <hyperlink ref="C46" location="'Initial Bud 040221'!C46" tooltip="Click to drilldown" display="'Initial Bud 040221'!C46" xr:uid="{00000000-0004-0000-0E00-0000C1000000}"/>
    <hyperlink ref="D46" location="'Initial Bud 040221'!D46" tooltip="Click to drilldown" display="'Initial Bud 040221'!D46" xr:uid="{00000000-0004-0000-0E00-0000C2000000}"/>
    <hyperlink ref="E46" location="'Initial Bud 040221'!E46" tooltip="Click to drilldown" display="'Initial Bud 040221'!E46" xr:uid="{00000000-0004-0000-0E00-0000C3000000}"/>
    <hyperlink ref="F46" location="'Initial Bud 040221'!F46" tooltip="Click to drilldown" display="'Initial Bud 040221'!F46" xr:uid="{00000000-0004-0000-0E00-0000C4000000}"/>
    <hyperlink ref="G46" location="'Initial Bud 040221'!G46" tooltip="Click to drilldown" display="'Initial Bud 040221'!G46" xr:uid="{00000000-0004-0000-0E00-0000C5000000}"/>
    <hyperlink ref="H46" location="'Initial Bud 040221'!H46" tooltip="Click to drilldown" display="'Initial Bud 040221'!H46" xr:uid="{00000000-0004-0000-0E00-0000C6000000}"/>
    <hyperlink ref="I46" location="'Initial Bud 040221'!I46" tooltip="Click to drilldown" display="'Initial Bud 040221'!I46" xr:uid="{00000000-0004-0000-0E00-0000C7000000}"/>
    <hyperlink ref="J46" location="'Initial Bud 040221'!J46" tooltip="Click to drilldown" display="'Initial Bud 040221'!J46" xr:uid="{00000000-0004-0000-0E00-0000C8000000}"/>
    <hyperlink ref="K46" location="'Initial Bud 040221'!K46" tooltip="Click to drilldown" display="'Initial Bud 040221'!K46" xr:uid="{00000000-0004-0000-0E00-0000C9000000}"/>
    <hyperlink ref="L46" location="'Initial Bud 040221'!L46" tooltip="Click to drilldown" display="'Initial Bud 040221'!L46" xr:uid="{00000000-0004-0000-0E00-0000CA000000}"/>
    <hyperlink ref="M46" location="'Initial Bud 040221'!M46" tooltip="Click to drilldown" display="'Initial Bud 040221'!M46" xr:uid="{00000000-0004-0000-0E00-0000CB000000}"/>
    <hyperlink ref="B47" location="'Initial Bud 040221'!B47" tooltip="Click to drilldown" display="'Initial Bud 040221'!B47" xr:uid="{00000000-0004-0000-0E00-0000CC000000}"/>
    <hyperlink ref="C47" location="'Initial Bud 040221'!C47" tooltip="Click to drilldown" display="'Initial Bud 040221'!C47" xr:uid="{00000000-0004-0000-0E00-0000CD000000}"/>
    <hyperlink ref="D47" location="'Initial Bud 040221'!D47" tooltip="Click to drilldown" display="'Initial Bud 040221'!D47" xr:uid="{00000000-0004-0000-0E00-0000CE000000}"/>
    <hyperlink ref="E47" location="'Initial Bud 040221'!E47" tooltip="Click to drilldown" display="'Initial Bud 040221'!E47" xr:uid="{00000000-0004-0000-0E00-0000CF000000}"/>
    <hyperlink ref="F47" location="'Initial Bud 040221'!F47" tooltip="Click to drilldown" display="'Initial Bud 040221'!F47" xr:uid="{00000000-0004-0000-0E00-0000D0000000}"/>
    <hyperlink ref="G47" location="'Initial Bud 040221'!G47" tooltip="Click to drilldown" display="'Initial Bud 040221'!G47" xr:uid="{00000000-0004-0000-0E00-0000D1000000}"/>
    <hyperlink ref="H47" location="'Initial Bud 040221'!H47" tooltip="Click to drilldown" display="'Initial Bud 040221'!H47" xr:uid="{00000000-0004-0000-0E00-0000D2000000}"/>
    <hyperlink ref="I47" location="'Initial Bud 040221'!I47" tooltip="Click to drilldown" display="'Initial Bud 040221'!I47" xr:uid="{00000000-0004-0000-0E00-0000D3000000}"/>
    <hyperlink ref="J47" location="'Initial Bud 040221'!J47" tooltip="Click to drilldown" display="'Initial Bud 040221'!J47" xr:uid="{00000000-0004-0000-0E00-0000D4000000}"/>
    <hyperlink ref="K47" location="'Initial Bud 040221'!K47" tooltip="Click to drilldown" display="'Initial Bud 040221'!K47" xr:uid="{00000000-0004-0000-0E00-0000D5000000}"/>
    <hyperlink ref="L47" location="'Initial Bud 040221'!L47" tooltip="Click to drilldown" display="'Initial Bud 040221'!L47" xr:uid="{00000000-0004-0000-0E00-0000D6000000}"/>
    <hyperlink ref="M47" location="'Initial Bud 040221'!M47" tooltip="Click to drilldown" display="'Initial Bud 040221'!M47" xr:uid="{00000000-0004-0000-0E00-0000D7000000}"/>
    <hyperlink ref="B52" location="'Initial Bud 040221'!B52" tooltip="Click to drilldown" display="'Initial Bud 040221'!B52" xr:uid="{00000000-0004-0000-0E00-0000D8000000}"/>
    <hyperlink ref="C52" location="'Initial Bud 040221'!C52" tooltip="Click to drilldown" display="'Initial Bud 040221'!C52" xr:uid="{00000000-0004-0000-0E00-0000D9000000}"/>
    <hyperlink ref="D52" location="'Initial Bud 040221'!D52" tooltip="Click to drilldown" display="'Initial Bud 040221'!D52" xr:uid="{00000000-0004-0000-0E00-0000DA000000}"/>
    <hyperlink ref="E52" location="'Initial Bud 040221'!E52" tooltip="Click to drilldown" display="'Initial Bud 040221'!E52" xr:uid="{00000000-0004-0000-0E00-0000DB000000}"/>
    <hyperlink ref="F52" location="'Initial Bud 040221'!F52" tooltip="Click to drilldown" display="'Initial Bud 040221'!F52" xr:uid="{00000000-0004-0000-0E00-0000DC000000}"/>
    <hyperlink ref="G52" location="'Initial Bud 040221'!G52" tooltip="Click to drilldown" display="'Initial Bud 040221'!G52" xr:uid="{00000000-0004-0000-0E00-0000DD000000}"/>
    <hyperlink ref="H52" location="'Initial Bud 040221'!H52" tooltip="Click to drilldown" display="'Initial Bud 040221'!H52" xr:uid="{00000000-0004-0000-0E00-0000DE000000}"/>
    <hyperlink ref="I52" location="'Initial Bud 040221'!I52" tooltip="Click to drilldown" display="'Initial Bud 040221'!I52" xr:uid="{00000000-0004-0000-0E00-0000DF000000}"/>
    <hyperlink ref="J52" location="'Initial Bud 040221'!J52" tooltip="Click to drilldown" display="'Initial Bud 040221'!J52" xr:uid="{00000000-0004-0000-0E00-0000E0000000}"/>
    <hyperlink ref="K52" location="'Initial Bud 040221'!K52" tooltip="Click to drilldown" display="'Initial Bud 040221'!K52" xr:uid="{00000000-0004-0000-0E00-0000E1000000}"/>
    <hyperlink ref="L52" location="'Initial Bud 040221'!L52" tooltip="Click to drilldown" display="'Initial Bud 040221'!L52" xr:uid="{00000000-0004-0000-0E00-0000E2000000}"/>
    <hyperlink ref="M52" location="'Initial Bud 040221'!M52" tooltip="Click to drilldown" display="'Initial Bud 040221'!M52" xr:uid="{00000000-0004-0000-0E00-0000E3000000}"/>
    <hyperlink ref="B53" location="'Initial Bud 040221'!B53" tooltip="Click to drilldown" display="'Initial Bud 040221'!B53" xr:uid="{00000000-0004-0000-0E00-0000E4000000}"/>
    <hyperlink ref="C53" location="'Initial Bud 040221'!C53" tooltip="Click to drilldown" display="'Initial Bud 040221'!C53" xr:uid="{00000000-0004-0000-0E00-0000E5000000}"/>
    <hyperlink ref="D53" location="'Initial Bud 040221'!D53" tooltip="Click to drilldown" display="'Initial Bud 040221'!D53" xr:uid="{00000000-0004-0000-0E00-0000E6000000}"/>
    <hyperlink ref="E53" location="'Initial Bud 040221'!E53" tooltip="Click to drilldown" display="'Initial Bud 040221'!E53" xr:uid="{00000000-0004-0000-0E00-0000E7000000}"/>
    <hyperlink ref="F53" location="'Initial Bud 040221'!F53" tooltip="Click to drilldown" display="'Initial Bud 040221'!F53" xr:uid="{00000000-0004-0000-0E00-0000E8000000}"/>
    <hyperlink ref="G53" location="'Initial Bud 040221'!G53" tooltip="Click to drilldown" display="'Initial Bud 040221'!G53" xr:uid="{00000000-0004-0000-0E00-0000E9000000}"/>
    <hyperlink ref="H53" location="'Initial Bud 040221'!H53" tooltip="Click to drilldown" display="'Initial Bud 040221'!H53" xr:uid="{00000000-0004-0000-0E00-0000EA000000}"/>
    <hyperlink ref="I53" location="'Initial Bud 040221'!I53" tooltip="Click to drilldown" display="'Initial Bud 040221'!I53" xr:uid="{00000000-0004-0000-0E00-0000EB000000}"/>
    <hyperlink ref="J53" location="'Initial Bud 040221'!J53" tooltip="Click to drilldown" display="'Initial Bud 040221'!J53" xr:uid="{00000000-0004-0000-0E00-0000EC000000}"/>
    <hyperlink ref="K53" location="'Initial Bud 040221'!K53" tooltip="Click to drilldown" display="'Initial Bud 040221'!K53" xr:uid="{00000000-0004-0000-0E00-0000ED000000}"/>
    <hyperlink ref="L53" location="'Initial Bud 040221'!L53" tooltip="Click to drilldown" display="'Initial Bud 040221'!L53" xr:uid="{00000000-0004-0000-0E00-0000EE000000}"/>
    <hyperlink ref="M53" location="'Initial Bud 040221'!M53" tooltip="Click to drilldown" display="'Initial Bud 040221'!M53" xr:uid="{00000000-0004-0000-0E00-0000EF000000}"/>
    <hyperlink ref="B54" location="'Initial Bud 040221'!B54" tooltip="Click to drilldown" display="'Initial Bud 040221'!B54" xr:uid="{00000000-0004-0000-0E00-0000F0000000}"/>
    <hyperlink ref="C54" location="'Initial Bud 040221'!C54" tooltip="Click to drilldown" display="'Initial Bud 040221'!C54" xr:uid="{00000000-0004-0000-0E00-0000F1000000}"/>
    <hyperlink ref="D54" location="'Initial Bud 040221'!D54" tooltip="Click to drilldown" display="'Initial Bud 040221'!D54" xr:uid="{00000000-0004-0000-0E00-0000F2000000}"/>
    <hyperlink ref="E54" location="'Initial Bud 040221'!E54" tooltip="Click to drilldown" display="'Initial Bud 040221'!E54" xr:uid="{00000000-0004-0000-0E00-0000F3000000}"/>
    <hyperlink ref="F54" location="'Initial Bud 040221'!F54" tooltip="Click to drilldown" display="'Initial Bud 040221'!F54" xr:uid="{00000000-0004-0000-0E00-0000F4000000}"/>
    <hyperlink ref="G54" location="'Initial Bud 040221'!G54" tooltip="Click to drilldown" display="'Initial Bud 040221'!G54" xr:uid="{00000000-0004-0000-0E00-0000F5000000}"/>
    <hyperlink ref="H54" location="'Initial Bud 040221'!H54" tooltip="Click to drilldown" display="'Initial Bud 040221'!H54" xr:uid="{00000000-0004-0000-0E00-0000F6000000}"/>
    <hyperlink ref="I54" location="'Initial Bud 040221'!I54" tooltip="Click to drilldown" display="'Initial Bud 040221'!I54" xr:uid="{00000000-0004-0000-0E00-0000F7000000}"/>
    <hyperlink ref="J54" location="'Initial Bud 040221'!J54" tooltip="Click to drilldown" display="'Initial Bud 040221'!J54" xr:uid="{00000000-0004-0000-0E00-0000F8000000}"/>
    <hyperlink ref="K54" location="'Initial Bud 040221'!K54" tooltip="Click to drilldown" display="'Initial Bud 040221'!K54" xr:uid="{00000000-0004-0000-0E00-0000F9000000}"/>
    <hyperlink ref="L54" location="'Initial Bud 040221'!L54" tooltip="Click to drilldown" display="'Initial Bud 040221'!L54" xr:uid="{00000000-0004-0000-0E00-0000FA000000}"/>
    <hyperlink ref="M54" location="'Initial Bud 040221'!M54" tooltip="Click to drilldown" display="'Initial Bud 040221'!M54" xr:uid="{00000000-0004-0000-0E00-0000FB000000}"/>
    <hyperlink ref="B55" location="'Initial Bud 040221'!B55" tooltip="Click to drilldown" display="'Initial Bud 040221'!B55" xr:uid="{00000000-0004-0000-0E00-0000FC000000}"/>
    <hyperlink ref="C55" location="'Initial Bud 040221'!C55" tooltip="Click to drilldown" display="'Initial Bud 040221'!C55" xr:uid="{00000000-0004-0000-0E00-0000FD000000}"/>
    <hyperlink ref="D55" location="'Initial Bud 040221'!D55" tooltip="Click to drilldown" display="'Initial Bud 040221'!D55" xr:uid="{00000000-0004-0000-0E00-0000FE000000}"/>
    <hyperlink ref="E55" location="'Initial Bud 040221'!E55" tooltip="Click to drilldown" display="'Initial Bud 040221'!E55" xr:uid="{00000000-0004-0000-0E00-0000FF000000}"/>
    <hyperlink ref="F55" location="'Initial Bud 040221'!F55" tooltip="Click to drilldown" display="'Initial Bud 040221'!F55" xr:uid="{00000000-0004-0000-0E00-000000010000}"/>
    <hyperlink ref="G55" location="'Initial Bud 040221'!G55" tooltip="Click to drilldown" display="'Initial Bud 040221'!G55" xr:uid="{00000000-0004-0000-0E00-000001010000}"/>
    <hyperlink ref="H55" location="'Initial Bud 040221'!H55" tooltip="Click to drilldown" display="'Initial Bud 040221'!H55" xr:uid="{00000000-0004-0000-0E00-000002010000}"/>
    <hyperlink ref="I55" location="'Initial Bud 040221'!I55" tooltip="Click to drilldown" display="'Initial Bud 040221'!I55" xr:uid="{00000000-0004-0000-0E00-000003010000}"/>
    <hyperlink ref="J55" location="'Initial Bud 040221'!J55" tooltip="Click to drilldown" display="'Initial Bud 040221'!J55" xr:uid="{00000000-0004-0000-0E00-000004010000}"/>
    <hyperlink ref="K55" location="'Initial Bud 040221'!K55" tooltip="Click to drilldown" display="'Initial Bud 040221'!K55" xr:uid="{00000000-0004-0000-0E00-000005010000}"/>
    <hyperlink ref="L55" location="'Initial Bud 040221'!L55" tooltip="Click to drilldown" display="'Initial Bud 040221'!L55" xr:uid="{00000000-0004-0000-0E00-000006010000}"/>
    <hyperlink ref="M55" location="'Initial Bud 040221'!M55" tooltip="Click to drilldown" display="'Initial Bud 040221'!M55" xr:uid="{00000000-0004-0000-0E00-000007010000}"/>
    <hyperlink ref="B56" location="'Initial Bud 040221'!B56" tooltip="Click to drilldown" display="'Initial Bud 040221'!B56" xr:uid="{00000000-0004-0000-0E00-000008010000}"/>
    <hyperlink ref="C56" location="'Initial Bud 040221'!C56" tooltip="Click to drilldown" display="'Initial Bud 040221'!C56" xr:uid="{00000000-0004-0000-0E00-000009010000}"/>
    <hyperlink ref="D56" location="'Initial Bud 040221'!D56" tooltip="Click to drilldown" display="'Initial Bud 040221'!D56" xr:uid="{00000000-0004-0000-0E00-00000A010000}"/>
    <hyperlink ref="E56" location="'Initial Bud 040221'!E56" tooltip="Click to drilldown" display="'Initial Bud 040221'!E56" xr:uid="{00000000-0004-0000-0E00-00000B010000}"/>
    <hyperlink ref="F56" location="'Initial Bud 040221'!F56" tooltip="Click to drilldown" display="'Initial Bud 040221'!F56" xr:uid="{00000000-0004-0000-0E00-00000C010000}"/>
    <hyperlink ref="G56" location="'Initial Bud 040221'!G56" tooltip="Click to drilldown" display="'Initial Bud 040221'!G56" xr:uid="{00000000-0004-0000-0E00-00000D010000}"/>
    <hyperlink ref="H56" location="'Initial Bud 040221'!H56" tooltip="Click to drilldown" display="'Initial Bud 040221'!H56" xr:uid="{00000000-0004-0000-0E00-00000E010000}"/>
    <hyperlink ref="I56" location="'Initial Bud 040221'!I56" tooltip="Click to drilldown" display="'Initial Bud 040221'!I56" xr:uid="{00000000-0004-0000-0E00-00000F010000}"/>
    <hyperlink ref="J56" location="'Initial Bud 040221'!J56" tooltip="Click to drilldown" display="'Initial Bud 040221'!J56" xr:uid="{00000000-0004-0000-0E00-000010010000}"/>
    <hyperlink ref="K56" location="'Initial Bud 040221'!K56" tooltip="Click to drilldown" display="'Initial Bud 040221'!K56" xr:uid="{00000000-0004-0000-0E00-000011010000}"/>
    <hyperlink ref="L56" location="'Initial Bud 040221'!L56" tooltip="Click to drilldown" display="'Initial Bud 040221'!L56" xr:uid="{00000000-0004-0000-0E00-000012010000}"/>
    <hyperlink ref="M56" location="'Initial Bud 040221'!M56" tooltip="Click to drilldown" display="'Initial Bud 040221'!M56" xr:uid="{00000000-0004-0000-0E00-000013010000}"/>
    <hyperlink ref="B57" location="'Initial Bud 040221'!B57" tooltip="Click to drilldown" display="'Initial Bud 040221'!B57" xr:uid="{00000000-0004-0000-0E00-000014010000}"/>
    <hyperlink ref="C57" location="'Initial Bud 040221'!C57" tooltip="Click to drilldown" display="'Initial Bud 040221'!C57" xr:uid="{00000000-0004-0000-0E00-000015010000}"/>
    <hyperlink ref="D57" location="'Initial Bud 040221'!D57" tooltip="Click to drilldown" display="'Initial Bud 040221'!D57" xr:uid="{00000000-0004-0000-0E00-000016010000}"/>
    <hyperlink ref="E57" location="'Initial Bud 040221'!E57" tooltip="Click to drilldown" display="'Initial Bud 040221'!E57" xr:uid="{00000000-0004-0000-0E00-000017010000}"/>
    <hyperlink ref="F57" location="'Initial Bud 040221'!F57" tooltip="Click to drilldown" display="'Initial Bud 040221'!F57" xr:uid="{00000000-0004-0000-0E00-000018010000}"/>
    <hyperlink ref="G57" location="'Initial Bud 040221'!G57" tooltip="Click to drilldown" display="'Initial Bud 040221'!G57" xr:uid="{00000000-0004-0000-0E00-000019010000}"/>
    <hyperlink ref="H57" location="'Initial Bud 040221'!H57" tooltip="Click to drilldown" display="'Initial Bud 040221'!H57" xr:uid="{00000000-0004-0000-0E00-00001A010000}"/>
    <hyperlink ref="I57" location="'Initial Bud 040221'!I57" tooltip="Click to drilldown" display="'Initial Bud 040221'!I57" xr:uid="{00000000-0004-0000-0E00-00001B010000}"/>
    <hyperlink ref="J57" location="'Initial Bud 040221'!J57" tooltip="Click to drilldown" display="'Initial Bud 040221'!J57" xr:uid="{00000000-0004-0000-0E00-00001C010000}"/>
    <hyperlink ref="K57" location="'Initial Bud 040221'!K57" tooltip="Click to drilldown" display="'Initial Bud 040221'!K57" xr:uid="{00000000-0004-0000-0E00-00001D010000}"/>
    <hyperlink ref="L57" location="'Initial Bud 040221'!L57" tooltip="Click to drilldown" display="'Initial Bud 040221'!L57" xr:uid="{00000000-0004-0000-0E00-00001E010000}"/>
    <hyperlink ref="M57" location="'Initial Bud 040221'!M57" tooltip="Click to drilldown" display="'Initial Bud 040221'!M57" xr:uid="{00000000-0004-0000-0E00-00001F010000}"/>
    <hyperlink ref="B69" location="'Initial Bud 040221'!B69" tooltip="Click to drilldown" display="'Initial Bud 040221'!B69" xr:uid="{00000000-0004-0000-0E00-000020010000}"/>
    <hyperlink ref="C69" location="'Initial Bud 040221'!C69" tooltip="Click to drilldown" display="'Initial Bud 040221'!C69" xr:uid="{00000000-0004-0000-0E00-000021010000}"/>
    <hyperlink ref="D69" location="'Initial Bud 040221'!D69" tooltip="Click to drilldown" display="'Initial Bud 040221'!D69" xr:uid="{00000000-0004-0000-0E00-000022010000}"/>
    <hyperlink ref="E69" location="'Initial Bud 040221'!E69" tooltip="Click to drilldown" display="'Initial Bud 040221'!E69" xr:uid="{00000000-0004-0000-0E00-000023010000}"/>
    <hyperlink ref="F69" location="'Initial Bud 040221'!F69" tooltip="Click to drilldown" display="'Initial Bud 040221'!F69" xr:uid="{00000000-0004-0000-0E00-000024010000}"/>
    <hyperlink ref="G69" location="'Initial Bud 040221'!G69" tooltip="Click to drilldown" display="'Initial Bud 040221'!G69" xr:uid="{00000000-0004-0000-0E00-000025010000}"/>
    <hyperlink ref="H69" location="'Initial Bud 040221'!H69" tooltip="Click to drilldown" display="'Initial Bud 040221'!H69" xr:uid="{00000000-0004-0000-0E00-000026010000}"/>
    <hyperlink ref="I69" location="'Initial Bud 040221'!I69" tooltip="Click to drilldown" display="'Initial Bud 040221'!I69" xr:uid="{00000000-0004-0000-0E00-000027010000}"/>
    <hyperlink ref="J69" location="'Initial Bud 040221'!J69" tooltip="Click to drilldown" display="'Initial Bud 040221'!J69" xr:uid="{00000000-0004-0000-0E00-000028010000}"/>
    <hyperlink ref="K69" location="'Initial Bud 040221'!K69" tooltip="Click to drilldown" display="'Initial Bud 040221'!K69" xr:uid="{00000000-0004-0000-0E00-000029010000}"/>
    <hyperlink ref="L69" location="'Initial Bud 040221'!L69" tooltip="Click to drilldown" display="'Initial Bud 040221'!L69" xr:uid="{00000000-0004-0000-0E00-00002A010000}"/>
    <hyperlink ref="M69" location="'Initial Bud 040221'!M69" tooltip="Click to drilldown" display="'Initial Bud 040221'!M69" xr:uid="{00000000-0004-0000-0E00-00002B010000}"/>
    <hyperlink ref="B70" location="'Initial Bud 040221'!B70" tooltip="Click to drilldown" display="'Initial Bud 040221'!B70" xr:uid="{00000000-0004-0000-0E00-00002C010000}"/>
    <hyperlink ref="C70" location="'Initial Bud 040221'!C70" tooltip="Click to drilldown" display="'Initial Bud 040221'!C70" xr:uid="{00000000-0004-0000-0E00-00002D010000}"/>
    <hyperlink ref="D70" location="'Initial Bud 040221'!D70" tooltip="Click to drilldown" display="'Initial Bud 040221'!D70" xr:uid="{00000000-0004-0000-0E00-00002E010000}"/>
    <hyperlink ref="E70" location="'Initial Bud 040221'!E70" tooltip="Click to drilldown" display="'Initial Bud 040221'!E70" xr:uid="{00000000-0004-0000-0E00-00002F010000}"/>
    <hyperlink ref="F70" location="'Initial Bud 040221'!F70" tooltip="Click to drilldown" display="'Initial Bud 040221'!F70" xr:uid="{00000000-0004-0000-0E00-000030010000}"/>
    <hyperlink ref="G70" location="'Initial Bud 040221'!G70" tooltip="Click to drilldown" display="'Initial Bud 040221'!G70" xr:uid="{00000000-0004-0000-0E00-000031010000}"/>
    <hyperlink ref="H70" location="'Initial Bud 040221'!H70" tooltip="Click to drilldown" display="'Initial Bud 040221'!H70" xr:uid="{00000000-0004-0000-0E00-000032010000}"/>
    <hyperlink ref="I70" location="'Initial Bud 040221'!I70" tooltip="Click to drilldown" display="'Initial Bud 040221'!I70" xr:uid="{00000000-0004-0000-0E00-000033010000}"/>
    <hyperlink ref="J70" location="'Initial Bud 040221'!J70" tooltip="Click to drilldown" display="'Initial Bud 040221'!J70" xr:uid="{00000000-0004-0000-0E00-000034010000}"/>
    <hyperlink ref="K70" location="'Initial Bud 040221'!K70" tooltip="Click to drilldown" display="'Initial Bud 040221'!K70" xr:uid="{00000000-0004-0000-0E00-000035010000}"/>
    <hyperlink ref="L70" location="'Initial Bud 040221'!L70" tooltip="Click to drilldown" display="'Initial Bud 040221'!L70" xr:uid="{00000000-0004-0000-0E00-000036010000}"/>
    <hyperlink ref="M70" location="'Initial Bud 040221'!M70" tooltip="Click to drilldown" display="'Initial Bud 040221'!M70" xr:uid="{00000000-0004-0000-0E00-000037010000}"/>
    <hyperlink ref="B71" location="'Initial Bud 040221'!B71" tooltip="Click to drilldown" display="'Initial Bud 040221'!B71" xr:uid="{00000000-0004-0000-0E00-000038010000}"/>
    <hyperlink ref="C71" location="'Initial Bud 040221'!C71" tooltip="Click to drilldown" display="'Initial Bud 040221'!C71" xr:uid="{00000000-0004-0000-0E00-000039010000}"/>
    <hyperlink ref="D71" location="'Initial Bud 040221'!D71" tooltip="Click to drilldown" display="'Initial Bud 040221'!D71" xr:uid="{00000000-0004-0000-0E00-00003A010000}"/>
    <hyperlink ref="E71" location="'Initial Bud 040221'!E71" tooltip="Click to drilldown" display="'Initial Bud 040221'!E71" xr:uid="{00000000-0004-0000-0E00-00003B010000}"/>
    <hyperlink ref="F71" location="'Initial Bud 040221'!F71" tooltip="Click to drilldown" display="'Initial Bud 040221'!F71" xr:uid="{00000000-0004-0000-0E00-00003C010000}"/>
    <hyperlink ref="G71" location="'Initial Bud 040221'!G71" tooltip="Click to drilldown" display="'Initial Bud 040221'!G71" xr:uid="{00000000-0004-0000-0E00-00003D010000}"/>
    <hyperlink ref="H71" location="'Initial Bud 040221'!H71" tooltip="Click to drilldown" display="'Initial Bud 040221'!H71" xr:uid="{00000000-0004-0000-0E00-00003E010000}"/>
    <hyperlink ref="I71" location="'Initial Bud 040221'!I71" tooltip="Click to drilldown" display="'Initial Bud 040221'!I71" xr:uid="{00000000-0004-0000-0E00-00003F010000}"/>
    <hyperlink ref="J71" location="'Initial Bud 040221'!J71" tooltip="Click to drilldown" display="'Initial Bud 040221'!J71" xr:uid="{00000000-0004-0000-0E00-000040010000}"/>
    <hyperlink ref="K71" location="'Initial Bud 040221'!K71" tooltip="Click to drilldown" display="'Initial Bud 040221'!K71" xr:uid="{00000000-0004-0000-0E00-000041010000}"/>
    <hyperlink ref="L71" location="'Initial Bud 040221'!L71" tooltip="Click to drilldown" display="'Initial Bud 040221'!L71" xr:uid="{00000000-0004-0000-0E00-000042010000}"/>
    <hyperlink ref="M71" location="'Initial Bud 040221'!M71" tooltip="Click to drilldown" display="'Initial Bud 040221'!M71" xr:uid="{00000000-0004-0000-0E00-000043010000}"/>
    <hyperlink ref="B72" location="'Initial Bud 040221'!B72" tooltip="Click to drilldown" display="'Initial Bud 040221'!B72" xr:uid="{00000000-0004-0000-0E00-000044010000}"/>
    <hyperlink ref="C72" location="'Initial Bud 040221'!C72" tooltip="Click to drilldown" display="'Initial Bud 040221'!C72" xr:uid="{00000000-0004-0000-0E00-000045010000}"/>
    <hyperlink ref="D72" location="'Initial Bud 040221'!D72" tooltip="Click to drilldown" display="'Initial Bud 040221'!D72" xr:uid="{00000000-0004-0000-0E00-000046010000}"/>
    <hyperlink ref="E72" location="'Initial Bud 040221'!E72" tooltip="Click to drilldown" display="'Initial Bud 040221'!E72" xr:uid="{00000000-0004-0000-0E00-000047010000}"/>
    <hyperlink ref="F72" location="'Initial Bud 040221'!F72" tooltip="Click to drilldown" display="'Initial Bud 040221'!F72" xr:uid="{00000000-0004-0000-0E00-000048010000}"/>
    <hyperlink ref="G72" location="'Initial Bud 040221'!G72" tooltip="Click to drilldown" display="'Initial Bud 040221'!G72" xr:uid="{00000000-0004-0000-0E00-000049010000}"/>
    <hyperlink ref="H72" location="'Initial Bud 040221'!H72" tooltip="Click to drilldown" display="'Initial Bud 040221'!H72" xr:uid="{00000000-0004-0000-0E00-00004A010000}"/>
    <hyperlink ref="I72" location="'Initial Bud 040221'!I72" tooltip="Click to drilldown" display="'Initial Bud 040221'!I72" xr:uid="{00000000-0004-0000-0E00-00004B010000}"/>
    <hyperlink ref="J72" location="'Initial Bud 040221'!J72" tooltip="Click to drilldown" display="'Initial Bud 040221'!J72" xr:uid="{00000000-0004-0000-0E00-00004C010000}"/>
    <hyperlink ref="K72" location="'Initial Bud 040221'!K72" tooltip="Click to drilldown" display="'Initial Bud 040221'!K72" xr:uid="{00000000-0004-0000-0E00-00004D010000}"/>
    <hyperlink ref="L72" location="'Initial Bud 040221'!L72" tooltip="Click to drilldown" display="'Initial Bud 040221'!L72" xr:uid="{00000000-0004-0000-0E00-00004E010000}"/>
    <hyperlink ref="M72" location="'Initial Bud 040221'!M72" tooltip="Click to drilldown" display="'Initial Bud 040221'!M72" xr:uid="{00000000-0004-0000-0E00-00004F010000}"/>
    <hyperlink ref="B73" location="'Initial Bud 040221'!B73" tooltip="Click to drilldown" display="'Initial Bud 040221'!B73" xr:uid="{00000000-0004-0000-0E00-000050010000}"/>
    <hyperlink ref="C73" location="'Initial Bud 040221'!C73" tooltip="Click to drilldown" display="'Initial Bud 040221'!C73" xr:uid="{00000000-0004-0000-0E00-000051010000}"/>
    <hyperlink ref="D73" location="'Initial Bud 040221'!D73" tooltip="Click to drilldown" display="'Initial Bud 040221'!D73" xr:uid="{00000000-0004-0000-0E00-000052010000}"/>
    <hyperlink ref="E73" location="'Initial Bud 040221'!E73" tooltip="Click to drilldown" display="'Initial Bud 040221'!E73" xr:uid="{00000000-0004-0000-0E00-000053010000}"/>
    <hyperlink ref="F73" location="'Initial Bud 040221'!F73" tooltip="Click to drilldown" display="'Initial Bud 040221'!F73" xr:uid="{00000000-0004-0000-0E00-000054010000}"/>
    <hyperlink ref="G73" location="'Initial Bud 040221'!G73" tooltip="Click to drilldown" display="'Initial Bud 040221'!G73" xr:uid="{00000000-0004-0000-0E00-000055010000}"/>
    <hyperlink ref="H73" location="'Initial Bud 040221'!H73" tooltip="Click to drilldown" display="'Initial Bud 040221'!H73" xr:uid="{00000000-0004-0000-0E00-000056010000}"/>
    <hyperlink ref="I73" location="'Initial Bud 040221'!I73" tooltip="Click to drilldown" display="'Initial Bud 040221'!I73" xr:uid="{00000000-0004-0000-0E00-000057010000}"/>
    <hyperlink ref="J73" location="'Initial Bud 040221'!J73" tooltip="Click to drilldown" display="'Initial Bud 040221'!J73" xr:uid="{00000000-0004-0000-0E00-000058010000}"/>
    <hyperlink ref="K73" location="'Initial Bud 040221'!K73" tooltip="Click to drilldown" display="'Initial Bud 040221'!K73" xr:uid="{00000000-0004-0000-0E00-000059010000}"/>
    <hyperlink ref="L73" location="'Initial Bud 040221'!L73" tooltip="Click to drilldown" display="'Initial Bud 040221'!L73" xr:uid="{00000000-0004-0000-0E00-00005A010000}"/>
    <hyperlink ref="M73" location="'Initial Bud 040221'!M73" tooltip="Click to drilldown" display="'Initial Bud 040221'!M73" xr:uid="{00000000-0004-0000-0E00-00005B010000}"/>
    <hyperlink ref="B77" location="'Initial Bud 040221'!B77" tooltip="Click to drilldown" display="'Initial Bud 040221'!B77" xr:uid="{00000000-0004-0000-0E00-00005C010000}"/>
    <hyperlink ref="C77" location="'Initial Bud 040221'!C77" tooltip="Click to drilldown" display="'Initial Bud 040221'!C77" xr:uid="{00000000-0004-0000-0E00-00005D010000}"/>
    <hyperlink ref="D77" location="'Initial Bud 040221'!D77" tooltip="Click to drilldown" display="'Initial Bud 040221'!D77" xr:uid="{00000000-0004-0000-0E00-00005E010000}"/>
    <hyperlink ref="E77" location="'Initial Bud 040221'!E77" tooltip="Click to drilldown" display="'Initial Bud 040221'!E77" xr:uid="{00000000-0004-0000-0E00-00005F010000}"/>
    <hyperlink ref="F77" location="'Initial Bud 040221'!F77" tooltip="Click to drilldown" display="'Initial Bud 040221'!F77" xr:uid="{00000000-0004-0000-0E00-000060010000}"/>
    <hyperlink ref="G77" location="'Initial Bud 040221'!G77" tooltip="Click to drilldown" display="'Initial Bud 040221'!G77" xr:uid="{00000000-0004-0000-0E00-000061010000}"/>
    <hyperlink ref="H77" location="'Initial Bud 040221'!H77" tooltip="Click to drilldown" display="'Initial Bud 040221'!H77" xr:uid="{00000000-0004-0000-0E00-000062010000}"/>
    <hyperlink ref="I77" location="'Initial Bud 040221'!I77" tooltip="Click to drilldown" display="'Initial Bud 040221'!I77" xr:uid="{00000000-0004-0000-0E00-000063010000}"/>
    <hyperlink ref="J77" location="'Initial Bud 040221'!J77" tooltip="Click to drilldown" display="'Initial Bud 040221'!J77" xr:uid="{00000000-0004-0000-0E00-000064010000}"/>
    <hyperlink ref="K77" location="'Initial Bud 040221'!K77" tooltip="Click to drilldown" display="'Initial Bud 040221'!K77" xr:uid="{00000000-0004-0000-0E00-000065010000}"/>
    <hyperlink ref="L77" location="'Initial Bud 040221'!L77" tooltip="Click to drilldown" display="'Initial Bud 040221'!L77" xr:uid="{00000000-0004-0000-0E00-000066010000}"/>
    <hyperlink ref="M77" location="'Initial Bud 040221'!M77" tooltip="Click to drilldown" display="'Initial Bud 040221'!M77" xr:uid="{00000000-0004-0000-0E00-000067010000}"/>
    <hyperlink ref="B78" location="'Initial Bud 040221'!B78" tooltip="Click to drilldown" display="'Initial Bud 040221'!B78" xr:uid="{00000000-0004-0000-0E00-000068010000}"/>
    <hyperlink ref="C78" location="'Initial Bud 040221'!C78" tooltip="Click to drilldown" display="'Initial Bud 040221'!C78" xr:uid="{00000000-0004-0000-0E00-000069010000}"/>
    <hyperlink ref="D78" location="'Initial Bud 040221'!D78" tooltip="Click to drilldown" display="'Initial Bud 040221'!D78" xr:uid="{00000000-0004-0000-0E00-00006A010000}"/>
    <hyperlink ref="E78" location="'Initial Bud 040221'!E78" tooltip="Click to drilldown" display="'Initial Bud 040221'!E78" xr:uid="{00000000-0004-0000-0E00-00006B010000}"/>
    <hyperlink ref="F78" location="'Initial Bud 040221'!F78" tooltip="Click to drilldown" display="'Initial Bud 040221'!F78" xr:uid="{00000000-0004-0000-0E00-00006C010000}"/>
    <hyperlink ref="G78" location="'Initial Bud 040221'!G78" tooltip="Click to drilldown" display="'Initial Bud 040221'!G78" xr:uid="{00000000-0004-0000-0E00-00006D010000}"/>
    <hyperlink ref="H78" location="'Initial Bud 040221'!H78" tooltip="Click to drilldown" display="'Initial Bud 040221'!H78" xr:uid="{00000000-0004-0000-0E00-00006E010000}"/>
    <hyperlink ref="I78" location="'Initial Bud 040221'!I78" tooltip="Click to drilldown" display="'Initial Bud 040221'!I78" xr:uid="{00000000-0004-0000-0E00-00006F010000}"/>
    <hyperlink ref="J78" location="'Initial Bud 040221'!J78" tooltip="Click to drilldown" display="'Initial Bud 040221'!J78" xr:uid="{00000000-0004-0000-0E00-000070010000}"/>
    <hyperlink ref="K78" location="'Initial Bud 040221'!K78" tooltip="Click to drilldown" display="'Initial Bud 040221'!K78" xr:uid="{00000000-0004-0000-0E00-000071010000}"/>
    <hyperlink ref="L78" location="'Initial Bud 040221'!L78" tooltip="Click to drilldown" display="'Initial Bud 040221'!L78" xr:uid="{00000000-0004-0000-0E00-000072010000}"/>
    <hyperlink ref="M78" location="'Initial Bud 040221'!M78" tooltip="Click to drilldown" display="'Initial Bud 040221'!M78" xr:uid="{00000000-0004-0000-0E00-000073010000}"/>
    <hyperlink ref="B79" location="'Initial Bud 040221'!B79" tooltip="Click to drilldown" display="'Initial Bud 040221'!B79" xr:uid="{00000000-0004-0000-0E00-000074010000}"/>
    <hyperlink ref="C79" location="'Initial Bud 040221'!C79" tooltip="Click to drilldown" display="'Initial Bud 040221'!C79" xr:uid="{00000000-0004-0000-0E00-000075010000}"/>
    <hyperlink ref="D79" location="'Initial Bud 040221'!D79" tooltip="Click to drilldown" display="'Initial Bud 040221'!D79" xr:uid="{00000000-0004-0000-0E00-000076010000}"/>
    <hyperlink ref="E79" location="'Initial Bud 040221'!E79" tooltip="Click to drilldown" display="'Initial Bud 040221'!E79" xr:uid="{00000000-0004-0000-0E00-000077010000}"/>
    <hyperlink ref="F79" location="'Initial Bud 040221'!F79" tooltip="Click to drilldown" display="'Initial Bud 040221'!F79" xr:uid="{00000000-0004-0000-0E00-000078010000}"/>
    <hyperlink ref="G79" location="'Initial Bud 040221'!G79" tooltip="Click to drilldown" display="'Initial Bud 040221'!G79" xr:uid="{00000000-0004-0000-0E00-000079010000}"/>
    <hyperlink ref="H79" location="'Initial Bud 040221'!H79" tooltip="Click to drilldown" display="'Initial Bud 040221'!H79" xr:uid="{00000000-0004-0000-0E00-00007A010000}"/>
    <hyperlink ref="I79" location="'Initial Bud 040221'!I79" tooltip="Click to drilldown" display="'Initial Bud 040221'!I79" xr:uid="{00000000-0004-0000-0E00-00007B010000}"/>
    <hyperlink ref="J79" location="'Initial Bud 040221'!J79" tooltip="Click to drilldown" display="'Initial Bud 040221'!J79" xr:uid="{00000000-0004-0000-0E00-00007C010000}"/>
    <hyperlink ref="K79" location="'Initial Bud 040221'!K79" tooltip="Click to drilldown" display="'Initial Bud 040221'!K79" xr:uid="{00000000-0004-0000-0E00-00007D010000}"/>
    <hyperlink ref="L79" location="'Initial Bud 040221'!L79" tooltip="Click to drilldown" display="'Initial Bud 040221'!L79" xr:uid="{00000000-0004-0000-0E00-00007E010000}"/>
    <hyperlink ref="M79" location="'Initial Bud 040221'!M79" tooltip="Click to drilldown" display="'Initial Bud 040221'!M79" xr:uid="{00000000-0004-0000-0E00-00007F010000}"/>
    <hyperlink ref="B80" location="'Initial Bud 040221'!B80" tooltip="Click to drilldown" display="'Initial Bud 040221'!B80" xr:uid="{00000000-0004-0000-0E00-000080010000}"/>
    <hyperlink ref="C80" location="'Initial Bud 040221'!C80" tooltip="Click to drilldown" display="'Initial Bud 040221'!C80" xr:uid="{00000000-0004-0000-0E00-000081010000}"/>
    <hyperlink ref="D80" location="'Initial Bud 040221'!D80" tooltip="Click to drilldown" display="'Initial Bud 040221'!D80" xr:uid="{00000000-0004-0000-0E00-000082010000}"/>
    <hyperlink ref="E80" location="'Initial Bud 040221'!E80" tooltip="Click to drilldown" display="'Initial Bud 040221'!E80" xr:uid="{00000000-0004-0000-0E00-000083010000}"/>
    <hyperlink ref="F80" location="'Initial Bud 040221'!F80" tooltip="Click to drilldown" display="'Initial Bud 040221'!F80" xr:uid="{00000000-0004-0000-0E00-000084010000}"/>
    <hyperlink ref="G80" location="'Initial Bud 040221'!G80" tooltip="Click to drilldown" display="'Initial Bud 040221'!G80" xr:uid="{00000000-0004-0000-0E00-000085010000}"/>
    <hyperlink ref="H80" location="'Initial Bud 040221'!H80" tooltip="Click to drilldown" display="'Initial Bud 040221'!H80" xr:uid="{00000000-0004-0000-0E00-000086010000}"/>
    <hyperlink ref="I80" location="'Initial Bud 040221'!I80" tooltip="Click to drilldown" display="'Initial Bud 040221'!I80" xr:uid="{00000000-0004-0000-0E00-000087010000}"/>
    <hyperlink ref="J80" location="'Initial Bud 040221'!J80" tooltip="Click to drilldown" display="'Initial Bud 040221'!J80" xr:uid="{00000000-0004-0000-0E00-000088010000}"/>
    <hyperlink ref="K80" location="'Initial Bud 040221'!K80" tooltip="Click to drilldown" display="'Initial Bud 040221'!K80" xr:uid="{00000000-0004-0000-0E00-000089010000}"/>
    <hyperlink ref="L80" location="'Initial Bud 040221'!L80" tooltip="Click to drilldown" display="'Initial Bud 040221'!L80" xr:uid="{00000000-0004-0000-0E00-00008A010000}"/>
    <hyperlink ref="M80" location="'Initial Bud 040221'!M80" tooltip="Click to drilldown" display="'Initial Bud 040221'!M80" xr:uid="{00000000-0004-0000-0E00-00008B010000}"/>
    <hyperlink ref="B81" location="'Initial Bud 040221'!B81" tooltip="Click to drilldown" display="'Initial Bud 040221'!B81" xr:uid="{00000000-0004-0000-0E00-00008C010000}"/>
    <hyperlink ref="C81" location="'Initial Bud 040221'!C81" tooltip="Click to drilldown" display="'Initial Bud 040221'!C81" xr:uid="{00000000-0004-0000-0E00-00008D010000}"/>
    <hyperlink ref="D81" location="'Initial Bud 040221'!D81" tooltip="Click to drilldown" display="'Initial Bud 040221'!D81" xr:uid="{00000000-0004-0000-0E00-00008E010000}"/>
    <hyperlink ref="E81" location="'Initial Bud 040221'!E81" tooltip="Click to drilldown" display="'Initial Bud 040221'!E81" xr:uid="{00000000-0004-0000-0E00-00008F010000}"/>
    <hyperlink ref="F81" location="'Initial Bud 040221'!F81" tooltip="Click to drilldown" display="'Initial Bud 040221'!F81" xr:uid="{00000000-0004-0000-0E00-000090010000}"/>
    <hyperlink ref="G81" location="'Initial Bud 040221'!G81" tooltip="Click to drilldown" display="'Initial Bud 040221'!G81" xr:uid="{00000000-0004-0000-0E00-000091010000}"/>
    <hyperlink ref="H81" location="'Initial Bud 040221'!H81" tooltip="Click to drilldown" display="'Initial Bud 040221'!H81" xr:uid="{00000000-0004-0000-0E00-000092010000}"/>
    <hyperlink ref="I81" location="'Initial Bud 040221'!I81" tooltip="Click to drilldown" display="'Initial Bud 040221'!I81" xr:uid="{00000000-0004-0000-0E00-000093010000}"/>
    <hyperlink ref="J81" location="'Initial Bud 040221'!J81" tooltip="Click to drilldown" display="'Initial Bud 040221'!J81" xr:uid="{00000000-0004-0000-0E00-000094010000}"/>
    <hyperlink ref="K81" location="'Initial Bud 040221'!K81" tooltip="Click to drilldown" display="'Initial Bud 040221'!K81" xr:uid="{00000000-0004-0000-0E00-000095010000}"/>
    <hyperlink ref="L81" location="'Initial Bud 040221'!L81" tooltip="Click to drilldown" display="'Initial Bud 040221'!L81" xr:uid="{00000000-0004-0000-0E00-000096010000}"/>
    <hyperlink ref="M81" location="'Initial Bud 040221'!M81" tooltip="Click to drilldown" display="'Initial Bud 040221'!M81" xr:uid="{00000000-0004-0000-0E00-000097010000}"/>
    <hyperlink ref="B91" location="'Initial Bud 040221'!B91" tooltip="Click to drilldown" display="'Initial Bud 040221'!B91" xr:uid="{00000000-0004-0000-0E00-000098010000}"/>
    <hyperlink ref="C91" location="'Initial Bud 040221'!C91" tooltip="Click to drilldown" display="'Initial Bud 040221'!C91" xr:uid="{00000000-0004-0000-0E00-000099010000}"/>
    <hyperlink ref="D91" location="'Initial Bud 040221'!D91" tooltip="Click to drilldown" display="'Initial Bud 040221'!D91" xr:uid="{00000000-0004-0000-0E00-00009A010000}"/>
    <hyperlink ref="E91" location="'Initial Bud 040221'!E91" tooltip="Click to drilldown" display="'Initial Bud 040221'!E91" xr:uid="{00000000-0004-0000-0E00-00009B010000}"/>
    <hyperlink ref="F91" location="'Initial Bud 040221'!F91" tooltip="Click to drilldown" display="'Initial Bud 040221'!F91" xr:uid="{00000000-0004-0000-0E00-00009C010000}"/>
    <hyperlink ref="G91" location="'Initial Bud 040221'!G91" tooltip="Click to drilldown" display="'Initial Bud 040221'!G91" xr:uid="{00000000-0004-0000-0E00-00009D010000}"/>
    <hyperlink ref="H91" location="'Initial Bud 040221'!H91" tooltip="Click to drilldown" display="'Initial Bud 040221'!H91" xr:uid="{00000000-0004-0000-0E00-00009E010000}"/>
    <hyperlink ref="I91" location="'Initial Bud 040221'!I91" tooltip="Click to drilldown" display="'Initial Bud 040221'!I91" xr:uid="{00000000-0004-0000-0E00-00009F010000}"/>
    <hyperlink ref="J91" location="'Initial Bud 040221'!J91" tooltip="Click to drilldown" display="'Initial Bud 040221'!J91" xr:uid="{00000000-0004-0000-0E00-0000A0010000}"/>
    <hyperlink ref="K91" location="'Initial Bud 040221'!K91" tooltip="Click to drilldown" display="'Initial Bud 040221'!K91" xr:uid="{00000000-0004-0000-0E00-0000A1010000}"/>
    <hyperlink ref="L91" location="'Initial Bud 040221'!L91" tooltip="Click to drilldown" display="'Initial Bud 040221'!L91" xr:uid="{00000000-0004-0000-0E00-0000A2010000}"/>
    <hyperlink ref="M91" location="'Initial Bud 040221'!M91" tooltip="Click to drilldown" display="'Initial Bud 040221'!M91" xr:uid="{00000000-0004-0000-0E00-0000A3010000}"/>
    <hyperlink ref="B95" location="'Initial Bud 040221'!B95" tooltip="Click to drilldown" display="'Initial Bud 040221'!B95" xr:uid="{00000000-0004-0000-0E00-0000A4010000}"/>
    <hyperlink ref="C95" location="'Initial Bud 040221'!C95" tooltip="Click to drilldown" display="'Initial Bud 040221'!C95" xr:uid="{00000000-0004-0000-0E00-0000A5010000}"/>
    <hyperlink ref="D95" location="'Initial Bud 040221'!D95" tooltip="Click to drilldown" display="'Initial Bud 040221'!D95" xr:uid="{00000000-0004-0000-0E00-0000A6010000}"/>
    <hyperlink ref="E95" location="'Initial Bud 040221'!E95" tooltip="Click to drilldown" display="'Initial Bud 040221'!E95" xr:uid="{00000000-0004-0000-0E00-0000A7010000}"/>
    <hyperlink ref="F95" location="'Initial Bud 040221'!F95" tooltip="Click to drilldown" display="'Initial Bud 040221'!F95" xr:uid="{00000000-0004-0000-0E00-0000A8010000}"/>
    <hyperlink ref="G95" location="'Initial Bud 040221'!G95" tooltip="Click to drilldown" display="'Initial Bud 040221'!G95" xr:uid="{00000000-0004-0000-0E00-0000A9010000}"/>
    <hyperlink ref="H95" location="'Initial Bud 040221'!H95" tooltip="Click to drilldown" display="'Initial Bud 040221'!H95" xr:uid="{00000000-0004-0000-0E00-0000AA010000}"/>
    <hyperlink ref="I95" location="'Initial Bud 040221'!I95" tooltip="Click to drilldown" display="'Initial Bud 040221'!I95" xr:uid="{00000000-0004-0000-0E00-0000AB010000}"/>
    <hyperlink ref="J95" location="'Initial Bud 040221'!J95" tooltip="Click to drilldown" display="'Initial Bud 040221'!J95" xr:uid="{00000000-0004-0000-0E00-0000AC010000}"/>
    <hyperlink ref="K95" location="'Initial Bud 040221'!K95" tooltip="Click to drilldown" display="'Initial Bud 040221'!K95" xr:uid="{00000000-0004-0000-0E00-0000AD010000}"/>
    <hyperlink ref="L95" location="'Initial Bud 040221'!L95" tooltip="Click to drilldown" display="'Initial Bud 040221'!L95" xr:uid="{00000000-0004-0000-0E00-0000AE010000}"/>
    <hyperlink ref="M95" location="'Initial Bud 040221'!M95" tooltip="Click to drilldown" display="'Initial Bud 040221'!M95" xr:uid="{00000000-0004-0000-0E00-0000AF010000}"/>
    <hyperlink ref="B104" location="'Initial Bud 040221'!B104" tooltip="Click to drilldown" display="'Initial Bud 040221'!B104" xr:uid="{00000000-0004-0000-0E00-0000B0010000}"/>
    <hyperlink ref="C104" location="'Initial Bud 040221'!C104" tooltip="Click to drilldown" display="'Initial Bud 040221'!C104" xr:uid="{00000000-0004-0000-0E00-0000B1010000}"/>
    <hyperlink ref="D104" location="'Initial Bud 040221'!D104" tooltip="Click to drilldown" display="'Initial Bud 040221'!D104" xr:uid="{00000000-0004-0000-0E00-0000B2010000}"/>
    <hyperlink ref="E104" location="'Initial Bud 040221'!E104" tooltip="Click to drilldown" display="'Initial Bud 040221'!E104" xr:uid="{00000000-0004-0000-0E00-0000B3010000}"/>
    <hyperlink ref="F104" location="'Initial Bud 040221'!F104" tooltip="Click to drilldown" display="'Initial Bud 040221'!F104" xr:uid="{00000000-0004-0000-0E00-0000B4010000}"/>
    <hyperlink ref="G104" location="'Initial Bud 040221'!G104" tooltip="Click to drilldown" display="'Initial Bud 040221'!G104" xr:uid="{00000000-0004-0000-0E00-0000B5010000}"/>
    <hyperlink ref="H104" location="'Initial Bud 040221'!H104" tooltip="Click to drilldown" display="'Initial Bud 040221'!H104" xr:uid="{00000000-0004-0000-0E00-0000B6010000}"/>
    <hyperlink ref="I104" location="'Initial Bud 040221'!I104" tooltip="Click to drilldown" display="'Initial Bud 040221'!I104" xr:uid="{00000000-0004-0000-0E00-0000B7010000}"/>
    <hyperlink ref="J104" location="'Initial Bud 040221'!J104" tooltip="Click to drilldown" display="'Initial Bud 040221'!J104" xr:uid="{00000000-0004-0000-0E00-0000B8010000}"/>
    <hyperlink ref="K104" location="'Initial Bud 040221'!K104" tooltip="Click to drilldown" display="'Initial Bud 040221'!K104" xr:uid="{00000000-0004-0000-0E00-0000B9010000}"/>
    <hyperlink ref="L104" location="'Initial Bud 040221'!L104" tooltip="Click to drilldown" display="'Initial Bud 040221'!L104" xr:uid="{00000000-0004-0000-0E00-0000BA010000}"/>
    <hyperlink ref="M104" location="'Initial Bud 040221'!M104" tooltip="Click to drilldown" display="'Initial Bud 040221'!M104" xr:uid="{00000000-0004-0000-0E00-0000BB010000}"/>
    <hyperlink ref="B116" location="'Initial Bud 040221'!B116" tooltip="Click to drilldown" display="'Initial Bud 040221'!B116" xr:uid="{00000000-0004-0000-0E00-0000BC010000}"/>
    <hyperlink ref="C116" location="'Initial Bud 040221'!C116" tooltip="Click to drilldown" display="'Initial Bud 040221'!C116" xr:uid="{00000000-0004-0000-0E00-0000BD010000}"/>
    <hyperlink ref="D116" location="'Initial Bud 040221'!D116" tooltip="Click to drilldown" display="'Initial Bud 040221'!D116" xr:uid="{00000000-0004-0000-0E00-0000BE010000}"/>
    <hyperlink ref="E116" location="'Initial Bud 040221'!E116" tooltip="Click to drilldown" display="'Initial Bud 040221'!E116" xr:uid="{00000000-0004-0000-0E00-0000BF010000}"/>
    <hyperlink ref="F116" location="'Initial Bud 040221'!F116" tooltip="Click to drilldown" display="'Initial Bud 040221'!F116" xr:uid="{00000000-0004-0000-0E00-0000C0010000}"/>
    <hyperlink ref="G116" location="'Initial Bud 040221'!G116" tooltip="Click to drilldown" display="'Initial Bud 040221'!G116" xr:uid="{00000000-0004-0000-0E00-0000C1010000}"/>
    <hyperlink ref="H116" location="'Initial Bud 040221'!H116" tooltip="Click to drilldown" display="'Initial Bud 040221'!H116" xr:uid="{00000000-0004-0000-0E00-0000C2010000}"/>
    <hyperlink ref="I116" location="'Initial Bud 040221'!I116" tooltip="Click to drilldown" display="'Initial Bud 040221'!I116" xr:uid="{00000000-0004-0000-0E00-0000C3010000}"/>
    <hyperlink ref="J116" location="'Initial Bud 040221'!J116" tooltip="Click to drilldown" display="'Initial Bud 040221'!J116" xr:uid="{00000000-0004-0000-0E00-0000C4010000}"/>
    <hyperlink ref="K116" location="'Initial Bud 040221'!K116" tooltip="Click to drilldown" display="'Initial Bud 040221'!K116" xr:uid="{00000000-0004-0000-0E00-0000C5010000}"/>
    <hyperlink ref="L116" location="'Initial Bud 040221'!L116" tooltip="Click to drilldown" display="'Initial Bud 040221'!L116" xr:uid="{00000000-0004-0000-0E00-0000C6010000}"/>
    <hyperlink ref="M116" location="'Initial Bud 040221'!M116" tooltip="Click to drilldown" display="'Initial Bud 040221'!M116" xr:uid="{00000000-0004-0000-0E00-0000C7010000}"/>
    <hyperlink ref="B117" location="'Initial Bud 040221'!B117" tooltip="Click to drilldown" display="'Initial Bud 040221'!B117" xr:uid="{00000000-0004-0000-0E00-0000C8010000}"/>
    <hyperlink ref="C117" location="'Initial Bud 040221'!C117" tooltip="Click to drilldown" display="'Initial Bud 040221'!C117" xr:uid="{00000000-0004-0000-0E00-0000C9010000}"/>
    <hyperlink ref="D117" location="'Initial Bud 040221'!D117" tooltip="Click to drilldown" display="'Initial Bud 040221'!D117" xr:uid="{00000000-0004-0000-0E00-0000CA010000}"/>
    <hyperlink ref="E117" location="'Initial Bud 040221'!E117" tooltip="Click to drilldown" display="'Initial Bud 040221'!E117" xr:uid="{00000000-0004-0000-0E00-0000CB010000}"/>
    <hyperlink ref="F117" location="'Initial Bud 040221'!F117" tooltip="Click to drilldown" display="'Initial Bud 040221'!F117" xr:uid="{00000000-0004-0000-0E00-0000CC010000}"/>
    <hyperlink ref="G117" location="'Initial Bud 040221'!G117" tooltip="Click to drilldown" display="'Initial Bud 040221'!G117" xr:uid="{00000000-0004-0000-0E00-0000CD010000}"/>
    <hyperlink ref="H117" location="'Initial Bud 040221'!H117" tooltip="Click to drilldown" display="'Initial Bud 040221'!H117" xr:uid="{00000000-0004-0000-0E00-0000CE010000}"/>
    <hyperlink ref="I117" location="'Initial Bud 040221'!I117" tooltip="Click to drilldown" display="'Initial Bud 040221'!I117" xr:uid="{00000000-0004-0000-0E00-0000CF010000}"/>
    <hyperlink ref="J117" location="'Initial Bud 040221'!J117" tooltip="Click to drilldown" display="'Initial Bud 040221'!J117" xr:uid="{00000000-0004-0000-0E00-0000D0010000}"/>
    <hyperlink ref="K117" location="'Initial Bud 040221'!K117" tooltip="Click to drilldown" display="'Initial Bud 040221'!K117" xr:uid="{00000000-0004-0000-0E00-0000D1010000}"/>
    <hyperlink ref="L117" location="'Initial Bud 040221'!L117" tooltip="Click to drilldown" display="'Initial Bud 040221'!L117" xr:uid="{00000000-0004-0000-0E00-0000D2010000}"/>
    <hyperlink ref="M117" location="'Initial Bud 040221'!M117" tooltip="Click to drilldown" display="'Initial Bud 040221'!M117" xr:uid="{00000000-0004-0000-0E00-0000D3010000}"/>
    <hyperlink ref="B118" location="'Initial Bud 040221'!B118" tooltip="Click to drilldown" display="'Initial Bud 040221'!B118" xr:uid="{00000000-0004-0000-0E00-0000D4010000}"/>
    <hyperlink ref="C118" location="'Initial Bud 040221'!C118" tooltip="Click to drilldown" display="'Initial Bud 040221'!C118" xr:uid="{00000000-0004-0000-0E00-0000D5010000}"/>
    <hyperlink ref="D118" location="'Initial Bud 040221'!D118" tooltip="Click to drilldown" display="'Initial Bud 040221'!D118" xr:uid="{00000000-0004-0000-0E00-0000D6010000}"/>
    <hyperlink ref="E118" location="'Initial Bud 040221'!E118" tooltip="Click to drilldown" display="'Initial Bud 040221'!E118" xr:uid="{00000000-0004-0000-0E00-0000D7010000}"/>
    <hyperlink ref="F118" location="'Initial Bud 040221'!F118" tooltip="Click to drilldown" display="'Initial Bud 040221'!F118" xr:uid="{00000000-0004-0000-0E00-0000D8010000}"/>
    <hyperlink ref="G118" location="'Initial Bud 040221'!G118" tooltip="Click to drilldown" display="'Initial Bud 040221'!G118" xr:uid="{00000000-0004-0000-0E00-0000D9010000}"/>
    <hyperlink ref="H118" location="'Initial Bud 040221'!H118" tooltip="Click to drilldown" display="'Initial Bud 040221'!H118" xr:uid="{00000000-0004-0000-0E00-0000DA010000}"/>
    <hyperlink ref="I118" location="'Initial Bud 040221'!I118" tooltip="Click to drilldown" display="'Initial Bud 040221'!I118" xr:uid="{00000000-0004-0000-0E00-0000DB010000}"/>
    <hyperlink ref="J118" location="'Initial Bud 040221'!J118" tooltip="Click to drilldown" display="'Initial Bud 040221'!J118" xr:uid="{00000000-0004-0000-0E00-0000DC010000}"/>
    <hyperlink ref="K118" location="'Initial Bud 040221'!K118" tooltip="Click to drilldown" display="'Initial Bud 040221'!K118" xr:uid="{00000000-0004-0000-0E00-0000DD010000}"/>
    <hyperlink ref="L118" location="'Initial Bud 040221'!L118" tooltip="Click to drilldown" display="'Initial Bud 040221'!L118" xr:uid="{00000000-0004-0000-0E00-0000DE010000}"/>
    <hyperlink ref="M118" location="'Initial Bud 040221'!M118" tooltip="Click to drilldown" display="'Initial Bud 040221'!M118" xr:uid="{00000000-0004-0000-0E00-0000DF010000}"/>
    <hyperlink ref="B119" location="'Initial Bud 040221'!B119" tooltip="Click to drilldown" display="'Initial Bud 040221'!B119" xr:uid="{00000000-0004-0000-0E00-0000E0010000}"/>
    <hyperlink ref="C119" location="'Initial Bud 040221'!C119" tooltip="Click to drilldown" display="'Initial Bud 040221'!C119" xr:uid="{00000000-0004-0000-0E00-0000E1010000}"/>
    <hyperlink ref="D119" location="'Initial Bud 040221'!D119" tooltip="Click to drilldown" display="'Initial Bud 040221'!D119" xr:uid="{00000000-0004-0000-0E00-0000E2010000}"/>
    <hyperlink ref="E119" location="'Initial Bud 040221'!E119" tooltip="Click to drilldown" display="'Initial Bud 040221'!E119" xr:uid="{00000000-0004-0000-0E00-0000E3010000}"/>
    <hyperlink ref="F119" location="'Initial Bud 040221'!F119" tooltip="Click to drilldown" display="'Initial Bud 040221'!F119" xr:uid="{00000000-0004-0000-0E00-0000E4010000}"/>
    <hyperlink ref="G119" location="'Initial Bud 040221'!G119" tooltip="Click to drilldown" display="'Initial Bud 040221'!G119" xr:uid="{00000000-0004-0000-0E00-0000E5010000}"/>
    <hyperlink ref="H119" location="'Initial Bud 040221'!H119" tooltip="Click to drilldown" display="'Initial Bud 040221'!H119" xr:uid="{00000000-0004-0000-0E00-0000E6010000}"/>
    <hyperlink ref="I119" location="'Initial Bud 040221'!I119" tooltip="Click to drilldown" display="'Initial Bud 040221'!I119" xr:uid="{00000000-0004-0000-0E00-0000E7010000}"/>
    <hyperlink ref="J119" location="'Initial Bud 040221'!J119" tooltip="Click to drilldown" display="'Initial Bud 040221'!J119" xr:uid="{00000000-0004-0000-0E00-0000E8010000}"/>
    <hyperlink ref="K119" location="'Initial Bud 040221'!K119" tooltip="Click to drilldown" display="'Initial Bud 040221'!K119" xr:uid="{00000000-0004-0000-0E00-0000E9010000}"/>
    <hyperlink ref="L119" location="'Initial Bud 040221'!L119" tooltip="Click to drilldown" display="'Initial Bud 040221'!L119" xr:uid="{00000000-0004-0000-0E00-0000EA010000}"/>
    <hyperlink ref="M119" location="'Initial Bud 040221'!M119" tooltip="Click to drilldown" display="'Initial Bud 040221'!M119" xr:uid="{00000000-0004-0000-0E00-0000EB010000}"/>
    <hyperlink ref="B120" location="'Initial Bud 040221'!B120" tooltip="Click to drilldown" display="'Initial Bud 040221'!B120" xr:uid="{00000000-0004-0000-0E00-0000EC010000}"/>
    <hyperlink ref="C120" location="'Initial Bud 040221'!C120" tooltip="Click to drilldown" display="'Initial Bud 040221'!C120" xr:uid="{00000000-0004-0000-0E00-0000ED010000}"/>
    <hyperlink ref="D120" location="'Initial Bud 040221'!D120" tooltip="Click to drilldown" display="'Initial Bud 040221'!D120" xr:uid="{00000000-0004-0000-0E00-0000EE010000}"/>
    <hyperlink ref="E120" location="'Initial Bud 040221'!E120" tooltip="Click to drilldown" display="'Initial Bud 040221'!E120" xr:uid="{00000000-0004-0000-0E00-0000EF010000}"/>
    <hyperlink ref="F120" location="'Initial Bud 040221'!F120" tooltip="Click to drilldown" display="'Initial Bud 040221'!F120" xr:uid="{00000000-0004-0000-0E00-0000F0010000}"/>
    <hyperlink ref="G120" location="'Initial Bud 040221'!G120" tooltip="Click to drilldown" display="'Initial Bud 040221'!G120" xr:uid="{00000000-0004-0000-0E00-0000F1010000}"/>
    <hyperlink ref="H120" location="'Initial Bud 040221'!H120" tooltip="Click to drilldown" display="'Initial Bud 040221'!H120" xr:uid="{00000000-0004-0000-0E00-0000F2010000}"/>
    <hyperlink ref="I120" location="'Initial Bud 040221'!I120" tooltip="Click to drilldown" display="'Initial Bud 040221'!I120" xr:uid="{00000000-0004-0000-0E00-0000F3010000}"/>
    <hyperlink ref="J120" location="'Initial Bud 040221'!J120" tooltip="Click to drilldown" display="'Initial Bud 040221'!J120" xr:uid="{00000000-0004-0000-0E00-0000F4010000}"/>
    <hyperlink ref="K120" location="'Initial Bud 040221'!K120" tooltip="Click to drilldown" display="'Initial Bud 040221'!K120" xr:uid="{00000000-0004-0000-0E00-0000F5010000}"/>
    <hyperlink ref="L120" location="'Initial Bud 040221'!L120" tooltip="Click to drilldown" display="'Initial Bud 040221'!L120" xr:uid="{00000000-0004-0000-0E00-0000F6010000}"/>
    <hyperlink ref="M120" location="'Initial Bud 040221'!M120" tooltip="Click to drilldown" display="'Initial Bud 040221'!M120" xr:uid="{00000000-0004-0000-0E00-0000F7010000}"/>
    <hyperlink ref="B121" location="'Initial Bud 040221'!B121" tooltip="Click to drilldown" display="'Initial Bud 040221'!B121" xr:uid="{00000000-0004-0000-0E00-0000F8010000}"/>
    <hyperlink ref="C121" location="'Initial Bud 040221'!C121" tooltip="Click to drilldown" display="'Initial Bud 040221'!C121" xr:uid="{00000000-0004-0000-0E00-0000F9010000}"/>
    <hyperlink ref="D121" location="'Initial Bud 040221'!D121" tooltip="Click to drilldown" display="'Initial Bud 040221'!D121" xr:uid="{00000000-0004-0000-0E00-0000FA010000}"/>
    <hyperlink ref="E121" location="'Initial Bud 040221'!E121" tooltip="Click to drilldown" display="'Initial Bud 040221'!E121" xr:uid="{00000000-0004-0000-0E00-0000FB010000}"/>
    <hyperlink ref="F121" location="'Initial Bud 040221'!F121" tooltip="Click to drilldown" display="'Initial Bud 040221'!F121" xr:uid="{00000000-0004-0000-0E00-0000FC010000}"/>
    <hyperlink ref="G121" location="'Initial Bud 040221'!G121" tooltip="Click to drilldown" display="'Initial Bud 040221'!G121" xr:uid="{00000000-0004-0000-0E00-0000FD010000}"/>
    <hyperlink ref="H121" location="'Initial Bud 040221'!H121" tooltip="Click to drilldown" display="'Initial Bud 040221'!H121" xr:uid="{00000000-0004-0000-0E00-0000FE010000}"/>
    <hyperlink ref="I121" location="'Initial Bud 040221'!I121" tooltip="Click to drilldown" display="'Initial Bud 040221'!I121" xr:uid="{00000000-0004-0000-0E00-0000FF010000}"/>
    <hyperlink ref="J121" location="'Initial Bud 040221'!J121" tooltip="Click to drilldown" display="'Initial Bud 040221'!J121" xr:uid="{00000000-0004-0000-0E00-000000020000}"/>
    <hyperlink ref="K121" location="'Initial Bud 040221'!K121" tooltip="Click to drilldown" display="'Initial Bud 040221'!K121" xr:uid="{00000000-0004-0000-0E00-000001020000}"/>
    <hyperlink ref="L121" location="'Initial Bud 040221'!L121" tooltip="Click to drilldown" display="'Initial Bud 040221'!L121" xr:uid="{00000000-0004-0000-0E00-000002020000}"/>
    <hyperlink ref="M121" location="'Initial Bud 040221'!M121" tooltip="Click to drilldown" display="'Initial Bud 040221'!M121" xr:uid="{00000000-0004-0000-0E00-000003020000}"/>
    <hyperlink ref="B125" location="'Initial Bud 040221'!B125" tooltip="Click to drilldown" display="'Initial Bud 040221'!B125" xr:uid="{00000000-0004-0000-0E00-000004020000}"/>
    <hyperlink ref="C125" location="'Initial Bud 040221'!C125" tooltip="Click to drilldown" display="'Initial Bud 040221'!C125" xr:uid="{00000000-0004-0000-0E00-000005020000}"/>
    <hyperlink ref="D125" location="'Initial Bud 040221'!D125" tooltip="Click to drilldown" display="'Initial Bud 040221'!D125" xr:uid="{00000000-0004-0000-0E00-000006020000}"/>
    <hyperlink ref="E125" location="'Initial Bud 040221'!E125" tooltip="Click to drilldown" display="'Initial Bud 040221'!E125" xr:uid="{00000000-0004-0000-0E00-000007020000}"/>
    <hyperlink ref="F125" location="'Initial Bud 040221'!F125" tooltip="Click to drilldown" display="'Initial Bud 040221'!F125" xr:uid="{00000000-0004-0000-0E00-000008020000}"/>
    <hyperlink ref="G125" location="'Initial Bud 040221'!G125" tooltip="Click to drilldown" display="'Initial Bud 040221'!G125" xr:uid="{00000000-0004-0000-0E00-000009020000}"/>
    <hyperlink ref="H125" location="'Initial Bud 040221'!H125" tooltip="Click to drilldown" display="'Initial Bud 040221'!H125" xr:uid="{00000000-0004-0000-0E00-00000A020000}"/>
    <hyperlink ref="I125" location="'Initial Bud 040221'!I125" tooltip="Click to drilldown" display="'Initial Bud 040221'!I125" xr:uid="{00000000-0004-0000-0E00-00000B020000}"/>
    <hyperlink ref="J125" location="'Initial Bud 040221'!J125" tooltip="Click to drilldown" display="'Initial Bud 040221'!J125" xr:uid="{00000000-0004-0000-0E00-00000C020000}"/>
    <hyperlink ref="K125" location="'Initial Bud 040221'!K125" tooltip="Click to drilldown" display="'Initial Bud 040221'!K125" xr:uid="{00000000-0004-0000-0E00-00000D020000}"/>
    <hyperlink ref="L125" location="'Initial Bud 040221'!L125" tooltip="Click to drilldown" display="'Initial Bud 040221'!L125" xr:uid="{00000000-0004-0000-0E00-00000E020000}"/>
    <hyperlink ref="M125" location="'Initial Bud 040221'!M125" tooltip="Click to drilldown" display="'Initial Bud 040221'!M125" xr:uid="{00000000-0004-0000-0E00-00000F020000}"/>
    <hyperlink ref="B126" location="'Initial Bud 040221'!B126" tooltip="Click to drilldown" display="'Initial Bud 040221'!B126" xr:uid="{00000000-0004-0000-0E00-000010020000}"/>
    <hyperlink ref="C126" location="'Initial Bud 040221'!C126" tooltip="Click to drilldown" display="'Initial Bud 040221'!C126" xr:uid="{00000000-0004-0000-0E00-000011020000}"/>
    <hyperlink ref="D126" location="'Initial Bud 040221'!D126" tooltip="Click to drilldown" display="'Initial Bud 040221'!D126" xr:uid="{00000000-0004-0000-0E00-000012020000}"/>
    <hyperlink ref="E126" location="'Initial Bud 040221'!E126" tooltip="Click to drilldown" display="'Initial Bud 040221'!E126" xr:uid="{00000000-0004-0000-0E00-000013020000}"/>
    <hyperlink ref="F126" location="'Initial Bud 040221'!F126" tooltip="Click to drilldown" display="'Initial Bud 040221'!F126" xr:uid="{00000000-0004-0000-0E00-000014020000}"/>
    <hyperlink ref="G126" location="'Initial Bud 040221'!G126" tooltip="Click to drilldown" display="'Initial Bud 040221'!G126" xr:uid="{00000000-0004-0000-0E00-000015020000}"/>
    <hyperlink ref="H126" location="'Initial Bud 040221'!H126" tooltip="Click to drilldown" display="'Initial Bud 040221'!H126" xr:uid="{00000000-0004-0000-0E00-000016020000}"/>
    <hyperlink ref="I126" location="'Initial Bud 040221'!I126" tooltip="Click to drilldown" display="'Initial Bud 040221'!I126" xr:uid="{00000000-0004-0000-0E00-000017020000}"/>
    <hyperlink ref="J126" location="'Initial Bud 040221'!J126" tooltip="Click to drilldown" display="'Initial Bud 040221'!J126" xr:uid="{00000000-0004-0000-0E00-000018020000}"/>
    <hyperlink ref="K126" location="'Initial Bud 040221'!K126" tooltip="Click to drilldown" display="'Initial Bud 040221'!K126" xr:uid="{00000000-0004-0000-0E00-000019020000}"/>
    <hyperlink ref="L126" location="'Initial Bud 040221'!L126" tooltip="Click to drilldown" display="'Initial Bud 040221'!L126" xr:uid="{00000000-0004-0000-0E00-00001A020000}"/>
    <hyperlink ref="M126" location="'Initial Bud 040221'!M126" tooltip="Click to drilldown" display="'Initial Bud 040221'!M126" xr:uid="{00000000-0004-0000-0E00-00001B020000}"/>
    <hyperlink ref="B127" location="'Initial Bud 040221'!B127" tooltip="Click to drilldown" display="'Initial Bud 040221'!B127" xr:uid="{00000000-0004-0000-0E00-00001C020000}"/>
    <hyperlink ref="C127" location="'Initial Bud 040221'!C127" tooltip="Click to drilldown" display="'Initial Bud 040221'!C127" xr:uid="{00000000-0004-0000-0E00-00001D020000}"/>
    <hyperlink ref="D127" location="'Initial Bud 040221'!D127" tooltip="Click to drilldown" display="'Initial Bud 040221'!D127" xr:uid="{00000000-0004-0000-0E00-00001E020000}"/>
    <hyperlink ref="E127" location="'Initial Bud 040221'!E127" tooltip="Click to drilldown" display="'Initial Bud 040221'!E127" xr:uid="{00000000-0004-0000-0E00-00001F020000}"/>
    <hyperlink ref="F127" location="'Initial Bud 040221'!F127" tooltip="Click to drilldown" display="'Initial Bud 040221'!F127" xr:uid="{00000000-0004-0000-0E00-000020020000}"/>
    <hyperlink ref="G127" location="'Initial Bud 040221'!G127" tooltip="Click to drilldown" display="'Initial Bud 040221'!G127" xr:uid="{00000000-0004-0000-0E00-000021020000}"/>
    <hyperlink ref="H127" location="'Initial Bud 040221'!H127" tooltip="Click to drilldown" display="'Initial Bud 040221'!H127" xr:uid="{00000000-0004-0000-0E00-000022020000}"/>
    <hyperlink ref="I127" location="'Initial Bud 040221'!I127" tooltip="Click to drilldown" display="'Initial Bud 040221'!I127" xr:uid="{00000000-0004-0000-0E00-000023020000}"/>
    <hyperlink ref="J127" location="'Initial Bud 040221'!J127" tooltip="Click to drilldown" display="'Initial Bud 040221'!J127" xr:uid="{00000000-0004-0000-0E00-000024020000}"/>
    <hyperlink ref="K127" location="'Initial Bud 040221'!K127" tooltip="Click to drilldown" display="'Initial Bud 040221'!K127" xr:uid="{00000000-0004-0000-0E00-000025020000}"/>
    <hyperlink ref="L127" location="'Initial Bud 040221'!L127" tooltip="Click to drilldown" display="'Initial Bud 040221'!L127" xr:uid="{00000000-0004-0000-0E00-000026020000}"/>
    <hyperlink ref="M127" location="'Initial Bud 040221'!M127" tooltip="Click to drilldown" display="'Initial Bud 040221'!M127" xr:uid="{00000000-0004-0000-0E00-000027020000}"/>
    <hyperlink ref="B128" location="'Initial Bud 040221'!B128" tooltip="Click to drilldown" display="'Initial Bud 040221'!B128" xr:uid="{00000000-0004-0000-0E00-000028020000}"/>
    <hyperlink ref="C128" location="'Initial Bud 040221'!C128" tooltip="Click to drilldown" display="'Initial Bud 040221'!C128" xr:uid="{00000000-0004-0000-0E00-000029020000}"/>
    <hyperlink ref="D128" location="'Initial Bud 040221'!D128" tooltip="Click to drilldown" display="'Initial Bud 040221'!D128" xr:uid="{00000000-0004-0000-0E00-00002A020000}"/>
    <hyperlink ref="E128" location="'Initial Bud 040221'!E128" tooltip="Click to drilldown" display="'Initial Bud 040221'!E128" xr:uid="{00000000-0004-0000-0E00-00002B020000}"/>
    <hyperlink ref="F128" location="'Initial Bud 040221'!F128" tooltip="Click to drilldown" display="'Initial Bud 040221'!F128" xr:uid="{00000000-0004-0000-0E00-00002C020000}"/>
    <hyperlink ref="G128" location="'Initial Bud 040221'!G128" tooltip="Click to drilldown" display="'Initial Bud 040221'!G128" xr:uid="{00000000-0004-0000-0E00-00002D020000}"/>
    <hyperlink ref="H128" location="'Initial Bud 040221'!H128" tooltip="Click to drilldown" display="'Initial Bud 040221'!H128" xr:uid="{00000000-0004-0000-0E00-00002E020000}"/>
    <hyperlink ref="I128" location="'Initial Bud 040221'!I128" tooltip="Click to drilldown" display="'Initial Bud 040221'!I128" xr:uid="{00000000-0004-0000-0E00-00002F020000}"/>
    <hyperlink ref="J128" location="'Initial Bud 040221'!J128" tooltip="Click to drilldown" display="'Initial Bud 040221'!J128" xr:uid="{00000000-0004-0000-0E00-000030020000}"/>
    <hyperlink ref="K128" location="'Initial Bud 040221'!K128" tooltip="Click to drilldown" display="'Initial Bud 040221'!K128" xr:uid="{00000000-0004-0000-0E00-000031020000}"/>
    <hyperlink ref="L128" location="'Initial Bud 040221'!L128" tooltip="Click to drilldown" display="'Initial Bud 040221'!L128" xr:uid="{00000000-0004-0000-0E00-000032020000}"/>
    <hyperlink ref="M128" location="'Initial Bud 040221'!M128" tooltip="Click to drilldown" display="'Initial Bud 040221'!M128" xr:uid="{00000000-0004-0000-0E00-000033020000}"/>
    <hyperlink ref="B129" location="'Initial Bud 040221'!B129" tooltip="Click to drilldown" display="'Initial Bud 040221'!B129" xr:uid="{00000000-0004-0000-0E00-000034020000}"/>
    <hyperlink ref="C129" location="'Initial Bud 040221'!C129" tooltip="Click to drilldown" display="'Initial Bud 040221'!C129" xr:uid="{00000000-0004-0000-0E00-000035020000}"/>
    <hyperlink ref="D129" location="'Initial Bud 040221'!D129" tooltip="Click to drilldown" display="'Initial Bud 040221'!D129" xr:uid="{00000000-0004-0000-0E00-000036020000}"/>
    <hyperlink ref="E129" location="'Initial Bud 040221'!E129" tooltip="Click to drilldown" display="'Initial Bud 040221'!E129" xr:uid="{00000000-0004-0000-0E00-000037020000}"/>
    <hyperlink ref="F129" location="'Initial Bud 040221'!F129" tooltip="Click to drilldown" display="'Initial Bud 040221'!F129" xr:uid="{00000000-0004-0000-0E00-000038020000}"/>
    <hyperlink ref="G129" location="'Initial Bud 040221'!G129" tooltip="Click to drilldown" display="'Initial Bud 040221'!G129" xr:uid="{00000000-0004-0000-0E00-000039020000}"/>
    <hyperlink ref="H129" location="'Initial Bud 040221'!H129" tooltip="Click to drilldown" display="'Initial Bud 040221'!H129" xr:uid="{00000000-0004-0000-0E00-00003A020000}"/>
    <hyperlink ref="I129" location="'Initial Bud 040221'!I129" tooltip="Click to drilldown" display="'Initial Bud 040221'!I129" xr:uid="{00000000-0004-0000-0E00-00003B020000}"/>
    <hyperlink ref="J129" location="'Initial Bud 040221'!J129" tooltip="Click to drilldown" display="'Initial Bud 040221'!J129" xr:uid="{00000000-0004-0000-0E00-00003C020000}"/>
    <hyperlink ref="K129" location="'Initial Bud 040221'!K129" tooltip="Click to drilldown" display="'Initial Bud 040221'!K129" xr:uid="{00000000-0004-0000-0E00-00003D020000}"/>
    <hyperlink ref="L129" location="'Initial Bud 040221'!L129" tooltip="Click to drilldown" display="'Initial Bud 040221'!L129" xr:uid="{00000000-0004-0000-0E00-00003E020000}"/>
    <hyperlink ref="M129" location="'Initial Bud 040221'!M129" tooltip="Click to drilldown" display="'Initial Bud 040221'!M129" xr:uid="{00000000-0004-0000-0E00-00003F020000}"/>
    <hyperlink ref="B130" location="'Initial Bud 040221'!B130" tooltip="Click to drilldown" display="'Initial Bud 040221'!B130" xr:uid="{00000000-0004-0000-0E00-000040020000}"/>
    <hyperlink ref="C130" location="'Initial Bud 040221'!C130" tooltip="Click to drilldown" display="'Initial Bud 040221'!C130" xr:uid="{00000000-0004-0000-0E00-000041020000}"/>
    <hyperlink ref="D130" location="'Initial Bud 040221'!D130" tooltip="Click to drilldown" display="'Initial Bud 040221'!D130" xr:uid="{00000000-0004-0000-0E00-000042020000}"/>
    <hyperlink ref="E130" location="'Initial Bud 040221'!E130" tooltip="Click to drilldown" display="'Initial Bud 040221'!E130" xr:uid="{00000000-0004-0000-0E00-000043020000}"/>
    <hyperlink ref="F130" location="'Initial Bud 040221'!F130" tooltip="Click to drilldown" display="'Initial Bud 040221'!F130" xr:uid="{00000000-0004-0000-0E00-000044020000}"/>
    <hyperlink ref="G130" location="'Initial Bud 040221'!G130" tooltip="Click to drilldown" display="'Initial Bud 040221'!G130" xr:uid="{00000000-0004-0000-0E00-000045020000}"/>
    <hyperlink ref="H130" location="'Initial Bud 040221'!H130" tooltip="Click to drilldown" display="'Initial Bud 040221'!H130" xr:uid="{00000000-0004-0000-0E00-000046020000}"/>
    <hyperlink ref="I130" location="'Initial Bud 040221'!I130" tooltip="Click to drilldown" display="'Initial Bud 040221'!I130" xr:uid="{00000000-0004-0000-0E00-000047020000}"/>
    <hyperlink ref="J130" location="'Initial Bud 040221'!J130" tooltip="Click to drilldown" display="'Initial Bud 040221'!J130" xr:uid="{00000000-0004-0000-0E00-000048020000}"/>
    <hyperlink ref="K130" location="'Initial Bud 040221'!K130" tooltip="Click to drilldown" display="'Initial Bud 040221'!K130" xr:uid="{00000000-0004-0000-0E00-000049020000}"/>
    <hyperlink ref="L130" location="'Initial Bud 040221'!L130" tooltip="Click to drilldown" display="'Initial Bud 040221'!L130" xr:uid="{00000000-0004-0000-0E00-00004A020000}"/>
    <hyperlink ref="M130" location="'Initial Bud 040221'!M130" tooltip="Click to drilldown" display="'Initial Bud 040221'!M130" xr:uid="{00000000-0004-0000-0E00-00004B020000}"/>
    <hyperlink ref="B135" location="'Initial Bud 040221'!B135" tooltip="Click to drilldown" display="'Initial Bud 040221'!B135" xr:uid="{00000000-0004-0000-0E00-00004C020000}"/>
    <hyperlink ref="C135" location="'Initial Bud 040221'!C135" tooltip="Click to drilldown" display="'Initial Bud 040221'!C135" xr:uid="{00000000-0004-0000-0E00-00004D020000}"/>
    <hyperlink ref="D135" location="'Initial Bud 040221'!D135" tooltip="Click to drilldown" display="'Initial Bud 040221'!D135" xr:uid="{00000000-0004-0000-0E00-00004E020000}"/>
    <hyperlink ref="E135" location="'Initial Bud 040221'!E135" tooltip="Click to drilldown" display="'Initial Bud 040221'!E135" xr:uid="{00000000-0004-0000-0E00-00004F020000}"/>
    <hyperlink ref="F135" location="'Initial Bud 040221'!F135" tooltip="Click to drilldown" display="'Initial Bud 040221'!F135" xr:uid="{00000000-0004-0000-0E00-000050020000}"/>
    <hyperlink ref="G135" location="'Initial Bud 040221'!G135" tooltip="Click to drilldown" display="'Initial Bud 040221'!G135" xr:uid="{00000000-0004-0000-0E00-000051020000}"/>
    <hyperlink ref="H135" location="'Initial Bud 040221'!H135" tooltip="Click to drilldown" display="'Initial Bud 040221'!H135" xr:uid="{00000000-0004-0000-0E00-000052020000}"/>
    <hyperlink ref="I135" location="'Initial Bud 040221'!I135" tooltip="Click to drilldown" display="'Initial Bud 040221'!I135" xr:uid="{00000000-0004-0000-0E00-000053020000}"/>
    <hyperlink ref="J135" location="'Initial Bud 040221'!J135" tooltip="Click to drilldown" display="'Initial Bud 040221'!J135" xr:uid="{00000000-0004-0000-0E00-000054020000}"/>
    <hyperlink ref="K135" location="'Initial Bud 040221'!K135" tooltip="Click to drilldown" display="'Initial Bud 040221'!K135" xr:uid="{00000000-0004-0000-0E00-000055020000}"/>
    <hyperlink ref="L135" location="'Initial Bud 040221'!L135" tooltip="Click to drilldown" display="'Initial Bud 040221'!L135" xr:uid="{00000000-0004-0000-0E00-000056020000}"/>
    <hyperlink ref="M135" location="'Initial Bud 040221'!M135" tooltip="Click to drilldown" display="'Initial Bud 040221'!M135" xr:uid="{00000000-0004-0000-0E00-000057020000}"/>
    <hyperlink ref="B141" location="'Initial Bud 040221'!B141" tooltip="Click to drilldown" display="'Initial Bud 040221'!B141" xr:uid="{00000000-0004-0000-0E00-000058020000}"/>
    <hyperlink ref="C141" location="'Initial Bud 040221'!C141" tooltip="Click to drilldown" display="'Initial Bud 040221'!C141" xr:uid="{00000000-0004-0000-0E00-000059020000}"/>
    <hyperlink ref="D141" location="'Initial Bud 040221'!D141" tooltip="Click to drilldown" display="'Initial Bud 040221'!D141" xr:uid="{00000000-0004-0000-0E00-00005A020000}"/>
    <hyperlink ref="E141" location="'Initial Bud 040221'!E141" tooltip="Click to drilldown" display="'Initial Bud 040221'!E141" xr:uid="{00000000-0004-0000-0E00-00005B020000}"/>
    <hyperlink ref="F141" location="'Initial Bud 040221'!F141" tooltip="Click to drilldown" display="'Initial Bud 040221'!F141" xr:uid="{00000000-0004-0000-0E00-00005C020000}"/>
    <hyperlink ref="G141" location="'Initial Bud 040221'!G141" tooltip="Click to drilldown" display="'Initial Bud 040221'!G141" xr:uid="{00000000-0004-0000-0E00-00005D020000}"/>
    <hyperlink ref="H141" location="'Initial Bud 040221'!H141" tooltip="Click to drilldown" display="'Initial Bud 040221'!H141" xr:uid="{00000000-0004-0000-0E00-00005E020000}"/>
    <hyperlink ref="I141" location="'Initial Bud 040221'!I141" tooltip="Click to drilldown" display="'Initial Bud 040221'!I141" xr:uid="{00000000-0004-0000-0E00-00005F020000}"/>
    <hyperlink ref="J141" location="'Initial Bud 040221'!J141" tooltip="Click to drilldown" display="'Initial Bud 040221'!J141" xr:uid="{00000000-0004-0000-0E00-000060020000}"/>
    <hyperlink ref="K141" location="'Initial Bud 040221'!K141" tooltip="Click to drilldown" display="'Initial Bud 040221'!K141" xr:uid="{00000000-0004-0000-0E00-000061020000}"/>
    <hyperlink ref="L141" location="'Initial Bud 040221'!L141" tooltip="Click to drilldown" display="'Initial Bud 040221'!L141" xr:uid="{00000000-0004-0000-0E00-000062020000}"/>
    <hyperlink ref="M141" location="'Initial Bud 040221'!M141" tooltip="Click to drilldown" display="'Initial Bud 040221'!M141" xr:uid="{00000000-0004-0000-0E00-000063020000}"/>
    <hyperlink ref="B145" location="'Initial Bud 040221'!B145" tooltip="Click to drilldown" display="'Initial Bud 040221'!B145" xr:uid="{00000000-0004-0000-0E00-000064020000}"/>
    <hyperlink ref="C145" location="'Initial Bud 040221'!C145" tooltip="Click to drilldown" display="'Initial Bud 040221'!C145" xr:uid="{00000000-0004-0000-0E00-000065020000}"/>
    <hyperlink ref="D145" location="'Initial Bud 040221'!D145" tooltip="Click to drilldown" display="'Initial Bud 040221'!D145" xr:uid="{00000000-0004-0000-0E00-000066020000}"/>
    <hyperlink ref="E145" location="'Initial Bud 040221'!E145" tooltip="Click to drilldown" display="'Initial Bud 040221'!E145" xr:uid="{00000000-0004-0000-0E00-000067020000}"/>
    <hyperlink ref="F145" location="'Initial Bud 040221'!F145" tooltip="Click to drilldown" display="'Initial Bud 040221'!F145" xr:uid="{00000000-0004-0000-0E00-000068020000}"/>
    <hyperlink ref="G145" location="'Initial Bud 040221'!G145" tooltip="Click to drilldown" display="'Initial Bud 040221'!G145" xr:uid="{00000000-0004-0000-0E00-000069020000}"/>
    <hyperlink ref="H145" location="'Initial Bud 040221'!H145" tooltip="Click to drilldown" display="'Initial Bud 040221'!H145" xr:uid="{00000000-0004-0000-0E00-00006A020000}"/>
    <hyperlink ref="I145" location="'Initial Bud 040221'!I145" tooltip="Click to drilldown" display="'Initial Bud 040221'!I145" xr:uid="{00000000-0004-0000-0E00-00006B020000}"/>
    <hyperlink ref="J145" location="'Initial Bud 040221'!J145" tooltip="Click to drilldown" display="'Initial Bud 040221'!J145" xr:uid="{00000000-0004-0000-0E00-00006C020000}"/>
    <hyperlink ref="K145" location="'Initial Bud 040221'!K145" tooltip="Click to drilldown" display="'Initial Bud 040221'!K145" xr:uid="{00000000-0004-0000-0E00-00006D020000}"/>
    <hyperlink ref="L145" location="'Initial Bud 040221'!L145" tooltip="Click to drilldown" display="'Initial Bud 040221'!L145" xr:uid="{00000000-0004-0000-0E00-00006E020000}"/>
    <hyperlink ref="M145" location="'Initial Bud 040221'!M145" tooltip="Click to drilldown" display="'Initial Bud 040221'!M145" xr:uid="{00000000-0004-0000-0E00-00006F020000}"/>
    <hyperlink ref="B150" location="'Initial Bud 040221'!B150" tooltip="Click to drilldown" display="'Initial Bud 040221'!B150" xr:uid="{00000000-0004-0000-0E00-000070020000}"/>
    <hyperlink ref="C150" location="'Initial Bud 040221'!C150" tooltip="Click to drilldown" display="'Initial Bud 040221'!C150" xr:uid="{00000000-0004-0000-0E00-000071020000}"/>
    <hyperlink ref="D150" location="'Initial Bud 040221'!D150" tooltip="Click to drilldown" display="'Initial Bud 040221'!D150" xr:uid="{00000000-0004-0000-0E00-000072020000}"/>
    <hyperlink ref="E150" location="'Initial Bud 040221'!E150" tooltip="Click to drilldown" display="'Initial Bud 040221'!E150" xr:uid="{00000000-0004-0000-0E00-000073020000}"/>
    <hyperlink ref="F150" location="'Initial Bud 040221'!F150" tooltip="Click to drilldown" display="'Initial Bud 040221'!F150" xr:uid="{00000000-0004-0000-0E00-000074020000}"/>
    <hyperlink ref="G150" location="'Initial Bud 040221'!G150" tooltip="Click to drilldown" display="'Initial Bud 040221'!G150" xr:uid="{00000000-0004-0000-0E00-000075020000}"/>
    <hyperlink ref="H150" location="'Initial Bud 040221'!H150" tooltip="Click to drilldown" display="'Initial Bud 040221'!H150" xr:uid="{00000000-0004-0000-0E00-000076020000}"/>
    <hyperlink ref="I150" location="'Initial Bud 040221'!I150" tooltip="Click to drilldown" display="'Initial Bud 040221'!I150" xr:uid="{00000000-0004-0000-0E00-000077020000}"/>
    <hyperlink ref="J150" location="'Initial Bud 040221'!J150" tooltip="Click to drilldown" display="'Initial Bud 040221'!J150" xr:uid="{00000000-0004-0000-0E00-000078020000}"/>
    <hyperlink ref="K150" location="'Initial Bud 040221'!K150" tooltip="Click to drilldown" display="'Initial Bud 040221'!K150" xr:uid="{00000000-0004-0000-0E00-000079020000}"/>
    <hyperlink ref="L150" location="'Initial Bud 040221'!L150" tooltip="Click to drilldown" display="'Initial Bud 040221'!L150" xr:uid="{00000000-0004-0000-0E00-00007A020000}"/>
    <hyperlink ref="M150" location="'Initial Bud 040221'!M150" tooltip="Click to drilldown" display="'Initial Bud 040221'!M150" xr:uid="{00000000-0004-0000-0E00-00007B020000}"/>
    <hyperlink ref="B155" location="'Initial Bud 040221'!B155" tooltip="Click to drilldown" display="'Initial Bud 040221'!B155" xr:uid="{00000000-0004-0000-0E00-00007C020000}"/>
    <hyperlink ref="C155" location="'Initial Bud 040221'!C155" tooltip="Click to drilldown" display="'Initial Bud 040221'!C155" xr:uid="{00000000-0004-0000-0E00-00007D020000}"/>
    <hyperlink ref="D155" location="'Initial Bud 040221'!D155" tooltip="Click to drilldown" display="'Initial Bud 040221'!D155" xr:uid="{00000000-0004-0000-0E00-00007E020000}"/>
    <hyperlink ref="E155" location="'Initial Bud 040221'!E155" tooltip="Click to drilldown" display="'Initial Bud 040221'!E155" xr:uid="{00000000-0004-0000-0E00-00007F020000}"/>
    <hyperlink ref="F155" location="'Initial Bud 040221'!F155" tooltip="Click to drilldown" display="'Initial Bud 040221'!F155" xr:uid="{00000000-0004-0000-0E00-000080020000}"/>
    <hyperlink ref="G155" location="'Initial Bud 040221'!G155" tooltip="Click to drilldown" display="'Initial Bud 040221'!G155" xr:uid="{00000000-0004-0000-0E00-000081020000}"/>
    <hyperlink ref="H155" location="'Initial Bud 040221'!H155" tooltip="Click to drilldown" display="'Initial Bud 040221'!H155" xr:uid="{00000000-0004-0000-0E00-000082020000}"/>
    <hyperlink ref="I155" location="'Initial Bud 040221'!I155" tooltip="Click to drilldown" display="'Initial Bud 040221'!I155" xr:uid="{00000000-0004-0000-0E00-000083020000}"/>
    <hyperlink ref="J155" location="'Initial Bud 040221'!J155" tooltip="Click to drilldown" display="'Initial Bud 040221'!J155" xr:uid="{00000000-0004-0000-0E00-000084020000}"/>
    <hyperlink ref="K155" location="'Initial Bud 040221'!K155" tooltip="Click to drilldown" display="'Initial Bud 040221'!K155" xr:uid="{00000000-0004-0000-0E00-000085020000}"/>
    <hyperlink ref="L155" location="'Initial Bud 040221'!L155" tooltip="Click to drilldown" display="'Initial Bud 040221'!L155" xr:uid="{00000000-0004-0000-0E00-000086020000}"/>
    <hyperlink ref="M155" location="'Initial Bud 040221'!M155" tooltip="Click to drilldown" display="'Initial Bud 040221'!M155" xr:uid="{00000000-0004-0000-0E00-000087020000}"/>
    <hyperlink ref="B156" location="'Initial Bud 040221'!B156" tooltip="Click to drilldown" display="'Initial Bud 040221'!B156" xr:uid="{00000000-0004-0000-0E00-000088020000}"/>
    <hyperlink ref="C156" location="'Initial Bud 040221'!C156" tooltip="Click to drilldown" display="'Initial Bud 040221'!C156" xr:uid="{00000000-0004-0000-0E00-000089020000}"/>
    <hyperlink ref="D156" location="'Initial Bud 040221'!D156" tooltip="Click to drilldown" display="'Initial Bud 040221'!D156" xr:uid="{00000000-0004-0000-0E00-00008A020000}"/>
    <hyperlink ref="E156" location="'Initial Bud 040221'!E156" tooltip="Click to drilldown" display="'Initial Bud 040221'!E156" xr:uid="{00000000-0004-0000-0E00-00008B020000}"/>
    <hyperlink ref="F156" location="'Initial Bud 040221'!F156" tooltip="Click to drilldown" display="'Initial Bud 040221'!F156" xr:uid="{00000000-0004-0000-0E00-00008C020000}"/>
    <hyperlink ref="G156" location="'Initial Bud 040221'!G156" tooltip="Click to drilldown" display="'Initial Bud 040221'!G156" xr:uid="{00000000-0004-0000-0E00-00008D020000}"/>
    <hyperlink ref="H156" location="'Initial Bud 040221'!H156" tooltip="Click to drilldown" display="'Initial Bud 040221'!H156" xr:uid="{00000000-0004-0000-0E00-00008E020000}"/>
    <hyperlink ref="I156" location="'Initial Bud 040221'!I156" tooltip="Click to drilldown" display="'Initial Bud 040221'!I156" xr:uid="{00000000-0004-0000-0E00-00008F020000}"/>
    <hyperlink ref="J156" location="'Initial Bud 040221'!J156" tooltip="Click to drilldown" display="'Initial Bud 040221'!J156" xr:uid="{00000000-0004-0000-0E00-000090020000}"/>
    <hyperlink ref="K156" location="'Initial Bud 040221'!K156" tooltip="Click to drilldown" display="'Initial Bud 040221'!K156" xr:uid="{00000000-0004-0000-0E00-000091020000}"/>
    <hyperlink ref="L156" location="'Initial Bud 040221'!L156" tooltip="Click to drilldown" display="'Initial Bud 040221'!L156" xr:uid="{00000000-0004-0000-0E00-000092020000}"/>
    <hyperlink ref="M156" location="'Initial Bud 040221'!M156" tooltip="Click to drilldown" display="'Initial Bud 040221'!M156" xr:uid="{00000000-0004-0000-0E00-000093020000}"/>
    <hyperlink ref="B157" location="'Initial Bud 040221'!B157" tooltip="Click to drilldown" display="'Initial Bud 040221'!B157" xr:uid="{00000000-0004-0000-0E00-000094020000}"/>
    <hyperlink ref="C157" location="'Initial Bud 040221'!C157" tooltip="Click to drilldown" display="'Initial Bud 040221'!C157" xr:uid="{00000000-0004-0000-0E00-000095020000}"/>
    <hyperlink ref="D157" location="'Initial Bud 040221'!D157" tooltip="Click to drilldown" display="'Initial Bud 040221'!D157" xr:uid="{00000000-0004-0000-0E00-000096020000}"/>
    <hyperlink ref="E157" location="'Initial Bud 040221'!E157" tooltip="Click to drilldown" display="'Initial Bud 040221'!E157" xr:uid="{00000000-0004-0000-0E00-000097020000}"/>
    <hyperlink ref="F157" location="'Initial Bud 040221'!F157" tooltip="Click to drilldown" display="'Initial Bud 040221'!F157" xr:uid="{00000000-0004-0000-0E00-000098020000}"/>
    <hyperlink ref="G157" location="'Initial Bud 040221'!G157" tooltip="Click to drilldown" display="'Initial Bud 040221'!G157" xr:uid="{00000000-0004-0000-0E00-000099020000}"/>
    <hyperlink ref="H157" location="'Initial Bud 040221'!H157" tooltip="Click to drilldown" display="'Initial Bud 040221'!H157" xr:uid="{00000000-0004-0000-0E00-00009A020000}"/>
    <hyperlink ref="I157" location="'Initial Bud 040221'!I157" tooltip="Click to drilldown" display="'Initial Bud 040221'!I157" xr:uid="{00000000-0004-0000-0E00-00009B020000}"/>
    <hyperlink ref="J157" location="'Initial Bud 040221'!J157" tooltip="Click to drilldown" display="'Initial Bud 040221'!J157" xr:uid="{00000000-0004-0000-0E00-00009C020000}"/>
    <hyperlink ref="K157" location="'Initial Bud 040221'!K157" tooltip="Click to drilldown" display="'Initial Bud 040221'!K157" xr:uid="{00000000-0004-0000-0E00-00009D020000}"/>
    <hyperlink ref="L157" location="'Initial Bud 040221'!L157" tooltip="Click to drilldown" display="'Initial Bud 040221'!L157" xr:uid="{00000000-0004-0000-0E00-00009E020000}"/>
    <hyperlink ref="M157" location="'Initial Bud 040221'!M157" tooltip="Click to drilldown" display="'Initial Bud 040221'!M157" xr:uid="{00000000-0004-0000-0E00-00009F020000}"/>
    <hyperlink ref="B169" location="'Initial Bud 040221'!B169" tooltip="Click to drilldown" display="'Initial Bud 040221'!B169" xr:uid="{00000000-0004-0000-0E00-0000A0020000}"/>
    <hyperlink ref="C169" location="'Initial Bud 040221'!C169" tooltip="Click to drilldown" display="'Initial Bud 040221'!C169" xr:uid="{00000000-0004-0000-0E00-0000A1020000}"/>
    <hyperlink ref="D169" location="'Initial Bud 040221'!D169" tooltip="Click to drilldown" display="'Initial Bud 040221'!D169" xr:uid="{00000000-0004-0000-0E00-0000A2020000}"/>
    <hyperlink ref="E169" location="'Initial Bud 040221'!E169" tooltip="Click to drilldown" display="'Initial Bud 040221'!E169" xr:uid="{00000000-0004-0000-0E00-0000A3020000}"/>
    <hyperlink ref="F169" location="'Initial Bud 040221'!F169" tooltip="Click to drilldown" display="'Initial Bud 040221'!F169" xr:uid="{00000000-0004-0000-0E00-0000A4020000}"/>
    <hyperlink ref="G169" location="'Initial Bud 040221'!G169" tooltip="Click to drilldown" display="'Initial Bud 040221'!G169" xr:uid="{00000000-0004-0000-0E00-0000A5020000}"/>
    <hyperlink ref="H169" location="'Initial Bud 040221'!H169" tooltip="Click to drilldown" display="'Initial Bud 040221'!H169" xr:uid="{00000000-0004-0000-0E00-0000A6020000}"/>
    <hyperlink ref="I169" location="'Initial Bud 040221'!I169" tooltip="Click to drilldown" display="'Initial Bud 040221'!I169" xr:uid="{00000000-0004-0000-0E00-0000A7020000}"/>
    <hyperlink ref="J169" location="'Initial Bud 040221'!J169" tooltip="Click to drilldown" display="'Initial Bud 040221'!J169" xr:uid="{00000000-0004-0000-0E00-0000A8020000}"/>
    <hyperlink ref="K169" location="'Initial Bud 040221'!K169" tooltip="Click to drilldown" display="'Initial Bud 040221'!K169" xr:uid="{00000000-0004-0000-0E00-0000A9020000}"/>
    <hyperlink ref="L169" location="'Initial Bud 040221'!L169" tooltip="Click to drilldown" display="'Initial Bud 040221'!L169" xr:uid="{00000000-0004-0000-0E00-0000AA020000}"/>
    <hyperlink ref="M169" location="'Initial Bud 040221'!M169" tooltip="Click to drilldown" display="'Initial Bud 040221'!M169" xr:uid="{00000000-0004-0000-0E00-0000AB020000}"/>
    <hyperlink ref="B170" location="'Initial Bud 040221'!B170" tooltip="Click to drilldown" display="'Initial Bud 040221'!B170" xr:uid="{00000000-0004-0000-0E00-0000AC020000}"/>
    <hyperlink ref="C170" location="'Initial Bud 040221'!C170" tooltip="Click to drilldown" display="'Initial Bud 040221'!C170" xr:uid="{00000000-0004-0000-0E00-0000AD020000}"/>
    <hyperlink ref="D170" location="'Initial Bud 040221'!D170" tooltip="Click to drilldown" display="'Initial Bud 040221'!D170" xr:uid="{00000000-0004-0000-0E00-0000AE020000}"/>
    <hyperlink ref="E170" location="'Initial Bud 040221'!E170" tooltip="Click to drilldown" display="'Initial Bud 040221'!E170" xr:uid="{00000000-0004-0000-0E00-0000AF020000}"/>
    <hyperlink ref="F170" location="'Initial Bud 040221'!F170" tooltip="Click to drilldown" display="'Initial Bud 040221'!F170" xr:uid="{00000000-0004-0000-0E00-0000B0020000}"/>
    <hyperlink ref="G170" location="'Initial Bud 040221'!G170" tooltip="Click to drilldown" display="'Initial Bud 040221'!G170" xr:uid="{00000000-0004-0000-0E00-0000B1020000}"/>
    <hyperlink ref="H170" location="'Initial Bud 040221'!H170" tooltip="Click to drilldown" display="'Initial Bud 040221'!H170" xr:uid="{00000000-0004-0000-0E00-0000B2020000}"/>
    <hyperlink ref="I170" location="'Initial Bud 040221'!I170" tooltip="Click to drilldown" display="'Initial Bud 040221'!I170" xr:uid="{00000000-0004-0000-0E00-0000B3020000}"/>
    <hyperlink ref="J170" location="'Initial Bud 040221'!J170" tooltip="Click to drilldown" display="'Initial Bud 040221'!J170" xr:uid="{00000000-0004-0000-0E00-0000B4020000}"/>
    <hyperlink ref="K170" location="'Initial Bud 040221'!K170" tooltip="Click to drilldown" display="'Initial Bud 040221'!K170" xr:uid="{00000000-0004-0000-0E00-0000B5020000}"/>
    <hyperlink ref="L170" location="'Initial Bud 040221'!L170" tooltip="Click to drilldown" display="'Initial Bud 040221'!L170" xr:uid="{00000000-0004-0000-0E00-0000B6020000}"/>
    <hyperlink ref="M170" location="'Initial Bud 040221'!M170" tooltip="Click to drilldown" display="'Initial Bud 040221'!M170" xr:uid="{00000000-0004-0000-0E00-0000B7020000}"/>
    <hyperlink ref="B171" location="'Initial Bud 040221'!B171" tooltip="Click to drilldown" display="'Initial Bud 040221'!B171" xr:uid="{00000000-0004-0000-0E00-0000B8020000}"/>
    <hyperlink ref="C171" location="'Initial Bud 040221'!C171" tooltip="Click to drilldown" display="'Initial Bud 040221'!C171" xr:uid="{00000000-0004-0000-0E00-0000B9020000}"/>
    <hyperlink ref="D171" location="'Initial Bud 040221'!D171" tooltip="Click to drilldown" display="'Initial Bud 040221'!D171" xr:uid="{00000000-0004-0000-0E00-0000BA020000}"/>
    <hyperlink ref="E171" location="'Initial Bud 040221'!E171" tooltip="Click to drilldown" display="'Initial Bud 040221'!E171" xr:uid="{00000000-0004-0000-0E00-0000BB020000}"/>
    <hyperlink ref="F171" location="'Initial Bud 040221'!F171" tooltip="Click to drilldown" display="'Initial Bud 040221'!F171" xr:uid="{00000000-0004-0000-0E00-0000BC020000}"/>
    <hyperlink ref="G171" location="'Initial Bud 040221'!G171" tooltip="Click to drilldown" display="'Initial Bud 040221'!G171" xr:uid="{00000000-0004-0000-0E00-0000BD020000}"/>
    <hyperlink ref="H171" location="'Initial Bud 040221'!H171" tooltip="Click to drilldown" display="'Initial Bud 040221'!H171" xr:uid="{00000000-0004-0000-0E00-0000BE020000}"/>
    <hyperlink ref="I171" location="'Initial Bud 040221'!I171" tooltip="Click to drilldown" display="'Initial Bud 040221'!I171" xr:uid="{00000000-0004-0000-0E00-0000BF020000}"/>
    <hyperlink ref="J171" location="'Initial Bud 040221'!J171" tooltip="Click to drilldown" display="'Initial Bud 040221'!J171" xr:uid="{00000000-0004-0000-0E00-0000C0020000}"/>
    <hyperlink ref="K171" location="'Initial Bud 040221'!K171" tooltip="Click to drilldown" display="'Initial Bud 040221'!K171" xr:uid="{00000000-0004-0000-0E00-0000C1020000}"/>
    <hyperlink ref="L171" location="'Initial Bud 040221'!L171" tooltip="Click to drilldown" display="'Initial Bud 040221'!L171" xr:uid="{00000000-0004-0000-0E00-0000C2020000}"/>
    <hyperlink ref="M171" location="'Initial Bud 040221'!M171" tooltip="Click to drilldown" display="'Initial Bud 040221'!M171" xr:uid="{00000000-0004-0000-0E00-0000C3020000}"/>
    <hyperlink ref="B172" location="'Initial Bud 040221'!B172" tooltip="Click to drilldown" display="'Initial Bud 040221'!B172" xr:uid="{00000000-0004-0000-0E00-0000C4020000}"/>
    <hyperlink ref="C172" location="'Initial Bud 040221'!C172" tooltip="Click to drilldown" display="'Initial Bud 040221'!C172" xr:uid="{00000000-0004-0000-0E00-0000C5020000}"/>
    <hyperlink ref="D172" location="'Initial Bud 040221'!D172" tooltip="Click to drilldown" display="'Initial Bud 040221'!D172" xr:uid="{00000000-0004-0000-0E00-0000C6020000}"/>
    <hyperlink ref="E172" location="'Initial Bud 040221'!E172" tooltip="Click to drilldown" display="'Initial Bud 040221'!E172" xr:uid="{00000000-0004-0000-0E00-0000C7020000}"/>
    <hyperlink ref="F172" location="'Initial Bud 040221'!F172" tooltip="Click to drilldown" display="'Initial Bud 040221'!F172" xr:uid="{00000000-0004-0000-0E00-0000C8020000}"/>
    <hyperlink ref="G172" location="'Initial Bud 040221'!G172" tooltip="Click to drilldown" display="'Initial Bud 040221'!G172" xr:uid="{00000000-0004-0000-0E00-0000C9020000}"/>
    <hyperlink ref="H172" location="'Initial Bud 040221'!H172" tooltip="Click to drilldown" display="'Initial Bud 040221'!H172" xr:uid="{00000000-0004-0000-0E00-0000CA020000}"/>
    <hyperlink ref="I172" location="'Initial Bud 040221'!I172" tooltip="Click to drilldown" display="'Initial Bud 040221'!I172" xr:uid="{00000000-0004-0000-0E00-0000CB020000}"/>
    <hyperlink ref="J172" location="'Initial Bud 040221'!J172" tooltip="Click to drilldown" display="'Initial Bud 040221'!J172" xr:uid="{00000000-0004-0000-0E00-0000CC020000}"/>
    <hyperlink ref="K172" location="'Initial Bud 040221'!K172" tooltip="Click to drilldown" display="'Initial Bud 040221'!K172" xr:uid="{00000000-0004-0000-0E00-0000CD020000}"/>
    <hyperlink ref="L172" location="'Initial Bud 040221'!L172" tooltip="Click to drilldown" display="'Initial Bud 040221'!L172" xr:uid="{00000000-0004-0000-0E00-0000CE020000}"/>
    <hyperlink ref="M172" location="'Initial Bud 040221'!M172" tooltip="Click to drilldown" display="'Initial Bud 040221'!M172" xr:uid="{00000000-0004-0000-0E00-0000CF020000}"/>
    <hyperlink ref="B173" location="'Initial Bud 040221'!B173" tooltip="Click to drilldown" display="'Initial Bud 040221'!B173" xr:uid="{00000000-0004-0000-0E00-0000D0020000}"/>
    <hyperlink ref="C173" location="'Initial Bud 040221'!C173" tooltip="Click to drilldown" display="'Initial Bud 040221'!C173" xr:uid="{00000000-0004-0000-0E00-0000D1020000}"/>
    <hyperlink ref="D173" location="'Initial Bud 040221'!D173" tooltip="Click to drilldown" display="'Initial Bud 040221'!D173" xr:uid="{00000000-0004-0000-0E00-0000D2020000}"/>
    <hyperlink ref="E173" location="'Initial Bud 040221'!E173" tooltip="Click to drilldown" display="'Initial Bud 040221'!E173" xr:uid="{00000000-0004-0000-0E00-0000D3020000}"/>
    <hyperlink ref="F173" location="'Initial Bud 040221'!F173" tooltip="Click to drilldown" display="'Initial Bud 040221'!F173" xr:uid="{00000000-0004-0000-0E00-0000D4020000}"/>
    <hyperlink ref="G173" location="'Initial Bud 040221'!G173" tooltip="Click to drilldown" display="'Initial Bud 040221'!G173" xr:uid="{00000000-0004-0000-0E00-0000D5020000}"/>
    <hyperlink ref="H173" location="'Initial Bud 040221'!H173" tooltip="Click to drilldown" display="'Initial Bud 040221'!H173" xr:uid="{00000000-0004-0000-0E00-0000D6020000}"/>
    <hyperlink ref="I173" location="'Initial Bud 040221'!I173" tooltip="Click to drilldown" display="'Initial Bud 040221'!I173" xr:uid="{00000000-0004-0000-0E00-0000D7020000}"/>
    <hyperlink ref="J173" location="'Initial Bud 040221'!J173" tooltip="Click to drilldown" display="'Initial Bud 040221'!J173" xr:uid="{00000000-0004-0000-0E00-0000D8020000}"/>
    <hyperlink ref="K173" location="'Initial Bud 040221'!K173" tooltip="Click to drilldown" display="'Initial Bud 040221'!K173" xr:uid="{00000000-0004-0000-0E00-0000D9020000}"/>
    <hyperlink ref="L173" location="'Initial Bud 040221'!L173" tooltip="Click to drilldown" display="'Initial Bud 040221'!L173" xr:uid="{00000000-0004-0000-0E00-0000DA020000}"/>
    <hyperlink ref="M173" location="'Initial Bud 040221'!M173" tooltip="Click to drilldown" display="'Initial Bud 040221'!M173" xr:uid="{00000000-0004-0000-0E00-0000DB020000}"/>
    <hyperlink ref="B174" location="'Initial Bud 040221'!B174" tooltip="Click to drilldown" display="'Initial Bud 040221'!B174" xr:uid="{00000000-0004-0000-0E00-0000DC020000}"/>
    <hyperlink ref="C174" location="'Initial Bud 040221'!C174" tooltip="Click to drilldown" display="'Initial Bud 040221'!C174" xr:uid="{00000000-0004-0000-0E00-0000DD020000}"/>
    <hyperlink ref="D174" location="'Initial Bud 040221'!D174" tooltip="Click to drilldown" display="'Initial Bud 040221'!D174" xr:uid="{00000000-0004-0000-0E00-0000DE020000}"/>
    <hyperlink ref="E174" location="'Initial Bud 040221'!E174" tooltip="Click to drilldown" display="'Initial Bud 040221'!E174" xr:uid="{00000000-0004-0000-0E00-0000DF020000}"/>
    <hyperlink ref="F174" location="'Initial Bud 040221'!F174" tooltip="Click to drilldown" display="'Initial Bud 040221'!F174" xr:uid="{00000000-0004-0000-0E00-0000E0020000}"/>
    <hyperlink ref="G174" location="'Initial Bud 040221'!G174" tooltip="Click to drilldown" display="'Initial Bud 040221'!G174" xr:uid="{00000000-0004-0000-0E00-0000E1020000}"/>
    <hyperlink ref="H174" location="'Initial Bud 040221'!H174" tooltip="Click to drilldown" display="'Initial Bud 040221'!H174" xr:uid="{00000000-0004-0000-0E00-0000E2020000}"/>
    <hyperlink ref="I174" location="'Initial Bud 040221'!I174" tooltip="Click to drilldown" display="'Initial Bud 040221'!I174" xr:uid="{00000000-0004-0000-0E00-0000E3020000}"/>
    <hyperlink ref="J174" location="'Initial Bud 040221'!J174" tooltip="Click to drilldown" display="'Initial Bud 040221'!J174" xr:uid="{00000000-0004-0000-0E00-0000E4020000}"/>
    <hyperlink ref="K174" location="'Initial Bud 040221'!K174" tooltip="Click to drilldown" display="'Initial Bud 040221'!K174" xr:uid="{00000000-0004-0000-0E00-0000E5020000}"/>
    <hyperlink ref="L174" location="'Initial Bud 040221'!L174" tooltip="Click to drilldown" display="'Initial Bud 040221'!L174" xr:uid="{00000000-0004-0000-0E00-0000E6020000}"/>
    <hyperlink ref="M174" location="'Initial Bud 040221'!M174" tooltip="Click to drilldown" display="'Initial Bud 040221'!M174" xr:uid="{00000000-0004-0000-0E00-0000E7020000}"/>
    <hyperlink ref="B178" location="'Initial Bud 040221'!B178" tooltip="Click to drilldown" display="'Initial Bud 040221'!B178" xr:uid="{00000000-0004-0000-0E00-0000E8020000}"/>
    <hyperlink ref="C178" location="'Initial Bud 040221'!C178" tooltip="Click to drilldown" display="'Initial Bud 040221'!C178" xr:uid="{00000000-0004-0000-0E00-0000E9020000}"/>
    <hyperlink ref="D178" location="'Initial Bud 040221'!D178" tooltip="Click to drilldown" display="'Initial Bud 040221'!D178" xr:uid="{00000000-0004-0000-0E00-0000EA020000}"/>
    <hyperlink ref="E178" location="'Initial Bud 040221'!E178" tooltip="Click to drilldown" display="'Initial Bud 040221'!E178" xr:uid="{00000000-0004-0000-0E00-0000EB020000}"/>
    <hyperlink ref="F178" location="'Initial Bud 040221'!F178" tooltip="Click to drilldown" display="'Initial Bud 040221'!F178" xr:uid="{00000000-0004-0000-0E00-0000EC020000}"/>
    <hyperlink ref="G178" location="'Initial Bud 040221'!G178" tooltip="Click to drilldown" display="'Initial Bud 040221'!G178" xr:uid="{00000000-0004-0000-0E00-0000ED020000}"/>
    <hyperlink ref="H178" location="'Initial Bud 040221'!H178" tooltip="Click to drilldown" display="'Initial Bud 040221'!H178" xr:uid="{00000000-0004-0000-0E00-0000EE020000}"/>
    <hyperlink ref="I178" location="'Initial Bud 040221'!I178" tooltip="Click to drilldown" display="'Initial Bud 040221'!I178" xr:uid="{00000000-0004-0000-0E00-0000EF020000}"/>
    <hyperlink ref="J178" location="'Initial Bud 040221'!J178" tooltip="Click to drilldown" display="'Initial Bud 040221'!J178" xr:uid="{00000000-0004-0000-0E00-0000F0020000}"/>
    <hyperlink ref="K178" location="'Initial Bud 040221'!K178" tooltip="Click to drilldown" display="'Initial Bud 040221'!K178" xr:uid="{00000000-0004-0000-0E00-0000F1020000}"/>
    <hyperlink ref="L178" location="'Initial Bud 040221'!L178" tooltip="Click to drilldown" display="'Initial Bud 040221'!L178" xr:uid="{00000000-0004-0000-0E00-0000F2020000}"/>
    <hyperlink ref="M178" location="'Initial Bud 040221'!M178" tooltip="Click to drilldown" display="'Initial Bud 040221'!M178" xr:uid="{00000000-0004-0000-0E00-0000F3020000}"/>
    <hyperlink ref="B179" location="'Initial Bud 040221'!B179" tooltip="Click to drilldown" display="'Initial Bud 040221'!B179" xr:uid="{00000000-0004-0000-0E00-0000F4020000}"/>
    <hyperlink ref="C179" location="'Initial Bud 040221'!C179" tooltip="Click to drilldown" display="'Initial Bud 040221'!C179" xr:uid="{00000000-0004-0000-0E00-0000F5020000}"/>
    <hyperlink ref="D179" location="'Initial Bud 040221'!D179" tooltip="Click to drilldown" display="'Initial Bud 040221'!D179" xr:uid="{00000000-0004-0000-0E00-0000F6020000}"/>
    <hyperlink ref="E179" location="'Initial Bud 040221'!E179" tooltip="Click to drilldown" display="'Initial Bud 040221'!E179" xr:uid="{00000000-0004-0000-0E00-0000F7020000}"/>
    <hyperlink ref="F179" location="'Initial Bud 040221'!F179" tooltip="Click to drilldown" display="'Initial Bud 040221'!F179" xr:uid="{00000000-0004-0000-0E00-0000F8020000}"/>
    <hyperlink ref="G179" location="'Initial Bud 040221'!G179" tooltip="Click to drilldown" display="'Initial Bud 040221'!G179" xr:uid="{00000000-0004-0000-0E00-0000F9020000}"/>
    <hyperlink ref="H179" location="'Initial Bud 040221'!H179" tooltip="Click to drilldown" display="'Initial Bud 040221'!H179" xr:uid="{00000000-0004-0000-0E00-0000FA020000}"/>
    <hyperlink ref="I179" location="'Initial Bud 040221'!I179" tooltip="Click to drilldown" display="'Initial Bud 040221'!I179" xr:uid="{00000000-0004-0000-0E00-0000FB020000}"/>
    <hyperlink ref="J179" location="'Initial Bud 040221'!J179" tooltip="Click to drilldown" display="'Initial Bud 040221'!J179" xr:uid="{00000000-0004-0000-0E00-0000FC020000}"/>
    <hyperlink ref="K179" location="'Initial Bud 040221'!K179" tooltip="Click to drilldown" display="'Initial Bud 040221'!K179" xr:uid="{00000000-0004-0000-0E00-0000FD020000}"/>
    <hyperlink ref="L179" location="'Initial Bud 040221'!L179" tooltip="Click to drilldown" display="'Initial Bud 040221'!L179" xr:uid="{00000000-0004-0000-0E00-0000FE020000}"/>
    <hyperlink ref="M179" location="'Initial Bud 040221'!M179" tooltip="Click to drilldown" display="'Initial Bud 040221'!M179" xr:uid="{00000000-0004-0000-0E00-0000FF020000}"/>
    <hyperlink ref="B180" location="'Initial Bud 040221'!B180" tooltip="Click to drilldown" display="'Initial Bud 040221'!B180" xr:uid="{00000000-0004-0000-0E00-000000030000}"/>
    <hyperlink ref="C180" location="'Initial Bud 040221'!C180" tooltip="Click to drilldown" display="'Initial Bud 040221'!C180" xr:uid="{00000000-0004-0000-0E00-000001030000}"/>
    <hyperlink ref="D180" location="'Initial Bud 040221'!D180" tooltip="Click to drilldown" display="'Initial Bud 040221'!D180" xr:uid="{00000000-0004-0000-0E00-000002030000}"/>
    <hyperlink ref="E180" location="'Initial Bud 040221'!E180" tooltip="Click to drilldown" display="'Initial Bud 040221'!E180" xr:uid="{00000000-0004-0000-0E00-000003030000}"/>
    <hyperlink ref="F180" location="'Initial Bud 040221'!F180" tooltip="Click to drilldown" display="'Initial Bud 040221'!F180" xr:uid="{00000000-0004-0000-0E00-000004030000}"/>
    <hyperlink ref="G180" location="'Initial Bud 040221'!G180" tooltip="Click to drilldown" display="'Initial Bud 040221'!G180" xr:uid="{00000000-0004-0000-0E00-000005030000}"/>
    <hyperlink ref="H180" location="'Initial Bud 040221'!H180" tooltip="Click to drilldown" display="'Initial Bud 040221'!H180" xr:uid="{00000000-0004-0000-0E00-000006030000}"/>
    <hyperlink ref="I180" location="'Initial Bud 040221'!I180" tooltip="Click to drilldown" display="'Initial Bud 040221'!I180" xr:uid="{00000000-0004-0000-0E00-000007030000}"/>
    <hyperlink ref="J180" location="'Initial Bud 040221'!J180" tooltip="Click to drilldown" display="'Initial Bud 040221'!J180" xr:uid="{00000000-0004-0000-0E00-000008030000}"/>
    <hyperlink ref="K180" location="'Initial Bud 040221'!K180" tooltip="Click to drilldown" display="'Initial Bud 040221'!K180" xr:uid="{00000000-0004-0000-0E00-000009030000}"/>
    <hyperlink ref="L180" location="'Initial Bud 040221'!L180" tooltip="Click to drilldown" display="'Initial Bud 040221'!L180" xr:uid="{00000000-0004-0000-0E00-00000A030000}"/>
    <hyperlink ref="M180" location="'Initial Bud 040221'!M180" tooltip="Click to drilldown" display="'Initial Bud 040221'!M180" xr:uid="{00000000-0004-0000-0E00-00000B030000}"/>
    <hyperlink ref="B181" location="'Initial Bud 040221'!B181" tooltip="Click to drilldown" display="'Initial Bud 040221'!B181" xr:uid="{00000000-0004-0000-0E00-00000C030000}"/>
    <hyperlink ref="C181" location="'Initial Bud 040221'!C181" tooltip="Click to drilldown" display="'Initial Bud 040221'!C181" xr:uid="{00000000-0004-0000-0E00-00000D030000}"/>
    <hyperlink ref="D181" location="'Initial Bud 040221'!D181" tooltip="Click to drilldown" display="'Initial Bud 040221'!D181" xr:uid="{00000000-0004-0000-0E00-00000E030000}"/>
    <hyperlink ref="E181" location="'Initial Bud 040221'!E181" tooltip="Click to drilldown" display="'Initial Bud 040221'!E181" xr:uid="{00000000-0004-0000-0E00-00000F030000}"/>
    <hyperlink ref="F181" location="'Initial Bud 040221'!F181" tooltip="Click to drilldown" display="'Initial Bud 040221'!F181" xr:uid="{00000000-0004-0000-0E00-000010030000}"/>
    <hyperlink ref="G181" location="'Initial Bud 040221'!G181" tooltip="Click to drilldown" display="'Initial Bud 040221'!G181" xr:uid="{00000000-0004-0000-0E00-000011030000}"/>
    <hyperlink ref="H181" location="'Initial Bud 040221'!H181" tooltip="Click to drilldown" display="'Initial Bud 040221'!H181" xr:uid="{00000000-0004-0000-0E00-000012030000}"/>
    <hyperlink ref="I181" location="'Initial Bud 040221'!I181" tooltip="Click to drilldown" display="'Initial Bud 040221'!I181" xr:uid="{00000000-0004-0000-0E00-000013030000}"/>
    <hyperlink ref="J181" location="'Initial Bud 040221'!J181" tooltip="Click to drilldown" display="'Initial Bud 040221'!J181" xr:uid="{00000000-0004-0000-0E00-000014030000}"/>
    <hyperlink ref="K181" location="'Initial Bud 040221'!K181" tooltip="Click to drilldown" display="'Initial Bud 040221'!K181" xr:uid="{00000000-0004-0000-0E00-000015030000}"/>
    <hyperlink ref="L181" location="'Initial Bud 040221'!L181" tooltip="Click to drilldown" display="'Initial Bud 040221'!L181" xr:uid="{00000000-0004-0000-0E00-000016030000}"/>
    <hyperlink ref="M181" location="'Initial Bud 040221'!M181" tooltip="Click to drilldown" display="'Initial Bud 040221'!M181" xr:uid="{00000000-0004-0000-0E00-000017030000}"/>
    <hyperlink ref="B182" location="'Initial Bud 040221'!B182" tooltip="Click to drilldown" display="'Initial Bud 040221'!B182" xr:uid="{00000000-0004-0000-0E00-000018030000}"/>
    <hyperlink ref="C182" location="'Initial Bud 040221'!C182" tooltip="Click to drilldown" display="'Initial Bud 040221'!C182" xr:uid="{00000000-0004-0000-0E00-000019030000}"/>
    <hyperlink ref="D182" location="'Initial Bud 040221'!D182" tooltip="Click to drilldown" display="'Initial Bud 040221'!D182" xr:uid="{00000000-0004-0000-0E00-00001A030000}"/>
    <hyperlink ref="E182" location="'Initial Bud 040221'!E182" tooltip="Click to drilldown" display="'Initial Bud 040221'!E182" xr:uid="{00000000-0004-0000-0E00-00001B030000}"/>
    <hyperlink ref="F182" location="'Initial Bud 040221'!F182" tooltip="Click to drilldown" display="'Initial Bud 040221'!F182" xr:uid="{00000000-0004-0000-0E00-00001C030000}"/>
    <hyperlink ref="G182" location="'Initial Bud 040221'!G182" tooltip="Click to drilldown" display="'Initial Bud 040221'!G182" xr:uid="{00000000-0004-0000-0E00-00001D030000}"/>
    <hyperlink ref="H182" location="'Initial Bud 040221'!H182" tooltip="Click to drilldown" display="'Initial Bud 040221'!H182" xr:uid="{00000000-0004-0000-0E00-00001E030000}"/>
    <hyperlink ref="I182" location="'Initial Bud 040221'!I182" tooltip="Click to drilldown" display="'Initial Bud 040221'!I182" xr:uid="{00000000-0004-0000-0E00-00001F030000}"/>
    <hyperlink ref="J182" location="'Initial Bud 040221'!J182" tooltip="Click to drilldown" display="'Initial Bud 040221'!J182" xr:uid="{00000000-0004-0000-0E00-000020030000}"/>
    <hyperlink ref="K182" location="'Initial Bud 040221'!K182" tooltip="Click to drilldown" display="'Initial Bud 040221'!K182" xr:uid="{00000000-0004-0000-0E00-000021030000}"/>
    <hyperlink ref="L182" location="'Initial Bud 040221'!L182" tooltip="Click to drilldown" display="'Initial Bud 040221'!L182" xr:uid="{00000000-0004-0000-0E00-000022030000}"/>
    <hyperlink ref="M182" location="'Initial Bud 040221'!M182" tooltip="Click to drilldown" display="'Initial Bud 040221'!M182" xr:uid="{00000000-0004-0000-0E00-000023030000}"/>
    <hyperlink ref="B183" location="'Initial Bud 040221'!B183" tooltip="Click to drilldown" display="'Initial Bud 040221'!B183" xr:uid="{00000000-0004-0000-0E00-000024030000}"/>
    <hyperlink ref="C183" location="'Initial Bud 040221'!C183" tooltip="Click to drilldown" display="'Initial Bud 040221'!C183" xr:uid="{00000000-0004-0000-0E00-000025030000}"/>
    <hyperlink ref="D183" location="'Initial Bud 040221'!D183" tooltip="Click to drilldown" display="'Initial Bud 040221'!D183" xr:uid="{00000000-0004-0000-0E00-000026030000}"/>
    <hyperlink ref="E183" location="'Initial Bud 040221'!E183" tooltip="Click to drilldown" display="'Initial Bud 040221'!E183" xr:uid="{00000000-0004-0000-0E00-000027030000}"/>
    <hyperlink ref="F183" location="'Initial Bud 040221'!F183" tooltip="Click to drilldown" display="'Initial Bud 040221'!F183" xr:uid="{00000000-0004-0000-0E00-000028030000}"/>
    <hyperlink ref="G183" location="'Initial Bud 040221'!G183" tooltip="Click to drilldown" display="'Initial Bud 040221'!G183" xr:uid="{00000000-0004-0000-0E00-000029030000}"/>
    <hyperlink ref="H183" location="'Initial Bud 040221'!H183" tooltip="Click to drilldown" display="'Initial Bud 040221'!H183" xr:uid="{00000000-0004-0000-0E00-00002A030000}"/>
    <hyperlink ref="I183" location="'Initial Bud 040221'!I183" tooltip="Click to drilldown" display="'Initial Bud 040221'!I183" xr:uid="{00000000-0004-0000-0E00-00002B030000}"/>
    <hyperlink ref="J183" location="'Initial Bud 040221'!J183" tooltip="Click to drilldown" display="'Initial Bud 040221'!J183" xr:uid="{00000000-0004-0000-0E00-00002C030000}"/>
    <hyperlink ref="K183" location="'Initial Bud 040221'!K183" tooltip="Click to drilldown" display="'Initial Bud 040221'!K183" xr:uid="{00000000-0004-0000-0E00-00002D030000}"/>
    <hyperlink ref="L183" location="'Initial Bud 040221'!L183" tooltip="Click to drilldown" display="'Initial Bud 040221'!L183" xr:uid="{00000000-0004-0000-0E00-00002E030000}"/>
    <hyperlink ref="M183" location="'Initial Bud 040221'!M183" tooltip="Click to drilldown" display="'Initial Bud 040221'!M183" xr:uid="{00000000-0004-0000-0E00-00002F030000}"/>
    <hyperlink ref="B188" location="'Initial Bud 040221'!B188" tooltip="Click to drilldown" display="'Initial Bud 040221'!B188" xr:uid="{00000000-0004-0000-0E00-000030030000}"/>
    <hyperlink ref="C188" location="'Initial Bud 040221'!C188" tooltip="Click to drilldown" display="'Initial Bud 040221'!C188" xr:uid="{00000000-0004-0000-0E00-000031030000}"/>
    <hyperlink ref="D188" location="'Initial Bud 040221'!D188" tooltip="Click to drilldown" display="'Initial Bud 040221'!D188" xr:uid="{00000000-0004-0000-0E00-000032030000}"/>
    <hyperlink ref="E188" location="'Initial Bud 040221'!E188" tooltip="Click to drilldown" display="'Initial Bud 040221'!E188" xr:uid="{00000000-0004-0000-0E00-000033030000}"/>
    <hyperlink ref="F188" location="'Initial Bud 040221'!F188" tooltip="Click to drilldown" display="'Initial Bud 040221'!F188" xr:uid="{00000000-0004-0000-0E00-000034030000}"/>
    <hyperlink ref="G188" location="'Initial Bud 040221'!G188" tooltip="Click to drilldown" display="'Initial Bud 040221'!G188" xr:uid="{00000000-0004-0000-0E00-000035030000}"/>
    <hyperlink ref="H188" location="'Initial Bud 040221'!H188" tooltip="Click to drilldown" display="'Initial Bud 040221'!H188" xr:uid="{00000000-0004-0000-0E00-000036030000}"/>
    <hyperlink ref="I188" location="'Initial Bud 040221'!I188" tooltip="Click to drilldown" display="'Initial Bud 040221'!I188" xr:uid="{00000000-0004-0000-0E00-000037030000}"/>
    <hyperlink ref="J188" location="'Initial Bud 040221'!J188" tooltip="Click to drilldown" display="'Initial Bud 040221'!J188" xr:uid="{00000000-0004-0000-0E00-000038030000}"/>
    <hyperlink ref="K188" location="'Initial Bud 040221'!K188" tooltip="Click to drilldown" display="'Initial Bud 040221'!K188" xr:uid="{00000000-0004-0000-0E00-000039030000}"/>
    <hyperlink ref="L188" location="'Initial Bud 040221'!L188" tooltip="Click to drilldown" display="'Initial Bud 040221'!L188" xr:uid="{00000000-0004-0000-0E00-00003A030000}"/>
    <hyperlink ref="M188" location="'Initial Bud 040221'!M188" tooltip="Click to drilldown" display="'Initial Bud 040221'!M188" xr:uid="{00000000-0004-0000-0E00-00003B030000}"/>
    <hyperlink ref="B194" location="'Initial Bud 040221'!B194" tooltip="Click to drilldown" display="'Initial Bud 040221'!B194" xr:uid="{00000000-0004-0000-0E00-00003C030000}"/>
    <hyperlink ref="C194" location="'Initial Bud 040221'!C194" tooltip="Click to drilldown" display="'Initial Bud 040221'!C194" xr:uid="{00000000-0004-0000-0E00-00003D030000}"/>
    <hyperlink ref="D194" location="'Initial Bud 040221'!D194" tooltip="Click to drilldown" display="'Initial Bud 040221'!D194" xr:uid="{00000000-0004-0000-0E00-00003E030000}"/>
    <hyperlink ref="E194" location="'Initial Bud 040221'!E194" tooltip="Click to drilldown" display="'Initial Bud 040221'!E194" xr:uid="{00000000-0004-0000-0E00-00003F030000}"/>
    <hyperlink ref="F194" location="'Initial Bud 040221'!F194" tooltip="Click to drilldown" display="'Initial Bud 040221'!F194" xr:uid="{00000000-0004-0000-0E00-000040030000}"/>
    <hyperlink ref="G194" location="'Initial Bud 040221'!G194" tooltip="Click to drilldown" display="'Initial Bud 040221'!G194" xr:uid="{00000000-0004-0000-0E00-000041030000}"/>
    <hyperlink ref="H194" location="'Initial Bud 040221'!H194" tooltip="Click to drilldown" display="'Initial Bud 040221'!H194" xr:uid="{00000000-0004-0000-0E00-000042030000}"/>
    <hyperlink ref="I194" location="'Initial Bud 040221'!I194" tooltip="Click to drilldown" display="'Initial Bud 040221'!I194" xr:uid="{00000000-0004-0000-0E00-000043030000}"/>
    <hyperlink ref="J194" location="'Initial Bud 040221'!J194" tooltip="Click to drilldown" display="'Initial Bud 040221'!J194" xr:uid="{00000000-0004-0000-0E00-000044030000}"/>
    <hyperlink ref="K194" location="'Initial Bud 040221'!K194" tooltip="Click to drilldown" display="'Initial Bud 040221'!K194" xr:uid="{00000000-0004-0000-0E00-000045030000}"/>
    <hyperlink ref="L194" location="'Initial Bud 040221'!L194" tooltip="Click to drilldown" display="'Initial Bud 040221'!L194" xr:uid="{00000000-0004-0000-0E00-000046030000}"/>
    <hyperlink ref="M194" location="'Initial Bud 040221'!M194" tooltip="Click to drilldown" display="'Initial Bud 040221'!M194" xr:uid="{00000000-0004-0000-0E00-000047030000}"/>
    <hyperlink ref="B198" location="'Initial Bud 040221'!B198" tooltip="Click to drilldown" display="'Initial Bud 040221'!B198" xr:uid="{00000000-0004-0000-0E00-000048030000}"/>
    <hyperlink ref="C198" location="'Initial Bud 040221'!C198" tooltip="Click to drilldown" display="'Initial Bud 040221'!C198" xr:uid="{00000000-0004-0000-0E00-000049030000}"/>
    <hyperlink ref="D198" location="'Initial Bud 040221'!D198" tooltip="Click to drilldown" display="'Initial Bud 040221'!D198" xr:uid="{00000000-0004-0000-0E00-00004A030000}"/>
    <hyperlink ref="E198" location="'Initial Bud 040221'!E198" tooltip="Click to drilldown" display="'Initial Bud 040221'!E198" xr:uid="{00000000-0004-0000-0E00-00004B030000}"/>
    <hyperlink ref="F198" location="'Initial Bud 040221'!F198" tooltip="Click to drilldown" display="'Initial Bud 040221'!F198" xr:uid="{00000000-0004-0000-0E00-00004C030000}"/>
    <hyperlink ref="G198" location="'Initial Bud 040221'!G198" tooltip="Click to drilldown" display="'Initial Bud 040221'!G198" xr:uid="{00000000-0004-0000-0E00-00004D030000}"/>
    <hyperlink ref="H198" location="'Initial Bud 040221'!H198" tooltip="Click to drilldown" display="'Initial Bud 040221'!H198" xr:uid="{00000000-0004-0000-0E00-00004E030000}"/>
    <hyperlink ref="I198" location="'Initial Bud 040221'!I198" tooltip="Click to drilldown" display="'Initial Bud 040221'!I198" xr:uid="{00000000-0004-0000-0E00-00004F030000}"/>
    <hyperlink ref="J198" location="'Initial Bud 040221'!J198" tooltip="Click to drilldown" display="'Initial Bud 040221'!J198" xr:uid="{00000000-0004-0000-0E00-000050030000}"/>
    <hyperlink ref="K198" location="'Initial Bud 040221'!K198" tooltip="Click to drilldown" display="'Initial Bud 040221'!K198" xr:uid="{00000000-0004-0000-0E00-000051030000}"/>
    <hyperlink ref="L198" location="'Initial Bud 040221'!L198" tooltip="Click to drilldown" display="'Initial Bud 040221'!L198" xr:uid="{00000000-0004-0000-0E00-000052030000}"/>
    <hyperlink ref="M198" location="'Initial Bud 040221'!M198" tooltip="Click to drilldown" display="'Initial Bud 040221'!M198" xr:uid="{00000000-0004-0000-0E00-000053030000}"/>
    <hyperlink ref="B203" location="'Initial Bud 040221'!B203" tooltip="Click to drilldown" display="'Initial Bud 040221'!B203" xr:uid="{00000000-0004-0000-0E00-000054030000}"/>
    <hyperlink ref="C203" location="'Initial Bud 040221'!C203" tooltip="Click to drilldown" display="'Initial Bud 040221'!C203" xr:uid="{00000000-0004-0000-0E00-000055030000}"/>
    <hyperlink ref="D203" location="'Initial Bud 040221'!D203" tooltip="Click to drilldown" display="'Initial Bud 040221'!D203" xr:uid="{00000000-0004-0000-0E00-000056030000}"/>
    <hyperlink ref="E203" location="'Initial Bud 040221'!E203" tooltip="Click to drilldown" display="'Initial Bud 040221'!E203" xr:uid="{00000000-0004-0000-0E00-000057030000}"/>
    <hyperlink ref="F203" location="'Initial Bud 040221'!F203" tooltip="Click to drilldown" display="'Initial Bud 040221'!F203" xr:uid="{00000000-0004-0000-0E00-000058030000}"/>
    <hyperlink ref="G203" location="'Initial Bud 040221'!G203" tooltip="Click to drilldown" display="'Initial Bud 040221'!G203" xr:uid="{00000000-0004-0000-0E00-000059030000}"/>
    <hyperlink ref="H203" location="'Initial Bud 040221'!H203" tooltip="Click to drilldown" display="'Initial Bud 040221'!H203" xr:uid="{00000000-0004-0000-0E00-00005A030000}"/>
    <hyperlink ref="I203" location="'Initial Bud 040221'!I203" tooltip="Click to drilldown" display="'Initial Bud 040221'!I203" xr:uid="{00000000-0004-0000-0E00-00005B030000}"/>
    <hyperlink ref="J203" location="'Initial Bud 040221'!J203" tooltip="Click to drilldown" display="'Initial Bud 040221'!J203" xr:uid="{00000000-0004-0000-0E00-00005C030000}"/>
    <hyperlink ref="K203" location="'Initial Bud 040221'!K203" tooltip="Click to drilldown" display="'Initial Bud 040221'!K203" xr:uid="{00000000-0004-0000-0E00-00005D030000}"/>
    <hyperlink ref="L203" location="'Initial Bud 040221'!L203" tooltip="Click to drilldown" display="'Initial Bud 040221'!L203" xr:uid="{00000000-0004-0000-0E00-00005E030000}"/>
    <hyperlink ref="M203" location="'Initial Bud 040221'!M203" tooltip="Click to drilldown" display="'Initial Bud 040221'!M203" xr:uid="{00000000-0004-0000-0E00-00005F030000}"/>
    <hyperlink ref="B208" location="'Initial Bud 040221'!B208" tooltip="Click to drilldown" display="'Initial Bud 040221'!B208" xr:uid="{00000000-0004-0000-0E00-000060030000}"/>
    <hyperlink ref="C208" location="'Initial Bud 040221'!C208" tooltip="Click to drilldown" display="'Initial Bud 040221'!C208" xr:uid="{00000000-0004-0000-0E00-000061030000}"/>
    <hyperlink ref="D208" location="'Initial Bud 040221'!D208" tooltip="Click to drilldown" display="'Initial Bud 040221'!D208" xr:uid="{00000000-0004-0000-0E00-000062030000}"/>
    <hyperlink ref="E208" location="'Initial Bud 040221'!E208" tooltip="Click to drilldown" display="'Initial Bud 040221'!E208" xr:uid="{00000000-0004-0000-0E00-000063030000}"/>
    <hyperlink ref="F208" location="'Initial Bud 040221'!F208" tooltip="Click to drilldown" display="'Initial Bud 040221'!F208" xr:uid="{00000000-0004-0000-0E00-000064030000}"/>
    <hyperlink ref="G208" location="'Initial Bud 040221'!G208" tooltip="Click to drilldown" display="'Initial Bud 040221'!G208" xr:uid="{00000000-0004-0000-0E00-000065030000}"/>
    <hyperlink ref="H208" location="'Initial Bud 040221'!H208" tooltip="Click to drilldown" display="'Initial Bud 040221'!H208" xr:uid="{00000000-0004-0000-0E00-000066030000}"/>
    <hyperlink ref="I208" location="'Initial Bud 040221'!I208" tooltip="Click to drilldown" display="'Initial Bud 040221'!I208" xr:uid="{00000000-0004-0000-0E00-000067030000}"/>
    <hyperlink ref="J208" location="'Initial Bud 040221'!J208" tooltip="Click to drilldown" display="'Initial Bud 040221'!J208" xr:uid="{00000000-0004-0000-0E00-000068030000}"/>
    <hyperlink ref="K208" location="'Initial Bud 040221'!K208" tooltip="Click to drilldown" display="'Initial Bud 040221'!K208" xr:uid="{00000000-0004-0000-0E00-000069030000}"/>
    <hyperlink ref="L208" location="'Initial Bud 040221'!L208" tooltip="Click to drilldown" display="'Initial Bud 040221'!L208" xr:uid="{00000000-0004-0000-0E00-00006A030000}"/>
    <hyperlink ref="M208" location="'Initial Bud 040221'!M208" tooltip="Click to drilldown" display="'Initial Bud 040221'!M208" xr:uid="{00000000-0004-0000-0E00-00006B030000}"/>
    <hyperlink ref="B209" location="'Initial Bud 040221'!B209" tooltip="Click to drilldown" display="'Initial Bud 040221'!B209" xr:uid="{00000000-0004-0000-0E00-00006C030000}"/>
    <hyperlink ref="C209" location="'Initial Bud 040221'!C209" tooltip="Click to drilldown" display="'Initial Bud 040221'!C209" xr:uid="{00000000-0004-0000-0E00-00006D030000}"/>
    <hyperlink ref="D209" location="'Initial Bud 040221'!D209" tooltip="Click to drilldown" display="'Initial Bud 040221'!D209" xr:uid="{00000000-0004-0000-0E00-00006E030000}"/>
    <hyperlink ref="E209" location="'Initial Bud 040221'!E209" tooltip="Click to drilldown" display="'Initial Bud 040221'!E209" xr:uid="{00000000-0004-0000-0E00-00006F030000}"/>
    <hyperlink ref="F209" location="'Initial Bud 040221'!F209" tooltip="Click to drilldown" display="'Initial Bud 040221'!F209" xr:uid="{00000000-0004-0000-0E00-000070030000}"/>
    <hyperlink ref="G209" location="'Initial Bud 040221'!G209" tooltip="Click to drilldown" display="'Initial Bud 040221'!G209" xr:uid="{00000000-0004-0000-0E00-000071030000}"/>
    <hyperlink ref="H209" location="'Initial Bud 040221'!H209" tooltip="Click to drilldown" display="'Initial Bud 040221'!H209" xr:uid="{00000000-0004-0000-0E00-000072030000}"/>
    <hyperlink ref="I209" location="'Initial Bud 040221'!I209" tooltip="Click to drilldown" display="'Initial Bud 040221'!I209" xr:uid="{00000000-0004-0000-0E00-000073030000}"/>
    <hyperlink ref="J209" location="'Initial Bud 040221'!J209" tooltip="Click to drilldown" display="'Initial Bud 040221'!J209" xr:uid="{00000000-0004-0000-0E00-000074030000}"/>
    <hyperlink ref="K209" location="'Initial Bud 040221'!K209" tooltip="Click to drilldown" display="'Initial Bud 040221'!K209" xr:uid="{00000000-0004-0000-0E00-000075030000}"/>
    <hyperlink ref="L209" location="'Initial Bud 040221'!L209" tooltip="Click to drilldown" display="'Initial Bud 040221'!L209" xr:uid="{00000000-0004-0000-0E00-000076030000}"/>
    <hyperlink ref="M209" location="'Initial Bud 040221'!M209" tooltip="Click to drilldown" display="'Initial Bud 040221'!M209" xr:uid="{00000000-0004-0000-0E00-000077030000}"/>
    <hyperlink ref="B210" location="'Initial Bud 040221'!B210" tooltip="Click to drilldown" display="'Initial Bud 040221'!B210" xr:uid="{00000000-0004-0000-0E00-000078030000}"/>
    <hyperlink ref="C210" location="'Initial Bud 040221'!C210" tooltip="Click to drilldown" display="'Initial Bud 040221'!C210" xr:uid="{00000000-0004-0000-0E00-000079030000}"/>
    <hyperlink ref="D210" location="'Initial Bud 040221'!D210" tooltip="Click to drilldown" display="'Initial Bud 040221'!D210" xr:uid="{00000000-0004-0000-0E00-00007A030000}"/>
    <hyperlink ref="E210" location="'Initial Bud 040221'!E210" tooltip="Click to drilldown" display="'Initial Bud 040221'!E210" xr:uid="{00000000-0004-0000-0E00-00007B030000}"/>
    <hyperlink ref="F210" location="'Initial Bud 040221'!F210" tooltip="Click to drilldown" display="'Initial Bud 040221'!F210" xr:uid="{00000000-0004-0000-0E00-00007C030000}"/>
    <hyperlink ref="G210" location="'Initial Bud 040221'!G210" tooltip="Click to drilldown" display="'Initial Bud 040221'!G210" xr:uid="{00000000-0004-0000-0E00-00007D030000}"/>
    <hyperlink ref="H210" location="'Initial Bud 040221'!H210" tooltip="Click to drilldown" display="'Initial Bud 040221'!H210" xr:uid="{00000000-0004-0000-0E00-00007E030000}"/>
    <hyperlink ref="I210" location="'Initial Bud 040221'!I210" tooltip="Click to drilldown" display="'Initial Bud 040221'!I210" xr:uid="{00000000-0004-0000-0E00-00007F030000}"/>
    <hyperlink ref="J210" location="'Initial Bud 040221'!J210" tooltip="Click to drilldown" display="'Initial Bud 040221'!J210" xr:uid="{00000000-0004-0000-0E00-000080030000}"/>
    <hyperlink ref="K210" location="'Initial Bud 040221'!K210" tooltip="Click to drilldown" display="'Initial Bud 040221'!K210" xr:uid="{00000000-0004-0000-0E00-000081030000}"/>
    <hyperlink ref="L210" location="'Initial Bud 040221'!L210" tooltip="Click to drilldown" display="'Initial Bud 040221'!L210" xr:uid="{00000000-0004-0000-0E00-000082030000}"/>
    <hyperlink ref="M210" location="'Initial Bud 040221'!M210" tooltip="Click to drilldown" display="'Initial Bud 040221'!M210" xr:uid="{00000000-0004-0000-0E00-000083030000}"/>
    <hyperlink ref="B222" location="'Initial Bud 040221'!B222" tooltip="Click to drilldown" display="'Initial Bud 040221'!B222" xr:uid="{00000000-0004-0000-0E00-000084030000}"/>
    <hyperlink ref="C222" location="'Initial Bud 040221'!C222" tooltip="Click to drilldown" display="'Initial Bud 040221'!C222" xr:uid="{00000000-0004-0000-0E00-000085030000}"/>
    <hyperlink ref="D222" location="'Initial Bud 040221'!D222" tooltip="Click to drilldown" display="'Initial Bud 040221'!D222" xr:uid="{00000000-0004-0000-0E00-000086030000}"/>
    <hyperlink ref="E222" location="'Initial Bud 040221'!E222" tooltip="Click to drilldown" display="'Initial Bud 040221'!E222" xr:uid="{00000000-0004-0000-0E00-000087030000}"/>
    <hyperlink ref="F222" location="'Initial Bud 040221'!F222" tooltip="Click to drilldown" display="'Initial Bud 040221'!F222" xr:uid="{00000000-0004-0000-0E00-000088030000}"/>
    <hyperlink ref="G222" location="'Initial Bud 040221'!G222" tooltip="Click to drilldown" display="'Initial Bud 040221'!G222" xr:uid="{00000000-0004-0000-0E00-000089030000}"/>
    <hyperlink ref="H222" location="'Initial Bud 040221'!H222" tooltip="Click to drilldown" display="'Initial Bud 040221'!H222" xr:uid="{00000000-0004-0000-0E00-00008A030000}"/>
    <hyperlink ref="I222" location="'Initial Bud 040221'!I222" tooltip="Click to drilldown" display="'Initial Bud 040221'!I222" xr:uid="{00000000-0004-0000-0E00-00008B030000}"/>
    <hyperlink ref="J222" location="'Initial Bud 040221'!J222" tooltip="Click to drilldown" display="'Initial Bud 040221'!J222" xr:uid="{00000000-0004-0000-0E00-00008C030000}"/>
    <hyperlink ref="K222" location="'Initial Bud 040221'!K222" tooltip="Click to drilldown" display="'Initial Bud 040221'!K222" xr:uid="{00000000-0004-0000-0E00-00008D030000}"/>
    <hyperlink ref="L222" location="'Initial Bud 040221'!L222" tooltip="Click to drilldown" display="'Initial Bud 040221'!L222" xr:uid="{00000000-0004-0000-0E00-00008E030000}"/>
    <hyperlink ref="M222" location="'Initial Bud 040221'!M222" tooltip="Click to drilldown" display="'Initial Bud 040221'!M222" xr:uid="{00000000-0004-0000-0E00-00008F030000}"/>
    <hyperlink ref="B223" location="'Initial Bud 040221'!B223" tooltip="Click to drilldown" display="'Initial Bud 040221'!B223" xr:uid="{00000000-0004-0000-0E00-000090030000}"/>
    <hyperlink ref="C223" location="'Initial Bud 040221'!C223" tooltip="Click to drilldown" display="'Initial Bud 040221'!C223" xr:uid="{00000000-0004-0000-0E00-000091030000}"/>
    <hyperlink ref="D223" location="'Initial Bud 040221'!D223" tooltip="Click to drilldown" display="'Initial Bud 040221'!D223" xr:uid="{00000000-0004-0000-0E00-000092030000}"/>
    <hyperlink ref="E223" location="'Initial Bud 040221'!E223" tooltip="Click to drilldown" display="'Initial Bud 040221'!E223" xr:uid="{00000000-0004-0000-0E00-000093030000}"/>
    <hyperlink ref="F223" location="'Initial Bud 040221'!F223" tooltip="Click to drilldown" display="'Initial Bud 040221'!F223" xr:uid="{00000000-0004-0000-0E00-000094030000}"/>
    <hyperlink ref="G223" location="'Initial Bud 040221'!G223" tooltip="Click to drilldown" display="'Initial Bud 040221'!G223" xr:uid="{00000000-0004-0000-0E00-000095030000}"/>
    <hyperlink ref="H223" location="'Initial Bud 040221'!H223" tooltip="Click to drilldown" display="'Initial Bud 040221'!H223" xr:uid="{00000000-0004-0000-0E00-000096030000}"/>
    <hyperlink ref="I223" location="'Initial Bud 040221'!I223" tooltip="Click to drilldown" display="'Initial Bud 040221'!I223" xr:uid="{00000000-0004-0000-0E00-000097030000}"/>
    <hyperlink ref="J223" location="'Initial Bud 040221'!J223" tooltip="Click to drilldown" display="'Initial Bud 040221'!J223" xr:uid="{00000000-0004-0000-0E00-000098030000}"/>
    <hyperlink ref="K223" location="'Initial Bud 040221'!K223" tooltip="Click to drilldown" display="'Initial Bud 040221'!K223" xr:uid="{00000000-0004-0000-0E00-000099030000}"/>
    <hyperlink ref="L223" location="'Initial Bud 040221'!L223" tooltip="Click to drilldown" display="'Initial Bud 040221'!L223" xr:uid="{00000000-0004-0000-0E00-00009A030000}"/>
    <hyperlink ref="M223" location="'Initial Bud 040221'!M223" tooltip="Click to drilldown" display="'Initial Bud 040221'!M223" xr:uid="{00000000-0004-0000-0E00-00009B030000}"/>
    <hyperlink ref="B224" location="'Initial Bud 040221'!B224" tooltip="Click to drilldown" display="'Initial Bud 040221'!B224" xr:uid="{00000000-0004-0000-0E00-00009C030000}"/>
    <hyperlink ref="C224" location="'Initial Bud 040221'!C224" tooltip="Click to drilldown" display="'Initial Bud 040221'!C224" xr:uid="{00000000-0004-0000-0E00-00009D030000}"/>
    <hyperlink ref="D224" location="'Initial Bud 040221'!D224" tooltip="Click to drilldown" display="'Initial Bud 040221'!D224" xr:uid="{00000000-0004-0000-0E00-00009E030000}"/>
    <hyperlink ref="E224" location="'Initial Bud 040221'!E224" tooltip="Click to drilldown" display="'Initial Bud 040221'!E224" xr:uid="{00000000-0004-0000-0E00-00009F030000}"/>
    <hyperlink ref="F224" location="'Initial Bud 040221'!F224" tooltip="Click to drilldown" display="'Initial Bud 040221'!F224" xr:uid="{00000000-0004-0000-0E00-0000A0030000}"/>
    <hyperlink ref="G224" location="'Initial Bud 040221'!G224" tooltip="Click to drilldown" display="'Initial Bud 040221'!G224" xr:uid="{00000000-0004-0000-0E00-0000A1030000}"/>
    <hyperlink ref="H224" location="'Initial Bud 040221'!H224" tooltip="Click to drilldown" display="'Initial Bud 040221'!H224" xr:uid="{00000000-0004-0000-0E00-0000A2030000}"/>
    <hyperlink ref="I224" location="'Initial Bud 040221'!I224" tooltip="Click to drilldown" display="'Initial Bud 040221'!I224" xr:uid="{00000000-0004-0000-0E00-0000A3030000}"/>
    <hyperlink ref="J224" location="'Initial Bud 040221'!J224" tooltip="Click to drilldown" display="'Initial Bud 040221'!J224" xr:uid="{00000000-0004-0000-0E00-0000A4030000}"/>
    <hyperlink ref="K224" location="'Initial Bud 040221'!K224" tooltip="Click to drilldown" display="'Initial Bud 040221'!K224" xr:uid="{00000000-0004-0000-0E00-0000A5030000}"/>
    <hyperlink ref="L224" location="'Initial Bud 040221'!L224" tooltip="Click to drilldown" display="'Initial Bud 040221'!L224" xr:uid="{00000000-0004-0000-0E00-0000A6030000}"/>
    <hyperlink ref="M224" location="'Initial Bud 040221'!M224" tooltip="Click to drilldown" display="'Initial Bud 040221'!M224" xr:uid="{00000000-0004-0000-0E00-0000A7030000}"/>
    <hyperlink ref="B225" location="'Initial Bud 040221'!B225" tooltip="Click to drilldown" display="'Initial Bud 040221'!B225" xr:uid="{00000000-0004-0000-0E00-0000A8030000}"/>
    <hyperlink ref="C225" location="'Initial Bud 040221'!C225" tooltip="Click to drilldown" display="'Initial Bud 040221'!C225" xr:uid="{00000000-0004-0000-0E00-0000A9030000}"/>
    <hyperlink ref="D225" location="'Initial Bud 040221'!D225" tooltip="Click to drilldown" display="'Initial Bud 040221'!D225" xr:uid="{00000000-0004-0000-0E00-0000AA030000}"/>
    <hyperlink ref="E225" location="'Initial Bud 040221'!E225" tooltip="Click to drilldown" display="'Initial Bud 040221'!E225" xr:uid="{00000000-0004-0000-0E00-0000AB030000}"/>
    <hyperlink ref="F225" location="'Initial Bud 040221'!F225" tooltip="Click to drilldown" display="'Initial Bud 040221'!F225" xr:uid="{00000000-0004-0000-0E00-0000AC030000}"/>
    <hyperlink ref="G225" location="'Initial Bud 040221'!G225" tooltip="Click to drilldown" display="'Initial Bud 040221'!G225" xr:uid="{00000000-0004-0000-0E00-0000AD030000}"/>
    <hyperlink ref="H225" location="'Initial Bud 040221'!H225" tooltip="Click to drilldown" display="'Initial Bud 040221'!H225" xr:uid="{00000000-0004-0000-0E00-0000AE030000}"/>
    <hyperlink ref="I225" location="'Initial Bud 040221'!I225" tooltip="Click to drilldown" display="'Initial Bud 040221'!I225" xr:uid="{00000000-0004-0000-0E00-0000AF030000}"/>
    <hyperlink ref="J225" location="'Initial Bud 040221'!J225" tooltip="Click to drilldown" display="'Initial Bud 040221'!J225" xr:uid="{00000000-0004-0000-0E00-0000B0030000}"/>
    <hyperlink ref="K225" location="'Initial Bud 040221'!K225" tooltip="Click to drilldown" display="'Initial Bud 040221'!K225" xr:uid="{00000000-0004-0000-0E00-0000B1030000}"/>
    <hyperlink ref="L225" location="'Initial Bud 040221'!L225" tooltip="Click to drilldown" display="'Initial Bud 040221'!L225" xr:uid="{00000000-0004-0000-0E00-0000B2030000}"/>
    <hyperlink ref="M225" location="'Initial Bud 040221'!M225" tooltip="Click to drilldown" display="'Initial Bud 040221'!M225" xr:uid="{00000000-0004-0000-0E00-0000B3030000}"/>
    <hyperlink ref="B226" location="'Initial Bud 040221'!B226" tooltip="Click to drilldown" display="'Initial Bud 040221'!B226" xr:uid="{00000000-0004-0000-0E00-0000B4030000}"/>
    <hyperlink ref="C226" location="'Initial Bud 040221'!C226" tooltip="Click to drilldown" display="'Initial Bud 040221'!C226" xr:uid="{00000000-0004-0000-0E00-0000B5030000}"/>
    <hyperlink ref="D226" location="'Initial Bud 040221'!D226" tooltip="Click to drilldown" display="'Initial Bud 040221'!D226" xr:uid="{00000000-0004-0000-0E00-0000B6030000}"/>
    <hyperlink ref="E226" location="'Initial Bud 040221'!E226" tooltip="Click to drilldown" display="'Initial Bud 040221'!E226" xr:uid="{00000000-0004-0000-0E00-0000B7030000}"/>
    <hyperlink ref="F226" location="'Initial Bud 040221'!F226" tooltip="Click to drilldown" display="'Initial Bud 040221'!F226" xr:uid="{00000000-0004-0000-0E00-0000B8030000}"/>
    <hyperlink ref="G226" location="'Initial Bud 040221'!G226" tooltip="Click to drilldown" display="'Initial Bud 040221'!G226" xr:uid="{00000000-0004-0000-0E00-0000B9030000}"/>
    <hyperlink ref="H226" location="'Initial Bud 040221'!H226" tooltip="Click to drilldown" display="'Initial Bud 040221'!H226" xr:uid="{00000000-0004-0000-0E00-0000BA030000}"/>
    <hyperlink ref="I226" location="'Initial Bud 040221'!I226" tooltip="Click to drilldown" display="'Initial Bud 040221'!I226" xr:uid="{00000000-0004-0000-0E00-0000BB030000}"/>
    <hyperlink ref="J226" location="'Initial Bud 040221'!J226" tooltip="Click to drilldown" display="'Initial Bud 040221'!J226" xr:uid="{00000000-0004-0000-0E00-0000BC030000}"/>
    <hyperlink ref="K226" location="'Initial Bud 040221'!K226" tooltip="Click to drilldown" display="'Initial Bud 040221'!K226" xr:uid="{00000000-0004-0000-0E00-0000BD030000}"/>
    <hyperlink ref="L226" location="'Initial Bud 040221'!L226" tooltip="Click to drilldown" display="'Initial Bud 040221'!L226" xr:uid="{00000000-0004-0000-0E00-0000BE030000}"/>
    <hyperlink ref="M226" location="'Initial Bud 040221'!M226" tooltip="Click to drilldown" display="'Initial Bud 040221'!M226" xr:uid="{00000000-0004-0000-0E00-0000BF030000}"/>
    <hyperlink ref="B227" location="'Initial Bud 040221'!B227" tooltip="Click to drilldown" display="'Initial Bud 040221'!B227" xr:uid="{00000000-0004-0000-0E00-0000C0030000}"/>
    <hyperlink ref="C227" location="'Initial Bud 040221'!C227" tooltip="Click to drilldown" display="'Initial Bud 040221'!C227" xr:uid="{00000000-0004-0000-0E00-0000C1030000}"/>
    <hyperlink ref="D227" location="'Initial Bud 040221'!D227" tooltip="Click to drilldown" display="'Initial Bud 040221'!D227" xr:uid="{00000000-0004-0000-0E00-0000C2030000}"/>
    <hyperlink ref="E227" location="'Initial Bud 040221'!E227" tooltip="Click to drilldown" display="'Initial Bud 040221'!E227" xr:uid="{00000000-0004-0000-0E00-0000C3030000}"/>
    <hyperlink ref="F227" location="'Initial Bud 040221'!F227" tooltip="Click to drilldown" display="'Initial Bud 040221'!F227" xr:uid="{00000000-0004-0000-0E00-0000C4030000}"/>
    <hyperlink ref="G227" location="'Initial Bud 040221'!G227" tooltip="Click to drilldown" display="'Initial Bud 040221'!G227" xr:uid="{00000000-0004-0000-0E00-0000C5030000}"/>
    <hyperlink ref="H227" location="'Initial Bud 040221'!H227" tooltip="Click to drilldown" display="'Initial Bud 040221'!H227" xr:uid="{00000000-0004-0000-0E00-0000C6030000}"/>
    <hyperlink ref="I227" location="'Initial Bud 040221'!I227" tooltip="Click to drilldown" display="'Initial Bud 040221'!I227" xr:uid="{00000000-0004-0000-0E00-0000C7030000}"/>
    <hyperlink ref="J227" location="'Initial Bud 040221'!J227" tooltip="Click to drilldown" display="'Initial Bud 040221'!J227" xr:uid="{00000000-0004-0000-0E00-0000C8030000}"/>
    <hyperlink ref="K227" location="'Initial Bud 040221'!K227" tooltip="Click to drilldown" display="'Initial Bud 040221'!K227" xr:uid="{00000000-0004-0000-0E00-0000C9030000}"/>
    <hyperlink ref="L227" location="'Initial Bud 040221'!L227" tooltip="Click to drilldown" display="'Initial Bud 040221'!L227" xr:uid="{00000000-0004-0000-0E00-0000CA030000}"/>
    <hyperlink ref="M227" location="'Initial Bud 040221'!M227" tooltip="Click to drilldown" display="'Initial Bud 040221'!M227" xr:uid="{00000000-0004-0000-0E00-0000CB030000}"/>
    <hyperlink ref="B231" location="'Initial Bud 040221'!B231" tooltip="Click to drilldown" display="'Initial Bud 040221'!B231" xr:uid="{00000000-0004-0000-0E00-0000CC030000}"/>
    <hyperlink ref="C231" location="'Initial Bud 040221'!C231" tooltip="Click to drilldown" display="'Initial Bud 040221'!C231" xr:uid="{00000000-0004-0000-0E00-0000CD030000}"/>
    <hyperlink ref="D231" location="'Initial Bud 040221'!D231" tooltip="Click to drilldown" display="'Initial Bud 040221'!D231" xr:uid="{00000000-0004-0000-0E00-0000CE030000}"/>
    <hyperlink ref="E231" location="'Initial Bud 040221'!E231" tooltip="Click to drilldown" display="'Initial Bud 040221'!E231" xr:uid="{00000000-0004-0000-0E00-0000CF030000}"/>
    <hyperlink ref="F231" location="'Initial Bud 040221'!F231" tooltip="Click to drilldown" display="'Initial Bud 040221'!F231" xr:uid="{00000000-0004-0000-0E00-0000D0030000}"/>
    <hyperlink ref="G231" location="'Initial Bud 040221'!G231" tooltip="Click to drilldown" display="'Initial Bud 040221'!G231" xr:uid="{00000000-0004-0000-0E00-0000D1030000}"/>
    <hyperlink ref="H231" location="'Initial Bud 040221'!H231" tooltip="Click to drilldown" display="'Initial Bud 040221'!H231" xr:uid="{00000000-0004-0000-0E00-0000D2030000}"/>
    <hyperlink ref="I231" location="'Initial Bud 040221'!I231" tooltip="Click to drilldown" display="'Initial Bud 040221'!I231" xr:uid="{00000000-0004-0000-0E00-0000D3030000}"/>
    <hyperlink ref="J231" location="'Initial Bud 040221'!J231" tooltip="Click to drilldown" display="'Initial Bud 040221'!J231" xr:uid="{00000000-0004-0000-0E00-0000D4030000}"/>
    <hyperlink ref="K231" location="'Initial Bud 040221'!K231" tooltip="Click to drilldown" display="'Initial Bud 040221'!K231" xr:uid="{00000000-0004-0000-0E00-0000D5030000}"/>
    <hyperlink ref="L231" location="'Initial Bud 040221'!L231" tooltip="Click to drilldown" display="'Initial Bud 040221'!L231" xr:uid="{00000000-0004-0000-0E00-0000D6030000}"/>
    <hyperlink ref="M231" location="'Initial Bud 040221'!M231" tooltip="Click to drilldown" display="'Initial Bud 040221'!M231" xr:uid="{00000000-0004-0000-0E00-0000D7030000}"/>
    <hyperlink ref="B232" location="'Initial Bud 040221'!B232" tooltip="Click to drilldown" display="'Initial Bud 040221'!B232" xr:uid="{00000000-0004-0000-0E00-0000D8030000}"/>
    <hyperlink ref="C232" location="'Initial Bud 040221'!C232" tooltip="Click to drilldown" display="'Initial Bud 040221'!C232" xr:uid="{00000000-0004-0000-0E00-0000D9030000}"/>
    <hyperlink ref="D232" location="'Initial Bud 040221'!D232" tooltip="Click to drilldown" display="'Initial Bud 040221'!D232" xr:uid="{00000000-0004-0000-0E00-0000DA030000}"/>
    <hyperlink ref="E232" location="'Initial Bud 040221'!E232" tooltip="Click to drilldown" display="'Initial Bud 040221'!E232" xr:uid="{00000000-0004-0000-0E00-0000DB030000}"/>
    <hyperlink ref="F232" location="'Initial Bud 040221'!F232" tooltip="Click to drilldown" display="'Initial Bud 040221'!F232" xr:uid="{00000000-0004-0000-0E00-0000DC030000}"/>
    <hyperlink ref="G232" location="'Initial Bud 040221'!G232" tooltip="Click to drilldown" display="'Initial Bud 040221'!G232" xr:uid="{00000000-0004-0000-0E00-0000DD030000}"/>
    <hyperlink ref="H232" location="'Initial Bud 040221'!H232" tooltip="Click to drilldown" display="'Initial Bud 040221'!H232" xr:uid="{00000000-0004-0000-0E00-0000DE030000}"/>
    <hyperlink ref="I232" location="'Initial Bud 040221'!I232" tooltip="Click to drilldown" display="'Initial Bud 040221'!I232" xr:uid="{00000000-0004-0000-0E00-0000DF030000}"/>
    <hyperlink ref="J232" location="'Initial Bud 040221'!J232" tooltip="Click to drilldown" display="'Initial Bud 040221'!J232" xr:uid="{00000000-0004-0000-0E00-0000E0030000}"/>
    <hyperlink ref="K232" location="'Initial Bud 040221'!K232" tooltip="Click to drilldown" display="'Initial Bud 040221'!K232" xr:uid="{00000000-0004-0000-0E00-0000E1030000}"/>
    <hyperlink ref="L232" location="'Initial Bud 040221'!L232" tooltip="Click to drilldown" display="'Initial Bud 040221'!L232" xr:uid="{00000000-0004-0000-0E00-0000E2030000}"/>
    <hyperlink ref="M232" location="'Initial Bud 040221'!M232" tooltip="Click to drilldown" display="'Initial Bud 040221'!M232" xr:uid="{00000000-0004-0000-0E00-0000E3030000}"/>
    <hyperlink ref="B233" location="'Initial Bud 040221'!B233" tooltip="Click to drilldown" display="'Initial Bud 040221'!B233" xr:uid="{00000000-0004-0000-0E00-0000E4030000}"/>
    <hyperlink ref="C233" location="'Initial Bud 040221'!C233" tooltip="Click to drilldown" display="'Initial Bud 040221'!C233" xr:uid="{00000000-0004-0000-0E00-0000E5030000}"/>
    <hyperlink ref="D233" location="'Initial Bud 040221'!D233" tooltip="Click to drilldown" display="'Initial Bud 040221'!D233" xr:uid="{00000000-0004-0000-0E00-0000E6030000}"/>
    <hyperlink ref="E233" location="'Initial Bud 040221'!E233" tooltip="Click to drilldown" display="'Initial Bud 040221'!E233" xr:uid="{00000000-0004-0000-0E00-0000E7030000}"/>
    <hyperlink ref="F233" location="'Initial Bud 040221'!F233" tooltip="Click to drilldown" display="'Initial Bud 040221'!F233" xr:uid="{00000000-0004-0000-0E00-0000E8030000}"/>
    <hyperlink ref="G233" location="'Initial Bud 040221'!G233" tooltip="Click to drilldown" display="'Initial Bud 040221'!G233" xr:uid="{00000000-0004-0000-0E00-0000E9030000}"/>
    <hyperlink ref="H233" location="'Initial Bud 040221'!H233" tooltip="Click to drilldown" display="'Initial Bud 040221'!H233" xr:uid="{00000000-0004-0000-0E00-0000EA030000}"/>
    <hyperlink ref="I233" location="'Initial Bud 040221'!I233" tooltip="Click to drilldown" display="'Initial Bud 040221'!I233" xr:uid="{00000000-0004-0000-0E00-0000EB030000}"/>
    <hyperlink ref="J233" location="'Initial Bud 040221'!J233" tooltip="Click to drilldown" display="'Initial Bud 040221'!J233" xr:uid="{00000000-0004-0000-0E00-0000EC030000}"/>
    <hyperlink ref="K233" location="'Initial Bud 040221'!K233" tooltip="Click to drilldown" display="'Initial Bud 040221'!K233" xr:uid="{00000000-0004-0000-0E00-0000ED030000}"/>
    <hyperlink ref="L233" location="'Initial Bud 040221'!L233" tooltip="Click to drilldown" display="'Initial Bud 040221'!L233" xr:uid="{00000000-0004-0000-0E00-0000EE030000}"/>
    <hyperlink ref="M233" location="'Initial Bud 040221'!M233" tooltip="Click to drilldown" display="'Initial Bud 040221'!M233" xr:uid="{00000000-0004-0000-0E00-0000EF030000}"/>
    <hyperlink ref="B234" location="'Initial Bud 040221'!B234" tooltip="Click to drilldown" display="'Initial Bud 040221'!B234" xr:uid="{00000000-0004-0000-0E00-0000F0030000}"/>
    <hyperlink ref="C234" location="'Initial Bud 040221'!C234" tooltip="Click to drilldown" display="'Initial Bud 040221'!C234" xr:uid="{00000000-0004-0000-0E00-0000F1030000}"/>
    <hyperlink ref="D234" location="'Initial Bud 040221'!D234" tooltip="Click to drilldown" display="'Initial Bud 040221'!D234" xr:uid="{00000000-0004-0000-0E00-0000F2030000}"/>
    <hyperlink ref="E234" location="'Initial Bud 040221'!E234" tooltip="Click to drilldown" display="'Initial Bud 040221'!E234" xr:uid="{00000000-0004-0000-0E00-0000F3030000}"/>
    <hyperlink ref="F234" location="'Initial Bud 040221'!F234" tooltip="Click to drilldown" display="'Initial Bud 040221'!F234" xr:uid="{00000000-0004-0000-0E00-0000F4030000}"/>
    <hyperlink ref="G234" location="'Initial Bud 040221'!G234" tooltip="Click to drilldown" display="'Initial Bud 040221'!G234" xr:uid="{00000000-0004-0000-0E00-0000F5030000}"/>
    <hyperlink ref="H234" location="'Initial Bud 040221'!H234" tooltip="Click to drilldown" display="'Initial Bud 040221'!H234" xr:uid="{00000000-0004-0000-0E00-0000F6030000}"/>
    <hyperlink ref="I234" location="'Initial Bud 040221'!I234" tooltip="Click to drilldown" display="'Initial Bud 040221'!I234" xr:uid="{00000000-0004-0000-0E00-0000F7030000}"/>
    <hyperlink ref="J234" location="'Initial Bud 040221'!J234" tooltip="Click to drilldown" display="'Initial Bud 040221'!J234" xr:uid="{00000000-0004-0000-0E00-0000F8030000}"/>
    <hyperlink ref="K234" location="'Initial Bud 040221'!K234" tooltip="Click to drilldown" display="'Initial Bud 040221'!K234" xr:uid="{00000000-0004-0000-0E00-0000F9030000}"/>
    <hyperlink ref="L234" location="'Initial Bud 040221'!L234" tooltip="Click to drilldown" display="'Initial Bud 040221'!L234" xr:uid="{00000000-0004-0000-0E00-0000FA030000}"/>
    <hyperlink ref="M234" location="'Initial Bud 040221'!M234" tooltip="Click to drilldown" display="'Initial Bud 040221'!M234" xr:uid="{00000000-0004-0000-0E00-0000FB030000}"/>
    <hyperlink ref="B235" location="'Initial Bud 040221'!B235" tooltip="Click to drilldown" display="'Initial Bud 040221'!B235" xr:uid="{00000000-0004-0000-0E00-0000FC030000}"/>
    <hyperlink ref="C235" location="'Initial Bud 040221'!C235" tooltip="Click to drilldown" display="'Initial Bud 040221'!C235" xr:uid="{00000000-0004-0000-0E00-0000FD030000}"/>
    <hyperlink ref="D235" location="'Initial Bud 040221'!D235" tooltip="Click to drilldown" display="'Initial Bud 040221'!D235" xr:uid="{00000000-0004-0000-0E00-0000FE030000}"/>
    <hyperlink ref="E235" location="'Initial Bud 040221'!E235" tooltip="Click to drilldown" display="'Initial Bud 040221'!E235" xr:uid="{00000000-0004-0000-0E00-0000FF030000}"/>
    <hyperlink ref="F235" location="'Initial Bud 040221'!F235" tooltip="Click to drilldown" display="'Initial Bud 040221'!F235" xr:uid="{00000000-0004-0000-0E00-000000040000}"/>
    <hyperlink ref="G235" location="'Initial Bud 040221'!G235" tooltip="Click to drilldown" display="'Initial Bud 040221'!G235" xr:uid="{00000000-0004-0000-0E00-000001040000}"/>
    <hyperlink ref="H235" location="'Initial Bud 040221'!H235" tooltip="Click to drilldown" display="'Initial Bud 040221'!H235" xr:uid="{00000000-0004-0000-0E00-000002040000}"/>
    <hyperlink ref="I235" location="'Initial Bud 040221'!I235" tooltip="Click to drilldown" display="'Initial Bud 040221'!I235" xr:uid="{00000000-0004-0000-0E00-000003040000}"/>
    <hyperlink ref="J235" location="'Initial Bud 040221'!J235" tooltip="Click to drilldown" display="'Initial Bud 040221'!J235" xr:uid="{00000000-0004-0000-0E00-000004040000}"/>
    <hyperlink ref="K235" location="'Initial Bud 040221'!K235" tooltip="Click to drilldown" display="'Initial Bud 040221'!K235" xr:uid="{00000000-0004-0000-0E00-000005040000}"/>
    <hyperlink ref="L235" location="'Initial Bud 040221'!L235" tooltip="Click to drilldown" display="'Initial Bud 040221'!L235" xr:uid="{00000000-0004-0000-0E00-000006040000}"/>
    <hyperlink ref="M235" location="'Initial Bud 040221'!M235" tooltip="Click to drilldown" display="'Initial Bud 040221'!M235" xr:uid="{00000000-0004-0000-0E00-000007040000}"/>
    <hyperlink ref="B236" location="'Initial Bud 040221'!B236" tooltip="Click to drilldown" display="'Initial Bud 040221'!B236" xr:uid="{00000000-0004-0000-0E00-000008040000}"/>
    <hyperlink ref="C236" location="'Initial Bud 040221'!C236" tooltip="Click to drilldown" display="'Initial Bud 040221'!C236" xr:uid="{00000000-0004-0000-0E00-000009040000}"/>
    <hyperlink ref="D236" location="'Initial Bud 040221'!D236" tooltip="Click to drilldown" display="'Initial Bud 040221'!D236" xr:uid="{00000000-0004-0000-0E00-00000A040000}"/>
    <hyperlink ref="E236" location="'Initial Bud 040221'!E236" tooltip="Click to drilldown" display="'Initial Bud 040221'!E236" xr:uid="{00000000-0004-0000-0E00-00000B040000}"/>
    <hyperlink ref="F236" location="'Initial Bud 040221'!F236" tooltip="Click to drilldown" display="'Initial Bud 040221'!F236" xr:uid="{00000000-0004-0000-0E00-00000C040000}"/>
    <hyperlink ref="G236" location="'Initial Bud 040221'!G236" tooltip="Click to drilldown" display="'Initial Bud 040221'!G236" xr:uid="{00000000-0004-0000-0E00-00000D040000}"/>
    <hyperlink ref="H236" location="'Initial Bud 040221'!H236" tooltip="Click to drilldown" display="'Initial Bud 040221'!H236" xr:uid="{00000000-0004-0000-0E00-00000E040000}"/>
    <hyperlink ref="I236" location="'Initial Bud 040221'!I236" tooltip="Click to drilldown" display="'Initial Bud 040221'!I236" xr:uid="{00000000-0004-0000-0E00-00000F040000}"/>
    <hyperlink ref="J236" location="'Initial Bud 040221'!J236" tooltip="Click to drilldown" display="'Initial Bud 040221'!J236" xr:uid="{00000000-0004-0000-0E00-000010040000}"/>
    <hyperlink ref="K236" location="'Initial Bud 040221'!K236" tooltip="Click to drilldown" display="'Initial Bud 040221'!K236" xr:uid="{00000000-0004-0000-0E00-000011040000}"/>
    <hyperlink ref="L236" location="'Initial Bud 040221'!L236" tooltip="Click to drilldown" display="'Initial Bud 040221'!L236" xr:uid="{00000000-0004-0000-0E00-000012040000}"/>
    <hyperlink ref="M236" location="'Initial Bud 040221'!M236" tooltip="Click to drilldown" display="'Initial Bud 040221'!M236" xr:uid="{00000000-0004-0000-0E00-000013040000}"/>
    <hyperlink ref="B241" location="'Initial Bud 040221'!B241" tooltip="Click to drilldown" display="'Initial Bud 040221'!B241" xr:uid="{00000000-0004-0000-0E00-000014040000}"/>
    <hyperlink ref="C241" location="'Initial Bud 040221'!C241" tooltip="Click to drilldown" display="'Initial Bud 040221'!C241" xr:uid="{00000000-0004-0000-0E00-000015040000}"/>
    <hyperlink ref="D241" location="'Initial Bud 040221'!D241" tooltip="Click to drilldown" display="'Initial Bud 040221'!D241" xr:uid="{00000000-0004-0000-0E00-000016040000}"/>
    <hyperlink ref="E241" location="'Initial Bud 040221'!E241" tooltip="Click to drilldown" display="'Initial Bud 040221'!E241" xr:uid="{00000000-0004-0000-0E00-000017040000}"/>
    <hyperlink ref="F241" location="'Initial Bud 040221'!F241" tooltip="Click to drilldown" display="'Initial Bud 040221'!F241" xr:uid="{00000000-0004-0000-0E00-000018040000}"/>
    <hyperlink ref="G241" location="'Initial Bud 040221'!G241" tooltip="Click to drilldown" display="'Initial Bud 040221'!G241" xr:uid="{00000000-0004-0000-0E00-000019040000}"/>
    <hyperlink ref="H241" location="'Initial Bud 040221'!H241" tooltip="Click to drilldown" display="'Initial Bud 040221'!H241" xr:uid="{00000000-0004-0000-0E00-00001A040000}"/>
    <hyperlink ref="I241" location="'Initial Bud 040221'!I241" tooltip="Click to drilldown" display="'Initial Bud 040221'!I241" xr:uid="{00000000-0004-0000-0E00-00001B040000}"/>
    <hyperlink ref="J241" location="'Initial Bud 040221'!J241" tooltip="Click to drilldown" display="'Initial Bud 040221'!J241" xr:uid="{00000000-0004-0000-0E00-00001C040000}"/>
    <hyperlink ref="K241" location="'Initial Bud 040221'!K241" tooltip="Click to drilldown" display="'Initial Bud 040221'!K241" xr:uid="{00000000-0004-0000-0E00-00001D040000}"/>
    <hyperlink ref="L241" location="'Initial Bud 040221'!L241" tooltip="Click to drilldown" display="'Initial Bud 040221'!L241" xr:uid="{00000000-0004-0000-0E00-00001E040000}"/>
    <hyperlink ref="M241" location="'Initial Bud 040221'!M241" tooltip="Click to drilldown" display="'Initial Bud 040221'!M241" xr:uid="{00000000-0004-0000-0E00-00001F040000}"/>
    <hyperlink ref="B247" location="'Initial Bud 040221'!B247" tooltip="Click to drilldown" display="'Initial Bud 040221'!B247" xr:uid="{00000000-0004-0000-0E00-000020040000}"/>
    <hyperlink ref="C247" location="'Initial Bud 040221'!C247" tooltip="Click to drilldown" display="'Initial Bud 040221'!C247" xr:uid="{00000000-0004-0000-0E00-000021040000}"/>
    <hyperlink ref="D247" location="'Initial Bud 040221'!D247" tooltip="Click to drilldown" display="'Initial Bud 040221'!D247" xr:uid="{00000000-0004-0000-0E00-000022040000}"/>
    <hyperlink ref="E247" location="'Initial Bud 040221'!E247" tooltip="Click to drilldown" display="'Initial Bud 040221'!E247" xr:uid="{00000000-0004-0000-0E00-000023040000}"/>
    <hyperlink ref="F247" location="'Initial Bud 040221'!F247" tooltip="Click to drilldown" display="'Initial Bud 040221'!F247" xr:uid="{00000000-0004-0000-0E00-000024040000}"/>
    <hyperlink ref="G247" location="'Initial Bud 040221'!G247" tooltip="Click to drilldown" display="'Initial Bud 040221'!G247" xr:uid="{00000000-0004-0000-0E00-000025040000}"/>
    <hyperlink ref="H247" location="'Initial Bud 040221'!H247" tooltip="Click to drilldown" display="'Initial Bud 040221'!H247" xr:uid="{00000000-0004-0000-0E00-000026040000}"/>
    <hyperlink ref="I247" location="'Initial Bud 040221'!I247" tooltip="Click to drilldown" display="'Initial Bud 040221'!I247" xr:uid="{00000000-0004-0000-0E00-000027040000}"/>
    <hyperlink ref="J247" location="'Initial Bud 040221'!J247" tooltip="Click to drilldown" display="'Initial Bud 040221'!J247" xr:uid="{00000000-0004-0000-0E00-000028040000}"/>
    <hyperlink ref="K247" location="'Initial Bud 040221'!K247" tooltip="Click to drilldown" display="'Initial Bud 040221'!K247" xr:uid="{00000000-0004-0000-0E00-000029040000}"/>
    <hyperlink ref="L247" location="'Initial Bud 040221'!L247" tooltip="Click to drilldown" display="'Initial Bud 040221'!L247" xr:uid="{00000000-0004-0000-0E00-00002A040000}"/>
    <hyperlink ref="M247" location="'Initial Bud 040221'!M247" tooltip="Click to drilldown" display="'Initial Bud 040221'!M247" xr:uid="{00000000-0004-0000-0E00-00002B040000}"/>
    <hyperlink ref="B251" location="'Initial Bud 040221'!B251" tooltip="Click to drilldown" display="'Initial Bud 040221'!B251" xr:uid="{00000000-0004-0000-0E00-00002C040000}"/>
    <hyperlink ref="C251" location="'Initial Bud 040221'!C251" tooltip="Click to drilldown" display="'Initial Bud 040221'!C251" xr:uid="{00000000-0004-0000-0E00-00002D040000}"/>
    <hyperlink ref="D251" location="'Initial Bud 040221'!D251" tooltip="Click to drilldown" display="'Initial Bud 040221'!D251" xr:uid="{00000000-0004-0000-0E00-00002E040000}"/>
    <hyperlink ref="E251" location="'Initial Bud 040221'!E251" tooltip="Click to drilldown" display="'Initial Bud 040221'!E251" xr:uid="{00000000-0004-0000-0E00-00002F040000}"/>
    <hyperlink ref="F251" location="'Initial Bud 040221'!F251" tooltip="Click to drilldown" display="'Initial Bud 040221'!F251" xr:uid="{00000000-0004-0000-0E00-000030040000}"/>
    <hyperlink ref="G251" location="'Initial Bud 040221'!G251" tooltip="Click to drilldown" display="'Initial Bud 040221'!G251" xr:uid="{00000000-0004-0000-0E00-000031040000}"/>
    <hyperlink ref="H251" location="'Initial Bud 040221'!H251" tooltip="Click to drilldown" display="'Initial Bud 040221'!H251" xr:uid="{00000000-0004-0000-0E00-000032040000}"/>
    <hyperlink ref="I251" location="'Initial Bud 040221'!I251" tooltip="Click to drilldown" display="'Initial Bud 040221'!I251" xr:uid="{00000000-0004-0000-0E00-000033040000}"/>
    <hyperlink ref="J251" location="'Initial Bud 040221'!J251" tooltip="Click to drilldown" display="'Initial Bud 040221'!J251" xr:uid="{00000000-0004-0000-0E00-000034040000}"/>
    <hyperlink ref="K251" location="'Initial Bud 040221'!K251" tooltip="Click to drilldown" display="'Initial Bud 040221'!K251" xr:uid="{00000000-0004-0000-0E00-000035040000}"/>
    <hyperlink ref="L251" location="'Initial Bud 040221'!L251" tooltip="Click to drilldown" display="'Initial Bud 040221'!L251" xr:uid="{00000000-0004-0000-0E00-000036040000}"/>
    <hyperlink ref="M251" location="'Initial Bud 040221'!M251" tooltip="Click to drilldown" display="'Initial Bud 040221'!M251" xr:uid="{00000000-0004-0000-0E00-000037040000}"/>
    <hyperlink ref="B252" location="'Initial Bud 040221'!B252" tooltip="Click to drilldown" display="'Initial Bud 040221'!B252" xr:uid="{00000000-0004-0000-0E00-000038040000}"/>
    <hyperlink ref="C252" location="'Initial Bud 040221'!C252" tooltip="Click to drilldown" display="'Initial Bud 040221'!C252" xr:uid="{00000000-0004-0000-0E00-000039040000}"/>
    <hyperlink ref="D252" location="'Initial Bud 040221'!D252" tooltip="Click to drilldown" display="'Initial Bud 040221'!D252" xr:uid="{00000000-0004-0000-0E00-00003A040000}"/>
    <hyperlink ref="E252" location="'Initial Bud 040221'!E252" tooltip="Click to drilldown" display="'Initial Bud 040221'!E252" xr:uid="{00000000-0004-0000-0E00-00003B040000}"/>
    <hyperlink ref="F252" location="'Initial Bud 040221'!F252" tooltip="Click to drilldown" display="'Initial Bud 040221'!F252" xr:uid="{00000000-0004-0000-0E00-00003C040000}"/>
    <hyperlink ref="G252" location="'Initial Bud 040221'!G252" tooltip="Click to drilldown" display="'Initial Bud 040221'!G252" xr:uid="{00000000-0004-0000-0E00-00003D040000}"/>
    <hyperlink ref="H252" location="'Initial Bud 040221'!H252" tooltip="Click to drilldown" display="'Initial Bud 040221'!H252" xr:uid="{00000000-0004-0000-0E00-00003E040000}"/>
    <hyperlink ref="I252" location="'Initial Bud 040221'!I252" tooltip="Click to drilldown" display="'Initial Bud 040221'!I252" xr:uid="{00000000-0004-0000-0E00-00003F040000}"/>
    <hyperlink ref="J252" location="'Initial Bud 040221'!J252" tooltip="Click to drilldown" display="'Initial Bud 040221'!J252" xr:uid="{00000000-0004-0000-0E00-000040040000}"/>
    <hyperlink ref="K252" location="'Initial Bud 040221'!K252" tooltip="Click to drilldown" display="'Initial Bud 040221'!K252" xr:uid="{00000000-0004-0000-0E00-000041040000}"/>
    <hyperlink ref="L252" location="'Initial Bud 040221'!L252" tooltip="Click to drilldown" display="'Initial Bud 040221'!L252" xr:uid="{00000000-0004-0000-0E00-000042040000}"/>
    <hyperlink ref="M252" location="'Initial Bud 040221'!M252" tooltip="Click to drilldown" display="'Initial Bud 040221'!M252" xr:uid="{00000000-0004-0000-0E00-000043040000}"/>
    <hyperlink ref="B256" location="'Initial Bud 040221'!B256" tooltip="Click to drilldown" display="'Initial Bud 040221'!B256" xr:uid="{00000000-0004-0000-0E00-000044040000}"/>
    <hyperlink ref="C256" location="'Initial Bud 040221'!C256" tooltip="Click to drilldown" display="'Initial Bud 040221'!C256" xr:uid="{00000000-0004-0000-0E00-000045040000}"/>
    <hyperlink ref="D256" location="'Initial Bud 040221'!D256" tooltip="Click to drilldown" display="'Initial Bud 040221'!D256" xr:uid="{00000000-0004-0000-0E00-000046040000}"/>
    <hyperlink ref="E256" location="'Initial Bud 040221'!E256" tooltip="Click to drilldown" display="'Initial Bud 040221'!E256" xr:uid="{00000000-0004-0000-0E00-000047040000}"/>
    <hyperlink ref="F256" location="'Initial Bud 040221'!F256" tooltip="Click to drilldown" display="'Initial Bud 040221'!F256" xr:uid="{00000000-0004-0000-0E00-000048040000}"/>
    <hyperlink ref="G256" location="'Initial Bud 040221'!G256" tooltip="Click to drilldown" display="'Initial Bud 040221'!G256" xr:uid="{00000000-0004-0000-0E00-000049040000}"/>
    <hyperlink ref="H256" location="'Initial Bud 040221'!H256" tooltip="Click to drilldown" display="'Initial Bud 040221'!H256" xr:uid="{00000000-0004-0000-0E00-00004A040000}"/>
    <hyperlink ref="I256" location="'Initial Bud 040221'!I256" tooltip="Click to drilldown" display="'Initial Bud 040221'!I256" xr:uid="{00000000-0004-0000-0E00-00004B040000}"/>
    <hyperlink ref="J256" location="'Initial Bud 040221'!J256" tooltip="Click to drilldown" display="'Initial Bud 040221'!J256" xr:uid="{00000000-0004-0000-0E00-00004C040000}"/>
    <hyperlink ref="K256" location="'Initial Bud 040221'!K256" tooltip="Click to drilldown" display="'Initial Bud 040221'!K256" xr:uid="{00000000-0004-0000-0E00-00004D040000}"/>
    <hyperlink ref="L256" location="'Initial Bud 040221'!L256" tooltip="Click to drilldown" display="'Initial Bud 040221'!L256" xr:uid="{00000000-0004-0000-0E00-00004E040000}"/>
    <hyperlink ref="M256" location="'Initial Bud 040221'!M256" tooltip="Click to drilldown" display="'Initial Bud 040221'!M256" xr:uid="{00000000-0004-0000-0E00-00004F040000}"/>
    <hyperlink ref="B257" location="'Initial Bud 040221'!B257" tooltip="Click to drilldown" display="'Initial Bud 040221'!B257" xr:uid="{00000000-0004-0000-0E00-000050040000}"/>
    <hyperlink ref="C257" location="'Initial Bud 040221'!C257" tooltip="Click to drilldown" display="'Initial Bud 040221'!C257" xr:uid="{00000000-0004-0000-0E00-000051040000}"/>
    <hyperlink ref="D257" location="'Initial Bud 040221'!D257" tooltip="Click to drilldown" display="'Initial Bud 040221'!D257" xr:uid="{00000000-0004-0000-0E00-000052040000}"/>
    <hyperlink ref="E257" location="'Initial Bud 040221'!E257" tooltip="Click to drilldown" display="'Initial Bud 040221'!E257" xr:uid="{00000000-0004-0000-0E00-000053040000}"/>
    <hyperlink ref="F257" location="'Initial Bud 040221'!F257" tooltip="Click to drilldown" display="'Initial Bud 040221'!F257" xr:uid="{00000000-0004-0000-0E00-000054040000}"/>
    <hyperlink ref="G257" location="'Initial Bud 040221'!G257" tooltip="Click to drilldown" display="'Initial Bud 040221'!G257" xr:uid="{00000000-0004-0000-0E00-000055040000}"/>
    <hyperlink ref="H257" location="'Initial Bud 040221'!H257" tooltip="Click to drilldown" display="'Initial Bud 040221'!H257" xr:uid="{00000000-0004-0000-0E00-000056040000}"/>
    <hyperlink ref="I257" location="'Initial Bud 040221'!I257" tooltip="Click to drilldown" display="'Initial Bud 040221'!I257" xr:uid="{00000000-0004-0000-0E00-000057040000}"/>
    <hyperlink ref="J257" location="'Initial Bud 040221'!J257" tooltip="Click to drilldown" display="'Initial Bud 040221'!J257" xr:uid="{00000000-0004-0000-0E00-000058040000}"/>
    <hyperlink ref="K257" location="'Initial Bud 040221'!K257" tooltip="Click to drilldown" display="'Initial Bud 040221'!K257" xr:uid="{00000000-0004-0000-0E00-000059040000}"/>
    <hyperlink ref="L257" location="'Initial Bud 040221'!L257" tooltip="Click to drilldown" display="'Initial Bud 040221'!L257" xr:uid="{00000000-0004-0000-0E00-00005A040000}"/>
    <hyperlink ref="M257" location="'Initial Bud 040221'!M257" tooltip="Click to drilldown" display="'Initial Bud 040221'!M257" xr:uid="{00000000-0004-0000-0E00-00005B040000}"/>
    <hyperlink ref="B262" location="'Initial Bud 040221'!B262" tooltip="Click to drilldown" display="'Initial Bud 040221'!B262" xr:uid="{00000000-0004-0000-0E00-00005C040000}"/>
    <hyperlink ref="C262" location="'Initial Bud 040221'!C262" tooltip="Click to drilldown" display="'Initial Bud 040221'!C262" xr:uid="{00000000-0004-0000-0E00-00005D040000}"/>
    <hyperlink ref="D262" location="'Initial Bud 040221'!D262" tooltip="Click to drilldown" display="'Initial Bud 040221'!D262" xr:uid="{00000000-0004-0000-0E00-00005E040000}"/>
    <hyperlink ref="E262" location="'Initial Bud 040221'!E262" tooltip="Click to drilldown" display="'Initial Bud 040221'!E262" xr:uid="{00000000-0004-0000-0E00-00005F040000}"/>
    <hyperlink ref="F262" location="'Initial Bud 040221'!F262" tooltip="Click to drilldown" display="'Initial Bud 040221'!F262" xr:uid="{00000000-0004-0000-0E00-000060040000}"/>
    <hyperlink ref="G262" location="'Initial Bud 040221'!G262" tooltip="Click to drilldown" display="'Initial Bud 040221'!G262" xr:uid="{00000000-0004-0000-0E00-000061040000}"/>
    <hyperlink ref="H262" location="'Initial Bud 040221'!H262" tooltip="Click to drilldown" display="'Initial Bud 040221'!H262" xr:uid="{00000000-0004-0000-0E00-000062040000}"/>
    <hyperlink ref="I262" location="'Initial Bud 040221'!I262" tooltip="Click to drilldown" display="'Initial Bud 040221'!I262" xr:uid="{00000000-0004-0000-0E00-000063040000}"/>
    <hyperlink ref="J262" location="'Initial Bud 040221'!J262" tooltip="Click to drilldown" display="'Initial Bud 040221'!J262" xr:uid="{00000000-0004-0000-0E00-000064040000}"/>
    <hyperlink ref="K262" location="'Initial Bud 040221'!K262" tooltip="Click to drilldown" display="'Initial Bud 040221'!K262" xr:uid="{00000000-0004-0000-0E00-000065040000}"/>
    <hyperlink ref="L262" location="'Initial Bud 040221'!L262" tooltip="Click to drilldown" display="'Initial Bud 040221'!L262" xr:uid="{00000000-0004-0000-0E00-000066040000}"/>
    <hyperlink ref="M262" location="'Initial Bud 040221'!M262" tooltip="Click to drilldown" display="'Initial Bud 040221'!M262" xr:uid="{00000000-0004-0000-0E00-000067040000}"/>
    <hyperlink ref="B263" location="'Initial Bud 040221'!B263" tooltip="Click to drilldown" display="'Initial Bud 040221'!B263" xr:uid="{00000000-0004-0000-0E00-000068040000}"/>
    <hyperlink ref="C263" location="'Initial Bud 040221'!C263" tooltip="Click to drilldown" display="'Initial Bud 040221'!C263" xr:uid="{00000000-0004-0000-0E00-000069040000}"/>
    <hyperlink ref="D263" location="'Initial Bud 040221'!D263" tooltip="Click to drilldown" display="'Initial Bud 040221'!D263" xr:uid="{00000000-0004-0000-0E00-00006A040000}"/>
    <hyperlink ref="E263" location="'Initial Bud 040221'!E263" tooltip="Click to drilldown" display="'Initial Bud 040221'!E263" xr:uid="{00000000-0004-0000-0E00-00006B040000}"/>
    <hyperlink ref="F263" location="'Initial Bud 040221'!F263" tooltip="Click to drilldown" display="'Initial Bud 040221'!F263" xr:uid="{00000000-0004-0000-0E00-00006C040000}"/>
    <hyperlink ref="G263" location="'Initial Bud 040221'!G263" tooltip="Click to drilldown" display="'Initial Bud 040221'!G263" xr:uid="{00000000-0004-0000-0E00-00006D040000}"/>
    <hyperlink ref="H263" location="'Initial Bud 040221'!H263" tooltip="Click to drilldown" display="'Initial Bud 040221'!H263" xr:uid="{00000000-0004-0000-0E00-00006E040000}"/>
    <hyperlink ref="I263" location="'Initial Bud 040221'!I263" tooltip="Click to drilldown" display="'Initial Bud 040221'!I263" xr:uid="{00000000-0004-0000-0E00-00006F040000}"/>
    <hyperlink ref="J263" location="'Initial Bud 040221'!J263" tooltip="Click to drilldown" display="'Initial Bud 040221'!J263" xr:uid="{00000000-0004-0000-0E00-000070040000}"/>
    <hyperlink ref="K263" location="'Initial Bud 040221'!K263" tooltip="Click to drilldown" display="'Initial Bud 040221'!K263" xr:uid="{00000000-0004-0000-0E00-000071040000}"/>
    <hyperlink ref="L263" location="'Initial Bud 040221'!L263" tooltip="Click to drilldown" display="'Initial Bud 040221'!L263" xr:uid="{00000000-0004-0000-0E00-000072040000}"/>
    <hyperlink ref="M263" location="'Initial Bud 040221'!M263" tooltip="Click to drilldown" display="'Initial Bud 040221'!M263" xr:uid="{00000000-0004-0000-0E00-000073040000}"/>
    <hyperlink ref="B264" location="'Initial Bud 040221'!B264" tooltip="Click to drilldown" display="'Initial Bud 040221'!B264" xr:uid="{00000000-0004-0000-0E00-000074040000}"/>
    <hyperlink ref="C264" location="'Initial Bud 040221'!C264" tooltip="Click to drilldown" display="'Initial Bud 040221'!C264" xr:uid="{00000000-0004-0000-0E00-000075040000}"/>
    <hyperlink ref="D264" location="'Initial Bud 040221'!D264" tooltip="Click to drilldown" display="'Initial Bud 040221'!D264" xr:uid="{00000000-0004-0000-0E00-000076040000}"/>
    <hyperlink ref="E264" location="'Initial Bud 040221'!E264" tooltip="Click to drilldown" display="'Initial Bud 040221'!E264" xr:uid="{00000000-0004-0000-0E00-000077040000}"/>
    <hyperlink ref="F264" location="'Initial Bud 040221'!F264" tooltip="Click to drilldown" display="'Initial Bud 040221'!F264" xr:uid="{00000000-0004-0000-0E00-000078040000}"/>
    <hyperlink ref="G264" location="'Initial Bud 040221'!G264" tooltip="Click to drilldown" display="'Initial Bud 040221'!G264" xr:uid="{00000000-0004-0000-0E00-000079040000}"/>
    <hyperlink ref="H264" location="'Initial Bud 040221'!H264" tooltip="Click to drilldown" display="'Initial Bud 040221'!H264" xr:uid="{00000000-0004-0000-0E00-00007A040000}"/>
    <hyperlink ref="I264" location="'Initial Bud 040221'!I264" tooltip="Click to drilldown" display="'Initial Bud 040221'!I264" xr:uid="{00000000-0004-0000-0E00-00007B040000}"/>
    <hyperlink ref="J264" location="'Initial Bud 040221'!J264" tooltip="Click to drilldown" display="'Initial Bud 040221'!J264" xr:uid="{00000000-0004-0000-0E00-00007C040000}"/>
    <hyperlink ref="K264" location="'Initial Bud 040221'!K264" tooltip="Click to drilldown" display="'Initial Bud 040221'!K264" xr:uid="{00000000-0004-0000-0E00-00007D040000}"/>
    <hyperlink ref="L264" location="'Initial Bud 040221'!L264" tooltip="Click to drilldown" display="'Initial Bud 040221'!L264" xr:uid="{00000000-0004-0000-0E00-00007E040000}"/>
    <hyperlink ref="M264" location="'Initial Bud 040221'!M264" tooltip="Click to drilldown" display="'Initial Bud 040221'!M264" xr:uid="{00000000-0004-0000-0E00-00007F040000}"/>
    <hyperlink ref="B265" location="'Initial Bud 040221'!B265" tooltip="Click to drilldown" display="'Initial Bud 040221'!B265" xr:uid="{00000000-0004-0000-0E00-000080040000}"/>
    <hyperlink ref="C265" location="'Initial Bud 040221'!C265" tooltip="Click to drilldown" display="'Initial Bud 040221'!C265" xr:uid="{00000000-0004-0000-0E00-000081040000}"/>
    <hyperlink ref="D265" location="'Initial Bud 040221'!D265" tooltip="Click to drilldown" display="'Initial Bud 040221'!D265" xr:uid="{00000000-0004-0000-0E00-000082040000}"/>
    <hyperlink ref="E265" location="'Initial Bud 040221'!E265" tooltip="Click to drilldown" display="'Initial Bud 040221'!E265" xr:uid="{00000000-0004-0000-0E00-000083040000}"/>
    <hyperlink ref="F265" location="'Initial Bud 040221'!F265" tooltip="Click to drilldown" display="'Initial Bud 040221'!F265" xr:uid="{00000000-0004-0000-0E00-000084040000}"/>
    <hyperlink ref="G265" location="'Initial Bud 040221'!G265" tooltip="Click to drilldown" display="'Initial Bud 040221'!G265" xr:uid="{00000000-0004-0000-0E00-000085040000}"/>
    <hyperlink ref="H265" location="'Initial Bud 040221'!H265" tooltip="Click to drilldown" display="'Initial Bud 040221'!H265" xr:uid="{00000000-0004-0000-0E00-000086040000}"/>
    <hyperlink ref="I265" location="'Initial Bud 040221'!I265" tooltip="Click to drilldown" display="'Initial Bud 040221'!I265" xr:uid="{00000000-0004-0000-0E00-000087040000}"/>
    <hyperlink ref="J265" location="'Initial Bud 040221'!J265" tooltip="Click to drilldown" display="'Initial Bud 040221'!J265" xr:uid="{00000000-0004-0000-0E00-000088040000}"/>
    <hyperlink ref="K265" location="'Initial Bud 040221'!K265" tooltip="Click to drilldown" display="'Initial Bud 040221'!K265" xr:uid="{00000000-0004-0000-0E00-000089040000}"/>
    <hyperlink ref="L265" location="'Initial Bud 040221'!L265" tooltip="Click to drilldown" display="'Initial Bud 040221'!L265" xr:uid="{00000000-0004-0000-0E00-00008A040000}"/>
    <hyperlink ref="M265" location="'Initial Bud 040221'!M265" tooltip="Click to drilldown" display="'Initial Bud 040221'!M265" xr:uid="{00000000-0004-0000-0E00-00008B040000}"/>
    <hyperlink ref="B266" location="'Initial Bud 040221'!B266" tooltip="Click to drilldown" display="'Initial Bud 040221'!B266" xr:uid="{00000000-0004-0000-0E00-00008C040000}"/>
    <hyperlink ref="C266" location="'Initial Bud 040221'!C266" tooltip="Click to drilldown" display="'Initial Bud 040221'!C266" xr:uid="{00000000-0004-0000-0E00-00008D040000}"/>
    <hyperlink ref="D266" location="'Initial Bud 040221'!D266" tooltip="Click to drilldown" display="'Initial Bud 040221'!D266" xr:uid="{00000000-0004-0000-0E00-00008E040000}"/>
    <hyperlink ref="E266" location="'Initial Bud 040221'!E266" tooltip="Click to drilldown" display="'Initial Bud 040221'!E266" xr:uid="{00000000-0004-0000-0E00-00008F040000}"/>
    <hyperlink ref="F266" location="'Initial Bud 040221'!F266" tooltip="Click to drilldown" display="'Initial Bud 040221'!F266" xr:uid="{00000000-0004-0000-0E00-000090040000}"/>
    <hyperlink ref="G266" location="'Initial Bud 040221'!G266" tooltip="Click to drilldown" display="'Initial Bud 040221'!G266" xr:uid="{00000000-0004-0000-0E00-000091040000}"/>
    <hyperlink ref="H266" location="'Initial Bud 040221'!H266" tooltip="Click to drilldown" display="'Initial Bud 040221'!H266" xr:uid="{00000000-0004-0000-0E00-000092040000}"/>
    <hyperlink ref="I266" location="'Initial Bud 040221'!I266" tooltip="Click to drilldown" display="'Initial Bud 040221'!I266" xr:uid="{00000000-0004-0000-0E00-000093040000}"/>
    <hyperlink ref="J266" location="'Initial Bud 040221'!J266" tooltip="Click to drilldown" display="'Initial Bud 040221'!J266" xr:uid="{00000000-0004-0000-0E00-000094040000}"/>
    <hyperlink ref="K266" location="'Initial Bud 040221'!K266" tooltip="Click to drilldown" display="'Initial Bud 040221'!K266" xr:uid="{00000000-0004-0000-0E00-000095040000}"/>
    <hyperlink ref="L266" location="'Initial Bud 040221'!L266" tooltip="Click to drilldown" display="'Initial Bud 040221'!L266" xr:uid="{00000000-0004-0000-0E00-000096040000}"/>
    <hyperlink ref="M266" location="'Initial Bud 040221'!M266" tooltip="Click to drilldown" display="'Initial Bud 040221'!M266" xr:uid="{00000000-0004-0000-0E00-000097040000}"/>
    <hyperlink ref="B267" location="'Initial Bud 040221'!B267" tooltip="Click to drilldown" display="'Initial Bud 040221'!B267" xr:uid="{00000000-0004-0000-0E00-000098040000}"/>
    <hyperlink ref="C267" location="'Initial Bud 040221'!C267" tooltip="Click to drilldown" display="'Initial Bud 040221'!C267" xr:uid="{00000000-0004-0000-0E00-000099040000}"/>
    <hyperlink ref="D267" location="'Initial Bud 040221'!D267" tooltip="Click to drilldown" display="'Initial Bud 040221'!D267" xr:uid="{00000000-0004-0000-0E00-00009A040000}"/>
    <hyperlink ref="E267" location="'Initial Bud 040221'!E267" tooltip="Click to drilldown" display="'Initial Bud 040221'!E267" xr:uid="{00000000-0004-0000-0E00-00009B040000}"/>
    <hyperlink ref="F267" location="'Initial Bud 040221'!F267" tooltip="Click to drilldown" display="'Initial Bud 040221'!F267" xr:uid="{00000000-0004-0000-0E00-00009C040000}"/>
    <hyperlink ref="G267" location="'Initial Bud 040221'!G267" tooltip="Click to drilldown" display="'Initial Bud 040221'!G267" xr:uid="{00000000-0004-0000-0E00-00009D040000}"/>
    <hyperlink ref="H267" location="'Initial Bud 040221'!H267" tooltip="Click to drilldown" display="'Initial Bud 040221'!H267" xr:uid="{00000000-0004-0000-0E00-00009E040000}"/>
    <hyperlink ref="I267" location="'Initial Bud 040221'!I267" tooltip="Click to drilldown" display="'Initial Bud 040221'!I267" xr:uid="{00000000-0004-0000-0E00-00009F040000}"/>
    <hyperlink ref="J267" location="'Initial Bud 040221'!J267" tooltip="Click to drilldown" display="'Initial Bud 040221'!J267" xr:uid="{00000000-0004-0000-0E00-0000A0040000}"/>
    <hyperlink ref="K267" location="'Initial Bud 040221'!K267" tooltip="Click to drilldown" display="'Initial Bud 040221'!K267" xr:uid="{00000000-0004-0000-0E00-0000A1040000}"/>
    <hyperlink ref="L267" location="'Initial Bud 040221'!L267" tooltip="Click to drilldown" display="'Initial Bud 040221'!L267" xr:uid="{00000000-0004-0000-0E00-0000A2040000}"/>
    <hyperlink ref="M267" location="'Initial Bud 040221'!M267" tooltip="Click to drilldown" display="'Initial Bud 040221'!M267" xr:uid="{00000000-0004-0000-0E00-0000A3040000}"/>
  </hyperlinks>
  <printOptions horizontalCentered="1"/>
  <pageMargins left="0.25" right="0.25" top="0.75" bottom="0.75" header="0.3" footer="0.3"/>
  <pageSetup paperSize="9" fitToHeight="12" orientation="landscape" r:id="rId1"/>
  <headerFooter>
    <oddFooter>&amp;C&amp;"-,Bold"&amp;K009999A&amp;P</oddFooter>
  </headerFooter>
  <rowBreaks count="9" manualBreakCount="9">
    <brk id="34" min="1" max="6" man="1"/>
    <brk id="66" min="1" max="6" man="1"/>
    <brk id="88" min="1" max="6" man="1"/>
    <brk id="113" min="1" max="6" man="1"/>
    <brk id="138" min="1" max="6" man="1"/>
    <brk id="165" min="1" max="6" man="1"/>
    <brk id="191" min="1" max="6" man="1"/>
    <brk id="218" min="1" max="6" man="1"/>
    <brk id="244" min="1" max="6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70"/>
  <sheetViews>
    <sheetView showGridLines="0" topLeftCell="B25" workbookViewId="0">
      <selection activeCell="C63" sqref="C63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Initial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336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2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22037336.010000002</v>
      </c>
      <c r="E12" s="83">
        <v>22916277.77</v>
      </c>
      <c r="F12" s="83">
        <v>23830287.899999999</v>
      </c>
      <c r="G12" s="84">
        <v>24780766</v>
      </c>
      <c r="H12" s="44">
        <v>25766338.440000001</v>
      </c>
      <c r="I12" s="45">
        <v>26791164.050000001</v>
      </c>
      <c r="J12" s="45">
        <v>27856807.84</v>
      </c>
      <c r="K12" s="45">
        <v>28964897.300000001</v>
      </c>
      <c r="L12" s="45">
        <v>30117124.850000001</v>
      </c>
      <c r="M12" s="45">
        <v>31315250.449999999</v>
      </c>
    </row>
    <row r="13" spans="1:14" x14ac:dyDescent="0.25">
      <c r="A13" s="13" t="s">
        <v>215</v>
      </c>
      <c r="B13" s="80" t="s">
        <v>145</v>
      </c>
      <c r="C13" s="81">
        <v>6346400.29</v>
      </c>
      <c r="D13" s="82">
        <v>6700681.5999999996</v>
      </c>
      <c r="E13" s="83">
        <v>7018408.8700000001</v>
      </c>
      <c r="F13" s="83">
        <v>7246836.2300000004</v>
      </c>
      <c r="G13" s="84">
        <v>7586391.3899999997</v>
      </c>
      <c r="H13" s="44">
        <v>7837519.2800000003</v>
      </c>
      <c r="I13" s="45">
        <v>8200682.4199999999</v>
      </c>
      <c r="J13" s="45">
        <v>8476361.9499999993</v>
      </c>
      <c r="K13" s="45">
        <v>8865058.1999999993</v>
      </c>
      <c r="L13" s="45">
        <v>9167291.5999999996</v>
      </c>
      <c r="M13" s="45">
        <v>9583603.1999999993</v>
      </c>
    </row>
    <row r="14" spans="1:14" x14ac:dyDescent="0.25">
      <c r="A14" s="13" t="s">
        <v>216</v>
      </c>
      <c r="B14" s="80" t="s">
        <v>146</v>
      </c>
      <c r="C14" s="81">
        <v>555000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1428342.35</v>
      </c>
      <c r="D15" s="82">
        <v>1349775.2</v>
      </c>
      <c r="E15" s="83">
        <v>1403289.92</v>
      </c>
      <c r="F15" s="83">
        <v>1448704.81</v>
      </c>
      <c r="G15" s="84">
        <v>1506095.74</v>
      </c>
      <c r="H15" s="44">
        <v>1555538.37</v>
      </c>
      <c r="I15" s="45">
        <v>1617114.3</v>
      </c>
      <c r="J15" s="45">
        <v>1670908.17</v>
      </c>
      <c r="K15" s="45">
        <v>1737005.8</v>
      </c>
      <c r="L15" s="45">
        <v>1795498</v>
      </c>
      <c r="M15" s="45">
        <v>1866482.33</v>
      </c>
    </row>
    <row r="16" spans="1:14" x14ac:dyDescent="0.25">
      <c r="A16" s="13" t="s">
        <v>218</v>
      </c>
      <c r="B16" s="80" t="s">
        <v>148</v>
      </c>
      <c r="C16" s="81">
        <v>15633122.52</v>
      </c>
      <c r="D16" s="82">
        <v>11249231.140000001</v>
      </c>
      <c r="E16" s="83">
        <v>11527725.699999999</v>
      </c>
      <c r="F16" s="83">
        <v>11644088.119999999</v>
      </c>
      <c r="G16" s="84">
        <v>11772241.699999999</v>
      </c>
      <c r="H16" s="44">
        <v>11879785.93</v>
      </c>
      <c r="I16" s="45">
        <v>12071124.539999999</v>
      </c>
      <c r="J16" s="45">
        <v>12269923.380000001</v>
      </c>
      <c r="K16" s="45">
        <v>12472347.02</v>
      </c>
      <c r="L16" s="45">
        <v>12680565.289999999</v>
      </c>
      <c r="M16" s="45">
        <v>12759753.390000001</v>
      </c>
    </row>
    <row r="17" spans="1:13" x14ac:dyDescent="0.25">
      <c r="A17" s="13" t="s">
        <v>219</v>
      </c>
      <c r="B17" s="80" t="s">
        <v>149</v>
      </c>
      <c r="C17" s="81">
        <v>18885246.399999999</v>
      </c>
      <c r="D17" s="82">
        <v>19353060.09</v>
      </c>
      <c r="E17" s="83">
        <v>19850995.77</v>
      </c>
      <c r="F17" s="83">
        <v>20505764.739999998</v>
      </c>
      <c r="G17" s="84">
        <v>21204002.84</v>
      </c>
      <c r="H17" s="44">
        <v>21914531.969999999</v>
      </c>
      <c r="I17" s="45">
        <v>22674202.949999999</v>
      </c>
      <c r="J17" s="45">
        <v>23435896.57</v>
      </c>
      <c r="K17" s="45">
        <v>24248524.75</v>
      </c>
      <c r="L17" s="45">
        <v>25065031.609999999</v>
      </c>
      <c r="M17" s="45">
        <v>25934394.43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64512597.559999995</v>
      </c>
      <c r="D19" s="66">
        <f t="shared" ref="D19:M19" si="1">SUM(D11:D18)</f>
        <v>60970084.040000007</v>
      </c>
      <c r="E19" s="65">
        <f t="shared" si="1"/>
        <v>62996698.030000001</v>
      </c>
      <c r="F19" s="65">
        <f t="shared" si="1"/>
        <v>64955681.799999997</v>
      </c>
      <c r="G19" s="67">
        <f t="shared" si="1"/>
        <v>67129497.670000002</v>
      </c>
      <c r="H19" s="43">
        <f t="shared" si="1"/>
        <v>69233713.989999995</v>
      </c>
      <c r="I19" s="31">
        <f t="shared" si="1"/>
        <v>71634288.25999999</v>
      </c>
      <c r="J19" s="31">
        <f t="shared" si="1"/>
        <v>73989897.909999996</v>
      </c>
      <c r="K19" s="31">
        <f t="shared" si="1"/>
        <v>76567833.069999993</v>
      </c>
      <c r="L19" s="31">
        <f t="shared" si="1"/>
        <v>79105511.349999994</v>
      </c>
      <c r="M19" s="31">
        <f t="shared" si="1"/>
        <v>81739483.799999997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22312301.460000001</v>
      </c>
      <c r="D21" s="82">
        <v>23383909.539999999</v>
      </c>
      <c r="E21" s="81">
        <v>24671999.440000001</v>
      </c>
      <c r="F21" s="81">
        <v>25556177.289999999</v>
      </c>
      <c r="G21" s="86">
        <v>26503472.170000002</v>
      </c>
      <c r="H21" s="46">
        <v>27450459.949999999</v>
      </c>
      <c r="I21" s="47">
        <v>28430588.370000001</v>
      </c>
      <c r="J21" s="47">
        <v>29445024.48</v>
      </c>
      <c r="K21" s="47">
        <v>30494964.949999999</v>
      </c>
      <c r="L21" s="47">
        <v>31581649.579999998</v>
      </c>
      <c r="M21" s="47">
        <v>32706362.920000002</v>
      </c>
    </row>
    <row r="22" spans="1:13" x14ac:dyDescent="0.25">
      <c r="A22" s="13" t="s">
        <v>221</v>
      </c>
      <c r="B22" s="85" t="s">
        <v>151</v>
      </c>
      <c r="C22" s="81">
        <v>14796452.57</v>
      </c>
      <c r="D22" s="82">
        <v>10195717.630000001</v>
      </c>
      <c r="E22" s="81">
        <v>10420371.960000001</v>
      </c>
      <c r="F22" s="81">
        <v>10960447.1</v>
      </c>
      <c r="G22" s="86">
        <v>11388422.51</v>
      </c>
      <c r="H22" s="46">
        <v>11342372.25</v>
      </c>
      <c r="I22" s="47">
        <v>11763940.439999999</v>
      </c>
      <c r="J22" s="47">
        <v>12292055.689999999</v>
      </c>
      <c r="K22" s="47">
        <v>12768987.23</v>
      </c>
      <c r="L22" s="47">
        <v>12728357.51</v>
      </c>
      <c r="M22" s="47">
        <v>13061670.199999999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372565</v>
      </c>
      <c r="E23" s="81">
        <v>363781</v>
      </c>
      <c r="F23" s="81">
        <v>351511</v>
      </c>
      <c r="G23" s="86">
        <v>327042</v>
      </c>
      <c r="H23" s="46">
        <v>302277</v>
      </c>
      <c r="I23" s="47">
        <v>277041</v>
      </c>
      <c r="J23" s="47">
        <v>251446</v>
      </c>
      <c r="K23" s="47">
        <v>225095</v>
      </c>
      <c r="L23" s="47">
        <v>198337</v>
      </c>
      <c r="M23" s="47">
        <v>175709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4830321.28</v>
      </c>
      <c r="D25" s="82">
        <v>5038657.1100000003</v>
      </c>
      <c r="E25" s="81">
        <v>5183380.82</v>
      </c>
      <c r="F25" s="81">
        <v>5332667.1900000004</v>
      </c>
      <c r="G25" s="86">
        <v>5487447.2199999997</v>
      </c>
      <c r="H25" s="46">
        <v>5645855.6100000003</v>
      </c>
      <c r="I25" s="47">
        <v>5810031.3700000001</v>
      </c>
      <c r="J25" s="47">
        <v>5978117.2699999996</v>
      </c>
      <c r="K25" s="47">
        <v>6152260.79</v>
      </c>
      <c r="L25" s="47">
        <v>6330613.6699999999</v>
      </c>
      <c r="M25" s="47">
        <v>6515332.04</v>
      </c>
    </row>
    <row r="26" spans="1:13" x14ac:dyDescent="0.25">
      <c r="A26" s="13" t="s">
        <v>225</v>
      </c>
      <c r="B26" s="85" t="s">
        <v>155</v>
      </c>
      <c r="C26" s="81">
        <v>11861983.09</v>
      </c>
      <c r="D26" s="82">
        <v>12705005.92</v>
      </c>
      <c r="E26" s="81">
        <v>13128716.27</v>
      </c>
      <c r="F26" s="81">
        <v>13566650.32</v>
      </c>
      <c r="G26" s="86">
        <v>14019287.720000001</v>
      </c>
      <c r="H26" s="46">
        <v>14487124.310000001</v>
      </c>
      <c r="I26" s="47">
        <v>14970672.710000001</v>
      </c>
      <c r="J26" s="47">
        <v>15470463.119999999</v>
      </c>
      <c r="K26" s="47">
        <v>15987043.390000001</v>
      </c>
      <c r="L26" s="47">
        <v>16520980.119999999</v>
      </c>
      <c r="M26" s="47">
        <v>17072859.050000001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63784530.400000006</v>
      </c>
      <c r="D28" s="70">
        <f t="shared" ref="D28:M28" si="2">SUM(D20:D27)</f>
        <v>61819211.200000003</v>
      </c>
      <c r="E28" s="69">
        <f t="shared" si="2"/>
        <v>63891605.49000001</v>
      </c>
      <c r="F28" s="69">
        <f t="shared" si="2"/>
        <v>65890808.899999999</v>
      </c>
      <c r="G28" s="71">
        <f t="shared" si="2"/>
        <v>67849027.620000005</v>
      </c>
      <c r="H28" s="43">
        <f t="shared" si="2"/>
        <v>69351445.120000005</v>
      </c>
      <c r="I28" s="31">
        <f t="shared" si="2"/>
        <v>71375629.890000001</v>
      </c>
      <c r="J28" s="31">
        <f t="shared" si="2"/>
        <v>73560462.560000002</v>
      </c>
      <c r="K28" s="31">
        <f t="shared" si="2"/>
        <v>75751707.359999999</v>
      </c>
      <c r="L28" s="31">
        <f t="shared" si="2"/>
        <v>77483293.879999995</v>
      </c>
      <c r="M28" s="31">
        <f t="shared" si="2"/>
        <v>79655289.210000008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728067.15999998897</v>
      </c>
      <c r="D29" s="95">
        <f t="shared" si="3"/>
        <v>-849127.15999999642</v>
      </c>
      <c r="E29" s="95">
        <f t="shared" si="3"/>
        <v>-894907.46000000834</v>
      </c>
      <c r="F29" s="95">
        <f t="shared" si="3"/>
        <v>-935127.10000000149</v>
      </c>
      <c r="G29" s="96">
        <f t="shared" si="3"/>
        <v>-719529.95000000298</v>
      </c>
      <c r="H29" s="50">
        <f t="shared" si="3"/>
        <v>-117731.13000001013</v>
      </c>
      <c r="I29" s="51">
        <f t="shared" si="3"/>
        <v>258658.36999998987</v>
      </c>
      <c r="J29" s="51">
        <f t="shared" si="3"/>
        <v>429435.34999999404</v>
      </c>
      <c r="K29" s="51">
        <f t="shared" si="3"/>
        <v>816125.70999999344</v>
      </c>
      <c r="L29" s="51">
        <f t="shared" si="3"/>
        <v>1622217.4699999988</v>
      </c>
      <c r="M29" s="51">
        <f t="shared" si="3"/>
        <v>2084194.5899999887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50149676</v>
      </c>
      <c r="D31" s="82">
        <v>11364165</v>
      </c>
      <c r="E31" s="81">
        <v>3139500</v>
      </c>
      <c r="F31" s="81">
        <v>639500</v>
      </c>
      <c r="G31" s="86">
        <v>639500</v>
      </c>
      <c r="H31" s="46">
        <v>639500</v>
      </c>
      <c r="I31" s="47">
        <v>639500</v>
      </c>
      <c r="J31" s="47">
        <v>639500</v>
      </c>
      <c r="K31" s="47">
        <v>639500</v>
      </c>
      <c r="L31" s="47">
        <v>639500</v>
      </c>
      <c r="M31" s="47">
        <v>639500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50877743.159999989</v>
      </c>
      <c r="D33" s="73">
        <f t="shared" ref="D33:M33" si="4">SUM(D29:D32)</f>
        <v>10515037.840000004</v>
      </c>
      <c r="E33" s="73">
        <f t="shared" si="4"/>
        <v>2244592.5399999917</v>
      </c>
      <c r="F33" s="73">
        <f t="shared" si="4"/>
        <v>-295627.10000000149</v>
      </c>
      <c r="G33" s="74">
        <f t="shared" si="4"/>
        <v>-80029.95000000298</v>
      </c>
      <c r="H33" s="50">
        <f t="shared" si="4"/>
        <v>521768.86999998987</v>
      </c>
      <c r="I33" s="51">
        <f t="shared" si="4"/>
        <v>898158.36999998987</v>
      </c>
      <c r="J33" s="51">
        <f t="shared" si="4"/>
        <v>1068935.349999994</v>
      </c>
      <c r="K33" s="51">
        <f t="shared" si="4"/>
        <v>1455625.7099999934</v>
      </c>
      <c r="L33" s="51">
        <f t="shared" si="4"/>
        <v>2261717.4699999988</v>
      </c>
      <c r="M33" s="51">
        <f t="shared" si="4"/>
        <v>2723694.5899999887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-95895447.629999995</v>
      </c>
      <c r="D41" s="82">
        <v>-30785574</v>
      </c>
      <c r="E41" s="81">
        <v>-14730954.18</v>
      </c>
      <c r="F41" s="81">
        <v>-11862578.58</v>
      </c>
      <c r="G41" s="86">
        <v>-11619421.720000001</v>
      </c>
      <c r="H41" s="46">
        <v>-11290870.140000001</v>
      </c>
      <c r="I41" s="47">
        <v>-12041002.050000001</v>
      </c>
      <c r="J41" s="47">
        <v>-11482897.9</v>
      </c>
      <c r="K41" s="47">
        <v>-12008640.619999999</v>
      </c>
      <c r="L41" s="47">
        <v>-11826315.630000001</v>
      </c>
      <c r="M41" s="47">
        <v>-12278010.890000001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355000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-95373447.629999995</v>
      </c>
      <c r="D44" s="66">
        <f t="shared" si="7"/>
        <v>-30430574</v>
      </c>
      <c r="E44" s="65">
        <f t="shared" si="7"/>
        <v>-14410954.18</v>
      </c>
      <c r="F44" s="65">
        <f t="shared" si="7"/>
        <v>-11542578.58</v>
      </c>
      <c r="G44" s="67">
        <f t="shared" si="7"/>
        <v>-11299421.720000001</v>
      </c>
      <c r="H44" s="43">
        <f t="shared" si="7"/>
        <v>-10970870.140000001</v>
      </c>
      <c r="I44" s="31">
        <f t="shared" si="7"/>
        <v>-11721002.050000001</v>
      </c>
      <c r="J44" s="31">
        <f t="shared" si="7"/>
        <v>-11162897.9</v>
      </c>
      <c r="K44" s="31">
        <f t="shared" si="7"/>
        <v>-11688640.619999999</v>
      </c>
      <c r="L44" s="31">
        <f t="shared" si="7"/>
        <v>-11506315.630000001</v>
      </c>
      <c r="M44" s="31">
        <f t="shared" si="7"/>
        <v>-11958010.890000001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-2229799</v>
      </c>
      <c r="E46" s="81">
        <v>-2157192</v>
      </c>
      <c r="F46" s="81">
        <v>-1969267</v>
      </c>
      <c r="G46" s="86">
        <v>-1993798</v>
      </c>
      <c r="H46" s="46">
        <v>-2018502</v>
      </c>
      <c r="I46" s="47">
        <v>-2043738</v>
      </c>
      <c r="J46" s="47">
        <v>-2069332</v>
      </c>
      <c r="K46" s="47">
        <v>-2095685</v>
      </c>
      <c r="L46" s="47">
        <v>-2122442</v>
      </c>
      <c r="M46" s="47">
        <v>-2145069</v>
      </c>
    </row>
    <row r="47" spans="1:13" x14ac:dyDescent="0.25">
      <c r="A47" s="13" t="s">
        <v>231</v>
      </c>
      <c r="B47" s="85" t="s">
        <v>158</v>
      </c>
      <c r="C47" s="81">
        <v>25480000</v>
      </c>
      <c r="D47" s="82">
        <v>2000000</v>
      </c>
      <c r="E47" s="81">
        <v>2000000</v>
      </c>
      <c r="F47" s="81">
        <v>0</v>
      </c>
      <c r="G47" s="86">
        <v>0</v>
      </c>
      <c r="H47" s="46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</row>
    <row r="48" spans="1:13" hidden="1" x14ac:dyDescent="0.25">
      <c r="A48" s="13" t="s">
        <v>206</v>
      </c>
      <c r="B48" s="63"/>
      <c r="C48" s="57"/>
      <c r="D48" s="58"/>
      <c r="E48" s="57"/>
      <c r="F48" s="57"/>
      <c r="G48" s="59"/>
      <c r="H48" s="42"/>
      <c r="I48" s="29"/>
      <c r="J48" s="29"/>
      <c r="K48" s="29"/>
      <c r="L48" s="29"/>
      <c r="M48" s="29"/>
    </row>
    <row r="49" spans="1:13" ht="15.75" thickBot="1" x14ac:dyDescent="0.3">
      <c r="A49" s="13" t="s">
        <v>43</v>
      </c>
      <c r="B49" s="68" t="str">
        <f>"Total "&amp;B45</f>
        <v>Total Financing Fund Flows</v>
      </c>
      <c r="C49" s="69">
        <f t="shared" ref="C49:M49" si="8">SUM(C46:C48)</f>
        <v>24828654</v>
      </c>
      <c r="D49" s="70">
        <f t="shared" si="8"/>
        <v>-229799</v>
      </c>
      <c r="E49" s="69">
        <f t="shared" si="8"/>
        <v>-157192</v>
      </c>
      <c r="F49" s="69">
        <f t="shared" si="8"/>
        <v>-1969267</v>
      </c>
      <c r="G49" s="71">
        <f t="shared" si="8"/>
        <v>-1993798</v>
      </c>
      <c r="H49" s="43">
        <f t="shared" si="8"/>
        <v>-2018502</v>
      </c>
      <c r="I49" s="31">
        <f t="shared" si="8"/>
        <v>-2043738</v>
      </c>
      <c r="J49" s="31">
        <f t="shared" si="8"/>
        <v>-2069332</v>
      </c>
      <c r="K49" s="31">
        <f t="shared" si="8"/>
        <v>-2095685</v>
      </c>
      <c r="L49" s="31">
        <f t="shared" si="8"/>
        <v>-2122442</v>
      </c>
      <c r="M49" s="31">
        <f t="shared" si="8"/>
        <v>-2145069</v>
      </c>
    </row>
    <row r="50" spans="1:13" ht="15.75" thickTop="1" x14ac:dyDescent="0.25">
      <c r="A50" s="13" t="s">
        <v>43</v>
      </c>
      <c r="B50" s="94" t="s">
        <v>108</v>
      </c>
      <c r="C50" s="95">
        <f t="shared" ref="C50:M50" si="9">C33+C39+C44+C49</f>
        <v>-9843694.4700000063</v>
      </c>
      <c r="D50" s="95">
        <f t="shared" si="9"/>
        <v>-10021979.159999996</v>
      </c>
      <c r="E50" s="95">
        <f t="shared" si="9"/>
        <v>-2200197.640000008</v>
      </c>
      <c r="F50" s="95">
        <f t="shared" si="9"/>
        <v>-3684116.6800000016</v>
      </c>
      <c r="G50" s="96">
        <f t="shared" si="9"/>
        <v>-3249893.6700000037</v>
      </c>
      <c r="H50" s="50">
        <f t="shared" si="9"/>
        <v>-2344247.2700000107</v>
      </c>
      <c r="I50" s="51">
        <f t="shared" si="9"/>
        <v>-2743225.6800000109</v>
      </c>
      <c r="J50" s="51">
        <f t="shared" si="9"/>
        <v>-2039938.5500000063</v>
      </c>
      <c r="K50" s="51">
        <f t="shared" si="9"/>
        <v>-2205343.9100000057</v>
      </c>
      <c r="L50" s="51">
        <f t="shared" si="9"/>
        <v>-1243684.160000002</v>
      </c>
      <c r="M50" s="51">
        <f t="shared" si="9"/>
        <v>-1256029.3000000119</v>
      </c>
    </row>
    <row r="51" spans="1:13" x14ac:dyDescent="0.25">
      <c r="A51" s="13" t="s">
        <v>43</v>
      </c>
      <c r="B51" s="97" t="s">
        <v>78</v>
      </c>
      <c r="C51" s="98"/>
      <c r="D51" s="99"/>
      <c r="E51" s="98"/>
      <c r="F51" s="98"/>
      <c r="G51" s="100"/>
      <c r="H51" s="41"/>
      <c r="I51" s="30"/>
      <c r="J51" s="30"/>
      <c r="K51" s="30"/>
      <c r="L51" s="30"/>
      <c r="M51" s="30"/>
    </row>
    <row r="52" spans="1:13" x14ac:dyDescent="0.25">
      <c r="A52" s="13" t="s">
        <v>232</v>
      </c>
      <c r="B52" s="85" t="s">
        <v>159</v>
      </c>
      <c r="C52" s="81">
        <v>-1279424.8799999999</v>
      </c>
      <c r="D52" s="82">
        <v>-736689.96</v>
      </c>
      <c r="E52" s="81">
        <v>-802190</v>
      </c>
      <c r="F52" s="81">
        <v>-801690</v>
      </c>
      <c r="G52" s="86">
        <v>-737190</v>
      </c>
      <c r="H52" s="46">
        <v>-806690</v>
      </c>
      <c r="I52" s="47">
        <v>-807190</v>
      </c>
      <c r="J52" s="47">
        <v>-806690</v>
      </c>
      <c r="K52" s="47">
        <v>-737190</v>
      </c>
      <c r="L52" s="47">
        <v>-811690</v>
      </c>
      <c r="M52" s="47">
        <v>-812190</v>
      </c>
    </row>
    <row r="53" spans="1:13" x14ac:dyDescent="0.25">
      <c r="A53" s="13" t="s">
        <v>233</v>
      </c>
      <c r="B53" s="85" t="s">
        <v>160</v>
      </c>
      <c r="C53" s="81">
        <v>-2162599.92</v>
      </c>
      <c r="D53" s="82">
        <v>-2417499.96</v>
      </c>
      <c r="E53" s="81">
        <v>-2417500</v>
      </c>
      <c r="F53" s="81">
        <v>-2417500</v>
      </c>
      <c r="G53" s="86">
        <v>-2417500</v>
      </c>
      <c r="H53" s="46">
        <v>-2417500</v>
      </c>
      <c r="I53" s="47">
        <v>-2417500</v>
      </c>
      <c r="J53" s="47">
        <v>-2417500</v>
      </c>
      <c r="K53" s="47">
        <v>-2417500</v>
      </c>
      <c r="L53" s="47">
        <v>-2417500</v>
      </c>
      <c r="M53" s="47">
        <v>-2417500</v>
      </c>
    </row>
    <row r="54" spans="1:13" x14ac:dyDescent="0.25">
      <c r="A54" s="13" t="s">
        <v>234</v>
      </c>
      <c r="B54" s="85" t="s">
        <v>161</v>
      </c>
      <c r="C54" s="81">
        <v>-3990000</v>
      </c>
      <c r="D54" s="82">
        <v>-80000.039999999994</v>
      </c>
      <c r="E54" s="81">
        <v>-90000</v>
      </c>
      <c r="F54" s="81">
        <v>-80000</v>
      </c>
      <c r="G54" s="86">
        <v>-90000</v>
      </c>
      <c r="H54" s="46">
        <v>-80000</v>
      </c>
      <c r="I54" s="47">
        <v>-90000</v>
      </c>
      <c r="J54" s="47">
        <v>-80000</v>
      </c>
      <c r="K54" s="47">
        <v>-90000</v>
      </c>
      <c r="L54" s="47">
        <v>-80000</v>
      </c>
      <c r="M54" s="47">
        <v>-80000</v>
      </c>
    </row>
    <row r="55" spans="1:13" x14ac:dyDescent="0.25">
      <c r="A55" s="13" t="s">
        <v>235</v>
      </c>
      <c r="B55" s="85" t="s">
        <v>162</v>
      </c>
      <c r="C55" s="81">
        <v>11799801.48</v>
      </c>
      <c r="D55" s="82">
        <v>4374022.92</v>
      </c>
      <c r="E55" s="81">
        <v>963394</v>
      </c>
      <c r="F55" s="81">
        <v>468738</v>
      </c>
      <c r="G55" s="86">
        <v>594066</v>
      </c>
      <c r="H55" s="46">
        <v>469404</v>
      </c>
      <c r="I55" s="47">
        <v>464752</v>
      </c>
      <c r="J55" s="47">
        <v>470110</v>
      </c>
      <c r="K55" s="47">
        <v>675479</v>
      </c>
      <c r="L55" s="47">
        <v>465859</v>
      </c>
      <c r="M55" s="47">
        <v>466250</v>
      </c>
    </row>
    <row r="56" spans="1:13" x14ac:dyDescent="0.25">
      <c r="A56" s="13" t="s">
        <v>236</v>
      </c>
      <c r="B56" s="85" t="s">
        <v>163</v>
      </c>
      <c r="C56" s="81">
        <v>3947793.96</v>
      </c>
      <c r="D56" s="82">
        <v>2284666.92</v>
      </c>
      <c r="E56" s="81">
        <v>956000</v>
      </c>
      <c r="F56" s="81">
        <v>676000</v>
      </c>
      <c r="G56" s="86">
        <v>201000</v>
      </c>
      <c r="H56" s="46">
        <v>211000</v>
      </c>
      <c r="I56" s="47">
        <v>201000</v>
      </c>
      <c r="J56" s="47">
        <v>201000</v>
      </c>
      <c r="K56" s="47">
        <v>201000</v>
      </c>
      <c r="L56" s="47">
        <v>201000</v>
      </c>
      <c r="M56" s="47">
        <v>201000</v>
      </c>
    </row>
    <row r="57" spans="1:13" x14ac:dyDescent="0.25">
      <c r="A57" s="13" t="s">
        <v>237</v>
      </c>
      <c r="B57" s="85" t="s">
        <v>164</v>
      </c>
      <c r="C57" s="81">
        <v>2928460.2</v>
      </c>
      <c r="D57" s="82">
        <v>3990000</v>
      </c>
      <c r="E57" s="81">
        <v>80000</v>
      </c>
      <c r="F57" s="81">
        <v>90000</v>
      </c>
      <c r="G57" s="86">
        <v>80000</v>
      </c>
      <c r="H57" s="46">
        <v>90000</v>
      </c>
      <c r="I57" s="47">
        <v>80000</v>
      </c>
      <c r="J57" s="47">
        <v>90000</v>
      </c>
      <c r="K57" s="47">
        <v>80000</v>
      </c>
      <c r="L57" s="47">
        <v>90000</v>
      </c>
      <c r="M57" s="47">
        <v>90000</v>
      </c>
    </row>
    <row r="58" spans="1:13" hidden="1" x14ac:dyDescent="0.25">
      <c r="A58" s="13" t="s">
        <v>206</v>
      </c>
      <c r="B58" s="63"/>
      <c r="C58" s="57"/>
      <c r="D58" s="58"/>
      <c r="E58" s="57"/>
      <c r="F58" s="57"/>
      <c r="G58" s="59"/>
      <c r="H58" s="42"/>
      <c r="I58" s="29"/>
      <c r="J58" s="29"/>
      <c r="K58" s="29"/>
      <c r="L58" s="29"/>
      <c r="M58" s="29"/>
    </row>
    <row r="59" spans="1:13" ht="15.75" thickBot="1" x14ac:dyDescent="0.3">
      <c r="A59" s="13" t="s">
        <v>43</v>
      </c>
      <c r="B59" s="68" t="str">
        <f>"Total "&amp;B51</f>
        <v>Total Reserve Movements</v>
      </c>
      <c r="C59" s="69">
        <f t="shared" ref="C59:M59" si="10">SUM(C52:C58)</f>
        <v>11244030.84</v>
      </c>
      <c r="D59" s="70">
        <f t="shared" si="10"/>
        <v>7414499.8799999999</v>
      </c>
      <c r="E59" s="69">
        <f t="shared" si="10"/>
        <v>-1310296</v>
      </c>
      <c r="F59" s="69">
        <f t="shared" si="10"/>
        <v>-2064452</v>
      </c>
      <c r="G59" s="71">
        <f t="shared" si="10"/>
        <v>-2369624</v>
      </c>
      <c r="H59" s="43">
        <f t="shared" si="10"/>
        <v>-2533786</v>
      </c>
      <c r="I59" s="31">
        <f t="shared" si="10"/>
        <v>-2568938</v>
      </c>
      <c r="J59" s="31">
        <f t="shared" si="10"/>
        <v>-2543080</v>
      </c>
      <c r="K59" s="31">
        <f t="shared" si="10"/>
        <v>-2288211</v>
      </c>
      <c r="L59" s="31">
        <f t="shared" si="10"/>
        <v>-2552331</v>
      </c>
      <c r="M59" s="31">
        <f t="shared" si="10"/>
        <v>-2552440</v>
      </c>
    </row>
    <row r="60" spans="1:13" ht="16.5" thickTop="1" thickBot="1" x14ac:dyDescent="0.3">
      <c r="A60" s="13" t="s">
        <v>43</v>
      </c>
      <c r="B60" s="72" t="s">
        <v>109</v>
      </c>
      <c r="C60" s="73">
        <f t="shared" ref="C60:M60" si="11">C50+C59</f>
        <v>1400336.3699999936</v>
      </c>
      <c r="D60" s="73">
        <f t="shared" si="11"/>
        <v>-2607479.2799999965</v>
      </c>
      <c r="E60" s="73">
        <f t="shared" si="11"/>
        <v>-3510493.640000008</v>
      </c>
      <c r="F60" s="73">
        <f t="shared" si="11"/>
        <v>-5748568.6800000016</v>
      </c>
      <c r="G60" s="74">
        <f t="shared" si="11"/>
        <v>-5619517.6700000037</v>
      </c>
      <c r="H60" s="50">
        <f t="shared" si="11"/>
        <v>-4878033.2700000107</v>
      </c>
      <c r="I60" s="51">
        <f t="shared" si="11"/>
        <v>-5312163.6800000109</v>
      </c>
      <c r="J60" s="51">
        <f t="shared" si="11"/>
        <v>-4583018.5500000063</v>
      </c>
      <c r="K60" s="51">
        <f t="shared" si="11"/>
        <v>-4493554.9100000057</v>
      </c>
      <c r="L60" s="51">
        <f t="shared" si="11"/>
        <v>-3796015.160000002</v>
      </c>
      <c r="M60" s="51">
        <f t="shared" si="11"/>
        <v>-3808469.3000000119</v>
      </c>
    </row>
    <row r="61" spans="1:13" ht="15.75" thickTop="1" x14ac:dyDescent="0.25">
      <c r="A61" s="13" t="s">
        <v>43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25">
      <c r="A62" s="13" t="s">
        <v>43</v>
      </c>
      <c r="B62" s="77" t="s">
        <v>250</v>
      </c>
      <c r="C62" s="78">
        <f>+C60+'Gen Unrestricted'!B6</f>
        <v>5806336.3699999936</v>
      </c>
      <c r="D62" s="78">
        <f>+C62+D60</f>
        <v>3198857.0899999971</v>
      </c>
      <c r="E62" s="78">
        <f t="shared" ref="E62:G62" si="12">+D62+E60</f>
        <v>-311636.55000001099</v>
      </c>
      <c r="F62" s="78">
        <f t="shared" si="12"/>
        <v>-6060205.2300000126</v>
      </c>
      <c r="G62" s="78">
        <f t="shared" si="12"/>
        <v>-11679722.900000017</v>
      </c>
      <c r="H62" s="52"/>
      <c r="I62" s="52"/>
      <c r="J62" s="52"/>
      <c r="K62" s="52"/>
      <c r="L62" s="52"/>
      <c r="M62" s="52"/>
    </row>
    <row r="63" spans="1:13" x14ac:dyDescent="0.25">
      <c r="A63" s="13" t="s">
        <v>133</v>
      </c>
    </row>
    <row r="64" spans="1:13" hidden="1" x14ac:dyDescent="0.25">
      <c r="A64" s="13" t="s">
        <v>257</v>
      </c>
      <c r="B64" s="1" t="str">
        <f>IF(xlvar.SELECT="Entity",B66,IF(xlvar.SELECT="Directorate",C66,IF(xlvar.SELECT="Business Unit",D66,IF(xlvar.SELECT="Key Outcome Area",H66,IF(xlvar.SELECT="IPR Outcomes",I66,IF(xlvar.SELECT="IPR Strategies",J66,IF(xlvar.SELECT="IPR Activities",K66,IF(xlvar.SELECT="Project",L66,F66))))))))</f>
        <v>20 - Domestic Waste Management</v>
      </c>
    </row>
    <row r="65" spans="1:13" ht="15.75" thickBot="1" x14ac:dyDescent="0.3">
      <c r="A65" s="13" t="s">
        <v>165</v>
      </c>
      <c r="B65" s="1"/>
    </row>
    <row r="66" spans="1:13" ht="15.75" hidden="1" thickBot="1" x14ac:dyDescent="0.3">
      <c r="A66" s="13" t="s">
        <v>207</v>
      </c>
      <c r="B66" s="34" t="s">
        <v>210</v>
      </c>
      <c r="C66" s="34" t="s">
        <v>192</v>
      </c>
      <c r="D66" s="34" t="s">
        <v>196</v>
      </c>
      <c r="E66" s="34" t="s">
        <v>44</v>
      </c>
      <c r="F66" s="34" t="s">
        <v>337</v>
      </c>
      <c r="G66" s="34"/>
      <c r="H66" s="34" t="s">
        <v>211</v>
      </c>
      <c r="I66" s="34" t="s">
        <v>193</v>
      </c>
      <c r="J66" s="34" t="s">
        <v>194</v>
      </c>
      <c r="K66" s="34" t="s">
        <v>195</v>
      </c>
      <c r="L66" s="34" t="s">
        <v>338</v>
      </c>
    </row>
    <row r="67" spans="1:13" ht="28.5" customHeight="1" thickTop="1" x14ac:dyDescent="0.25">
      <c r="A67" s="13" t="s">
        <v>165</v>
      </c>
      <c r="B67" s="87" t="s">
        <v>260</v>
      </c>
      <c r="C67" s="88" t="str">
        <f>xlvar.PYORIG.DESCRLONG</f>
        <v>2020/21 Quarter 2 PJ Budget</v>
      </c>
      <c r="D67" s="88" t="str">
        <f>LEFT(xlvar.NXTBUD.DESCRLONG,7)</f>
        <v>2021/22</v>
      </c>
      <c r="E67" s="88" t="str">
        <f t="shared" ref="E67:M67" si="13">LEFT(D67,4)+1&amp;"/"&amp;RIGHT(D67,2)+1</f>
        <v>2022/23</v>
      </c>
      <c r="F67" s="88" t="str">
        <f t="shared" si="13"/>
        <v>2023/24</v>
      </c>
      <c r="G67" s="89" t="str">
        <f t="shared" si="13"/>
        <v>2024/25</v>
      </c>
      <c r="H67" s="48" t="str">
        <f t="shared" si="13"/>
        <v>2025/26</v>
      </c>
      <c r="I67" s="49" t="str">
        <f t="shared" si="13"/>
        <v>2026/27</v>
      </c>
      <c r="J67" s="49" t="str">
        <f t="shared" si="13"/>
        <v>2027/28</v>
      </c>
      <c r="K67" s="49" t="str">
        <f t="shared" si="13"/>
        <v>2028/29</v>
      </c>
      <c r="L67" s="49" t="str">
        <f t="shared" si="13"/>
        <v>2029/30</v>
      </c>
      <c r="M67" s="49" t="str">
        <f t="shared" si="13"/>
        <v>2030/31</v>
      </c>
    </row>
    <row r="68" spans="1:13" x14ac:dyDescent="0.25">
      <c r="A68" s="13" t="s">
        <v>166</v>
      </c>
      <c r="B68" s="90" t="s">
        <v>134</v>
      </c>
      <c r="C68" s="91"/>
      <c r="D68" s="92"/>
      <c r="E68" s="91"/>
      <c r="F68" s="91"/>
      <c r="G68" s="93"/>
      <c r="H68" s="40"/>
      <c r="I68" s="28"/>
      <c r="J68" s="28"/>
      <c r="K68" s="28"/>
      <c r="L68" s="28"/>
      <c r="M68" s="28"/>
    </row>
    <row r="69" spans="1:13" x14ac:dyDescent="0.25">
      <c r="A69" s="13" t="s">
        <v>238</v>
      </c>
      <c r="B69" s="80" t="s">
        <v>144</v>
      </c>
      <c r="C69" s="81">
        <v>4170000</v>
      </c>
      <c r="D69" s="82">
        <v>4417000</v>
      </c>
      <c r="E69" s="83">
        <v>4570930</v>
      </c>
      <c r="F69" s="83">
        <v>4730220.95</v>
      </c>
      <c r="G69" s="84">
        <v>4895059.42</v>
      </c>
      <c r="H69" s="44">
        <v>5040415.13</v>
      </c>
      <c r="I69" s="45">
        <v>5190071.67</v>
      </c>
      <c r="J69" s="45">
        <v>5344155.68</v>
      </c>
      <c r="K69" s="45">
        <v>5502797.4699999997</v>
      </c>
      <c r="L69" s="45">
        <v>5666131.2000000002</v>
      </c>
      <c r="M69" s="45">
        <v>5834294.9400000004</v>
      </c>
    </row>
    <row r="70" spans="1:13" x14ac:dyDescent="0.25">
      <c r="A70" s="13" t="s">
        <v>239</v>
      </c>
      <c r="B70" s="80" t="s">
        <v>146</v>
      </c>
      <c r="C70" s="81">
        <v>23250</v>
      </c>
      <c r="D70" s="82">
        <v>20500</v>
      </c>
      <c r="E70" s="83">
        <v>20500</v>
      </c>
      <c r="F70" s="83">
        <v>20500</v>
      </c>
      <c r="G70" s="84">
        <v>20500</v>
      </c>
      <c r="H70" s="44">
        <v>20500</v>
      </c>
      <c r="I70" s="45">
        <v>20500</v>
      </c>
      <c r="J70" s="45">
        <v>20500</v>
      </c>
      <c r="K70" s="45">
        <v>20500</v>
      </c>
      <c r="L70" s="45">
        <v>20500</v>
      </c>
      <c r="M70" s="45">
        <v>20500</v>
      </c>
    </row>
    <row r="71" spans="1:13" x14ac:dyDescent="0.25">
      <c r="A71" s="13" t="s">
        <v>240</v>
      </c>
      <c r="B71" s="80" t="s">
        <v>147</v>
      </c>
      <c r="C71" s="81">
        <v>22800</v>
      </c>
      <c r="D71" s="82">
        <v>26828</v>
      </c>
      <c r="E71" s="83">
        <v>27901.119999999999</v>
      </c>
      <c r="F71" s="83">
        <v>29017.16</v>
      </c>
      <c r="G71" s="84">
        <v>30177.85</v>
      </c>
      <c r="H71" s="44">
        <v>31384.959999999999</v>
      </c>
      <c r="I71" s="45">
        <v>32640.35</v>
      </c>
      <c r="J71" s="45">
        <v>33945.97</v>
      </c>
      <c r="K71" s="45">
        <v>35303.81</v>
      </c>
      <c r="L71" s="45">
        <v>36715.96</v>
      </c>
      <c r="M71" s="45">
        <v>38184.6</v>
      </c>
    </row>
    <row r="72" spans="1:13" x14ac:dyDescent="0.25">
      <c r="A72" s="13" t="s">
        <v>241</v>
      </c>
      <c r="B72" s="80" t="s">
        <v>148</v>
      </c>
      <c r="C72" s="81">
        <v>71500</v>
      </c>
      <c r="D72" s="82">
        <v>71500</v>
      </c>
      <c r="E72" s="83">
        <v>71500</v>
      </c>
      <c r="F72" s="83">
        <v>71500</v>
      </c>
      <c r="G72" s="84">
        <v>71500</v>
      </c>
      <c r="H72" s="44">
        <v>71500</v>
      </c>
      <c r="I72" s="45">
        <v>71500</v>
      </c>
      <c r="J72" s="45">
        <v>71500</v>
      </c>
      <c r="K72" s="45">
        <v>71500</v>
      </c>
      <c r="L72" s="45">
        <v>71500</v>
      </c>
      <c r="M72" s="45">
        <v>71500</v>
      </c>
    </row>
    <row r="73" spans="1:13" x14ac:dyDescent="0.25">
      <c r="A73" s="13" t="s">
        <v>272</v>
      </c>
      <c r="B73" s="80" t="s">
        <v>149</v>
      </c>
      <c r="C73" s="81">
        <v>6970</v>
      </c>
      <c r="D73" s="82">
        <v>0</v>
      </c>
      <c r="E73" s="83">
        <v>0</v>
      </c>
      <c r="F73" s="83">
        <v>0</v>
      </c>
      <c r="G73" s="84">
        <v>0</v>
      </c>
      <c r="H73" s="44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</row>
    <row r="74" spans="1:13" hidden="1" x14ac:dyDescent="0.25">
      <c r="A74" s="13" t="s">
        <v>207</v>
      </c>
      <c r="B74" s="63"/>
      <c r="C74" s="57"/>
      <c r="D74" s="58"/>
      <c r="E74" s="57"/>
      <c r="F74" s="57"/>
      <c r="G74" s="59"/>
      <c r="H74" s="42"/>
      <c r="I74" s="29"/>
      <c r="J74" s="29"/>
      <c r="K74" s="29"/>
      <c r="L74" s="29"/>
      <c r="M74" s="29"/>
    </row>
    <row r="75" spans="1:13" x14ac:dyDescent="0.25">
      <c r="A75" s="13" t="s">
        <v>168</v>
      </c>
      <c r="B75" s="64" t="s">
        <v>115</v>
      </c>
      <c r="C75" s="65">
        <f t="shared" ref="C75" si="14">SUM(C68:C74)</f>
        <v>4294520</v>
      </c>
      <c r="D75" s="66">
        <f t="shared" ref="D75:M75" si="15">SUM(D68:D74)</f>
        <v>4535828</v>
      </c>
      <c r="E75" s="65">
        <f t="shared" si="15"/>
        <v>4690831.12</v>
      </c>
      <c r="F75" s="65">
        <f t="shared" si="15"/>
        <v>4851238.1100000003</v>
      </c>
      <c r="G75" s="67">
        <f t="shared" si="15"/>
        <v>5017237.2699999996</v>
      </c>
      <c r="H75" s="43">
        <f t="shared" si="15"/>
        <v>5163800.09</v>
      </c>
      <c r="I75" s="31">
        <f t="shared" si="15"/>
        <v>5314712.0199999996</v>
      </c>
      <c r="J75" s="31">
        <f t="shared" si="15"/>
        <v>5470101.6499999994</v>
      </c>
      <c r="K75" s="31">
        <f t="shared" si="15"/>
        <v>5630101.2799999993</v>
      </c>
      <c r="L75" s="31">
        <f t="shared" si="15"/>
        <v>5794847.1600000001</v>
      </c>
      <c r="M75" s="31">
        <f t="shared" si="15"/>
        <v>5964479.54</v>
      </c>
    </row>
    <row r="76" spans="1:13" x14ac:dyDescent="0.25">
      <c r="A76" s="13" t="s">
        <v>166</v>
      </c>
      <c r="B76" s="56" t="s">
        <v>135</v>
      </c>
      <c r="C76" s="57"/>
      <c r="D76" s="58"/>
      <c r="E76" s="57"/>
      <c r="F76" s="57"/>
      <c r="G76" s="59"/>
      <c r="H76" s="42"/>
      <c r="I76" s="29"/>
      <c r="J76" s="29"/>
      <c r="K76" s="29"/>
      <c r="L76" s="29"/>
      <c r="M76" s="29"/>
    </row>
    <row r="77" spans="1:13" x14ac:dyDescent="0.25">
      <c r="A77" s="13" t="s">
        <v>242</v>
      </c>
      <c r="B77" s="85" t="s">
        <v>150</v>
      </c>
      <c r="C77" s="81">
        <v>867229.52</v>
      </c>
      <c r="D77" s="82">
        <v>935737.6</v>
      </c>
      <c r="E77" s="81">
        <v>968491.42</v>
      </c>
      <c r="F77" s="81">
        <v>1002398.05</v>
      </c>
      <c r="G77" s="86">
        <v>1037481.7</v>
      </c>
      <c r="H77" s="46">
        <v>1073790.97</v>
      </c>
      <c r="I77" s="47">
        <v>1111374.97</v>
      </c>
      <c r="J77" s="47">
        <v>1150271.23</v>
      </c>
      <c r="K77" s="47">
        <v>1190529.76</v>
      </c>
      <c r="L77" s="47">
        <v>1232201.05</v>
      </c>
      <c r="M77" s="47">
        <v>1275336.1200000001</v>
      </c>
    </row>
    <row r="78" spans="1:13" x14ac:dyDescent="0.25">
      <c r="A78" s="13" t="s">
        <v>243</v>
      </c>
      <c r="B78" s="85" t="s">
        <v>151</v>
      </c>
      <c r="C78" s="81">
        <v>898930.61</v>
      </c>
      <c r="D78" s="82">
        <v>931836.53</v>
      </c>
      <c r="E78" s="81">
        <v>882541.63</v>
      </c>
      <c r="F78" s="81">
        <v>909017.88</v>
      </c>
      <c r="G78" s="86">
        <v>936288.41</v>
      </c>
      <c r="H78" s="46">
        <v>1041877.06</v>
      </c>
      <c r="I78" s="47">
        <v>993308.38</v>
      </c>
      <c r="J78" s="47">
        <v>1023107.65</v>
      </c>
      <c r="K78" s="47">
        <v>1053800.8700000001</v>
      </c>
      <c r="L78" s="47">
        <v>1165414.8799999999</v>
      </c>
      <c r="M78" s="47">
        <v>1117977.3400000001</v>
      </c>
    </row>
    <row r="79" spans="1:13" x14ac:dyDescent="0.25">
      <c r="A79" s="13" t="s">
        <v>244</v>
      </c>
      <c r="B79" s="85" t="s">
        <v>153</v>
      </c>
      <c r="C79" s="81">
        <v>700</v>
      </c>
      <c r="D79" s="82">
        <v>700</v>
      </c>
      <c r="E79" s="81">
        <v>700</v>
      </c>
      <c r="F79" s="81">
        <v>700</v>
      </c>
      <c r="G79" s="86">
        <v>700</v>
      </c>
      <c r="H79" s="46">
        <v>700</v>
      </c>
      <c r="I79" s="47">
        <v>700</v>
      </c>
      <c r="J79" s="47">
        <v>700</v>
      </c>
      <c r="K79" s="47">
        <v>700</v>
      </c>
      <c r="L79" s="47">
        <v>700</v>
      </c>
      <c r="M79" s="47">
        <v>700</v>
      </c>
    </row>
    <row r="80" spans="1:13" x14ac:dyDescent="0.25">
      <c r="A80" s="13" t="s">
        <v>245</v>
      </c>
      <c r="B80" s="85" t="s">
        <v>154</v>
      </c>
      <c r="C80" s="81">
        <v>11000</v>
      </c>
      <c r="D80" s="82">
        <v>6000</v>
      </c>
      <c r="E80" s="81">
        <v>6180</v>
      </c>
      <c r="F80" s="81">
        <v>6365.4</v>
      </c>
      <c r="G80" s="86">
        <v>6556.36</v>
      </c>
      <c r="H80" s="46">
        <v>6753.05</v>
      </c>
      <c r="I80" s="47">
        <v>6955.64</v>
      </c>
      <c r="J80" s="47">
        <v>7164.31</v>
      </c>
      <c r="K80" s="47">
        <v>7379.24</v>
      </c>
      <c r="L80" s="47">
        <v>7600.61</v>
      </c>
      <c r="M80" s="47">
        <v>7828.63</v>
      </c>
    </row>
    <row r="81" spans="1:13" x14ac:dyDescent="0.25">
      <c r="A81" s="13" t="s">
        <v>246</v>
      </c>
      <c r="B81" s="85" t="s">
        <v>155</v>
      </c>
      <c r="C81" s="81">
        <v>2967492.94</v>
      </c>
      <c r="D81" s="82">
        <v>2438715.6800000002</v>
      </c>
      <c r="E81" s="81">
        <v>2514553.21</v>
      </c>
      <c r="F81" s="81">
        <v>2592759.5299999998</v>
      </c>
      <c r="G81" s="86">
        <v>2673408.98</v>
      </c>
      <c r="H81" s="46">
        <v>2756578.24</v>
      </c>
      <c r="I81" s="47">
        <v>2842346.43</v>
      </c>
      <c r="J81" s="47">
        <v>2930795.14</v>
      </c>
      <c r="K81" s="47">
        <v>3022008.55</v>
      </c>
      <c r="L81" s="47">
        <v>3116073.51</v>
      </c>
      <c r="M81" s="47">
        <v>3213079.57</v>
      </c>
    </row>
    <row r="82" spans="1:13" hidden="1" x14ac:dyDescent="0.25">
      <c r="A82" s="13" t="s">
        <v>207</v>
      </c>
      <c r="B82" s="63"/>
      <c r="C82" s="57"/>
      <c r="D82" s="58"/>
      <c r="E82" s="57"/>
      <c r="F82" s="57"/>
      <c r="G82" s="59"/>
      <c r="H82" s="42"/>
      <c r="I82" s="29"/>
      <c r="J82" s="29"/>
      <c r="K82" s="29"/>
      <c r="L82" s="29"/>
      <c r="M82" s="29"/>
    </row>
    <row r="83" spans="1:13" ht="15.75" thickBot="1" x14ac:dyDescent="0.3">
      <c r="A83" s="13" t="s">
        <v>165</v>
      </c>
      <c r="B83" s="68" t="s">
        <v>116</v>
      </c>
      <c r="C83" s="69">
        <f t="shared" ref="C83:M83" si="16">SUM(C76:C82)</f>
        <v>4745353.07</v>
      </c>
      <c r="D83" s="70">
        <f t="shared" si="16"/>
        <v>4312989.8100000005</v>
      </c>
      <c r="E83" s="69">
        <f t="shared" si="16"/>
        <v>4372466.26</v>
      </c>
      <c r="F83" s="69">
        <f t="shared" si="16"/>
        <v>4511240.8599999994</v>
      </c>
      <c r="G83" s="71">
        <f t="shared" si="16"/>
        <v>4654435.45</v>
      </c>
      <c r="H83" s="43">
        <f t="shared" si="16"/>
        <v>4879699.32</v>
      </c>
      <c r="I83" s="31">
        <f t="shared" si="16"/>
        <v>4954685.42</v>
      </c>
      <c r="J83" s="31">
        <f t="shared" si="16"/>
        <v>5112038.33</v>
      </c>
      <c r="K83" s="31">
        <f t="shared" si="16"/>
        <v>5274418.42</v>
      </c>
      <c r="L83" s="31">
        <f t="shared" si="16"/>
        <v>5521990.0499999989</v>
      </c>
      <c r="M83" s="31">
        <f t="shared" si="16"/>
        <v>5614921.6600000001</v>
      </c>
    </row>
    <row r="84" spans="1:13" ht="15.75" thickTop="1" x14ac:dyDescent="0.25">
      <c r="A84" s="13" t="s">
        <v>168</v>
      </c>
      <c r="B84" s="94" t="s">
        <v>106</v>
      </c>
      <c r="C84" s="95">
        <f t="shared" ref="C84:M84" si="17">C75-C83</f>
        <v>-450833.0700000003</v>
      </c>
      <c r="D84" s="95">
        <f t="shared" si="17"/>
        <v>222838.18999999948</v>
      </c>
      <c r="E84" s="95">
        <f t="shared" si="17"/>
        <v>318364.86000000034</v>
      </c>
      <c r="F84" s="95">
        <f t="shared" si="17"/>
        <v>339997.25000000093</v>
      </c>
      <c r="G84" s="96">
        <f t="shared" si="17"/>
        <v>362801.81999999937</v>
      </c>
      <c r="H84" s="50">
        <f t="shared" si="17"/>
        <v>284100.76999999955</v>
      </c>
      <c r="I84" s="51">
        <f t="shared" si="17"/>
        <v>360026.59999999963</v>
      </c>
      <c r="J84" s="51">
        <f t="shared" si="17"/>
        <v>358063.31999999937</v>
      </c>
      <c r="K84" s="51">
        <f t="shared" si="17"/>
        <v>355682.8599999994</v>
      </c>
      <c r="L84" s="51">
        <f t="shared" si="17"/>
        <v>272857.11000000127</v>
      </c>
      <c r="M84" s="51">
        <f t="shared" si="17"/>
        <v>349557.87999999989</v>
      </c>
    </row>
    <row r="85" spans="1:13" x14ac:dyDescent="0.25">
      <c r="A85" s="13" t="s">
        <v>166</v>
      </c>
      <c r="B85" s="90" t="s">
        <v>74</v>
      </c>
      <c r="C85" s="91"/>
      <c r="D85" s="92"/>
      <c r="E85" s="91"/>
      <c r="F85" s="91"/>
      <c r="G85" s="93"/>
      <c r="H85" s="42"/>
      <c r="I85" s="29"/>
      <c r="J85" s="29"/>
      <c r="K85" s="29"/>
      <c r="L85" s="29"/>
      <c r="M85" s="29"/>
    </row>
    <row r="86" spans="1:13" hidden="1" x14ac:dyDescent="0.25">
      <c r="A86" s="13" t="s">
        <v>166</v>
      </c>
      <c r="B86" s="63"/>
      <c r="C86" s="57"/>
      <c r="D86" s="58"/>
      <c r="E86" s="57"/>
      <c r="F86" s="57"/>
      <c r="G86" s="59"/>
      <c r="H86" s="42"/>
      <c r="I86" s="29"/>
      <c r="J86" s="29"/>
      <c r="K86" s="29"/>
      <c r="L86" s="29"/>
      <c r="M86" s="29"/>
    </row>
    <row r="87" spans="1:13" ht="15.75" thickBot="1" x14ac:dyDescent="0.3">
      <c r="A87" s="13" t="s">
        <v>165</v>
      </c>
      <c r="B87" s="72" t="s">
        <v>107</v>
      </c>
      <c r="C87" s="73">
        <f t="shared" ref="C87:M87" si="18">SUM(C84:C86)</f>
        <v>-450833.0700000003</v>
      </c>
      <c r="D87" s="73">
        <f t="shared" si="18"/>
        <v>222838.18999999948</v>
      </c>
      <c r="E87" s="73">
        <f t="shared" si="18"/>
        <v>318364.86000000034</v>
      </c>
      <c r="F87" s="73">
        <f t="shared" si="18"/>
        <v>339997.25000000093</v>
      </c>
      <c r="G87" s="74">
        <f t="shared" si="18"/>
        <v>362801.81999999937</v>
      </c>
      <c r="H87" s="50">
        <f t="shared" si="18"/>
        <v>284100.76999999955</v>
      </c>
      <c r="I87" s="51">
        <f t="shared" si="18"/>
        <v>360026.59999999963</v>
      </c>
      <c r="J87" s="51">
        <f t="shared" si="18"/>
        <v>358063.31999999937</v>
      </c>
      <c r="K87" s="51">
        <f t="shared" si="18"/>
        <v>355682.8599999994</v>
      </c>
      <c r="L87" s="51">
        <f t="shared" si="18"/>
        <v>272857.11000000127</v>
      </c>
      <c r="M87" s="51">
        <f t="shared" si="18"/>
        <v>349557.87999999989</v>
      </c>
    </row>
    <row r="88" spans="1:13" ht="16.5" thickTop="1" thickBot="1" x14ac:dyDescent="0.3">
      <c r="A88" s="13" t="s">
        <v>165</v>
      </c>
      <c r="B88" s="38"/>
      <c r="C88" s="39"/>
      <c r="D88" s="39"/>
      <c r="E88" s="39"/>
      <c r="F88" s="39"/>
      <c r="G88" s="39"/>
      <c r="H88" s="35"/>
      <c r="I88" s="35"/>
      <c r="J88" s="35"/>
      <c r="K88" s="35"/>
      <c r="L88" s="35"/>
      <c r="M88" s="35"/>
    </row>
    <row r="89" spans="1:13" ht="26.25" thickTop="1" x14ac:dyDescent="0.25">
      <c r="A89" s="13" t="s">
        <v>168</v>
      </c>
      <c r="B89" s="87" t="s">
        <v>261</v>
      </c>
      <c r="C89" s="88" t="str">
        <f>LEFT(xlvar.NXTBUD.DESCRLONG,7)&amp;" Original"</f>
        <v>2021/22 Original</v>
      </c>
      <c r="D89" s="88" t="str">
        <f>LEFT(xlvar.NXTBUD.DESCRLONG,7)</f>
        <v>2021/22</v>
      </c>
      <c r="E89" s="88" t="str">
        <f t="shared" ref="E89:M89" si="19">LEFT(D89,4)+1&amp;"/"&amp;RIGHT(D89,2)+1</f>
        <v>2022/23</v>
      </c>
      <c r="F89" s="88" t="str">
        <f t="shared" si="19"/>
        <v>2023/24</v>
      </c>
      <c r="G89" s="89" t="str">
        <f t="shared" si="19"/>
        <v>2024/25</v>
      </c>
      <c r="H89" s="48" t="str">
        <f t="shared" si="19"/>
        <v>2025/26</v>
      </c>
      <c r="I89" s="49" t="str">
        <f t="shared" si="19"/>
        <v>2026/27</v>
      </c>
      <c r="J89" s="49" t="str">
        <f t="shared" si="19"/>
        <v>2027/28</v>
      </c>
      <c r="K89" s="49" t="str">
        <f t="shared" si="19"/>
        <v>2028/29</v>
      </c>
      <c r="L89" s="49" t="str">
        <f t="shared" si="19"/>
        <v>2029/30</v>
      </c>
      <c r="M89" s="49" t="str">
        <f t="shared" si="19"/>
        <v>2030/31</v>
      </c>
    </row>
    <row r="90" spans="1:13" x14ac:dyDescent="0.25">
      <c r="A90" s="13" t="s">
        <v>167</v>
      </c>
      <c r="B90" s="90" t="s">
        <v>137</v>
      </c>
      <c r="C90" s="91"/>
      <c r="D90" s="92"/>
      <c r="E90" s="91"/>
      <c r="F90" s="91"/>
      <c r="G90" s="93"/>
      <c r="H90" s="42"/>
      <c r="I90" s="29"/>
      <c r="J90" s="29"/>
      <c r="K90" s="29"/>
      <c r="L90" s="29"/>
      <c r="M90" s="29"/>
    </row>
    <row r="91" spans="1:13" x14ac:dyDescent="0.25">
      <c r="A91" s="13" t="s">
        <v>247</v>
      </c>
      <c r="B91" s="85" t="s">
        <v>153</v>
      </c>
      <c r="C91" s="81">
        <v>700</v>
      </c>
      <c r="D91" s="82">
        <v>700</v>
      </c>
      <c r="E91" s="81">
        <v>700</v>
      </c>
      <c r="F91" s="81">
        <v>700</v>
      </c>
      <c r="G91" s="86">
        <v>700</v>
      </c>
      <c r="H91" s="46">
        <v>700</v>
      </c>
      <c r="I91" s="47">
        <v>700</v>
      </c>
      <c r="J91" s="47">
        <v>700</v>
      </c>
      <c r="K91" s="47">
        <v>700</v>
      </c>
      <c r="L91" s="47">
        <v>700</v>
      </c>
      <c r="M91" s="47">
        <v>700</v>
      </c>
    </row>
    <row r="92" spans="1:13" hidden="1" x14ac:dyDescent="0.25">
      <c r="A92" s="13" t="s">
        <v>165</v>
      </c>
      <c r="B92" s="63"/>
      <c r="C92" s="57"/>
      <c r="D92" s="58"/>
      <c r="E92" s="57"/>
      <c r="F92" s="57"/>
      <c r="G92" s="59"/>
      <c r="H92" s="42"/>
      <c r="I92" s="29"/>
      <c r="J92" s="29"/>
      <c r="K92" s="29"/>
      <c r="L92" s="29"/>
      <c r="M92" s="29"/>
    </row>
    <row r="93" spans="1:13" x14ac:dyDescent="0.25">
      <c r="A93" s="13" t="s">
        <v>168</v>
      </c>
      <c r="B93" s="64" t="str">
        <f t="shared" ref="B93" si="20">"Total "&amp;B90</f>
        <v>Total Non Cash</v>
      </c>
      <c r="C93" s="65">
        <f t="shared" ref="C93:M93" si="21">SUM(C90:C92)</f>
        <v>700</v>
      </c>
      <c r="D93" s="66">
        <f t="shared" si="21"/>
        <v>700</v>
      </c>
      <c r="E93" s="65">
        <f t="shared" si="21"/>
        <v>700</v>
      </c>
      <c r="F93" s="65">
        <f t="shared" si="21"/>
        <v>700</v>
      </c>
      <c r="G93" s="67">
        <f t="shared" si="21"/>
        <v>700</v>
      </c>
      <c r="H93" s="43">
        <f t="shared" si="21"/>
        <v>700</v>
      </c>
      <c r="I93" s="31">
        <f t="shared" si="21"/>
        <v>700</v>
      </c>
      <c r="J93" s="31">
        <f t="shared" si="21"/>
        <v>700</v>
      </c>
      <c r="K93" s="31">
        <f t="shared" si="21"/>
        <v>700</v>
      </c>
      <c r="L93" s="31">
        <f t="shared" si="21"/>
        <v>700</v>
      </c>
      <c r="M93" s="31">
        <f t="shared" si="21"/>
        <v>700</v>
      </c>
    </row>
    <row r="94" spans="1:13" x14ac:dyDescent="0.25">
      <c r="A94" s="13" t="s">
        <v>170</v>
      </c>
      <c r="B94" s="75" t="s">
        <v>75</v>
      </c>
      <c r="C94" s="61"/>
      <c r="D94" s="76"/>
      <c r="E94" s="61"/>
      <c r="F94" s="61"/>
      <c r="G94" s="62"/>
      <c r="H94" s="41"/>
      <c r="I94" s="30"/>
      <c r="J94" s="30"/>
      <c r="K94" s="30"/>
      <c r="L94" s="30"/>
      <c r="M94" s="30"/>
    </row>
    <row r="95" spans="1:13" x14ac:dyDescent="0.25">
      <c r="A95" s="13" t="s">
        <v>339</v>
      </c>
      <c r="B95" s="85" t="s">
        <v>140</v>
      </c>
      <c r="C95" s="81">
        <v>-29000</v>
      </c>
      <c r="D95" s="82">
        <v>-20000</v>
      </c>
      <c r="E95" s="81">
        <v>-20600</v>
      </c>
      <c r="F95" s="81">
        <v>-21218</v>
      </c>
      <c r="G95" s="86">
        <v>-21854.54</v>
      </c>
      <c r="H95" s="46">
        <v>-22510.18</v>
      </c>
      <c r="I95" s="47">
        <v>-23185.49</v>
      </c>
      <c r="J95" s="47">
        <v>-23881.05</v>
      </c>
      <c r="K95" s="47">
        <v>-24597.48</v>
      </c>
      <c r="L95" s="47">
        <v>-25335.4</v>
      </c>
      <c r="M95" s="47">
        <v>-26095.46</v>
      </c>
    </row>
    <row r="96" spans="1:13" x14ac:dyDescent="0.25">
      <c r="A96" s="13" t="s">
        <v>207</v>
      </c>
      <c r="B96" s="63" t="s">
        <v>142</v>
      </c>
      <c r="C96" s="57">
        <v>0</v>
      </c>
      <c r="D96" s="58">
        <v>0</v>
      </c>
      <c r="E96" s="57">
        <v>0</v>
      </c>
      <c r="F96" s="57">
        <v>0</v>
      </c>
      <c r="G96" s="59">
        <v>0</v>
      </c>
      <c r="H96" s="42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</row>
    <row r="97" spans="1:13" hidden="1" x14ac:dyDescent="0.25">
      <c r="A97" s="13" t="s">
        <v>165</v>
      </c>
      <c r="B97" s="63"/>
      <c r="C97" s="57"/>
      <c r="D97" s="58"/>
      <c r="E97" s="57"/>
      <c r="F97" s="57"/>
      <c r="G97" s="59"/>
      <c r="H97" s="42"/>
      <c r="I97" s="29"/>
      <c r="J97" s="29"/>
      <c r="K97" s="29"/>
      <c r="L97" s="29"/>
      <c r="M97" s="29"/>
    </row>
    <row r="98" spans="1:13" x14ac:dyDescent="0.25">
      <c r="A98" s="13" t="s">
        <v>165</v>
      </c>
      <c r="B98" s="64" t="str">
        <f>"Total "&amp;B94</f>
        <v>Total Investing Fund Flows</v>
      </c>
      <c r="C98" s="65">
        <f t="shared" ref="C98:M98" si="22">SUM(C95:C97)</f>
        <v>-29000</v>
      </c>
      <c r="D98" s="66">
        <f t="shared" si="22"/>
        <v>-20000</v>
      </c>
      <c r="E98" s="65">
        <f t="shared" si="22"/>
        <v>-20600</v>
      </c>
      <c r="F98" s="65">
        <f t="shared" si="22"/>
        <v>-21218</v>
      </c>
      <c r="G98" s="67">
        <f t="shared" si="22"/>
        <v>-21854.54</v>
      </c>
      <c r="H98" s="43">
        <f t="shared" si="22"/>
        <v>-22510.18</v>
      </c>
      <c r="I98" s="31">
        <f t="shared" si="22"/>
        <v>-23185.49</v>
      </c>
      <c r="J98" s="31">
        <f t="shared" si="22"/>
        <v>-23881.05</v>
      </c>
      <c r="K98" s="31">
        <f t="shared" si="22"/>
        <v>-24597.48</v>
      </c>
      <c r="L98" s="31">
        <f t="shared" si="22"/>
        <v>-25335.4</v>
      </c>
      <c r="M98" s="31">
        <f t="shared" si="22"/>
        <v>-26095.46</v>
      </c>
    </row>
    <row r="99" spans="1:13" x14ac:dyDescent="0.25">
      <c r="A99" s="13" t="s">
        <v>170</v>
      </c>
      <c r="B99" s="75" t="s">
        <v>77</v>
      </c>
      <c r="C99" s="61"/>
      <c r="D99" s="76"/>
      <c r="E99" s="61"/>
      <c r="F99" s="61"/>
      <c r="G99" s="62"/>
      <c r="H99" s="41"/>
      <c r="I99" s="30"/>
      <c r="J99" s="30"/>
      <c r="K99" s="30"/>
      <c r="L99" s="30"/>
      <c r="M99" s="30"/>
    </row>
    <row r="100" spans="1:13" hidden="1" x14ac:dyDescent="0.25">
      <c r="A100" s="13" t="s">
        <v>169</v>
      </c>
      <c r="B100" s="63"/>
      <c r="C100" s="57"/>
      <c r="D100" s="58"/>
      <c r="E100" s="57"/>
      <c r="F100" s="57"/>
      <c r="G100" s="59"/>
      <c r="H100" s="42"/>
      <c r="I100" s="29"/>
      <c r="J100" s="29"/>
      <c r="K100" s="29"/>
      <c r="L100" s="29"/>
      <c r="M100" s="29"/>
    </row>
    <row r="101" spans="1:13" ht="15.75" thickBot="1" x14ac:dyDescent="0.3">
      <c r="A101" s="13" t="s">
        <v>165</v>
      </c>
      <c r="B101" s="68" t="str">
        <f>"Total "&amp;B99</f>
        <v>Total Financing Fund Flows</v>
      </c>
      <c r="C101" s="69">
        <f t="shared" ref="C101:M101" si="23">SUM(C100:C100)</f>
        <v>0</v>
      </c>
      <c r="D101" s="70">
        <f t="shared" si="23"/>
        <v>0</v>
      </c>
      <c r="E101" s="69">
        <f t="shared" si="23"/>
        <v>0</v>
      </c>
      <c r="F101" s="69">
        <f t="shared" si="23"/>
        <v>0</v>
      </c>
      <c r="G101" s="71">
        <f t="shared" si="23"/>
        <v>0</v>
      </c>
      <c r="H101" s="43">
        <f t="shared" si="23"/>
        <v>0</v>
      </c>
      <c r="I101" s="31">
        <f t="shared" si="23"/>
        <v>0</v>
      </c>
      <c r="J101" s="31">
        <f t="shared" si="23"/>
        <v>0</v>
      </c>
      <c r="K101" s="31">
        <f t="shared" si="23"/>
        <v>0</v>
      </c>
      <c r="L101" s="31">
        <f t="shared" si="23"/>
        <v>0</v>
      </c>
      <c r="M101" s="31">
        <f t="shared" si="23"/>
        <v>0</v>
      </c>
    </row>
    <row r="102" spans="1:13" ht="15.75" thickTop="1" x14ac:dyDescent="0.25">
      <c r="A102" s="13" t="s">
        <v>170</v>
      </c>
      <c r="B102" s="94" t="s">
        <v>108</v>
      </c>
      <c r="C102" s="95">
        <f t="shared" ref="C102:M102" si="24">C87+C93+C98+C101</f>
        <v>-479133.0700000003</v>
      </c>
      <c r="D102" s="95">
        <f t="shared" si="24"/>
        <v>203538.18999999948</v>
      </c>
      <c r="E102" s="95">
        <f t="shared" si="24"/>
        <v>298464.86000000034</v>
      </c>
      <c r="F102" s="95">
        <f t="shared" si="24"/>
        <v>319479.25000000093</v>
      </c>
      <c r="G102" s="96">
        <f t="shared" si="24"/>
        <v>341647.27999999939</v>
      </c>
      <c r="H102" s="50">
        <f t="shared" si="24"/>
        <v>262290.58999999956</v>
      </c>
      <c r="I102" s="51">
        <f t="shared" si="24"/>
        <v>337541.10999999964</v>
      </c>
      <c r="J102" s="51">
        <f t="shared" si="24"/>
        <v>334882.26999999938</v>
      </c>
      <c r="K102" s="51">
        <f t="shared" si="24"/>
        <v>331785.37999999942</v>
      </c>
      <c r="L102" s="51">
        <f t="shared" si="24"/>
        <v>248221.71000000127</v>
      </c>
      <c r="M102" s="51">
        <f t="shared" si="24"/>
        <v>324162.41999999987</v>
      </c>
    </row>
    <row r="103" spans="1:13" x14ac:dyDescent="0.25">
      <c r="A103" s="13" t="s">
        <v>167</v>
      </c>
      <c r="B103" s="97" t="s">
        <v>78</v>
      </c>
      <c r="C103" s="98"/>
      <c r="D103" s="99"/>
      <c r="E103" s="98"/>
      <c r="F103" s="98"/>
      <c r="G103" s="100"/>
      <c r="H103" s="41"/>
      <c r="I103" s="30"/>
      <c r="J103" s="30"/>
      <c r="K103" s="30"/>
      <c r="L103" s="30"/>
      <c r="M103" s="30"/>
    </row>
    <row r="104" spans="1:13" x14ac:dyDescent="0.25">
      <c r="A104" s="13" t="s">
        <v>340</v>
      </c>
      <c r="B104" s="85" t="s">
        <v>164</v>
      </c>
      <c r="C104" s="81">
        <v>80000.039999999994</v>
      </c>
      <c r="D104" s="82">
        <v>20000.04</v>
      </c>
      <c r="E104" s="81">
        <v>0</v>
      </c>
      <c r="F104" s="81">
        <v>0</v>
      </c>
      <c r="G104" s="86">
        <v>0</v>
      </c>
      <c r="H104" s="46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</row>
    <row r="105" spans="1:13" hidden="1" x14ac:dyDescent="0.25">
      <c r="A105" s="13" t="s">
        <v>169</v>
      </c>
      <c r="B105" s="63"/>
      <c r="C105" s="57"/>
      <c r="D105" s="58"/>
      <c r="E105" s="57"/>
      <c r="F105" s="57"/>
      <c r="G105" s="59"/>
      <c r="H105" s="42"/>
      <c r="I105" s="29"/>
      <c r="J105" s="29"/>
      <c r="K105" s="29"/>
      <c r="L105" s="29"/>
      <c r="M105" s="29"/>
    </row>
    <row r="106" spans="1:13" ht="15.75" thickBot="1" x14ac:dyDescent="0.3">
      <c r="A106" s="13" t="s">
        <v>165</v>
      </c>
      <c r="B106" s="68" t="str">
        <f>"Total "&amp;B103</f>
        <v>Total Reserve Movements</v>
      </c>
      <c r="C106" s="69">
        <f t="shared" ref="C106:M106" si="25">SUM(C104:C105)</f>
        <v>80000.039999999994</v>
      </c>
      <c r="D106" s="70">
        <f t="shared" si="25"/>
        <v>20000.04</v>
      </c>
      <c r="E106" s="69">
        <f t="shared" si="25"/>
        <v>0</v>
      </c>
      <c r="F106" s="69">
        <f t="shared" si="25"/>
        <v>0</v>
      </c>
      <c r="G106" s="71">
        <f t="shared" si="25"/>
        <v>0</v>
      </c>
      <c r="H106" s="43">
        <f t="shared" si="25"/>
        <v>0</v>
      </c>
      <c r="I106" s="31">
        <f t="shared" si="25"/>
        <v>0</v>
      </c>
      <c r="J106" s="31">
        <f t="shared" si="25"/>
        <v>0</v>
      </c>
      <c r="K106" s="31">
        <f t="shared" si="25"/>
        <v>0</v>
      </c>
      <c r="L106" s="31">
        <f t="shared" si="25"/>
        <v>0</v>
      </c>
      <c r="M106" s="31">
        <f t="shared" si="25"/>
        <v>0</v>
      </c>
    </row>
    <row r="107" spans="1:13" ht="16.5" thickTop="1" thickBot="1" x14ac:dyDescent="0.3">
      <c r="A107" s="13" t="s">
        <v>165</v>
      </c>
      <c r="B107" s="72" t="s">
        <v>109</v>
      </c>
      <c r="C107" s="73">
        <f t="shared" ref="C107:M107" si="26">C102+C106</f>
        <v>-399133.03000000032</v>
      </c>
      <c r="D107" s="73">
        <f t="shared" si="26"/>
        <v>223538.22999999949</v>
      </c>
      <c r="E107" s="73">
        <f t="shared" si="26"/>
        <v>298464.86000000034</v>
      </c>
      <c r="F107" s="73">
        <f t="shared" si="26"/>
        <v>319479.25000000093</v>
      </c>
      <c r="G107" s="74">
        <f t="shared" si="26"/>
        <v>341647.27999999939</v>
      </c>
      <c r="H107" s="50">
        <f t="shared" si="26"/>
        <v>262290.58999999956</v>
      </c>
      <c r="I107" s="51">
        <f t="shared" si="26"/>
        <v>337541.10999999964</v>
      </c>
      <c r="J107" s="51">
        <f t="shared" si="26"/>
        <v>334882.26999999938</v>
      </c>
      <c r="K107" s="51">
        <f t="shared" si="26"/>
        <v>331785.37999999942</v>
      </c>
      <c r="L107" s="51">
        <f t="shared" si="26"/>
        <v>248221.71000000127</v>
      </c>
      <c r="M107" s="51">
        <f t="shared" si="26"/>
        <v>324162.41999999987</v>
      </c>
    </row>
    <row r="108" spans="1:13" ht="15.75" thickTop="1" x14ac:dyDescent="0.25">
      <c r="A108" s="13" t="s">
        <v>172</v>
      </c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x14ac:dyDescent="0.25">
      <c r="A109" s="13" t="s">
        <v>257</v>
      </c>
      <c r="B109" s="77" t="s">
        <v>250</v>
      </c>
      <c r="C109" s="78"/>
      <c r="D109" s="78">
        <f t="shared" ref="D109" si="27">+C109+D107</f>
        <v>223538.22999999949</v>
      </c>
      <c r="E109" s="78">
        <f t="shared" ref="E109" si="28">+D109+E107</f>
        <v>522003.08999999985</v>
      </c>
      <c r="F109" s="78">
        <f t="shared" ref="F109" si="29">+E109+F107</f>
        <v>841482.34000000078</v>
      </c>
      <c r="G109" s="78">
        <f t="shared" ref="G109" si="30">+F109+G107</f>
        <v>1183129.6200000001</v>
      </c>
      <c r="H109" s="52"/>
      <c r="I109" s="52"/>
      <c r="J109" s="52"/>
      <c r="K109" s="52"/>
      <c r="L109" s="52"/>
      <c r="M109" s="52"/>
    </row>
    <row r="110" spans="1:13" x14ac:dyDescent="0.25">
      <c r="A110" s="13" t="s">
        <v>165</v>
      </c>
    </row>
    <row r="111" spans="1:13" hidden="1" x14ac:dyDescent="0.25">
      <c r="A111" s="13" t="s">
        <v>207</v>
      </c>
      <c r="B111" s="1" t="str">
        <f>IF(xlvar.SELECT="Entity",B113,IF(xlvar.SELECT="Directorate",C113,IF(xlvar.SELECT="Business Unit",D113,IF(xlvar.SELECT="Key Outcome Area",H113,IF(xlvar.SELECT="IPR Outcomes",I113,IF(xlvar.SELECT="IPR Strategies",J113,IF(xlvar.SELECT="IPR Activities",K113,IF(xlvar.SELECT="Project",L113,F113))))))))</f>
        <v>30 - Water Fund</v>
      </c>
    </row>
    <row r="112" spans="1:13" ht="15.75" thickBot="1" x14ac:dyDescent="0.3">
      <c r="A112" s="13" t="s">
        <v>165</v>
      </c>
      <c r="B112" s="1"/>
    </row>
    <row r="113" spans="1:13" ht="15.75" hidden="1" thickBot="1" x14ac:dyDescent="0.3">
      <c r="A113" s="13" t="s">
        <v>166</v>
      </c>
      <c r="B113" s="34" t="s">
        <v>197</v>
      </c>
      <c r="C113" s="34" t="s">
        <v>192</v>
      </c>
      <c r="D113" s="34" t="s">
        <v>198</v>
      </c>
      <c r="E113" s="34" t="s">
        <v>44</v>
      </c>
      <c r="F113" s="34" t="s">
        <v>199</v>
      </c>
      <c r="G113" s="34"/>
      <c r="H113" s="34" t="s">
        <v>200</v>
      </c>
      <c r="I113" s="34" t="s">
        <v>193</v>
      </c>
      <c r="J113" s="34" t="s">
        <v>194</v>
      </c>
      <c r="K113" s="34" t="s">
        <v>195</v>
      </c>
      <c r="L113" s="34" t="s">
        <v>341</v>
      </c>
    </row>
    <row r="114" spans="1:13" ht="28.5" customHeight="1" thickTop="1" x14ac:dyDescent="0.25">
      <c r="A114" s="13" t="s">
        <v>167</v>
      </c>
      <c r="B114" s="87" t="s">
        <v>262</v>
      </c>
      <c r="C114" s="88" t="str">
        <f>xlvar.PYORIG.DESCRLONG</f>
        <v>2020/21 Quarter 2 PJ Budget</v>
      </c>
      <c r="D114" s="88" t="str">
        <f>LEFT(xlvar.NXTBUD.DESCRLONG,7)</f>
        <v>2021/22</v>
      </c>
      <c r="E114" s="88" t="str">
        <f t="shared" ref="E114:M114" si="31">LEFT(D114,4)+1&amp;"/"&amp;RIGHT(D114,2)+1</f>
        <v>2022/23</v>
      </c>
      <c r="F114" s="88" t="str">
        <f t="shared" si="31"/>
        <v>2023/24</v>
      </c>
      <c r="G114" s="89" t="str">
        <f t="shared" si="31"/>
        <v>2024/25</v>
      </c>
      <c r="H114" s="48" t="str">
        <f t="shared" si="31"/>
        <v>2025/26</v>
      </c>
      <c r="I114" s="49" t="str">
        <f t="shared" si="31"/>
        <v>2026/27</v>
      </c>
      <c r="J114" s="49" t="str">
        <f t="shared" si="31"/>
        <v>2027/28</v>
      </c>
      <c r="K114" s="49" t="str">
        <f t="shared" si="31"/>
        <v>2028/29</v>
      </c>
      <c r="L114" s="49" t="str">
        <f t="shared" si="31"/>
        <v>2029/30</v>
      </c>
      <c r="M114" s="49" t="str">
        <f t="shared" si="31"/>
        <v>2030/31</v>
      </c>
    </row>
    <row r="115" spans="1:13" x14ac:dyDescent="0.25">
      <c r="A115" s="13" t="s">
        <v>207</v>
      </c>
      <c r="B115" s="90" t="s">
        <v>134</v>
      </c>
      <c r="C115" s="91"/>
      <c r="D115" s="92"/>
      <c r="E115" s="91"/>
      <c r="F115" s="91"/>
      <c r="G115" s="93"/>
      <c r="H115" s="40"/>
      <c r="I115" s="28"/>
      <c r="J115" s="28"/>
      <c r="K115" s="28"/>
      <c r="L115" s="28"/>
      <c r="M115" s="28"/>
    </row>
    <row r="116" spans="1:13" x14ac:dyDescent="0.25">
      <c r="A116" s="13" t="s">
        <v>342</v>
      </c>
      <c r="B116" s="80" t="s">
        <v>144</v>
      </c>
      <c r="C116" s="81">
        <v>2256135</v>
      </c>
      <c r="D116" s="82">
        <v>2342309.39</v>
      </c>
      <c r="E116" s="83">
        <v>2417084.4500000002</v>
      </c>
      <c r="F116" s="83">
        <v>2494235.69</v>
      </c>
      <c r="G116" s="84">
        <v>2573838.19</v>
      </c>
      <c r="H116" s="44">
        <v>2655969.37</v>
      </c>
      <c r="I116" s="45">
        <v>2740709.07</v>
      </c>
      <c r="J116" s="45">
        <v>2828139.63</v>
      </c>
      <c r="K116" s="45">
        <v>2918345.99</v>
      </c>
      <c r="L116" s="45">
        <v>3011415.72</v>
      </c>
      <c r="M116" s="45">
        <v>3107439.16</v>
      </c>
    </row>
    <row r="117" spans="1:13" x14ac:dyDescent="0.25">
      <c r="A117" s="13" t="s">
        <v>343</v>
      </c>
      <c r="B117" s="80" t="s">
        <v>145</v>
      </c>
      <c r="C117" s="81">
        <v>7020765.46</v>
      </c>
      <c r="D117" s="82">
        <v>7254362.4000000004</v>
      </c>
      <c r="E117" s="83">
        <v>7490982.2800000003</v>
      </c>
      <c r="F117" s="83">
        <v>7735326.4400000004</v>
      </c>
      <c r="G117" s="84">
        <v>7987647.2599999998</v>
      </c>
      <c r="H117" s="44">
        <v>8248205.4100000001</v>
      </c>
      <c r="I117" s="45">
        <v>8517270.0999999996</v>
      </c>
      <c r="J117" s="45">
        <v>8795119.3100000005</v>
      </c>
      <c r="K117" s="45">
        <v>9082040.1300000008</v>
      </c>
      <c r="L117" s="45">
        <v>9378329.0600000005</v>
      </c>
      <c r="M117" s="45">
        <v>9684292.2899999991</v>
      </c>
    </row>
    <row r="118" spans="1:13" x14ac:dyDescent="0.25">
      <c r="A118" s="13" t="s">
        <v>344</v>
      </c>
      <c r="B118" s="80" t="s">
        <v>146</v>
      </c>
      <c r="C118" s="81">
        <v>282500</v>
      </c>
      <c r="D118" s="82">
        <v>270000</v>
      </c>
      <c r="E118" s="83">
        <v>270000</v>
      </c>
      <c r="F118" s="83">
        <v>270000</v>
      </c>
      <c r="G118" s="84">
        <v>270000</v>
      </c>
      <c r="H118" s="44">
        <v>270000</v>
      </c>
      <c r="I118" s="45">
        <v>270000</v>
      </c>
      <c r="J118" s="45">
        <v>270000</v>
      </c>
      <c r="K118" s="45">
        <v>270000</v>
      </c>
      <c r="L118" s="45">
        <v>270000</v>
      </c>
      <c r="M118" s="45">
        <v>270000</v>
      </c>
    </row>
    <row r="119" spans="1:13" x14ac:dyDescent="0.25">
      <c r="A119" s="13" t="s">
        <v>345</v>
      </c>
      <c r="B119" s="80" t="s">
        <v>147</v>
      </c>
      <c r="C119" s="81">
        <v>99639.360000000001</v>
      </c>
      <c r="D119" s="82">
        <v>102692.21</v>
      </c>
      <c r="E119" s="83">
        <v>106799.9</v>
      </c>
      <c r="F119" s="83">
        <v>111071.9</v>
      </c>
      <c r="G119" s="84">
        <v>115514.77</v>
      </c>
      <c r="H119" s="44">
        <v>120135.37</v>
      </c>
      <c r="I119" s="45">
        <v>124940.79</v>
      </c>
      <c r="J119" s="45">
        <v>129938.42</v>
      </c>
      <c r="K119" s="45">
        <v>135135.96</v>
      </c>
      <c r="L119" s="45">
        <v>140541.4</v>
      </c>
      <c r="M119" s="45">
        <v>146163.04999999999</v>
      </c>
    </row>
    <row r="120" spans="1:13" x14ac:dyDescent="0.25">
      <c r="A120" s="13" t="s">
        <v>346</v>
      </c>
      <c r="B120" s="80" t="s">
        <v>148</v>
      </c>
      <c r="C120" s="81">
        <v>99000</v>
      </c>
      <c r="D120" s="82">
        <v>138500</v>
      </c>
      <c r="E120" s="83">
        <v>140240</v>
      </c>
      <c r="F120" s="83">
        <v>142049.60000000001</v>
      </c>
      <c r="G120" s="84">
        <v>143931.57999999999</v>
      </c>
      <c r="H120" s="44">
        <v>145888.84</v>
      </c>
      <c r="I120" s="45">
        <v>147924.39000000001</v>
      </c>
      <c r="J120" s="45">
        <v>150041.37</v>
      </c>
      <c r="K120" s="45">
        <v>152243.01999999999</v>
      </c>
      <c r="L120" s="45">
        <v>154532.74</v>
      </c>
      <c r="M120" s="45">
        <v>156914.04999999999</v>
      </c>
    </row>
    <row r="121" spans="1:13" x14ac:dyDescent="0.25">
      <c r="A121" s="13" t="s">
        <v>347</v>
      </c>
      <c r="B121" s="80" t="s">
        <v>149</v>
      </c>
      <c r="C121" s="81">
        <v>473897</v>
      </c>
      <c r="D121" s="82">
        <v>494113.91</v>
      </c>
      <c r="E121" s="83">
        <v>508952.32000000001</v>
      </c>
      <c r="F121" s="83">
        <v>524236.38</v>
      </c>
      <c r="G121" s="84">
        <v>539979.46</v>
      </c>
      <c r="H121" s="44">
        <v>556195.36</v>
      </c>
      <c r="I121" s="45">
        <v>572898.26</v>
      </c>
      <c r="J121" s="45">
        <v>590102.81999999995</v>
      </c>
      <c r="K121" s="45">
        <v>607824.06999999995</v>
      </c>
      <c r="L121" s="45">
        <v>626077.56000000006</v>
      </c>
      <c r="M121" s="45">
        <v>644879.26</v>
      </c>
    </row>
    <row r="122" spans="1:13" hidden="1" x14ac:dyDescent="0.25">
      <c r="A122" s="13" t="s">
        <v>166</v>
      </c>
      <c r="B122" s="63"/>
      <c r="C122" s="57"/>
      <c r="D122" s="58"/>
      <c r="E122" s="57"/>
      <c r="F122" s="57"/>
      <c r="G122" s="59"/>
      <c r="H122" s="42"/>
      <c r="I122" s="29"/>
      <c r="J122" s="29"/>
      <c r="K122" s="29"/>
      <c r="L122" s="29"/>
      <c r="M122" s="29"/>
    </row>
    <row r="123" spans="1:13" x14ac:dyDescent="0.25">
      <c r="A123" s="13" t="s">
        <v>167</v>
      </c>
      <c r="B123" s="64" t="s">
        <v>115</v>
      </c>
      <c r="C123" s="65">
        <f t="shared" ref="C123" si="32">SUM(C115:C122)</f>
        <v>10231936.82</v>
      </c>
      <c r="D123" s="66">
        <f t="shared" ref="D123:M123" si="33">SUM(D115:D122)</f>
        <v>10601977.910000002</v>
      </c>
      <c r="E123" s="65">
        <f t="shared" si="33"/>
        <v>10934058.950000001</v>
      </c>
      <c r="F123" s="65">
        <f t="shared" si="33"/>
        <v>11276920.010000002</v>
      </c>
      <c r="G123" s="67">
        <f t="shared" si="33"/>
        <v>11630911.259999998</v>
      </c>
      <c r="H123" s="43">
        <f t="shared" si="33"/>
        <v>11996394.35</v>
      </c>
      <c r="I123" s="31">
        <f t="shared" si="33"/>
        <v>12373742.609999999</v>
      </c>
      <c r="J123" s="31">
        <f t="shared" si="33"/>
        <v>12763341.550000001</v>
      </c>
      <c r="K123" s="31">
        <f t="shared" si="33"/>
        <v>13165589.170000002</v>
      </c>
      <c r="L123" s="31">
        <f t="shared" si="33"/>
        <v>13580896.480000002</v>
      </c>
      <c r="M123" s="31">
        <f t="shared" si="33"/>
        <v>14009687.810000001</v>
      </c>
    </row>
    <row r="124" spans="1:13" x14ac:dyDescent="0.25">
      <c r="A124" s="13" t="s">
        <v>207</v>
      </c>
      <c r="B124" s="56" t="s">
        <v>135</v>
      </c>
      <c r="C124" s="57"/>
      <c r="D124" s="58"/>
      <c r="E124" s="57"/>
      <c r="F124" s="57"/>
      <c r="G124" s="59"/>
      <c r="H124" s="42"/>
      <c r="I124" s="29"/>
      <c r="J124" s="29"/>
      <c r="K124" s="29"/>
      <c r="L124" s="29"/>
      <c r="M124" s="29"/>
    </row>
    <row r="125" spans="1:13" x14ac:dyDescent="0.25">
      <c r="A125" s="13" t="s">
        <v>348</v>
      </c>
      <c r="B125" s="85" t="s">
        <v>150</v>
      </c>
      <c r="C125" s="81">
        <v>2147993.6800000002</v>
      </c>
      <c r="D125" s="82">
        <v>2081817.76</v>
      </c>
      <c r="E125" s="81">
        <v>2154731.9300000002</v>
      </c>
      <c r="F125" s="81">
        <v>2230184.5699999998</v>
      </c>
      <c r="G125" s="86">
        <v>2308305.09</v>
      </c>
      <c r="H125" s="46">
        <v>2389150.13</v>
      </c>
      <c r="I125" s="47">
        <v>2472817.6</v>
      </c>
      <c r="J125" s="47">
        <v>2559422.9900000002</v>
      </c>
      <c r="K125" s="47">
        <v>2652291.44</v>
      </c>
      <c r="L125" s="47">
        <v>2745160.09</v>
      </c>
      <c r="M125" s="47">
        <v>2841312.18</v>
      </c>
    </row>
    <row r="126" spans="1:13" x14ac:dyDescent="0.25">
      <c r="A126" s="13" t="s">
        <v>349</v>
      </c>
      <c r="B126" s="85" t="s">
        <v>151</v>
      </c>
      <c r="C126" s="81">
        <v>2381912</v>
      </c>
      <c r="D126" s="82">
        <v>2267900</v>
      </c>
      <c r="E126" s="81">
        <v>2292487</v>
      </c>
      <c r="F126" s="81">
        <v>2359011.61</v>
      </c>
      <c r="G126" s="86">
        <v>2427531.9700000002</v>
      </c>
      <c r="H126" s="46">
        <v>2498107.9300000002</v>
      </c>
      <c r="I126" s="47">
        <v>2615801.14</v>
      </c>
      <c r="J126" s="47">
        <v>2645675.17</v>
      </c>
      <c r="K126" s="47">
        <v>2722795.4</v>
      </c>
      <c r="L126" s="47">
        <v>2802229.24</v>
      </c>
      <c r="M126" s="47">
        <v>2884046.11</v>
      </c>
    </row>
    <row r="127" spans="1:13" x14ac:dyDescent="0.25">
      <c r="A127" s="13" t="s">
        <v>350</v>
      </c>
      <c r="B127" s="85" t="s">
        <v>152</v>
      </c>
      <c r="C127" s="81">
        <v>911553</v>
      </c>
      <c r="D127" s="82">
        <v>875809</v>
      </c>
      <c r="E127" s="81">
        <v>837523</v>
      </c>
      <c r="F127" s="81">
        <v>797184</v>
      </c>
      <c r="G127" s="86">
        <v>751371</v>
      </c>
      <c r="H127" s="46">
        <v>715415</v>
      </c>
      <c r="I127" s="47">
        <v>673558</v>
      </c>
      <c r="J127" s="47">
        <v>633322</v>
      </c>
      <c r="K127" s="47">
        <v>586641</v>
      </c>
      <c r="L127" s="47">
        <v>537315</v>
      </c>
      <c r="M127" s="47">
        <v>537315</v>
      </c>
    </row>
    <row r="128" spans="1:13" x14ac:dyDescent="0.25">
      <c r="A128" s="13" t="s">
        <v>267</v>
      </c>
      <c r="B128" s="85" t="s">
        <v>153</v>
      </c>
      <c r="C128" s="81">
        <v>3332513</v>
      </c>
      <c r="D128" s="82">
        <v>3432513</v>
      </c>
      <c r="E128" s="81">
        <v>3432513</v>
      </c>
      <c r="F128" s="81">
        <v>3432513</v>
      </c>
      <c r="G128" s="86">
        <v>3432513</v>
      </c>
      <c r="H128" s="46">
        <v>3432513</v>
      </c>
      <c r="I128" s="47">
        <v>3432513</v>
      </c>
      <c r="J128" s="47">
        <v>3432513</v>
      </c>
      <c r="K128" s="47">
        <v>3432513</v>
      </c>
      <c r="L128" s="47">
        <v>3432513</v>
      </c>
      <c r="M128" s="47">
        <v>3432513</v>
      </c>
    </row>
    <row r="129" spans="1:13" x14ac:dyDescent="0.25">
      <c r="A129" s="13" t="s">
        <v>351</v>
      </c>
      <c r="B129" s="85" t="s">
        <v>154</v>
      </c>
      <c r="C129" s="81">
        <v>427800</v>
      </c>
      <c r="D129" s="82">
        <v>482650</v>
      </c>
      <c r="E129" s="81">
        <v>497129.5</v>
      </c>
      <c r="F129" s="81">
        <v>512043.4</v>
      </c>
      <c r="G129" s="86">
        <v>527404.69999999995</v>
      </c>
      <c r="H129" s="46">
        <v>543226.86</v>
      </c>
      <c r="I129" s="47">
        <v>559523.66</v>
      </c>
      <c r="J129" s="47">
        <v>576309.36</v>
      </c>
      <c r="K129" s="47">
        <v>593598.64</v>
      </c>
      <c r="L129" s="47">
        <v>611406.61</v>
      </c>
      <c r="M129" s="47">
        <v>629748.80000000005</v>
      </c>
    </row>
    <row r="130" spans="1:13" x14ac:dyDescent="0.25">
      <c r="A130" s="13" t="s">
        <v>352</v>
      </c>
      <c r="B130" s="85" t="s">
        <v>155</v>
      </c>
      <c r="C130" s="81">
        <v>2000313.02</v>
      </c>
      <c r="D130" s="82">
        <v>2081247.43</v>
      </c>
      <c r="E130" s="81">
        <v>2152265.98</v>
      </c>
      <c r="F130" s="81">
        <v>2225715.46</v>
      </c>
      <c r="G130" s="86">
        <v>2301679.2400000002</v>
      </c>
      <c r="H130" s="46">
        <v>2380243.67</v>
      </c>
      <c r="I130" s="47">
        <v>2461498.02</v>
      </c>
      <c r="J130" s="47">
        <v>2545534.65</v>
      </c>
      <c r="K130" s="47">
        <v>2632449.08</v>
      </c>
      <c r="L130" s="47">
        <v>2722340.15</v>
      </c>
      <c r="M130" s="47">
        <v>2815310.05</v>
      </c>
    </row>
    <row r="131" spans="1:13" hidden="1" x14ac:dyDescent="0.25">
      <c r="A131" s="13" t="s">
        <v>169</v>
      </c>
      <c r="B131" s="63"/>
      <c r="C131" s="57"/>
      <c r="D131" s="58"/>
      <c r="E131" s="57"/>
      <c r="F131" s="57"/>
      <c r="G131" s="59"/>
      <c r="H131" s="42"/>
      <c r="I131" s="29"/>
      <c r="J131" s="29"/>
      <c r="K131" s="29"/>
      <c r="L131" s="29"/>
      <c r="M131" s="29"/>
    </row>
    <row r="132" spans="1:13" ht="15.75" thickBot="1" x14ac:dyDescent="0.3">
      <c r="A132" s="13" t="s">
        <v>168</v>
      </c>
      <c r="B132" s="68" t="s">
        <v>116</v>
      </c>
      <c r="C132" s="69">
        <f t="shared" ref="C132:M132" si="34">SUM(C124:C131)</f>
        <v>11202084.699999999</v>
      </c>
      <c r="D132" s="70">
        <f t="shared" si="34"/>
        <v>11221937.189999999</v>
      </c>
      <c r="E132" s="69">
        <f t="shared" si="34"/>
        <v>11366650.41</v>
      </c>
      <c r="F132" s="69">
        <f t="shared" si="34"/>
        <v>11556652.039999999</v>
      </c>
      <c r="G132" s="71">
        <f t="shared" si="34"/>
        <v>11748805</v>
      </c>
      <c r="H132" s="43">
        <f t="shared" si="34"/>
        <v>11958656.59</v>
      </c>
      <c r="I132" s="31">
        <f t="shared" si="34"/>
        <v>12215711.42</v>
      </c>
      <c r="J132" s="31">
        <f t="shared" si="34"/>
        <v>12392777.17</v>
      </c>
      <c r="K132" s="31">
        <f t="shared" si="34"/>
        <v>12620288.560000001</v>
      </c>
      <c r="L132" s="31">
        <f t="shared" si="34"/>
        <v>12850964.09</v>
      </c>
      <c r="M132" s="31">
        <f t="shared" si="34"/>
        <v>13140245.140000001</v>
      </c>
    </row>
    <row r="133" spans="1:13" ht="15.75" thickTop="1" x14ac:dyDescent="0.25">
      <c r="A133" s="13" t="s">
        <v>167</v>
      </c>
      <c r="B133" s="94" t="s">
        <v>106</v>
      </c>
      <c r="C133" s="95">
        <f t="shared" ref="C133:M133" si="35">C123-C132</f>
        <v>-970147.87999999896</v>
      </c>
      <c r="D133" s="95">
        <f t="shared" si="35"/>
        <v>-619959.27999999747</v>
      </c>
      <c r="E133" s="95">
        <f t="shared" si="35"/>
        <v>-432591.45999999903</v>
      </c>
      <c r="F133" s="95">
        <f t="shared" si="35"/>
        <v>-279732.02999999747</v>
      </c>
      <c r="G133" s="96">
        <f t="shared" si="35"/>
        <v>-117893.74000000209</v>
      </c>
      <c r="H133" s="50">
        <f t="shared" si="35"/>
        <v>37737.759999999776</v>
      </c>
      <c r="I133" s="51">
        <f t="shared" si="35"/>
        <v>158031.18999999948</v>
      </c>
      <c r="J133" s="51">
        <f t="shared" si="35"/>
        <v>370564.38000000082</v>
      </c>
      <c r="K133" s="51">
        <f t="shared" si="35"/>
        <v>545300.61000000127</v>
      </c>
      <c r="L133" s="51">
        <f t="shared" si="35"/>
        <v>729932.39000000246</v>
      </c>
      <c r="M133" s="51">
        <f t="shared" si="35"/>
        <v>869442.66999999993</v>
      </c>
    </row>
    <row r="134" spans="1:13" x14ac:dyDescent="0.25">
      <c r="A134" s="13" t="s">
        <v>207</v>
      </c>
      <c r="B134" s="90" t="s">
        <v>74</v>
      </c>
      <c r="C134" s="91"/>
      <c r="D134" s="92"/>
      <c r="E134" s="91"/>
      <c r="F134" s="91"/>
      <c r="G134" s="93"/>
      <c r="H134" s="42"/>
      <c r="I134" s="29"/>
      <c r="J134" s="29"/>
      <c r="K134" s="29"/>
      <c r="L134" s="29"/>
      <c r="M134" s="29"/>
    </row>
    <row r="135" spans="1:13" x14ac:dyDescent="0.25">
      <c r="A135" s="13" t="s">
        <v>353</v>
      </c>
      <c r="B135" s="85" t="s">
        <v>156</v>
      </c>
      <c r="C135" s="81">
        <v>1029553</v>
      </c>
      <c r="D135" s="82">
        <v>614000</v>
      </c>
      <c r="E135" s="81">
        <v>617840</v>
      </c>
      <c r="F135" s="81">
        <v>621812</v>
      </c>
      <c r="G135" s="86">
        <v>625928</v>
      </c>
      <c r="H135" s="46">
        <v>630188</v>
      </c>
      <c r="I135" s="47">
        <v>634592</v>
      </c>
      <c r="J135" s="47">
        <v>639152</v>
      </c>
      <c r="K135" s="47">
        <v>640628</v>
      </c>
      <c r="L135" s="47">
        <v>645404</v>
      </c>
      <c r="M135" s="47">
        <v>650336</v>
      </c>
    </row>
    <row r="136" spans="1:13" hidden="1" x14ac:dyDescent="0.25">
      <c r="A136" s="13" t="s">
        <v>165</v>
      </c>
      <c r="B136" s="63"/>
      <c r="C136" s="57"/>
      <c r="D136" s="58"/>
      <c r="E136" s="57"/>
      <c r="F136" s="57"/>
      <c r="G136" s="59"/>
      <c r="H136" s="42"/>
      <c r="I136" s="29"/>
      <c r="J136" s="29"/>
      <c r="K136" s="29"/>
      <c r="L136" s="29"/>
      <c r="M136" s="29"/>
    </row>
    <row r="137" spans="1:13" ht="15.75" thickBot="1" x14ac:dyDescent="0.3">
      <c r="A137" s="13" t="s">
        <v>165</v>
      </c>
      <c r="B137" s="72" t="s">
        <v>107</v>
      </c>
      <c r="C137" s="73">
        <f t="shared" ref="C137:M137" si="36">SUM(C133:C136)</f>
        <v>59405.120000001043</v>
      </c>
      <c r="D137" s="73">
        <f t="shared" si="36"/>
        <v>-5959.2799999974668</v>
      </c>
      <c r="E137" s="73">
        <f t="shared" si="36"/>
        <v>185248.54000000097</v>
      </c>
      <c r="F137" s="73">
        <f t="shared" si="36"/>
        <v>342079.97000000253</v>
      </c>
      <c r="G137" s="74">
        <f t="shared" si="36"/>
        <v>508034.25999999791</v>
      </c>
      <c r="H137" s="50">
        <f t="shared" si="36"/>
        <v>667925.75999999978</v>
      </c>
      <c r="I137" s="51">
        <f t="shared" si="36"/>
        <v>792623.18999999948</v>
      </c>
      <c r="J137" s="51">
        <f t="shared" si="36"/>
        <v>1009716.3800000008</v>
      </c>
      <c r="K137" s="51">
        <f t="shared" si="36"/>
        <v>1185928.6100000013</v>
      </c>
      <c r="L137" s="51">
        <f t="shared" si="36"/>
        <v>1375336.3900000025</v>
      </c>
      <c r="M137" s="51">
        <f t="shared" si="36"/>
        <v>1519778.67</v>
      </c>
    </row>
    <row r="138" spans="1:13" ht="16.5" thickTop="1" thickBot="1" x14ac:dyDescent="0.3">
      <c r="A138" s="13" t="s">
        <v>168</v>
      </c>
      <c r="B138" s="38"/>
      <c r="C138" s="39"/>
      <c r="D138" s="39"/>
      <c r="E138" s="39"/>
      <c r="F138" s="39"/>
      <c r="G138" s="39"/>
      <c r="H138" s="35"/>
      <c r="I138" s="35"/>
      <c r="J138" s="35"/>
      <c r="K138" s="35"/>
      <c r="L138" s="35"/>
      <c r="M138" s="35"/>
    </row>
    <row r="139" spans="1:13" ht="26.25" thickTop="1" x14ac:dyDescent="0.25">
      <c r="A139" s="13" t="s">
        <v>167</v>
      </c>
      <c r="B139" s="87" t="s">
        <v>263</v>
      </c>
      <c r="C139" s="88" t="str">
        <f>LEFT(xlvar.NXTBUD.DESCRLONG,7)&amp;" Original"</f>
        <v>2021/22 Original</v>
      </c>
      <c r="D139" s="88" t="str">
        <f>LEFT(xlvar.NXTBUD.DESCRLONG,7)</f>
        <v>2021/22</v>
      </c>
      <c r="E139" s="88" t="str">
        <f t="shared" ref="E139:M139" si="37">LEFT(D139,4)+1&amp;"/"&amp;RIGHT(D139,2)+1</f>
        <v>2022/23</v>
      </c>
      <c r="F139" s="88" t="str">
        <f t="shared" si="37"/>
        <v>2023/24</v>
      </c>
      <c r="G139" s="89" t="str">
        <f t="shared" si="37"/>
        <v>2024/25</v>
      </c>
      <c r="H139" s="48" t="str">
        <f t="shared" si="37"/>
        <v>2025/26</v>
      </c>
      <c r="I139" s="49" t="str">
        <f t="shared" si="37"/>
        <v>2026/27</v>
      </c>
      <c r="J139" s="49" t="str">
        <f t="shared" si="37"/>
        <v>2027/28</v>
      </c>
      <c r="K139" s="49" t="str">
        <f t="shared" si="37"/>
        <v>2028/29</v>
      </c>
      <c r="L139" s="49" t="str">
        <f t="shared" si="37"/>
        <v>2029/30</v>
      </c>
      <c r="M139" s="49" t="str">
        <f t="shared" si="37"/>
        <v>2030/31</v>
      </c>
    </row>
    <row r="140" spans="1:13" x14ac:dyDescent="0.25">
      <c r="A140" s="13" t="s">
        <v>207</v>
      </c>
      <c r="B140" s="90" t="s">
        <v>137</v>
      </c>
      <c r="C140" s="91"/>
      <c r="D140" s="92"/>
      <c r="E140" s="91"/>
      <c r="F140" s="91"/>
      <c r="G140" s="93"/>
      <c r="H140" s="42"/>
      <c r="I140" s="29"/>
      <c r="J140" s="29"/>
      <c r="K140" s="29"/>
      <c r="L140" s="29"/>
      <c r="M140" s="29"/>
    </row>
    <row r="141" spans="1:13" x14ac:dyDescent="0.25">
      <c r="A141" s="13" t="s">
        <v>354</v>
      </c>
      <c r="B141" s="85" t="s">
        <v>153</v>
      </c>
      <c r="C141" s="81">
        <v>3332513</v>
      </c>
      <c r="D141" s="82">
        <v>3432513</v>
      </c>
      <c r="E141" s="81">
        <v>3432513</v>
      </c>
      <c r="F141" s="81">
        <v>3432513</v>
      </c>
      <c r="G141" s="86">
        <v>3432513</v>
      </c>
      <c r="H141" s="46">
        <v>3432513</v>
      </c>
      <c r="I141" s="47">
        <v>3432513</v>
      </c>
      <c r="J141" s="47">
        <v>3432513</v>
      </c>
      <c r="K141" s="47">
        <v>3432513</v>
      </c>
      <c r="L141" s="47">
        <v>3432513</v>
      </c>
      <c r="M141" s="47">
        <v>3432513</v>
      </c>
    </row>
    <row r="142" spans="1:13" hidden="1" x14ac:dyDescent="0.25">
      <c r="A142" s="13" t="s">
        <v>168</v>
      </c>
      <c r="B142" s="63"/>
      <c r="C142" s="57"/>
      <c r="D142" s="58"/>
      <c r="E142" s="57"/>
      <c r="F142" s="57"/>
      <c r="G142" s="59"/>
      <c r="H142" s="42"/>
      <c r="I142" s="29"/>
      <c r="J142" s="29"/>
      <c r="K142" s="29"/>
      <c r="L142" s="29"/>
      <c r="M142" s="29"/>
    </row>
    <row r="143" spans="1:13" x14ac:dyDescent="0.25">
      <c r="A143" s="13" t="s">
        <v>170</v>
      </c>
      <c r="B143" s="64" t="str">
        <f t="shared" ref="B143" si="38">"Total "&amp;B140</f>
        <v>Total Non Cash</v>
      </c>
      <c r="C143" s="65">
        <f t="shared" ref="C143:M143" si="39">SUM(C140:C142)</f>
        <v>3332513</v>
      </c>
      <c r="D143" s="66">
        <f t="shared" si="39"/>
        <v>3432513</v>
      </c>
      <c r="E143" s="65">
        <f t="shared" si="39"/>
        <v>3432513</v>
      </c>
      <c r="F143" s="65">
        <f t="shared" si="39"/>
        <v>3432513</v>
      </c>
      <c r="G143" s="67">
        <f t="shared" si="39"/>
        <v>3432513</v>
      </c>
      <c r="H143" s="43">
        <f t="shared" si="39"/>
        <v>3432513</v>
      </c>
      <c r="I143" s="31">
        <f t="shared" si="39"/>
        <v>3432513</v>
      </c>
      <c r="J143" s="31">
        <f t="shared" si="39"/>
        <v>3432513</v>
      </c>
      <c r="K143" s="31">
        <f t="shared" si="39"/>
        <v>3432513</v>
      </c>
      <c r="L143" s="31">
        <f t="shared" si="39"/>
        <v>3432513</v>
      </c>
      <c r="M143" s="31">
        <f t="shared" si="39"/>
        <v>3432513</v>
      </c>
    </row>
    <row r="144" spans="1:13" x14ac:dyDescent="0.25">
      <c r="A144" s="13" t="s">
        <v>171</v>
      </c>
      <c r="B144" s="75" t="s">
        <v>75</v>
      </c>
      <c r="C144" s="61"/>
      <c r="D144" s="76"/>
      <c r="E144" s="61"/>
      <c r="F144" s="61"/>
      <c r="G144" s="62"/>
      <c r="H144" s="41"/>
      <c r="I144" s="30"/>
      <c r="J144" s="30"/>
      <c r="K144" s="30"/>
      <c r="L144" s="30"/>
      <c r="M144" s="30"/>
    </row>
    <row r="145" spans="1:13" x14ac:dyDescent="0.25">
      <c r="A145" s="13" t="s">
        <v>355</v>
      </c>
      <c r="B145" s="85" t="s">
        <v>140</v>
      </c>
      <c r="C145" s="81">
        <v>-7414904</v>
      </c>
      <c r="D145" s="82">
        <v>-6702986</v>
      </c>
      <c r="E145" s="81">
        <v>-13521826</v>
      </c>
      <c r="F145" s="81">
        <v>-4075798</v>
      </c>
      <c r="G145" s="86">
        <v>-2679914</v>
      </c>
      <c r="H145" s="46">
        <v>-5034174</v>
      </c>
      <c r="I145" s="47">
        <v>-4103578</v>
      </c>
      <c r="J145" s="47">
        <v>-6393138</v>
      </c>
      <c r="K145" s="47">
        <v>-3344614</v>
      </c>
      <c r="L145" s="47">
        <v>-4399390</v>
      </c>
      <c r="M145" s="47">
        <v>-3214322</v>
      </c>
    </row>
    <row r="146" spans="1:13" x14ac:dyDescent="0.25">
      <c r="A146" s="13" t="s">
        <v>165</v>
      </c>
      <c r="B146" s="63" t="s">
        <v>142</v>
      </c>
      <c r="C146" s="57">
        <v>0</v>
      </c>
      <c r="D146" s="58">
        <v>0</v>
      </c>
      <c r="E146" s="57">
        <v>0</v>
      </c>
      <c r="F146" s="57">
        <v>0</v>
      </c>
      <c r="G146" s="59">
        <v>0</v>
      </c>
      <c r="H146" s="42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</row>
    <row r="147" spans="1:13" hidden="1" x14ac:dyDescent="0.25">
      <c r="A147" s="13" t="s">
        <v>165</v>
      </c>
      <c r="B147" s="63"/>
      <c r="C147" s="57"/>
      <c r="D147" s="58"/>
      <c r="E147" s="57"/>
      <c r="F147" s="57"/>
      <c r="G147" s="59"/>
      <c r="H147" s="42"/>
      <c r="I147" s="29"/>
      <c r="J147" s="29"/>
      <c r="K147" s="29"/>
      <c r="L147" s="29"/>
      <c r="M147" s="29"/>
    </row>
    <row r="148" spans="1:13" x14ac:dyDescent="0.25">
      <c r="A148" s="13" t="s">
        <v>170</v>
      </c>
      <c r="B148" s="64" t="str">
        <f>"Total "&amp;B144</f>
        <v>Total Investing Fund Flows</v>
      </c>
      <c r="C148" s="65">
        <f t="shared" ref="C148:M148" si="40">SUM(C145:C147)</f>
        <v>-7414904</v>
      </c>
      <c r="D148" s="66">
        <f t="shared" si="40"/>
        <v>-6702986</v>
      </c>
      <c r="E148" s="65">
        <f t="shared" si="40"/>
        <v>-13521826</v>
      </c>
      <c r="F148" s="65">
        <f t="shared" si="40"/>
        <v>-4075798</v>
      </c>
      <c r="G148" s="67">
        <f t="shared" si="40"/>
        <v>-2679914</v>
      </c>
      <c r="H148" s="43">
        <f t="shared" si="40"/>
        <v>-5034174</v>
      </c>
      <c r="I148" s="31">
        <f t="shared" si="40"/>
        <v>-4103578</v>
      </c>
      <c r="J148" s="31">
        <f t="shared" si="40"/>
        <v>-6393138</v>
      </c>
      <c r="K148" s="31">
        <f t="shared" si="40"/>
        <v>-3344614</v>
      </c>
      <c r="L148" s="31">
        <f t="shared" si="40"/>
        <v>-4399390</v>
      </c>
      <c r="M148" s="31">
        <f t="shared" si="40"/>
        <v>-3214322</v>
      </c>
    </row>
    <row r="149" spans="1:13" x14ac:dyDescent="0.25">
      <c r="A149" s="13" t="s">
        <v>167</v>
      </c>
      <c r="B149" s="75" t="s">
        <v>77</v>
      </c>
      <c r="C149" s="61"/>
      <c r="D149" s="76"/>
      <c r="E149" s="61"/>
      <c r="F149" s="61"/>
      <c r="G149" s="62"/>
      <c r="H149" s="41"/>
      <c r="I149" s="30"/>
      <c r="J149" s="30"/>
      <c r="K149" s="30"/>
      <c r="L149" s="30"/>
      <c r="M149" s="30"/>
    </row>
    <row r="150" spans="1:13" x14ac:dyDescent="0.25">
      <c r="A150" s="13" t="s">
        <v>356</v>
      </c>
      <c r="B150" s="85" t="s">
        <v>157</v>
      </c>
      <c r="C150" s="81">
        <v>-514207</v>
      </c>
      <c r="D150" s="82">
        <v>-549951</v>
      </c>
      <c r="E150" s="81">
        <v>-588236</v>
      </c>
      <c r="F150" s="81">
        <v>-628575</v>
      </c>
      <c r="G150" s="86">
        <v>-630850</v>
      </c>
      <c r="H150" s="46">
        <v>-536192</v>
      </c>
      <c r="I150" s="47">
        <v>-578049</v>
      </c>
      <c r="J150" s="47">
        <v>-618285</v>
      </c>
      <c r="K150" s="47">
        <v>-664965</v>
      </c>
      <c r="L150" s="47">
        <v>-714292</v>
      </c>
      <c r="M150" s="47">
        <v>-714292</v>
      </c>
    </row>
    <row r="151" spans="1:13" hidden="1" x14ac:dyDescent="0.25">
      <c r="A151" s="13" t="s">
        <v>169</v>
      </c>
      <c r="B151" s="63"/>
      <c r="C151" s="57"/>
      <c r="D151" s="58"/>
      <c r="E151" s="57"/>
      <c r="F151" s="57"/>
      <c r="G151" s="59"/>
      <c r="H151" s="42"/>
      <c r="I151" s="29"/>
      <c r="J151" s="29"/>
      <c r="K151" s="29"/>
      <c r="L151" s="29"/>
      <c r="M151" s="29"/>
    </row>
    <row r="152" spans="1:13" ht="15.75" thickBot="1" x14ac:dyDescent="0.3">
      <c r="A152" s="13" t="s">
        <v>165</v>
      </c>
      <c r="B152" s="68" t="str">
        <f>"Total "&amp;B149</f>
        <v>Total Financing Fund Flows</v>
      </c>
      <c r="C152" s="69">
        <f t="shared" ref="C152:M152" si="41">SUM(C150:C151)</f>
        <v>-514207</v>
      </c>
      <c r="D152" s="70">
        <f t="shared" si="41"/>
        <v>-549951</v>
      </c>
      <c r="E152" s="69">
        <f t="shared" si="41"/>
        <v>-588236</v>
      </c>
      <c r="F152" s="69">
        <f t="shared" si="41"/>
        <v>-628575</v>
      </c>
      <c r="G152" s="71">
        <f t="shared" si="41"/>
        <v>-630850</v>
      </c>
      <c r="H152" s="43">
        <f t="shared" si="41"/>
        <v>-536192</v>
      </c>
      <c r="I152" s="31">
        <f t="shared" si="41"/>
        <v>-578049</v>
      </c>
      <c r="J152" s="31">
        <f t="shared" si="41"/>
        <v>-618285</v>
      </c>
      <c r="K152" s="31">
        <f t="shared" si="41"/>
        <v>-664965</v>
      </c>
      <c r="L152" s="31">
        <f t="shared" si="41"/>
        <v>-714292</v>
      </c>
      <c r="M152" s="31">
        <f t="shared" si="41"/>
        <v>-714292</v>
      </c>
    </row>
    <row r="153" spans="1:13" ht="15.75" thickTop="1" x14ac:dyDescent="0.25">
      <c r="A153" s="13" t="s">
        <v>170</v>
      </c>
      <c r="B153" s="94" t="s">
        <v>108</v>
      </c>
      <c r="C153" s="95">
        <f t="shared" ref="C153:M153" si="42">C137+C143+C148+C152</f>
        <v>-4537192.879999999</v>
      </c>
      <c r="D153" s="95">
        <f t="shared" si="42"/>
        <v>-3826383.2799999975</v>
      </c>
      <c r="E153" s="95">
        <f t="shared" si="42"/>
        <v>-10492300.459999999</v>
      </c>
      <c r="F153" s="95">
        <f t="shared" si="42"/>
        <v>-929780.02999999747</v>
      </c>
      <c r="G153" s="96">
        <f t="shared" si="42"/>
        <v>629783.25999999791</v>
      </c>
      <c r="H153" s="50">
        <f t="shared" si="42"/>
        <v>-1469927.2400000002</v>
      </c>
      <c r="I153" s="51">
        <f t="shared" si="42"/>
        <v>-456490.81000000052</v>
      </c>
      <c r="J153" s="51">
        <f t="shared" si="42"/>
        <v>-2569193.6199999992</v>
      </c>
      <c r="K153" s="51">
        <f t="shared" si="42"/>
        <v>608862.61000000127</v>
      </c>
      <c r="L153" s="51">
        <f t="shared" si="42"/>
        <v>-305832.60999999754</v>
      </c>
      <c r="M153" s="51">
        <f t="shared" si="42"/>
        <v>1023677.6699999999</v>
      </c>
    </row>
    <row r="154" spans="1:13" x14ac:dyDescent="0.25">
      <c r="A154" s="13" t="s">
        <v>167</v>
      </c>
      <c r="B154" s="97" t="s">
        <v>78</v>
      </c>
      <c r="C154" s="98"/>
      <c r="D154" s="99"/>
      <c r="E154" s="98"/>
      <c r="F154" s="98"/>
      <c r="G154" s="100"/>
      <c r="H154" s="41"/>
      <c r="I154" s="30"/>
      <c r="J154" s="30"/>
      <c r="K154" s="30"/>
      <c r="L154" s="30"/>
      <c r="M154" s="30"/>
    </row>
    <row r="155" spans="1:13" x14ac:dyDescent="0.25">
      <c r="A155" s="13" t="s">
        <v>357</v>
      </c>
      <c r="B155" s="85" t="s">
        <v>160</v>
      </c>
      <c r="C155" s="81">
        <v>-500000.04</v>
      </c>
      <c r="D155" s="82">
        <v>-500000.04</v>
      </c>
      <c r="E155" s="81">
        <v>-500000</v>
      </c>
      <c r="F155" s="81">
        <v>-500000</v>
      </c>
      <c r="G155" s="86">
        <v>-500000</v>
      </c>
      <c r="H155" s="46">
        <v>-500000</v>
      </c>
      <c r="I155" s="47">
        <v>-500000</v>
      </c>
      <c r="J155" s="47">
        <v>-500000</v>
      </c>
      <c r="K155" s="47">
        <v>-500000</v>
      </c>
      <c r="L155" s="47">
        <v>-500000</v>
      </c>
      <c r="M155" s="47">
        <v>-500000</v>
      </c>
    </row>
    <row r="156" spans="1:13" x14ac:dyDescent="0.25">
      <c r="A156" s="13" t="s">
        <v>358</v>
      </c>
      <c r="B156" s="85" t="s">
        <v>163</v>
      </c>
      <c r="C156" s="81">
        <v>2532272.04</v>
      </c>
      <c r="D156" s="82">
        <v>2174235</v>
      </c>
      <c r="E156" s="81">
        <v>424235</v>
      </c>
      <c r="F156" s="81">
        <v>174235</v>
      </c>
      <c r="G156" s="86">
        <v>674235</v>
      </c>
      <c r="H156" s="46">
        <v>174235</v>
      </c>
      <c r="I156" s="47">
        <v>174235</v>
      </c>
      <c r="J156" s="47">
        <v>174235</v>
      </c>
      <c r="K156" s="47">
        <v>174235</v>
      </c>
      <c r="L156" s="47">
        <v>174235</v>
      </c>
      <c r="M156" s="47">
        <v>174235</v>
      </c>
    </row>
    <row r="157" spans="1:13" x14ac:dyDescent="0.25">
      <c r="A157" s="13" t="s">
        <v>359</v>
      </c>
      <c r="B157" s="85" t="s">
        <v>164</v>
      </c>
      <c r="C157" s="81">
        <v>1714212.12</v>
      </c>
      <c r="D157" s="82">
        <v>999999.96</v>
      </c>
      <c r="E157" s="81">
        <v>423948</v>
      </c>
      <c r="F157" s="81">
        <v>0</v>
      </c>
      <c r="G157" s="86">
        <v>0</v>
      </c>
      <c r="H157" s="46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</row>
    <row r="158" spans="1:13" hidden="1" x14ac:dyDescent="0.25">
      <c r="A158" s="13" t="s">
        <v>169</v>
      </c>
      <c r="B158" s="63"/>
      <c r="C158" s="57"/>
      <c r="D158" s="58"/>
      <c r="E158" s="57"/>
      <c r="F158" s="57"/>
      <c r="G158" s="59"/>
      <c r="H158" s="42"/>
      <c r="I158" s="29"/>
      <c r="J158" s="29"/>
      <c r="K158" s="29"/>
      <c r="L158" s="29"/>
      <c r="M158" s="29"/>
    </row>
    <row r="159" spans="1:13" ht="15.75" thickBot="1" x14ac:dyDescent="0.3">
      <c r="A159" s="13" t="s">
        <v>165</v>
      </c>
      <c r="B159" s="68" t="str">
        <f>"Total "&amp;B154</f>
        <v>Total Reserve Movements</v>
      </c>
      <c r="C159" s="69">
        <f t="shared" ref="C159:M159" si="43">SUM(C155:C158)</f>
        <v>3746484.12</v>
      </c>
      <c r="D159" s="70">
        <f t="shared" si="43"/>
        <v>2674234.92</v>
      </c>
      <c r="E159" s="69">
        <f t="shared" si="43"/>
        <v>348183</v>
      </c>
      <c r="F159" s="69">
        <f t="shared" si="43"/>
        <v>-325765</v>
      </c>
      <c r="G159" s="71">
        <f t="shared" si="43"/>
        <v>174235</v>
      </c>
      <c r="H159" s="43">
        <f t="shared" si="43"/>
        <v>-325765</v>
      </c>
      <c r="I159" s="31">
        <f t="shared" si="43"/>
        <v>-325765</v>
      </c>
      <c r="J159" s="31">
        <f t="shared" si="43"/>
        <v>-325765</v>
      </c>
      <c r="K159" s="31">
        <f t="shared" si="43"/>
        <v>-325765</v>
      </c>
      <c r="L159" s="31">
        <f t="shared" si="43"/>
        <v>-325765</v>
      </c>
      <c r="M159" s="31">
        <f t="shared" si="43"/>
        <v>-325765</v>
      </c>
    </row>
    <row r="160" spans="1:13" ht="16.5" thickTop="1" thickBot="1" x14ac:dyDescent="0.3">
      <c r="A160" s="13" t="s">
        <v>165</v>
      </c>
      <c r="B160" s="72" t="s">
        <v>109</v>
      </c>
      <c r="C160" s="73">
        <f t="shared" ref="C160:M160" si="44">C153+C159</f>
        <v>-790708.75999999885</v>
      </c>
      <c r="D160" s="73">
        <f t="shared" si="44"/>
        <v>-1152148.3599999975</v>
      </c>
      <c r="E160" s="73">
        <f t="shared" si="44"/>
        <v>-10144117.459999999</v>
      </c>
      <c r="F160" s="73">
        <f t="shared" si="44"/>
        <v>-1255545.0299999975</v>
      </c>
      <c r="G160" s="74">
        <f t="shared" si="44"/>
        <v>804018.25999999791</v>
      </c>
      <c r="H160" s="50">
        <f t="shared" si="44"/>
        <v>-1795692.2400000002</v>
      </c>
      <c r="I160" s="51">
        <f t="shared" si="44"/>
        <v>-782255.81000000052</v>
      </c>
      <c r="J160" s="51">
        <f t="shared" si="44"/>
        <v>-2894958.6199999992</v>
      </c>
      <c r="K160" s="51">
        <f t="shared" si="44"/>
        <v>283097.61000000127</v>
      </c>
      <c r="L160" s="51">
        <f t="shared" si="44"/>
        <v>-631597.60999999754</v>
      </c>
      <c r="M160" s="51">
        <f t="shared" si="44"/>
        <v>697912.66999999993</v>
      </c>
    </row>
    <row r="161" spans="1:13" ht="15.75" thickTop="1" x14ac:dyDescent="0.25">
      <c r="A161" s="13" t="s">
        <v>172</v>
      </c>
      <c r="B161" s="38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</row>
    <row r="162" spans="1:13" x14ac:dyDescent="0.25">
      <c r="A162" s="13" t="s">
        <v>257</v>
      </c>
      <c r="B162" s="77" t="s">
        <v>250</v>
      </c>
      <c r="C162" s="78"/>
      <c r="D162" s="78">
        <f t="shared" ref="D162" si="45">+C162+D160</f>
        <v>-1152148.3599999975</v>
      </c>
      <c r="E162" s="78">
        <f t="shared" ref="E162" si="46">+D162+E160</f>
        <v>-11296265.819999997</v>
      </c>
      <c r="F162" s="78">
        <f t="shared" ref="F162" si="47">+E162+F160</f>
        <v>-12551810.849999994</v>
      </c>
      <c r="G162" s="78">
        <f t="shared" ref="G162" si="48">+F162+G160</f>
        <v>-11747792.589999996</v>
      </c>
      <c r="H162" s="52"/>
      <c r="I162" s="52"/>
      <c r="J162" s="52"/>
      <c r="K162" s="52"/>
      <c r="L162" s="52"/>
      <c r="M162" s="52"/>
    </row>
    <row r="163" spans="1:13" x14ac:dyDescent="0.25">
      <c r="A163" s="13" t="s">
        <v>165</v>
      </c>
    </row>
    <row r="164" spans="1:13" hidden="1" x14ac:dyDescent="0.25">
      <c r="A164" s="13" t="s">
        <v>207</v>
      </c>
      <c r="B164" s="1" t="str">
        <f>IF(xlvar.SELECT="Entity",B166,IF(xlvar.SELECT="Directorate",C166,IF(xlvar.SELECT="Business Unit",D166,IF(xlvar.SELECT="Key Outcome Area",H166,IF(xlvar.SELECT="IPR Outcomes",I166,IF(xlvar.SELECT="IPR Strategies",J166,IF(xlvar.SELECT="IPR Activities",K166,IF(xlvar.SELECT="Project",L166,F166))))))))</f>
        <v>40 - Sewer Fund</v>
      </c>
    </row>
    <row r="165" spans="1:13" ht="15.75" thickBot="1" x14ac:dyDescent="0.3">
      <c r="A165" s="13" t="s">
        <v>165</v>
      </c>
      <c r="B165" s="1"/>
    </row>
    <row r="166" spans="1:13" ht="15.75" hidden="1" thickBot="1" x14ac:dyDescent="0.3">
      <c r="A166" s="13" t="s">
        <v>166</v>
      </c>
      <c r="B166" s="34" t="s">
        <v>201</v>
      </c>
      <c r="C166" s="34" t="s">
        <v>192</v>
      </c>
      <c r="D166" s="34" t="s">
        <v>202</v>
      </c>
      <c r="E166" s="34" t="s">
        <v>44</v>
      </c>
      <c r="F166" s="34" t="s">
        <v>203</v>
      </c>
      <c r="G166" s="34"/>
      <c r="H166" s="34" t="s">
        <v>204</v>
      </c>
      <c r="I166" s="34" t="s">
        <v>193</v>
      </c>
      <c r="J166" s="34" t="s">
        <v>194</v>
      </c>
      <c r="K166" s="34" t="s">
        <v>195</v>
      </c>
      <c r="L166" s="34" t="s">
        <v>405</v>
      </c>
    </row>
    <row r="167" spans="1:13" ht="28.5" customHeight="1" thickTop="1" x14ac:dyDescent="0.25">
      <c r="A167" s="13" t="s">
        <v>167</v>
      </c>
      <c r="B167" s="87" t="s">
        <v>264</v>
      </c>
      <c r="C167" s="88" t="str">
        <f>xlvar.PYORIG.DESCRLONG</f>
        <v>2020/21 Quarter 2 PJ Budget</v>
      </c>
      <c r="D167" s="88" t="str">
        <f>LEFT(xlvar.NXTBUD.DESCRLONG,7)</f>
        <v>2021/22</v>
      </c>
      <c r="E167" s="88" t="str">
        <f t="shared" ref="E167:M167" si="49">LEFT(D167,4)+1&amp;"/"&amp;RIGHT(D167,2)+1</f>
        <v>2022/23</v>
      </c>
      <c r="F167" s="88" t="str">
        <f t="shared" si="49"/>
        <v>2023/24</v>
      </c>
      <c r="G167" s="89" t="str">
        <f t="shared" si="49"/>
        <v>2024/25</v>
      </c>
      <c r="H167" s="48" t="str">
        <f t="shared" si="49"/>
        <v>2025/26</v>
      </c>
      <c r="I167" s="49" t="str">
        <f t="shared" si="49"/>
        <v>2026/27</v>
      </c>
      <c r="J167" s="49" t="str">
        <f t="shared" si="49"/>
        <v>2027/28</v>
      </c>
      <c r="K167" s="49" t="str">
        <f t="shared" si="49"/>
        <v>2028/29</v>
      </c>
      <c r="L167" s="49" t="str">
        <f t="shared" si="49"/>
        <v>2029/30</v>
      </c>
      <c r="M167" s="49" t="str">
        <f t="shared" si="49"/>
        <v>2030/31</v>
      </c>
    </row>
    <row r="168" spans="1:13" x14ac:dyDescent="0.25">
      <c r="A168" s="13" t="s">
        <v>207</v>
      </c>
      <c r="B168" s="90" t="s">
        <v>134</v>
      </c>
      <c r="C168" s="91"/>
      <c r="D168" s="92"/>
      <c r="E168" s="91"/>
      <c r="F168" s="91"/>
      <c r="G168" s="93"/>
      <c r="H168" s="40"/>
      <c r="I168" s="28"/>
      <c r="J168" s="28"/>
      <c r="K168" s="28"/>
      <c r="L168" s="28"/>
      <c r="M168" s="28"/>
    </row>
    <row r="169" spans="1:13" x14ac:dyDescent="0.25">
      <c r="A169" s="13" t="s">
        <v>361</v>
      </c>
      <c r="B169" s="80" t="s">
        <v>144</v>
      </c>
      <c r="C169" s="81">
        <v>9088752.5299999993</v>
      </c>
      <c r="D169" s="82">
        <v>9391044.4900000002</v>
      </c>
      <c r="E169" s="83">
        <v>9694978.4399999995</v>
      </c>
      <c r="F169" s="83">
        <v>10008739.24</v>
      </c>
      <c r="G169" s="84">
        <v>10332644.220000001</v>
      </c>
      <c r="H169" s="44">
        <v>10667020.949999999</v>
      </c>
      <c r="I169" s="45">
        <v>11012207.550000001</v>
      </c>
      <c r="J169" s="45">
        <v>11368553.060000001</v>
      </c>
      <c r="K169" s="45">
        <v>11736417.75</v>
      </c>
      <c r="L169" s="45">
        <v>12116173.51</v>
      </c>
      <c r="M169" s="45">
        <v>12508204.220000001</v>
      </c>
    </row>
    <row r="170" spans="1:13" x14ac:dyDescent="0.25">
      <c r="A170" s="13" t="s">
        <v>362</v>
      </c>
      <c r="B170" s="80" t="s">
        <v>145</v>
      </c>
      <c r="C170" s="81">
        <v>1907407.95</v>
      </c>
      <c r="D170" s="82">
        <v>1969486.2</v>
      </c>
      <c r="E170" s="83">
        <v>2033525.7</v>
      </c>
      <c r="F170" s="83">
        <v>2099647.7400000002</v>
      </c>
      <c r="G170" s="84">
        <v>2167920.04</v>
      </c>
      <c r="H170" s="44">
        <v>2238412.54</v>
      </c>
      <c r="I170" s="45">
        <v>2311197.4300000002</v>
      </c>
      <c r="J170" s="45">
        <v>2386349.31</v>
      </c>
      <c r="K170" s="45">
        <v>2463945.15</v>
      </c>
      <c r="L170" s="45">
        <v>2544064.42</v>
      </c>
      <c r="M170" s="45">
        <v>2626789.2200000002</v>
      </c>
    </row>
    <row r="171" spans="1:13" x14ac:dyDescent="0.25">
      <c r="A171" s="13" t="s">
        <v>363</v>
      </c>
      <c r="B171" s="80" t="s">
        <v>146</v>
      </c>
      <c r="C171" s="81">
        <v>418405</v>
      </c>
      <c r="D171" s="82">
        <v>387217</v>
      </c>
      <c r="E171" s="83">
        <v>386006</v>
      </c>
      <c r="F171" s="83">
        <v>384770</v>
      </c>
      <c r="G171" s="84">
        <v>383509</v>
      </c>
      <c r="H171" s="44">
        <v>382223</v>
      </c>
      <c r="I171" s="45">
        <v>380911</v>
      </c>
      <c r="J171" s="45">
        <v>379753</v>
      </c>
      <c r="K171" s="45">
        <v>378207</v>
      </c>
      <c r="L171" s="45">
        <v>376815</v>
      </c>
      <c r="M171" s="45">
        <v>375394</v>
      </c>
    </row>
    <row r="172" spans="1:13" x14ac:dyDescent="0.25">
      <c r="A172" s="13" t="s">
        <v>364</v>
      </c>
      <c r="B172" s="80" t="s">
        <v>147</v>
      </c>
      <c r="C172" s="81">
        <v>13368</v>
      </c>
      <c r="D172" s="82">
        <v>13630</v>
      </c>
      <c r="E172" s="83">
        <v>14175.2</v>
      </c>
      <c r="F172" s="83">
        <v>14742.21</v>
      </c>
      <c r="G172" s="84">
        <v>15331.9</v>
      </c>
      <c r="H172" s="44">
        <v>15945.18</v>
      </c>
      <c r="I172" s="45">
        <v>16582.990000000002</v>
      </c>
      <c r="J172" s="45">
        <v>17246.310000000001</v>
      </c>
      <c r="K172" s="45">
        <v>17936.16</v>
      </c>
      <c r="L172" s="45">
        <v>18653.61</v>
      </c>
      <c r="M172" s="45">
        <v>19399.75</v>
      </c>
    </row>
    <row r="173" spans="1:13" x14ac:dyDescent="0.25">
      <c r="A173" s="13" t="s">
        <v>365</v>
      </c>
      <c r="B173" s="80" t="s">
        <v>148</v>
      </c>
      <c r="C173" s="81">
        <v>93500</v>
      </c>
      <c r="D173" s="82">
        <v>93500</v>
      </c>
      <c r="E173" s="83">
        <v>93500</v>
      </c>
      <c r="F173" s="83">
        <v>93500</v>
      </c>
      <c r="G173" s="84">
        <v>93500</v>
      </c>
      <c r="H173" s="44">
        <v>93500</v>
      </c>
      <c r="I173" s="45">
        <v>93500</v>
      </c>
      <c r="J173" s="45">
        <v>93500</v>
      </c>
      <c r="K173" s="45">
        <v>93500</v>
      </c>
      <c r="L173" s="45">
        <v>93500</v>
      </c>
      <c r="M173" s="45">
        <v>93500</v>
      </c>
    </row>
    <row r="174" spans="1:13" x14ac:dyDescent="0.25">
      <c r="A174" s="13" t="s">
        <v>366</v>
      </c>
      <c r="B174" s="80" t="s">
        <v>149</v>
      </c>
      <c r="C174" s="81">
        <v>200959</v>
      </c>
      <c r="D174" s="82">
        <v>206987.77</v>
      </c>
      <c r="E174" s="83">
        <v>213197.4</v>
      </c>
      <c r="F174" s="83">
        <v>219593.32</v>
      </c>
      <c r="G174" s="84">
        <v>226181.12</v>
      </c>
      <c r="H174" s="44">
        <v>232966.56</v>
      </c>
      <c r="I174" s="45">
        <v>239955.55</v>
      </c>
      <c r="J174" s="45">
        <v>247154.23</v>
      </c>
      <c r="K174" s="45">
        <v>254568.85</v>
      </c>
      <c r="L174" s="45">
        <v>262205.92</v>
      </c>
      <c r="M174" s="45">
        <v>270072.09000000003</v>
      </c>
    </row>
    <row r="175" spans="1:13" hidden="1" x14ac:dyDescent="0.25">
      <c r="A175" s="13" t="s">
        <v>166</v>
      </c>
      <c r="B175" s="63"/>
      <c r="C175" s="57"/>
      <c r="D175" s="58"/>
      <c r="E175" s="57"/>
      <c r="F175" s="57"/>
      <c r="G175" s="59"/>
      <c r="H175" s="42"/>
      <c r="I175" s="29"/>
      <c r="J175" s="29"/>
      <c r="K175" s="29"/>
      <c r="L175" s="29"/>
      <c r="M175" s="29"/>
    </row>
    <row r="176" spans="1:13" x14ac:dyDescent="0.25">
      <c r="A176" s="13" t="s">
        <v>167</v>
      </c>
      <c r="B176" s="64" t="s">
        <v>115</v>
      </c>
      <c r="C176" s="65">
        <f t="shared" ref="C176" si="50">SUM(C168:C175)</f>
        <v>11722392.479999999</v>
      </c>
      <c r="D176" s="66">
        <f t="shared" ref="D176:M176" si="51">SUM(D168:D175)</f>
        <v>12061865.459999999</v>
      </c>
      <c r="E176" s="65">
        <f t="shared" si="51"/>
        <v>12435382.739999998</v>
      </c>
      <c r="F176" s="65">
        <f t="shared" si="51"/>
        <v>12820992.510000002</v>
      </c>
      <c r="G176" s="67">
        <f t="shared" si="51"/>
        <v>13219086.280000001</v>
      </c>
      <c r="H176" s="43">
        <f t="shared" si="51"/>
        <v>13630068.229999999</v>
      </c>
      <c r="I176" s="31">
        <f t="shared" si="51"/>
        <v>14054354.520000001</v>
      </c>
      <c r="J176" s="31">
        <f t="shared" si="51"/>
        <v>14492555.910000002</v>
      </c>
      <c r="K176" s="31">
        <f t="shared" si="51"/>
        <v>14944574.91</v>
      </c>
      <c r="L176" s="31">
        <f t="shared" si="51"/>
        <v>15411412.459999999</v>
      </c>
      <c r="M176" s="31">
        <f t="shared" si="51"/>
        <v>15893359.280000001</v>
      </c>
    </row>
    <row r="177" spans="1:13" x14ac:dyDescent="0.25">
      <c r="A177" s="13" t="s">
        <v>207</v>
      </c>
      <c r="B177" s="56" t="s">
        <v>135</v>
      </c>
      <c r="C177" s="57"/>
      <c r="D177" s="58"/>
      <c r="E177" s="57"/>
      <c r="F177" s="57"/>
      <c r="G177" s="59"/>
      <c r="H177" s="42"/>
      <c r="I177" s="29"/>
      <c r="J177" s="29"/>
      <c r="K177" s="29"/>
      <c r="L177" s="29"/>
      <c r="M177" s="29"/>
    </row>
    <row r="178" spans="1:13" x14ac:dyDescent="0.25">
      <c r="A178" s="13" t="s">
        <v>367</v>
      </c>
      <c r="B178" s="85" t="s">
        <v>150</v>
      </c>
      <c r="C178" s="81">
        <v>1939744.83</v>
      </c>
      <c r="D178" s="82">
        <v>2015894.12</v>
      </c>
      <c r="E178" s="81">
        <v>2086408.86</v>
      </c>
      <c r="F178" s="81">
        <v>2159408.1</v>
      </c>
      <c r="G178" s="86">
        <v>2234932.0699999998</v>
      </c>
      <c r="H178" s="46">
        <v>2313100.2200000002</v>
      </c>
      <c r="I178" s="47">
        <v>2394021.2400000002</v>
      </c>
      <c r="J178" s="47">
        <v>2477769.08</v>
      </c>
      <c r="K178" s="47">
        <v>2564455.06</v>
      </c>
      <c r="L178" s="47">
        <v>2654164.86</v>
      </c>
      <c r="M178" s="47">
        <v>2747009.54</v>
      </c>
    </row>
    <row r="179" spans="1:13" x14ac:dyDescent="0.25">
      <c r="A179" s="13" t="s">
        <v>368</v>
      </c>
      <c r="B179" s="85" t="s">
        <v>151</v>
      </c>
      <c r="C179" s="81">
        <v>1641250</v>
      </c>
      <c r="D179" s="82">
        <v>2247300</v>
      </c>
      <c r="E179" s="81">
        <v>2314719</v>
      </c>
      <c r="F179" s="81">
        <v>2434160.56</v>
      </c>
      <c r="G179" s="86">
        <v>2455685.41</v>
      </c>
      <c r="H179" s="46">
        <v>2529355.96</v>
      </c>
      <c r="I179" s="47">
        <v>2605236.66</v>
      </c>
      <c r="J179" s="47">
        <v>2733393.78</v>
      </c>
      <c r="K179" s="47">
        <v>2763895.6</v>
      </c>
      <c r="L179" s="47">
        <v>2846812.49</v>
      </c>
      <c r="M179" s="47">
        <v>2932216.88</v>
      </c>
    </row>
    <row r="180" spans="1:13" x14ac:dyDescent="0.25">
      <c r="A180" s="13" t="s">
        <v>369</v>
      </c>
      <c r="B180" s="85" t="s">
        <v>152</v>
      </c>
      <c r="C180" s="81">
        <v>205415</v>
      </c>
      <c r="D180" s="82">
        <v>171424</v>
      </c>
      <c r="E180" s="81">
        <v>150666</v>
      </c>
      <c r="F180" s="81">
        <v>133885</v>
      </c>
      <c r="G180" s="86">
        <v>115142</v>
      </c>
      <c r="H180" s="46">
        <v>104046</v>
      </c>
      <c r="I180" s="47">
        <v>97343</v>
      </c>
      <c r="J180" s="47">
        <v>90450</v>
      </c>
      <c r="K180" s="47">
        <v>82637</v>
      </c>
      <c r="L180" s="47">
        <v>74563</v>
      </c>
      <c r="M180" s="47">
        <v>74563</v>
      </c>
    </row>
    <row r="181" spans="1:13" x14ac:dyDescent="0.25">
      <c r="A181" s="13" t="s">
        <v>268</v>
      </c>
      <c r="B181" s="85" t="s">
        <v>153</v>
      </c>
      <c r="C181" s="81">
        <v>1801307</v>
      </c>
      <c r="D181" s="82">
        <v>1851307</v>
      </c>
      <c r="E181" s="81">
        <v>1851307</v>
      </c>
      <c r="F181" s="81">
        <v>1851307</v>
      </c>
      <c r="G181" s="86">
        <v>1851307</v>
      </c>
      <c r="H181" s="46">
        <v>1851307</v>
      </c>
      <c r="I181" s="47">
        <v>1851307</v>
      </c>
      <c r="J181" s="47">
        <v>1851307</v>
      </c>
      <c r="K181" s="47">
        <v>1851307</v>
      </c>
      <c r="L181" s="47">
        <v>1851307</v>
      </c>
      <c r="M181" s="47">
        <v>1851307</v>
      </c>
    </row>
    <row r="182" spans="1:13" x14ac:dyDescent="0.25">
      <c r="A182" s="13" t="s">
        <v>370</v>
      </c>
      <c r="B182" s="85" t="s">
        <v>154</v>
      </c>
      <c r="C182" s="81">
        <v>752600</v>
      </c>
      <c r="D182" s="82">
        <v>543710</v>
      </c>
      <c r="E182" s="81">
        <v>560021.30000000005</v>
      </c>
      <c r="F182" s="81">
        <v>576821.93999999994</v>
      </c>
      <c r="G182" s="86">
        <v>594126.59</v>
      </c>
      <c r="H182" s="46">
        <v>611950.41</v>
      </c>
      <c r="I182" s="47">
        <v>630308.92000000004</v>
      </c>
      <c r="J182" s="47">
        <v>649218.18999999994</v>
      </c>
      <c r="K182" s="47">
        <v>668694.74</v>
      </c>
      <c r="L182" s="47">
        <v>688755.58</v>
      </c>
      <c r="M182" s="47">
        <v>709418.24</v>
      </c>
    </row>
    <row r="183" spans="1:13" x14ac:dyDescent="0.25">
      <c r="A183" s="13" t="s">
        <v>371</v>
      </c>
      <c r="B183" s="85" t="s">
        <v>155</v>
      </c>
      <c r="C183" s="81">
        <v>2108197.0699999998</v>
      </c>
      <c r="D183" s="82">
        <v>2086970.85</v>
      </c>
      <c r="E183" s="81">
        <v>2158039.2400000002</v>
      </c>
      <c r="F183" s="81">
        <v>2231535.7400000002</v>
      </c>
      <c r="G183" s="86">
        <v>2307543.5499999998</v>
      </c>
      <c r="H183" s="46">
        <v>2386148.7599999998</v>
      </c>
      <c r="I183" s="47">
        <v>2467440.38</v>
      </c>
      <c r="J183" s="47">
        <v>2551510.4900000002</v>
      </c>
      <c r="K183" s="47">
        <v>2638454.3199999998</v>
      </c>
      <c r="L183" s="47">
        <v>2728370.41</v>
      </c>
      <c r="M183" s="47">
        <v>2821360.65</v>
      </c>
    </row>
    <row r="184" spans="1:13" hidden="1" x14ac:dyDescent="0.25">
      <c r="A184" s="13" t="s">
        <v>169</v>
      </c>
      <c r="B184" s="63"/>
      <c r="C184" s="57"/>
      <c r="D184" s="58"/>
      <c r="E184" s="57"/>
      <c r="F184" s="57"/>
      <c r="G184" s="59"/>
      <c r="H184" s="42"/>
      <c r="I184" s="29"/>
      <c r="J184" s="29"/>
      <c r="K184" s="29"/>
      <c r="L184" s="29"/>
      <c r="M184" s="29"/>
    </row>
    <row r="185" spans="1:13" ht="15.75" thickBot="1" x14ac:dyDescent="0.3">
      <c r="A185" s="13" t="s">
        <v>168</v>
      </c>
      <c r="B185" s="68" t="s">
        <v>116</v>
      </c>
      <c r="C185" s="69">
        <f t="shared" ref="C185:M185" si="52">SUM(C177:C184)</f>
        <v>8448513.9000000004</v>
      </c>
      <c r="D185" s="70">
        <f t="shared" si="52"/>
        <v>8916605.9700000007</v>
      </c>
      <c r="E185" s="69">
        <f t="shared" si="52"/>
        <v>9121161.4000000004</v>
      </c>
      <c r="F185" s="69">
        <f t="shared" si="52"/>
        <v>9387118.3399999999</v>
      </c>
      <c r="G185" s="71">
        <f t="shared" si="52"/>
        <v>9558736.620000001</v>
      </c>
      <c r="H185" s="43">
        <f t="shared" si="52"/>
        <v>9795908.3499999996</v>
      </c>
      <c r="I185" s="31">
        <f t="shared" si="52"/>
        <v>10045657.199999999</v>
      </c>
      <c r="J185" s="31">
        <f t="shared" si="52"/>
        <v>10353648.539999999</v>
      </c>
      <c r="K185" s="31">
        <f t="shared" si="52"/>
        <v>10569443.720000001</v>
      </c>
      <c r="L185" s="31">
        <f t="shared" si="52"/>
        <v>10843973.34</v>
      </c>
      <c r="M185" s="31">
        <f t="shared" si="52"/>
        <v>11135875.310000001</v>
      </c>
    </row>
    <row r="186" spans="1:13" ht="15.75" thickTop="1" x14ac:dyDescent="0.25">
      <c r="A186" s="13" t="s">
        <v>167</v>
      </c>
      <c r="B186" s="94" t="s">
        <v>106</v>
      </c>
      <c r="C186" s="95">
        <f t="shared" ref="C186:M186" si="53">C176-C185</f>
        <v>3273878.5799999982</v>
      </c>
      <c r="D186" s="95">
        <f t="shared" si="53"/>
        <v>3145259.4899999984</v>
      </c>
      <c r="E186" s="95">
        <f t="shared" si="53"/>
        <v>3314221.339999998</v>
      </c>
      <c r="F186" s="95">
        <f t="shared" si="53"/>
        <v>3433874.1700000018</v>
      </c>
      <c r="G186" s="96">
        <f t="shared" si="53"/>
        <v>3660349.66</v>
      </c>
      <c r="H186" s="50">
        <f t="shared" si="53"/>
        <v>3834159.879999999</v>
      </c>
      <c r="I186" s="51">
        <f t="shared" si="53"/>
        <v>4008697.3200000022</v>
      </c>
      <c r="J186" s="51">
        <f t="shared" si="53"/>
        <v>4138907.3700000029</v>
      </c>
      <c r="K186" s="51">
        <f t="shared" si="53"/>
        <v>4375131.1899999995</v>
      </c>
      <c r="L186" s="51">
        <f t="shared" si="53"/>
        <v>4567439.1199999992</v>
      </c>
      <c r="M186" s="51">
        <f t="shared" si="53"/>
        <v>4757483.9700000007</v>
      </c>
    </row>
    <row r="187" spans="1:13" x14ac:dyDescent="0.25">
      <c r="A187" s="13" t="s">
        <v>207</v>
      </c>
      <c r="B187" s="90" t="s">
        <v>74</v>
      </c>
      <c r="C187" s="91"/>
      <c r="D187" s="92"/>
      <c r="E187" s="91"/>
      <c r="F187" s="91"/>
      <c r="G187" s="93"/>
      <c r="H187" s="42"/>
      <c r="I187" s="29"/>
      <c r="J187" s="29"/>
      <c r="K187" s="29"/>
      <c r="L187" s="29"/>
      <c r="M187" s="29"/>
    </row>
    <row r="188" spans="1:13" x14ac:dyDescent="0.25">
      <c r="A188" s="13" t="s">
        <v>372</v>
      </c>
      <c r="B188" s="85" t="s">
        <v>156</v>
      </c>
      <c r="C188" s="81">
        <v>3959009</v>
      </c>
      <c r="D188" s="82">
        <v>600000</v>
      </c>
      <c r="E188" s="81">
        <v>600000</v>
      </c>
      <c r="F188" s="81">
        <v>600000</v>
      </c>
      <c r="G188" s="86">
        <v>600000</v>
      </c>
      <c r="H188" s="46">
        <v>600000</v>
      </c>
      <c r="I188" s="47">
        <v>600000</v>
      </c>
      <c r="J188" s="47">
        <v>600000</v>
      </c>
      <c r="K188" s="47">
        <v>600000</v>
      </c>
      <c r="L188" s="47">
        <v>600000</v>
      </c>
      <c r="M188" s="47">
        <v>600000</v>
      </c>
    </row>
    <row r="189" spans="1:13" hidden="1" x14ac:dyDescent="0.25">
      <c r="A189" s="13" t="s">
        <v>165</v>
      </c>
      <c r="B189" s="63"/>
      <c r="C189" s="57"/>
      <c r="D189" s="58"/>
      <c r="E189" s="57"/>
      <c r="F189" s="57"/>
      <c r="G189" s="59"/>
      <c r="H189" s="42"/>
      <c r="I189" s="29"/>
      <c r="J189" s="29"/>
      <c r="K189" s="29"/>
      <c r="L189" s="29"/>
      <c r="M189" s="29"/>
    </row>
    <row r="190" spans="1:13" ht="15.75" thickBot="1" x14ac:dyDescent="0.3">
      <c r="A190" s="13" t="s">
        <v>165</v>
      </c>
      <c r="B190" s="72" t="s">
        <v>107</v>
      </c>
      <c r="C190" s="73">
        <f t="shared" ref="C190:M190" si="54">SUM(C186:C189)</f>
        <v>7232887.5799999982</v>
      </c>
      <c r="D190" s="73">
        <f t="shared" si="54"/>
        <v>3745259.4899999984</v>
      </c>
      <c r="E190" s="73">
        <f t="shared" si="54"/>
        <v>3914221.339999998</v>
      </c>
      <c r="F190" s="73">
        <f t="shared" si="54"/>
        <v>4033874.1700000018</v>
      </c>
      <c r="G190" s="74">
        <f t="shared" si="54"/>
        <v>4260349.66</v>
      </c>
      <c r="H190" s="50">
        <f t="shared" si="54"/>
        <v>4434159.879999999</v>
      </c>
      <c r="I190" s="51">
        <f t="shared" si="54"/>
        <v>4608697.3200000022</v>
      </c>
      <c r="J190" s="51">
        <f t="shared" si="54"/>
        <v>4738907.3700000029</v>
      </c>
      <c r="K190" s="51">
        <f t="shared" si="54"/>
        <v>4975131.1899999995</v>
      </c>
      <c r="L190" s="51">
        <f t="shared" si="54"/>
        <v>5167439.1199999992</v>
      </c>
      <c r="M190" s="51">
        <f t="shared" si="54"/>
        <v>5357483.9700000007</v>
      </c>
    </row>
    <row r="191" spans="1:13" ht="16.5" thickTop="1" thickBot="1" x14ac:dyDescent="0.3">
      <c r="A191" s="13" t="s">
        <v>168</v>
      </c>
      <c r="B191" s="38"/>
      <c r="C191" s="39"/>
      <c r="D191" s="39"/>
      <c r="E191" s="39"/>
      <c r="F191" s="39"/>
      <c r="G191" s="39"/>
      <c r="H191" s="35"/>
      <c r="I191" s="35"/>
      <c r="J191" s="35"/>
      <c r="K191" s="35"/>
      <c r="L191" s="35"/>
      <c r="M191" s="35"/>
    </row>
    <row r="192" spans="1:13" ht="26.25" thickTop="1" x14ac:dyDescent="0.25">
      <c r="A192" s="13" t="s">
        <v>167</v>
      </c>
      <c r="B192" s="87" t="s">
        <v>265</v>
      </c>
      <c r="C192" s="88" t="str">
        <f>LEFT(xlvar.NXTBUD.DESCRLONG,7)&amp;" Original"</f>
        <v>2021/22 Original</v>
      </c>
      <c r="D192" s="88" t="str">
        <f>LEFT(xlvar.NXTBUD.DESCRLONG,7)</f>
        <v>2021/22</v>
      </c>
      <c r="E192" s="88" t="str">
        <f t="shared" ref="E192:M192" si="55">LEFT(D192,4)+1&amp;"/"&amp;RIGHT(D192,2)+1</f>
        <v>2022/23</v>
      </c>
      <c r="F192" s="88" t="str">
        <f t="shared" si="55"/>
        <v>2023/24</v>
      </c>
      <c r="G192" s="89" t="str">
        <f t="shared" si="55"/>
        <v>2024/25</v>
      </c>
      <c r="H192" s="48" t="str">
        <f t="shared" si="55"/>
        <v>2025/26</v>
      </c>
      <c r="I192" s="49" t="str">
        <f t="shared" si="55"/>
        <v>2026/27</v>
      </c>
      <c r="J192" s="49" t="str">
        <f t="shared" si="55"/>
        <v>2027/28</v>
      </c>
      <c r="K192" s="49" t="str">
        <f t="shared" si="55"/>
        <v>2028/29</v>
      </c>
      <c r="L192" s="49" t="str">
        <f t="shared" si="55"/>
        <v>2029/30</v>
      </c>
      <c r="M192" s="49" t="str">
        <f t="shared" si="55"/>
        <v>2030/31</v>
      </c>
    </row>
    <row r="193" spans="1:13" x14ac:dyDescent="0.25">
      <c r="A193" s="13" t="s">
        <v>207</v>
      </c>
      <c r="B193" s="90" t="s">
        <v>137</v>
      </c>
      <c r="C193" s="91"/>
      <c r="D193" s="92"/>
      <c r="E193" s="91"/>
      <c r="F193" s="91"/>
      <c r="G193" s="93"/>
      <c r="H193" s="42"/>
      <c r="I193" s="29"/>
      <c r="J193" s="29"/>
      <c r="K193" s="29"/>
      <c r="L193" s="29"/>
      <c r="M193" s="29"/>
    </row>
    <row r="194" spans="1:13" x14ac:dyDescent="0.25">
      <c r="A194" s="13" t="s">
        <v>373</v>
      </c>
      <c r="B194" s="85" t="s">
        <v>153</v>
      </c>
      <c r="C194" s="81">
        <v>1801307</v>
      </c>
      <c r="D194" s="82">
        <v>1851307</v>
      </c>
      <c r="E194" s="81">
        <v>1851307</v>
      </c>
      <c r="F194" s="81">
        <v>1851307</v>
      </c>
      <c r="G194" s="86">
        <v>1851307</v>
      </c>
      <c r="H194" s="46">
        <v>1851307</v>
      </c>
      <c r="I194" s="47">
        <v>1851307</v>
      </c>
      <c r="J194" s="47">
        <v>1851307</v>
      </c>
      <c r="K194" s="47">
        <v>1851307</v>
      </c>
      <c r="L194" s="47">
        <v>1851307</v>
      </c>
      <c r="M194" s="47">
        <v>1851307</v>
      </c>
    </row>
    <row r="195" spans="1:13" hidden="1" x14ac:dyDescent="0.25">
      <c r="A195" s="13" t="s">
        <v>168</v>
      </c>
      <c r="B195" s="63"/>
      <c r="C195" s="57"/>
      <c r="D195" s="58"/>
      <c r="E195" s="57"/>
      <c r="F195" s="57"/>
      <c r="G195" s="59"/>
      <c r="H195" s="42"/>
      <c r="I195" s="29"/>
      <c r="J195" s="29"/>
      <c r="K195" s="29"/>
      <c r="L195" s="29"/>
      <c r="M195" s="29"/>
    </row>
    <row r="196" spans="1:13" x14ac:dyDescent="0.25">
      <c r="A196" s="13" t="s">
        <v>170</v>
      </c>
      <c r="B196" s="64" t="str">
        <f t="shared" ref="B196" si="56">"Total "&amp;B193</f>
        <v>Total Non Cash</v>
      </c>
      <c r="C196" s="65">
        <f t="shared" ref="C196:M196" si="57">SUM(C193:C195)</f>
        <v>1801307</v>
      </c>
      <c r="D196" s="66">
        <f t="shared" si="57"/>
        <v>1851307</v>
      </c>
      <c r="E196" s="65">
        <f t="shared" si="57"/>
        <v>1851307</v>
      </c>
      <c r="F196" s="65">
        <f t="shared" si="57"/>
        <v>1851307</v>
      </c>
      <c r="G196" s="67">
        <f t="shared" si="57"/>
        <v>1851307</v>
      </c>
      <c r="H196" s="43">
        <f t="shared" si="57"/>
        <v>1851307</v>
      </c>
      <c r="I196" s="31">
        <f t="shared" si="57"/>
        <v>1851307</v>
      </c>
      <c r="J196" s="31">
        <f t="shared" si="57"/>
        <v>1851307</v>
      </c>
      <c r="K196" s="31">
        <f t="shared" si="57"/>
        <v>1851307</v>
      </c>
      <c r="L196" s="31">
        <f t="shared" si="57"/>
        <v>1851307</v>
      </c>
      <c r="M196" s="31">
        <f t="shared" si="57"/>
        <v>1851307</v>
      </c>
    </row>
    <row r="197" spans="1:13" x14ac:dyDescent="0.25">
      <c r="A197" s="13" t="s">
        <v>171</v>
      </c>
      <c r="B197" s="75" t="s">
        <v>75</v>
      </c>
      <c r="C197" s="61"/>
      <c r="D197" s="76"/>
      <c r="E197" s="61"/>
      <c r="F197" s="61"/>
      <c r="G197" s="62"/>
      <c r="H197" s="41"/>
      <c r="I197" s="30"/>
      <c r="J197" s="30"/>
      <c r="K197" s="30"/>
      <c r="L197" s="30"/>
      <c r="M197" s="30"/>
    </row>
    <row r="198" spans="1:13" x14ac:dyDescent="0.25">
      <c r="A198" s="13" t="s">
        <v>374</v>
      </c>
      <c r="B198" s="85" t="s">
        <v>140</v>
      </c>
      <c r="C198" s="81">
        <v>-18369118</v>
      </c>
      <c r="D198" s="82">
        <v>-12615000</v>
      </c>
      <c r="E198" s="81">
        <v>-13555000</v>
      </c>
      <c r="F198" s="81">
        <v>-9055000</v>
      </c>
      <c r="G198" s="86">
        <v>-2955000</v>
      </c>
      <c r="H198" s="46">
        <v>-3805000</v>
      </c>
      <c r="I198" s="47">
        <v>-4805000</v>
      </c>
      <c r="J198" s="47">
        <v>-5205000</v>
      </c>
      <c r="K198" s="47">
        <v>-11655000</v>
      </c>
      <c r="L198" s="47">
        <v>-5405000</v>
      </c>
      <c r="M198" s="47">
        <v>-3805000</v>
      </c>
    </row>
    <row r="199" spans="1:13" x14ac:dyDescent="0.25">
      <c r="A199" s="13" t="s">
        <v>165</v>
      </c>
      <c r="B199" s="63" t="s">
        <v>142</v>
      </c>
      <c r="C199" s="57">
        <v>0</v>
      </c>
      <c r="D199" s="58">
        <v>0</v>
      </c>
      <c r="E199" s="57">
        <v>0</v>
      </c>
      <c r="F199" s="57">
        <v>0</v>
      </c>
      <c r="G199" s="59">
        <v>0</v>
      </c>
      <c r="H199" s="42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</row>
    <row r="200" spans="1:13" hidden="1" x14ac:dyDescent="0.25">
      <c r="A200" s="13" t="s">
        <v>165</v>
      </c>
      <c r="B200" s="63"/>
      <c r="C200" s="57"/>
      <c r="D200" s="58"/>
      <c r="E200" s="57"/>
      <c r="F200" s="57"/>
      <c r="G200" s="59"/>
      <c r="H200" s="42"/>
      <c r="I200" s="29"/>
      <c r="J200" s="29"/>
      <c r="K200" s="29"/>
      <c r="L200" s="29"/>
      <c r="M200" s="29"/>
    </row>
    <row r="201" spans="1:13" x14ac:dyDescent="0.25">
      <c r="A201" s="13" t="s">
        <v>170</v>
      </c>
      <c r="B201" s="64" t="str">
        <f>"Total "&amp;B197</f>
        <v>Total Investing Fund Flows</v>
      </c>
      <c r="C201" s="65">
        <f t="shared" ref="C201:M201" si="58">SUM(C198:C200)</f>
        <v>-18369118</v>
      </c>
      <c r="D201" s="66">
        <f t="shared" si="58"/>
        <v>-12615000</v>
      </c>
      <c r="E201" s="65">
        <f t="shared" si="58"/>
        <v>-13555000</v>
      </c>
      <c r="F201" s="65">
        <f t="shared" si="58"/>
        <v>-9055000</v>
      </c>
      <c r="G201" s="67">
        <f t="shared" si="58"/>
        <v>-2955000</v>
      </c>
      <c r="H201" s="43">
        <f t="shared" si="58"/>
        <v>-3805000</v>
      </c>
      <c r="I201" s="31">
        <f t="shared" si="58"/>
        <v>-4805000</v>
      </c>
      <c r="J201" s="31">
        <f t="shared" si="58"/>
        <v>-5205000</v>
      </c>
      <c r="K201" s="31">
        <f t="shared" si="58"/>
        <v>-11655000</v>
      </c>
      <c r="L201" s="31">
        <f t="shared" si="58"/>
        <v>-5405000</v>
      </c>
      <c r="M201" s="31">
        <f t="shared" si="58"/>
        <v>-3805000</v>
      </c>
    </row>
    <row r="202" spans="1:13" x14ac:dyDescent="0.25">
      <c r="A202" s="13" t="s">
        <v>167</v>
      </c>
      <c r="B202" s="75" t="s">
        <v>77</v>
      </c>
      <c r="C202" s="61"/>
      <c r="D202" s="76"/>
      <c r="E202" s="61"/>
      <c r="F202" s="61"/>
      <c r="G202" s="62"/>
      <c r="H202" s="41"/>
      <c r="I202" s="30"/>
      <c r="J202" s="30"/>
      <c r="K202" s="30"/>
      <c r="L202" s="30"/>
      <c r="M202" s="30"/>
    </row>
    <row r="203" spans="1:13" x14ac:dyDescent="0.25">
      <c r="A203" s="13" t="s">
        <v>375</v>
      </c>
      <c r="B203" s="85" t="s">
        <v>157</v>
      </c>
      <c r="C203" s="81">
        <v>-486159</v>
      </c>
      <c r="D203" s="82">
        <v>-300222</v>
      </c>
      <c r="E203" s="81">
        <v>-214412</v>
      </c>
      <c r="F203" s="81">
        <v>-229957</v>
      </c>
      <c r="G203" s="86">
        <v>-193044</v>
      </c>
      <c r="H203" s="46">
        <v>-39667</v>
      </c>
      <c r="I203" s="47">
        <v>-45059</v>
      </c>
      <c r="J203" s="47">
        <v>-50613</v>
      </c>
      <c r="K203" s="47">
        <v>-57061</v>
      </c>
      <c r="L203" s="47">
        <v>-63742</v>
      </c>
      <c r="M203" s="47">
        <v>-62321</v>
      </c>
    </row>
    <row r="204" spans="1:13" hidden="1" x14ac:dyDescent="0.25">
      <c r="A204" s="13" t="s">
        <v>169</v>
      </c>
      <c r="B204" s="63"/>
      <c r="C204" s="57"/>
      <c r="D204" s="58"/>
      <c r="E204" s="57"/>
      <c r="F204" s="57"/>
      <c r="G204" s="59"/>
      <c r="H204" s="42"/>
      <c r="I204" s="29"/>
      <c r="J204" s="29"/>
      <c r="K204" s="29"/>
      <c r="L204" s="29"/>
      <c r="M204" s="29"/>
    </row>
    <row r="205" spans="1:13" ht="15.75" thickBot="1" x14ac:dyDescent="0.3">
      <c r="A205" s="13" t="s">
        <v>165</v>
      </c>
      <c r="B205" s="68" t="str">
        <f>"Total "&amp;B202</f>
        <v>Total Financing Fund Flows</v>
      </c>
      <c r="C205" s="69">
        <f t="shared" ref="C205:M205" si="59">SUM(C203:C204)</f>
        <v>-486159</v>
      </c>
      <c r="D205" s="70">
        <f t="shared" si="59"/>
        <v>-300222</v>
      </c>
      <c r="E205" s="69">
        <f t="shared" si="59"/>
        <v>-214412</v>
      </c>
      <c r="F205" s="69">
        <f t="shared" si="59"/>
        <v>-229957</v>
      </c>
      <c r="G205" s="71">
        <f t="shared" si="59"/>
        <v>-193044</v>
      </c>
      <c r="H205" s="43">
        <f t="shared" si="59"/>
        <v>-39667</v>
      </c>
      <c r="I205" s="31">
        <f t="shared" si="59"/>
        <v>-45059</v>
      </c>
      <c r="J205" s="31">
        <f t="shared" si="59"/>
        <v>-50613</v>
      </c>
      <c r="K205" s="31">
        <f t="shared" si="59"/>
        <v>-57061</v>
      </c>
      <c r="L205" s="31">
        <f t="shared" si="59"/>
        <v>-63742</v>
      </c>
      <c r="M205" s="31">
        <f t="shared" si="59"/>
        <v>-62321</v>
      </c>
    </row>
    <row r="206" spans="1:13" ht="15.75" thickTop="1" x14ac:dyDescent="0.25">
      <c r="A206" s="13" t="s">
        <v>170</v>
      </c>
      <c r="B206" s="94" t="s">
        <v>108</v>
      </c>
      <c r="C206" s="95">
        <f t="shared" ref="C206:M206" si="60">C190+C196+C201+C205</f>
        <v>-9821082.4200000018</v>
      </c>
      <c r="D206" s="95">
        <f t="shared" si="60"/>
        <v>-7318655.5100000016</v>
      </c>
      <c r="E206" s="95">
        <f t="shared" si="60"/>
        <v>-8003883.660000002</v>
      </c>
      <c r="F206" s="95">
        <f t="shared" si="60"/>
        <v>-3399775.8299999982</v>
      </c>
      <c r="G206" s="96">
        <f t="shared" si="60"/>
        <v>2963612.66</v>
      </c>
      <c r="H206" s="50">
        <f t="shared" si="60"/>
        <v>2440799.879999999</v>
      </c>
      <c r="I206" s="51">
        <f t="shared" si="60"/>
        <v>1609945.3200000022</v>
      </c>
      <c r="J206" s="51">
        <f t="shared" si="60"/>
        <v>1334601.3700000029</v>
      </c>
      <c r="K206" s="51">
        <f t="shared" si="60"/>
        <v>-4885622.8100000005</v>
      </c>
      <c r="L206" s="51">
        <f t="shared" si="60"/>
        <v>1550004.1199999992</v>
      </c>
      <c r="M206" s="51">
        <f t="shared" si="60"/>
        <v>3341469.9700000007</v>
      </c>
    </row>
    <row r="207" spans="1:13" x14ac:dyDescent="0.25">
      <c r="A207" s="13" t="s">
        <v>167</v>
      </c>
      <c r="B207" s="97" t="s">
        <v>78</v>
      </c>
      <c r="C207" s="98"/>
      <c r="D207" s="99"/>
      <c r="E207" s="98"/>
      <c r="F207" s="98"/>
      <c r="G207" s="100"/>
      <c r="H207" s="41"/>
      <c r="I207" s="30"/>
      <c r="J207" s="30"/>
      <c r="K207" s="30"/>
      <c r="L207" s="30"/>
      <c r="M207" s="30"/>
    </row>
    <row r="208" spans="1:13" x14ac:dyDescent="0.25">
      <c r="A208" s="13" t="s">
        <v>376</v>
      </c>
      <c r="B208" s="85" t="s">
        <v>160</v>
      </c>
      <c r="C208" s="81">
        <v>-500000.04</v>
      </c>
      <c r="D208" s="82">
        <v>-500000.04</v>
      </c>
      <c r="E208" s="81">
        <v>-500000</v>
      </c>
      <c r="F208" s="81">
        <v>-500000</v>
      </c>
      <c r="G208" s="86">
        <v>-500000</v>
      </c>
      <c r="H208" s="46">
        <v>-500000</v>
      </c>
      <c r="I208" s="47">
        <v>-500000</v>
      </c>
      <c r="J208" s="47">
        <v>-500000</v>
      </c>
      <c r="K208" s="47">
        <v>-500000</v>
      </c>
      <c r="L208" s="47">
        <v>-500000</v>
      </c>
      <c r="M208" s="47">
        <v>-500000</v>
      </c>
    </row>
    <row r="209" spans="1:13" x14ac:dyDescent="0.25">
      <c r="A209" s="13" t="s">
        <v>377</v>
      </c>
      <c r="B209" s="85" t="s">
        <v>163</v>
      </c>
      <c r="C209" s="81">
        <v>2178686.88</v>
      </c>
      <c r="D209" s="82">
        <v>1748641.92</v>
      </c>
      <c r="E209" s="81">
        <v>383642</v>
      </c>
      <c r="F209" s="81">
        <v>148642</v>
      </c>
      <c r="G209" s="86">
        <v>148642</v>
      </c>
      <c r="H209" s="46">
        <v>148642</v>
      </c>
      <c r="I209" s="47">
        <v>148642</v>
      </c>
      <c r="J209" s="47">
        <v>348642</v>
      </c>
      <c r="K209" s="47">
        <v>148642</v>
      </c>
      <c r="L209" s="47">
        <v>148642</v>
      </c>
      <c r="M209" s="47">
        <v>148642</v>
      </c>
    </row>
    <row r="210" spans="1:13" x14ac:dyDescent="0.25">
      <c r="A210" s="13" t="s">
        <v>378</v>
      </c>
      <c r="B210" s="85" t="s">
        <v>164</v>
      </c>
      <c r="C210" s="81">
        <v>7185063.8399999999</v>
      </c>
      <c r="D210" s="82">
        <v>2527479</v>
      </c>
      <c r="E210" s="81">
        <v>2115000</v>
      </c>
      <c r="F210" s="81">
        <v>250000</v>
      </c>
      <c r="G210" s="86">
        <v>0</v>
      </c>
      <c r="H210" s="46">
        <v>0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</row>
    <row r="211" spans="1:13" hidden="1" x14ac:dyDescent="0.25">
      <c r="A211" s="13" t="s">
        <v>169</v>
      </c>
      <c r="B211" s="63"/>
      <c r="C211" s="57"/>
      <c r="D211" s="58"/>
      <c r="E211" s="57"/>
      <c r="F211" s="57"/>
      <c r="G211" s="59"/>
      <c r="H211" s="42"/>
      <c r="I211" s="29"/>
      <c r="J211" s="29"/>
      <c r="K211" s="29"/>
      <c r="L211" s="29"/>
      <c r="M211" s="29"/>
    </row>
    <row r="212" spans="1:13" ht="15.75" thickBot="1" x14ac:dyDescent="0.3">
      <c r="A212" s="13" t="s">
        <v>165</v>
      </c>
      <c r="B212" s="68" t="str">
        <f>"Total "&amp;B207</f>
        <v>Total Reserve Movements</v>
      </c>
      <c r="C212" s="69">
        <f t="shared" ref="C212:M212" si="61">SUM(C208:C211)</f>
        <v>8863750.6799999997</v>
      </c>
      <c r="D212" s="70">
        <f t="shared" si="61"/>
        <v>3776120.88</v>
      </c>
      <c r="E212" s="69">
        <f t="shared" si="61"/>
        <v>1998642</v>
      </c>
      <c r="F212" s="69">
        <f t="shared" si="61"/>
        <v>-101358</v>
      </c>
      <c r="G212" s="71">
        <f t="shared" si="61"/>
        <v>-351358</v>
      </c>
      <c r="H212" s="43">
        <f t="shared" si="61"/>
        <v>-351358</v>
      </c>
      <c r="I212" s="31">
        <f t="shared" si="61"/>
        <v>-351358</v>
      </c>
      <c r="J212" s="31">
        <f t="shared" si="61"/>
        <v>-151358</v>
      </c>
      <c r="K212" s="31">
        <f t="shared" si="61"/>
        <v>-351358</v>
      </c>
      <c r="L212" s="31">
        <f t="shared" si="61"/>
        <v>-351358</v>
      </c>
      <c r="M212" s="31">
        <f t="shared" si="61"/>
        <v>-351358</v>
      </c>
    </row>
    <row r="213" spans="1:13" ht="16.5" thickTop="1" thickBot="1" x14ac:dyDescent="0.3">
      <c r="A213" s="13" t="s">
        <v>165</v>
      </c>
      <c r="B213" s="72" t="s">
        <v>109</v>
      </c>
      <c r="C213" s="73">
        <f t="shared" ref="C213:M213" si="62">C206+C212</f>
        <v>-957331.74000000209</v>
      </c>
      <c r="D213" s="73">
        <f t="shared" si="62"/>
        <v>-3542534.6300000018</v>
      </c>
      <c r="E213" s="73">
        <f t="shared" si="62"/>
        <v>-6005241.660000002</v>
      </c>
      <c r="F213" s="73">
        <f t="shared" si="62"/>
        <v>-3501133.8299999982</v>
      </c>
      <c r="G213" s="74">
        <f t="shared" si="62"/>
        <v>2612254.66</v>
      </c>
      <c r="H213" s="50">
        <f t="shared" si="62"/>
        <v>2089441.879999999</v>
      </c>
      <c r="I213" s="51">
        <f t="shared" si="62"/>
        <v>1258587.3200000022</v>
      </c>
      <c r="J213" s="51">
        <f t="shared" si="62"/>
        <v>1183243.3700000029</v>
      </c>
      <c r="K213" s="51">
        <f t="shared" si="62"/>
        <v>-5236980.8100000005</v>
      </c>
      <c r="L213" s="51">
        <f t="shared" si="62"/>
        <v>1198646.1199999992</v>
      </c>
      <c r="M213" s="51">
        <f t="shared" si="62"/>
        <v>2990111.9700000007</v>
      </c>
    </row>
    <row r="214" spans="1:13" ht="15.75" thickTop="1" x14ac:dyDescent="0.25">
      <c r="A214" s="13" t="s">
        <v>172</v>
      </c>
      <c r="B214" s="38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</row>
    <row r="215" spans="1:13" x14ac:dyDescent="0.25">
      <c r="A215" s="13" t="s">
        <v>80</v>
      </c>
      <c r="B215" s="77" t="s">
        <v>250</v>
      </c>
      <c r="C215" s="78"/>
      <c r="D215" s="78">
        <f t="shared" ref="D215" si="63">+C215+D213</f>
        <v>-3542534.6300000018</v>
      </c>
      <c r="E215" s="78">
        <f t="shared" ref="E215" si="64">+D215+E213</f>
        <v>-9547776.2900000028</v>
      </c>
      <c r="F215" s="78">
        <f t="shared" ref="F215" si="65">+E215+F213</f>
        <v>-13048910.120000001</v>
      </c>
      <c r="G215" s="78">
        <f t="shared" ref="G215" si="66">+F215+G213</f>
        <v>-10436655.460000001</v>
      </c>
      <c r="H215" s="52"/>
      <c r="I215" s="52"/>
      <c r="J215" s="52"/>
      <c r="K215" s="52"/>
      <c r="L215" s="52"/>
      <c r="M215" s="52"/>
    </row>
    <row r="216" spans="1:13" x14ac:dyDescent="0.25">
      <c r="A216" s="13" t="s">
        <v>79</v>
      </c>
    </row>
    <row r="217" spans="1:13" x14ac:dyDescent="0.25">
      <c r="A217" s="13" t="s">
        <v>61</v>
      </c>
    </row>
    <row r="218" spans="1:13" x14ac:dyDescent="0.25">
      <c r="A218" s="13" t="s">
        <v>43</v>
      </c>
      <c r="C218" s="26"/>
      <c r="D218" s="26"/>
    </row>
    <row r="219" spans="1:13" ht="15.75" thickBot="1" x14ac:dyDescent="0.3">
      <c r="A219" s="13" t="s">
        <v>61</v>
      </c>
      <c r="B219" s="1" t="s">
        <v>110</v>
      </c>
    </row>
    <row r="220" spans="1:13" ht="26.25" thickTop="1" x14ac:dyDescent="0.25">
      <c r="A220" s="13" t="s">
        <v>45</v>
      </c>
      <c r="B220" s="53" t="s">
        <v>254</v>
      </c>
      <c r="C220" s="54" t="str">
        <f>LEFT(xlvar.NXTBUD.DESCRLONG,7)&amp;" Original"</f>
        <v>2021/22 Original</v>
      </c>
      <c r="D220" s="54" t="str">
        <f>LEFT(xlvar.NXTBUD.DESCRLONG,7)</f>
        <v>2021/22</v>
      </c>
      <c r="E220" s="54" t="str">
        <f t="shared" ref="E220:M220" si="67">LEFT(D220,4)+1&amp;"/"&amp;RIGHT(D220,2)+1</f>
        <v>2022/23</v>
      </c>
      <c r="F220" s="54" t="str">
        <f t="shared" si="67"/>
        <v>2023/24</v>
      </c>
      <c r="G220" s="55" t="str">
        <f t="shared" si="67"/>
        <v>2024/25</v>
      </c>
      <c r="H220" s="48" t="str">
        <f t="shared" si="67"/>
        <v>2025/26</v>
      </c>
      <c r="I220" s="49" t="str">
        <f t="shared" si="67"/>
        <v>2026/27</v>
      </c>
      <c r="J220" s="49" t="str">
        <f t="shared" si="67"/>
        <v>2027/28</v>
      </c>
      <c r="K220" s="49" t="str">
        <f t="shared" si="67"/>
        <v>2028/29</v>
      </c>
      <c r="L220" s="49" t="str">
        <f t="shared" si="67"/>
        <v>2029/30</v>
      </c>
      <c r="M220" s="49" t="str">
        <f t="shared" si="67"/>
        <v>2030/31</v>
      </c>
    </row>
    <row r="221" spans="1:13" x14ac:dyDescent="0.25">
      <c r="A221" s="13" t="s">
        <v>206</v>
      </c>
      <c r="B221" s="56" t="s">
        <v>134</v>
      </c>
      <c r="C221" s="57"/>
      <c r="D221" s="58"/>
      <c r="E221" s="57"/>
      <c r="F221" s="57"/>
      <c r="G221" s="59"/>
      <c r="H221" s="40"/>
      <c r="I221" s="28"/>
      <c r="J221" s="28"/>
      <c r="K221" s="28"/>
      <c r="L221" s="28"/>
      <c r="M221" s="28"/>
    </row>
    <row r="222" spans="1:13" x14ac:dyDescent="0.25">
      <c r="A222" s="13" t="s">
        <v>379</v>
      </c>
      <c r="B222" s="80" t="s">
        <v>144</v>
      </c>
      <c r="C222" s="81">
        <v>37179373.530000001</v>
      </c>
      <c r="D222" s="82">
        <v>38187689.890000001</v>
      </c>
      <c r="E222" s="83">
        <v>39599270.659999996</v>
      </c>
      <c r="F222" s="83">
        <v>41063483.780000001</v>
      </c>
      <c r="G222" s="84">
        <v>42582307.829999998</v>
      </c>
      <c r="H222" s="44">
        <v>44129743.890000001</v>
      </c>
      <c r="I222" s="45">
        <v>45734152.340000004</v>
      </c>
      <c r="J222" s="45">
        <v>47397656.210000001</v>
      </c>
      <c r="K222" s="45">
        <v>49122458.509999998</v>
      </c>
      <c r="L222" s="45">
        <v>50910845.280000001</v>
      </c>
      <c r="M222" s="45">
        <v>52765188.770000003</v>
      </c>
    </row>
    <row r="223" spans="1:13" x14ac:dyDescent="0.25">
      <c r="A223" s="13" t="s">
        <v>380</v>
      </c>
      <c r="B223" s="80" t="s">
        <v>145</v>
      </c>
      <c r="C223" s="81">
        <v>15274573.699999999</v>
      </c>
      <c r="D223" s="82">
        <v>15924530.199999999</v>
      </c>
      <c r="E223" s="83">
        <v>16542916.85</v>
      </c>
      <c r="F223" s="83">
        <v>17081810.41</v>
      </c>
      <c r="G223" s="84">
        <v>17741958.690000001</v>
      </c>
      <c r="H223" s="44">
        <v>18324137.23</v>
      </c>
      <c r="I223" s="45">
        <v>19029149.949999999</v>
      </c>
      <c r="J223" s="45">
        <v>19657830.57</v>
      </c>
      <c r="K223" s="45">
        <v>20411043.48</v>
      </c>
      <c r="L223" s="45">
        <v>21089685.079999998</v>
      </c>
      <c r="M223" s="45">
        <v>21894684.710000001</v>
      </c>
    </row>
    <row r="224" spans="1:13" x14ac:dyDescent="0.25">
      <c r="A224" s="13" t="s">
        <v>381</v>
      </c>
      <c r="B224" s="80" t="s">
        <v>146</v>
      </c>
      <c r="C224" s="81">
        <v>1279155</v>
      </c>
      <c r="D224" s="82">
        <v>957717</v>
      </c>
      <c r="E224" s="83">
        <v>956506</v>
      </c>
      <c r="F224" s="83">
        <v>955270</v>
      </c>
      <c r="G224" s="84">
        <v>954009</v>
      </c>
      <c r="H224" s="44">
        <v>952723</v>
      </c>
      <c r="I224" s="45">
        <v>951411</v>
      </c>
      <c r="J224" s="45">
        <v>950253</v>
      </c>
      <c r="K224" s="45">
        <v>948707</v>
      </c>
      <c r="L224" s="45">
        <v>947315</v>
      </c>
      <c r="M224" s="45">
        <v>945894</v>
      </c>
    </row>
    <row r="225" spans="1:13" x14ac:dyDescent="0.25">
      <c r="A225" s="13" t="s">
        <v>382</v>
      </c>
      <c r="B225" s="80" t="s">
        <v>147</v>
      </c>
      <c r="C225" s="81">
        <v>1564149.71</v>
      </c>
      <c r="D225" s="82">
        <v>1492925.41</v>
      </c>
      <c r="E225" s="83">
        <v>1552166.14</v>
      </c>
      <c r="F225" s="83">
        <v>1603536.08</v>
      </c>
      <c r="G225" s="84">
        <v>1667120.26</v>
      </c>
      <c r="H225" s="44">
        <v>1723003.88</v>
      </c>
      <c r="I225" s="45">
        <v>1791278.43</v>
      </c>
      <c r="J225" s="45">
        <v>1852038.87</v>
      </c>
      <c r="K225" s="45">
        <v>1925381.73</v>
      </c>
      <c r="L225" s="45">
        <v>1991408.97</v>
      </c>
      <c r="M225" s="45">
        <v>2070229.73</v>
      </c>
    </row>
    <row r="226" spans="1:13" x14ac:dyDescent="0.25">
      <c r="A226" s="13" t="s">
        <v>383</v>
      </c>
      <c r="B226" s="80" t="s">
        <v>148</v>
      </c>
      <c r="C226" s="81">
        <v>15897122.52</v>
      </c>
      <c r="D226" s="82">
        <v>11552731.140000001</v>
      </c>
      <c r="E226" s="83">
        <v>11832965.699999999</v>
      </c>
      <c r="F226" s="83">
        <v>11951137.720000001</v>
      </c>
      <c r="G226" s="84">
        <v>12081173.279999999</v>
      </c>
      <c r="H226" s="44">
        <v>12190674.77</v>
      </c>
      <c r="I226" s="45">
        <v>12384048.93</v>
      </c>
      <c r="J226" s="45">
        <v>12584964.75</v>
      </c>
      <c r="K226" s="45">
        <v>12789590.039999999</v>
      </c>
      <c r="L226" s="45">
        <v>13000098.029999999</v>
      </c>
      <c r="M226" s="45">
        <v>13081667.439999999</v>
      </c>
    </row>
    <row r="227" spans="1:13" x14ac:dyDescent="0.25">
      <c r="A227" s="13" t="s">
        <v>384</v>
      </c>
      <c r="B227" s="80" t="s">
        <v>149</v>
      </c>
      <c r="C227" s="81">
        <v>19567072.399999999</v>
      </c>
      <c r="D227" s="82">
        <v>20054161.77</v>
      </c>
      <c r="E227" s="83">
        <v>20573145.489999998</v>
      </c>
      <c r="F227" s="83">
        <v>21249594.440000001</v>
      </c>
      <c r="G227" s="84">
        <v>21970163.420000002</v>
      </c>
      <c r="H227" s="44">
        <v>22703693.890000001</v>
      </c>
      <c r="I227" s="45">
        <v>23487056.760000002</v>
      </c>
      <c r="J227" s="45">
        <v>24273153.620000001</v>
      </c>
      <c r="K227" s="45">
        <v>25110917.670000002</v>
      </c>
      <c r="L227" s="45">
        <v>25953315.09</v>
      </c>
      <c r="M227" s="45">
        <v>26849345.780000001</v>
      </c>
    </row>
    <row r="228" spans="1:13" hidden="1" x14ac:dyDescent="0.25">
      <c r="A228" s="13" t="s">
        <v>61</v>
      </c>
      <c r="B228" s="63"/>
      <c r="C228" s="57"/>
      <c r="D228" s="58"/>
      <c r="E228" s="57"/>
      <c r="F228" s="57"/>
      <c r="G228" s="59"/>
      <c r="H228" s="42"/>
      <c r="I228" s="29"/>
      <c r="J228" s="29"/>
      <c r="K228" s="29"/>
      <c r="L228" s="29"/>
      <c r="M228" s="29"/>
    </row>
    <row r="229" spans="1:13" x14ac:dyDescent="0.25">
      <c r="A229" s="13" t="s">
        <v>45</v>
      </c>
      <c r="B229" s="64" t="s">
        <v>115</v>
      </c>
      <c r="C229" s="65">
        <f>SUM(C221:C228)</f>
        <v>90761446.860000014</v>
      </c>
      <c r="D229" s="66">
        <f t="shared" ref="D229:M229" si="68">SUM(D221:D228)</f>
        <v>88169755.409999996</v>
      </c>
      <c r="E229" s="65">
        <f t="shared" si="68"/>
        <v>91056970.839999989</v>
      </c>
      <c r="F229" s="65">
        <f t="shared" si="68"/>
        <v>93904832.429999992</v>
      </c>
      <c r="G229" s="67">
        <f t="shared" si="68"/>
        <v>96996732.479999989</v>
      </c>
      <c r="H229" s="43">
        <f t="shared" si="68"/>
        <v>100023976.66000001</v>
      </c>
      <c r="I229" s="31">
        <f t="shared" si="68"/>
        <v>103377097.41000001</v>
      </c>
      <c r="J229" s="31">
        <f t="shared" si="68"/>
        <v>106715897.02000001</v>
      </c>
      <c r="K229" s="31">
        <f t="shared" si="68"/>
        <v>110308098.42999999</v>
      </c>
      <c r="L229" s="31">
        <f t="shared" si="68"/>
        <v>113892667.45</v>
      </c>
      <c r="M229" s="31">
        <f t="shared" si="68"/>
        <v>117607010.43000001</v>
      </c>
    </row>
    <row r="230" spans="1:13" x14ac:dyDescent="0.25">
      <c r="A230" s="13" t="s">
        <v>206</v>
      </c>
      <c r="B230" s="56" t="s">
        <v>135</v>
      </c>
      <c r="C230" s="57"/>
      <c r="D230" s="58"/>
      <c r="E230" s="57"/>
      <c r="F230" s="57"/>
      <c r="G230" s="59"/>
      <c r="H230" s="42"/>
      <c r="I230" s="29"/>
      <c r="J230" s="29"/>
      <c r="K230" s="29"/>
      <c r="L230" s="29"/>
      <c r="M230" s="29"/>
    </row>
    <row r="231" spans="1:13" x14ac:dyDescent="0.25">
      <c r="A231" s="13" t="s">
        <v>385</v>
      </c>
      <c r="B231" s="85" t="s">
        <v>150</v>
      </c>
      <c r="C231" s="81">
        <v>27267269.489999998</v>
      </c>
      <c r="D231" s="82">
        <v>28417359.02</v>
      </c>
      <c r="E231" s="81">
        <v>29881631.649999999</v>
      </c>
      <c r="F231" s="81">
        <v>30948168.010000002</v>
      </c>
      <c r="G231" s="86">
        <v>32084191.030000001</v>
      </c>
      <c r="H231" s="46">
        <v>33226501.27</v>
      </c>
      <c r="I231" s="47">
        <v>34408802.18</v>
      </c>
      <c r="J231" s="47">
        <v>35632487.780000001</v>
      </c>
      <c r="K231" s="47">
        <v>36902241.210000001</v>
      </c>
      <c r="L231" s="47">
        <v>38213175.579999998</v>
      </c>
      <c r="M231" s="47">
        <v>39570020.759999998</v>
      </c>
    </row>
    <row r="232" spans="1:13" x14ac:dyDescent="0.25">
      <c r="A232" s="13" t="s">
        <v>386</v>
      </c>
      <c r="B232" s="85" t="s">
        <v>151</v>
      </c>
      <c r="C232" s="81">
        <v>19718545.18</v>
      </c>
      <c r="D232" s="82">
        <v>15642754.16</v>
      </c>
      <c r="E232" s="81">
        <v>15910119.59</v>
      </c>
      <c r="F232" s="81">
        <v>16662637.15</v>
      </c>
      <c r="G232" s="86">
        <v>17207928.300000001</v>
      </c>
      <c r="H232" s="46">
        <v>17411713.199999999</v>
      </c>
      <c r="I232" s="47">
        <v>17978286.620000001</v>
      </c>
      <c r="J232" s="47">
        <v>18694232.289999999</v>
      </c>
      <c r="K232" s="47">
        <v>19309479.100000001</v>
      </c>
      <c r="L232" s="47">
        <v>19542814.120000001</v>
      </c>
      <c r="M232" s="47">
        <v>19995910.530000001</v>
      </c>
    </row>
    <row r="233" spans="1:13" x14ac:dyDescent="0.25">
      <c r="A233" s="13" t="s">
        <v>387</v>
      </c>
      <c r="B233" s="85" t="s">
        <v>152</v>
      </c>
      <c r="C233" s="81">
        <v>1277084</v>
      </c>
      <c r="D233" s="82">
        <v>1419798</v>
      </c>
      <c r="E233" s="81">
        <v>1351970</v>
      </c>
      <c r="F233" s="81">
        <v>1282580</v>
      </c>
      <c r="G233" s="86">
        <v>1193555</v>
      </c>
      <c r="H233" s="46">
        <v>1121738</v>
      </c>
      <c r="I233" s="47">
        <v>1047942</v>
      </c>
      <c r="J233" s="47">
        <v>975218</v>
      </c>
      <c r="K233" s="47">
        <v>894373</v>
      </c>
      <c r="L233" s="47">
        <v>810215</v>
      </c>
      <c r="M233" s="47">
        <v>787587</v>
      </c>
    </row>
    <row r="234" spans="1:13" x14ac:dyDescent="0.25">
      <c r="A234" s="13" t="s">
        <v>269</v>
      </c>
      <c r="B234" s="85" t="s">
        <v>153</v>
      </c>
      <c r="C234" s="81">
        <v>14957876</v>
      </c>
      <c r="D234" s="82">
        <v>15407876</v>
      </c>
      <c r="E234" s="81">
        <v>15407876</v>
      </c>
      <c r="F234" s="81">
        <v>15407876</v>
      </c>
      <c r="G234" s="86">
        <v>15407876</v>
      </c>
      <c r="H234" s="46">
        <v>15407876</v>
      </c>
      <c r="I234" s="47">
        <v>15407876</v>
      </c>
      <c r="J234" s="47">
        <v>15407876</v>
      </c>
      <c r="K234" s="47">
        <v>15407876</v>
      </c>
      <c r="L234" s="47">
        <v>15407876</v>
      </c>
      <c r="M234" s="47">
        <v>15407876</v>
      </c>
    </row>
    <row r="235" spans="1:13" x14ac:dyDescent="0.25">
      <c r="A235" s="13" t="s">
        <v>388</v>
      </c>
      <c r="B235" s="85" t="s">
        <v>154</v>
      </c>
      <c r="C235" s="81">
        <v>6021721.2800000003</v>
      </c>
      <c r="D235" s="82">
        <v>6071017.1100000003</v>
      </c>
      <c r="E235" s="81">
        <v>6246711.6200000001</v>
      </c>
      <c r="F235" s="81">
        <v>6427897.9299999997</v>
      </c>
      <c r="G235" s="86">
        <v>6615534.8700000001</v>
      </c>
      <c r="H235" s="46">
        <v>6807785.9299999997</v>
      </c>
      <c r="I235" s="47">
        <v>7006819.5899999999</v>
      </c>
      <c r="J235" s="47">
        <v>7210809.1299999999</v>
      </c>
      <c r="K235" s="47">
        <v>7421933.4100000001</v>
      </c>
      <c r="L235" s="47">
        <v>7638376.4699999997</v>
      </c>
      <c r="M235" s="47">
        <v>7862327.71</v>
      </c>
    </row>
    <row r="236" spans="1:13" x14ac:dyDescent="0.25">
      <c r="A236" s="13" t="s">
        <v>389</v>
      </c>
      <c r="B236" s="85" t="s">
        <v>155</v>
      </c>
      <c r="C236" s="81">
        <v>18937986.120000001</v>
      </c>
      <c r="D236" s="82">
        <v>19311939.879999999</v>
      </c>
      <c r="E236" s="81">
        <v>19953574.699999999</v>
      </c>
      <c r="F236" s="81">
        <v>20616661.050000001</v>
      </c>
      <c r="G236" s="86">
        <v>21301919.489999998</v>
      </c>
      <c r="H236" s="46">
        <v>22010094.98</v>
      </c>
      <c r="I236" s="47">
        <v>22741957.539999999</v>
      </c>
      <c r="J236" s="47">
        <v>23498303.399999999</v>
      </c>
      <c r="K236" s="47">
        <v>24279955.34</v>
      </c>
      <c r="L236" s="47">
        <v>25087764.190000001</v>
      </c>
      <c r="M236" s="47">
        <v>25922609.32</v>
      </c>
    </row>
    <row r="237" spans="1:13" hidden="1" x14ac:dyDescent="0.25">
      <c r="A237" s="13" t="s">
        <v>69</v>
      </c>
      <c r="B237" s="63"/>
      <c r="C237" s="57"/>
      <c r="D237" s="58"/>
      <c r="E237" s="57"/>
      <c r="F237" s="57"/>
      <c r="G237" s="59"/>
      <c r="H237" s="42"/>
      <c r="I237" s="29"/>
      <c r="J237" s="29"/>
      <c r="K237" s="29"/>
      <c r="L237" s="29"/>
      <c r="M237" s="29"/>
    </row>
    <row r="238" spans="1:13" ht="15.75" thickBot="1" x14ac:dyDescent="0.3">
      <c r="A238" s="13" t="s">
        <v>79</v>
      </c>
      <c r="B238" s="68" t="s">
        <v>116</v>
      </c>
      <c r="C238" s="69">
        <f>SUM(C230:C237)</f>
        <v>88180482.070000008</v>
      </c>
      <c r="D238" s="70">
        <f t="shared" ref="D238:M238" si="69">SUM(D230:D237)</f>
        <v>86270744.170000002</v>
      </c>
      <c r="E238" s="69">
        <f t="shared" si="69"/>
        <v>88751883.560000002</v>
      </c>
      <c r="F238" s="69">
        <f t="shared" si="69"/>
        <v>91345820.140000001</v>
      </c>
      <c r="G238" s="71">
        <f t="shared" si="69"/>
        <v>93811004.689999998</v>
      </c>
      <c r="H238" s="43">
        <f t="shared" si="69"/>
        <v>95985709.38000001</v>
      </c>
      <c r="I238" s="31">
        <f t="shared" si="69"/>
        <v>98591683.930000007</v>
      </c>
      <c r="J238" s="31">
        <f t="shared" si="69"/>
        <v>101418926.59999999</v>
      </c>
      <c r="K238" s="31">
        <f t="shared" si="69"/>
        <v>104215858.06</v>
      </c>
      <c r="L238" s="31">
        <f t="shared" si="69"/>
        <v>106700221.36</v>
      </c>
      <c r="M238" s="31">
        <f t="shared" si="69"/>
        <v>109546331.31999999</v>
      </c>
    </row>
    <row r="239" spans="1:13" ht="15.75" thickTop="1" x14ac:dyDescent="0.25">
      <c r="A239" s="13" t="s">
        <v>45</v>
      </c>
      <c r="B239" s="94" t="s">
        <v>106</v>
      </c>
      <c r="C239" s="95">
        <f t="shared" ref="C239:M239" si="70">C229-C238</f>
        <v>2580964.7900000066</v>
      </c>
      <c r="D239" s="95">
        <f t="shared" si="70"/>
        <v>1899011.2399999946</v>
      </c>
      <c r="E239" s="95">
        <f t="shared" si="70"/>
        <v>2305087.2799999863</v>
      </c>
      <c r="F239" s="95">
        <f t="shared" si="70"/>
        <v>2559012.2899999917</v>
      </c>
      <c r="G239" s="96">
        <f t="shared" si="70"/>
        <v>3185727.7899999917</v>
      </c>
      <c r="H239" s="50">
        <f t="shared" si="70"/>
        <v>4038267.2800000012</v>
      </c>
      <c r="I239" s="51">
        <f t="shared" si="70"/>
        <v>4785413.4800000042</v>
      </c>
      <c r="J239" s="51">
        <f t="shared" si="70"/>
        <v>5296970.4200000167</v>
      </c>
      <c r="K239" s="51">
        <f t="shared" si="70"/>
        <v>6092240.3699999899</v>
      </c>
      <c r="L239" s="51">
        <f t="shared" si="70"/>
        <v>7192446.0900000036</v>
      </c>
      <c r="M239" s="51">
        <f t="shared" si="70"/>
        <v>8060679.1100000143</v>
      </c>
    </row>
    <row r="240" spans="1:13" x14ac:dyDescent="0.25">
      <c r="A240" s="13" t="s">
        <v>206</v>
      </c>
      <c r="B240" s="90" t="s">
        <v>74</v>
      </c>
      <c r="C240" s="91"/>
      <c r="D240" s="92"/>
      <c r="E240" s="91"/>
      <c r="F240" s="91"/>
      <c r="G240" s="93"/>
      <c r="H240" s="42"/>
      <c r="I240" s="29"/>
      <c r="J240" s="29"/>
      <c r="K240" s="29"/>
      <c r="L240" s="29"/>
      <c r="M240" s="29"/>
    </row>
    <row r="241" spans="1:13" x14ac:dyDescent="0.25">
      <c r="A241" s="13" t="s">
        <v>390</v>
      </c>
      <c r="B241" s="85" t="s">
        <v>156</v>
      </c>
      <c r="C241" s="81">
        <v>55138238</v>
      </c>
      <c r="D241" s="82">
        <v>12578165</v>
      </c>
      <c r="E241" s="81">
        <v>4357340</v>
      </c>
      <c r="F241" s="81">
        <v>1861312</v>
      </c>
      <c r="G241" s="86">
        <v>1865428</v>
      </c>
      <c r="H241" s="46">
        <v>1869688</v>
      </c>
      <c r="I241" s="47">
        <v>1874092</v>
      </c>
      <c r="J241" s="47">
        <v>1878652</v>
      </c>
      <c r="K241" s="47">
        <v>1880128</v>
      </c>
      <c r="L241" s="47">
        <v>1884904</v>
      </c>
      <c r="M241" s="47">
        <v>1889836</v>
      </c>
    </row>
    <row r="242" spans="1:13" hidden="1" x14ac:dyDescent="0.25">
      <c r="A242" s="13" t="s">
        <v>43</v>
      </c>
      <c r="B242" s="101"/>
      <c r="C242" s="102"/>
      <c r="D242" s="103"/>
      <c r="E242" s="102"/>
      <c r="F242" s="102"/>
      <c r="G242" s="104"/>
      <c r="H242" s="42"/>
      <c r="I242" s="29"/>
      <c r="J242" s="29"/>
      <c r="K242" s="29"/>
      <c r="L242" s="29"/>
      <c r="M242" s="29"/>
    </row>
    <row r="243" spans="1:13" ht="15.75" thickBot="1" x14ac:dyDescent="0.3">
      <c r="A243" s="13" t="s">
        <v>43</v>
      </c>
      <c r="B243" s="72" t="s">
        <v>107</v>
      </c>
      <c r="C243" s="73">
        <f>SUM(C239:C242)</f>
        <v>57719202.790000007</v>
      </c>
      <c r="D243" s="73">
        <f t="shared" ref="D243:M243" si="71">SUM(D239:D242)</f>
        <v>14477176.239999995</v>
      </c>
      <c r="E243" s="73">
        <f t="shared" si="71"/>
        <v>6662427.2799999863</v>
      </c>
      <c r="F243" s="73">
        <f t="shared" si="71"/>
        <v>4420324.2899999917</v>
      </c>
      <c r="G243" s="74">
        <f t="shared" si="71"/>
        <v>5051155.7899999917</v>
      </c>
      <c r="H243" s="50">
        <f t="shared" si="71"/>
        <v>5907955.2800000012</v>
      </c>
      <c r="I243" s="51">
        <f t="shared" si="71"/>
        <v>6659505.4800000042</v>
      </c>
      <c r="J243" s="51">
        <f t="shared" si="71"/>
        <v>7175622.4200000167</v>
      </c>
      <c r="K243" s="51">
        <f t="shared" si="71"/>
        <v>7972368.3699999899</v>
      </c>
      <c r="L243" s="51">
        <f t="shared" si="71"/>
        <v>9077350.0900000036</v>
      </c>
      <c r="M243" s="51">
        <f t="shared" si="71"/>
        <v>9950515.1100000143</v>
      </c>
    </row>
    <row r="244" spans="1:13" ht="16.5" thickTop="1" thickBot="1" x14ac:dyDescent="0.3">
      <c r="A244" s="13" t="s">
        <v>79</v>
      </c>
      <c r="B244" s="38"/>
      <c r="C244" s="39"/>
      <c r="D244" s="39"/>
      <c r="E244" s="39"/>
      <c r="F244" s="39"/>
      <c r="G244" s="39"/>
      <c r="H244" s="35"/>
      <c r="I244" s="35"/>
      <c r="J244" s="35"/>
      <c r="K244" s="35"/>
      <c r="L244" s="35"/>
      <c r="M244" s="35"/>
    </row>
    <row r="245" spans="1:13" ht="26.25" thickTop="1" x14ac:dyDescent="0.25">
      <c r="A245" s="13" t="s">
        <v>45</v>
      </c>
      <c r="B245" s="87" t="s">
        <v>255</v>
      </c>
      <c r="C245" s="88" t="str">
        <f>LEFT(xlvar.NXTBUD.DESCRLONG,7)&amp;" Original"</f>
        <v>2021/22 Original</v>
      </c>
      <c r="D245" s="88" t="str">
        <f>LEFT(xlvar.NXTBUD.DESCRLONG,7)</f>
        <v>2021/22</v>
      </c>
      <c r="E245" s="88" t="str">
        <f t="shared" ref="E245:M245" si="72">LEFT(D245,4)+1&amp;"/"&amp;RIGHT(D245,2)+1</f>
        <v>2022/23</v>
      </c>
      <c r="F245" s="88" t="str">
        <f t="shared" si="72"/>
        <v>2023/24</v>
      </c>
      <c r="G245" s="89" t="str">
        <f t="shared" si="72"/>
        <v>2024/25</v>
      </c>
      <c r="H245" s="48" t="str">
        <f t="shared" si="72"/>
        <v>2025/26</v>
      </c>
      <c r="I245" s="49" t="str">
        <f t="shared" si="72"/>
        <v>2026/27</v>
      </c>
      <c r="J245" s="49" t="str">
        <f t="shared" si="72"/>
        <v>2027/28</v>
      </c>
      <c r="K245" s="49" t="str">
        <f t="shared" si="72"/>
        <v>2028/29</v>
      </c>
      <c r="L245" s="49" t="str">
        <f t="shared" si="72"/>
        <v>2029/30</v>
      </c>
      <c r="M245" s="49" t="str">
        <f t="shared" si="72"/>
        <v>2030/31</v>
      </c>
    </row>
    <row r="246" spans="1:13" x14ac:dyDescent="0.25">
      <c r="A246" s="13" t="s">
        <v>206</v>
      </c>
      <c r="B246" s="90" t="s">
        <v>137</v>
      </c>
      <c r="C246" s="91"/>
      <c r="D246" s="92"/>
      <c r="E246" s="91"/>
      <c r="F246" s="91"/>
      <c r="G246" s="93"/>
      <c r="H246" s="42"/>
      <c r="I246" s="29"/>
      <c r="J246" s="29"/>
      <c r="K246" s="29"/>
      <c r="L246" s="29"/>
      <c r="M246" s="29"/>
    </row>
    <row r="247" spans="1:13" x14ac:dyDescent="0.25">
      <c r="A247" s="13" t="s">
        <v>391</v>
      </c>
      <c r="B247" s="85" t="s">
        <v>153</v>
      </c>
      <c r="C247" s="81">
        <v>14957876</v>
      </c>
      <c r="D247" s="82">
        <v>15407876</v>
      </c>
      <c r="E247" s="81">
        <v>15407876</v>
      </c>
      <c r="F247" s="81">
        <v>15407876</v>
      </c>
      <c r="G247" s="86">
        <v>15407876</v>
      </c>
      <c r="H247" s="46">
        <v>15407876</v>
      </c>
      <c r="I247" s="47">
        <v>15407876</v>
      </c>
      <c r="J247" s="47">
        <v>15407876</v>
      </c>
      <c r="K247" s="47">
        <v>15407876</v>
      </c>
      <c r="L247" s="47">
        <v>15407876</v>
      </c>
      <c r="M247" s="47">
        <v>15407876</v>
      </c>
    </row>
    <row r="248" spans="1:13" hidden="1" x14ac:dyDescent="0.25">
      <c r="A248" s="13" t="s">
        <v>79</v>
      </c>
      <c r="B248" s="63"/>
      <c r="C248" s="57"/>
      <c r="D248" s="58"/>
      <c r="E248" s="57"/>
      <c r="F248" s="57"/>
      <c r="G248" s="59"/>
      <c r="H248" s="42"/>
      <c r="I248" s="29"/>
      <c r="J248" s="29"/>
      <c r="K248" s="29"/>
      <c r="L248" s="29"/>
      <c r="M248" s="29"/>
    </row>
    <row r="249" spans="1:13" x14ac:dyDescent="0.25">
      <c r="A249" s="13" t="s">
        <v>72</v>
      </c>
      <c r="B249" s="64" t="str">
        <f>"Total "&amp;B246</f>
        <v>Total Non Cash</v>
      </c>
      <c r="C249" s="65">
        <f t="shared" ref="C249:M249" si="73">SUM(C246:C248)</f>
        <v>14957876</v>
      </c>
      <c r="D249" s="66">
        <f t="shared" si="73"/>
        <v>15407876</v>
      </c>
      <c r="E249" s="65">
        <f t="shared" si="73"/>
        <v>15407876</v>
      </c>
      <c r="F249" s="65">
        <f t="shared" si="73"/>
        <v>15407876</v>
      </c>
      <c r="G249" s="67">
        <f t="shared" si="73"/>
        <v>15407876</v>
      </c>
      <c r="H249" s="43">
        <f t="shared" si="73"/>
        <v>15407876</v>
      </c>
      <c r="I249" s="31">
        <f t="shared" si="73"/>
        <v>15407876</v>
      </c>
      <c r="J249" s="31">
        <f t="shared" si="73"/>
        <v>15407876</v>
      </c>
      <c r="K249" s="31">
        <f t="shared" si="73"/>
        <v>15407876</v>
      </c>
      <c r="L249" s="31">
        <f t="shared" si="73"/>
        <v>15407876</v>
      </c>
      <c r="M249" s="31">
        <f t="shared" si="73"/>
        <v>15407876</v>
      </c>
    </row>
    <row r="250" spans="1:13" x14ac:dyDescent="0.25">
      <c r="A250" s="13" t="s">
        <v>105</v>
      </c>
      <c r="B250" s="75" t="s">
        <v>75</v>
      </c>
      <c r="C250" s="61"/>
      <c r="D250" s="76"/>
      <c r="E250" s="61"/>
      <c r="F250" s="61"/>
      <c r="G250" s="62"/>
      <c r="H250" s="41"/>
      <c r="I250" s="30"/>
      <c r="J250" s="30"/>
      <c r="K250" s="30"/>
      <c r="L250" s="30"/>
      <c r="M250" s="30"/>
    </row>
    <row r="251" spans="1:13" x14ac:dyDescent="0.25">
      <c r="A251" s="13" t="s">
        <v>392</v>
      </c>
      <c r="B251" s="85" t="s">
        <v>140</v>
      </c>
      <c r="C251" s="81">
        <v>-121708469.63</v>
      </c>
      <c r="D251" s="82">
        <v>-50123560</v>
      </c>
      <c r="E251" s="81">
        <v>-41828380.18</v>
      </c>
      <c r="F251" s="81">
        <v>-25014594.579999998</v>
      </c>
      <c r="G251" s="86">
        <v>-17276190.260000002</v>
      </c>
      <c r="H251" s="46">
        <v>-20152554.32</v>
      </c>
      <c r="I251" s="47">
        <v>-20972765.539999999</v>
      </c>
      <c r="J251" s="47">
        <v>-23104916.949999999</v>
      </c>
      <c r="K251" s="47">
        <v>-27032852.100000001</v>
      </c>
      <c r="L251" s="47">
        <v>-21656041.030000001</v>
      </c>
      <c r="M251" s="47">
        <v>-19323428.350000001</v>
      </c>
    </row>
    <row r="252" spans="1:13" x14ac:dyDescent="0.25">
      <c r="A252" s="13" t="s">
        <v>393</v>
      </c>
      <c r="B252" s="85" t="s">
        <v>142</v>
      </c>
      <c r="C252" s="81">
        <v>522000</v>
      </c>
      <c r="D252" s="82">
        <v>355000</v>
      </c>
      <c r="E252" s="81">
        <v>320000</v>
      </c>
      <c r="F252" s="81">
        <v>320000</v>
      </c>
      <c r="G252" s="86">
        <v>320000</v>
      </c>
      <c r="H252" s="46">
        <v>320000</v>
      </c>
      <c r="I252" s="47">
        <v>320000</v>
      </c>
      <c r="J252" s="47">
        <v>320000</v>
      </c>
      <c r="K252" s="47">
        <v>320000</v>
      </c>
      <c r="L252" s="47">
        <v>320000</v>
      </c>
      <c r="M252" s="47">
        <v>320000</v>
      </c>
    </row>
    <row r="253" spans="1:13" hidden="1" x14ac:dyDescent="0.25">
      <c r="A253" s="13" t="s">
        <v>43</v>
      </c>
      <c r="B253" s="63"/>
      <c r="C253" s="57"/>
      <c r="D253" s="58"/>
      <c r="E253" s="57"/>
      <c r="F253" s="57"/>
      <c r="G253" s="59"/>
      <c r="H253" s="42"/>
      <c r="I253" s="29"/>
      <c r="J253" s="29"/>
      <c r="K253" s="29"/>
      <c r="L253" s="29"/>
      <c r="M253" s="29"/>
    </row>
    <row r="254" spans="1:13" x14ac:dyDescent="0.25">
      <c r="A254" s="13" t="s">
        <v>72</v>
      </c>
      <c r="B254" s="64" t="str">
        <f>"Total "&amp;B250</f>
        <v>Total Investing Fund Flows</v>
      </c>
      <c r="C254" s="65">
        <f t="shared" ref="C254:M254" si="74">SUM(C251:C253)</f>
        <v>-121186469.63</v>
      </c>
      <c r="D254" s="66">
        <f t="shared" si="74"/>
        <v>-49768560</v>
      </c>
      <c r="E254" s="65">
        <f t="shared" si="74"/>
        <v>-41508380.18</v>
      </c>
      <c r="F254" s="65">
        <f t="shared" si="74"/>
        <v>-24694594.579999998</v>
      </c>
      <c r="G254" s="67">
        <f t="shared" si="74"/>
        <v>-16956190.260000002</v>
      </c>
      <c r="H254" s="43">
        <f t="shared" si="74"/>
        <v>-19832554.32</v>
      </c>
      <c r="I254" s="31">
        <f t="shared" si="74"/>
        <v>-20652765.539999999</v>
      </c>
      <c r="J254" s="31">
        <f t="shared" si="74"/>
        <v>-22784916.949999999</v>
      </c>
      <c r="K254" s="31">
        <f t="shared" si="74"/>
        <v>-26712852.100000001</v>
      </c>
      <c r="L254" s="31">
        <f t="shared" si="74"/>
        <v>-21336041.030000001</v>
      </c>
      <c r="M254" s="31">
        <f t="shared" si="74"/>
        <v>-19003428.350000001</v>
      </c>
    </row>
    <row r="255" spans="1:13" x14ac:dyDescent="0.25">
      <c r="A255" s="13" t="s">
        <v>45</v>
      </c>
      <c r="B255" s="75" t="s">
        <v>77</v>
      </c>
      <c r="C255" s="61"/>
      <c r="D255" s="76"/>
      <c r="E255" s="61"/>
      <c r="F255" s="61"/>
      <c r="G255" s="62"/>
      <c r="H255" s="41"/>
      <c r="I255" s="30"/>
      <c r="J255" s="30"/>
      <c r="K255" s="30"/>
      <c r="L255" s="30"/>
      <c r="M255" s="30"/>
    </row>
    <row r="256" spans="1:13" x14ac:dyDescent="0.25">
      <c r="A256" s="13" t="s">
        <v>394</v>
      </c>
      <c r="B256" s="85" t="s">
        <v>157</v>
      </c>
      <c r="C256" s="81">
        <v>-1651712</v>
      </c>
      <c r="D256" s="82">
        <v>-3079972</v>
      </c>
      <c r="E256" s="81">
        <v>-2959840</v>
      </c>
      <c r="F256" s="81">
        <v>-2827799</v>
      </c>
      <c r="G256" s="86">
        <v>-2817692</v>
      </c>
      <c r="H256" s="46">
        <v>-2594361</v>
      </c>
      <c r="I256" s="47">
        <v>-2666846</v>
      </c>
      <c r="J256" s="47">
        <v>-2738230</v>
      </c>
      <c r="K256" s="47">
        <v>-2817711</v>
      </c>
      <c r="L256" s="47">
        <v>-2900476</v>
      </c>
      <c r="M256" s="47">
        <v>-2921682</v>
      </c>
    </row>
    <row r="257" spans="1:13" x14ac:dyDescent="0.25">
      <c r="A257" s="13" t="s">
        <v>395</v>
      </c>
      <c r="B257" s="85" t="s">
        <v>158</v>
      </c>
      <c r="C257" s="81">
        <v>25480000</v>
      </c>
      <c r="D257" s="82">
        <v>2000000</v>
      </c>
      <c r="E257" s="81">
        <v>2000000</v>
      </c>
      <c r="F257" s="81">
        <v>0</v>
      </c>
      <c r="G257" s="86">
        <v>0</v>
      </c>
      <c r="H257" s="46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</row>
    <row r="258" spans="1:13" hidden="1" x14ac:dyDescent="0.25">
      <c r="A258" s="13" t="s">
        <v>69</v>
      </c>
      <c r="B258" s="63"/>
      <c r="C258" s="57"/>
      <c r="D258" s="58"/>
      <c r="E258" s="57"/>
      <c r="F258" s="57"/>
      <c r="G258" s="59"/>
      <c r="H258" s="42"/>
      <c r="I258" s="29"/>
      <c r="J258" s="29"/>
      <c r="K258" s="29"/>
      <c r="L258" s="29"/>
      <c r="M258" s="29"/>
    </row>
    <row r="259" spans="1:13" ht="15.75" thickBot="1" x14ac:dyDescent="0.3">
      <c r="A259" s="13" t="s">
        <v>43</v>
      </c>
      <c r="B259" s="68" t="str">
        <f>"Total "&amp;B255</f>
        <v>Total Financing Fund Flows</v>
      </c>
      <c r="C259" s="69">
        <f t="shared" ref="C259:M259" si="75">SUM(C256:C258)</f>
        <v>23828288</v>
      </c>
      <c r="D259" s="70">
        <f t="shared" si="75"/>
        <v>-1079972</v>
      </c>
      <c r="E259" s="69">
        <f t="shared" si="75"/>
        <v>-959840</v>
      </c>
      <c r="F259" s="69">
        <f t="shared" si="75"/>
        <v>-2827799</v>
      </c>
      <c r="G259" s="79">
        <f t="shared" si="75"/>
        <v>-2817692</v>
      </c>
      <c r="H259" s="43">
        <f t="shared" si="75"/>
        <v>-2594361</v>
      </c>
      <c r="I259" s="31">
        <f t="shared" si="75"/>
        <v>-2666846</v>
      </c>
      <c r="J259" s="31">
        <f t="shared" si="75"/>
        <v>-2738230</v>
      </c>
      <c r="K259" s="31">
        <f t="shared" si="75"/>
        <v>-2817711</v>
      </c>
      <c r="L259" s="31">
        <f t="shared" si="75"/>
        <v>-2900476</v>
      </c>
      <c r="M259" s="31">
        <f t="shared" si="75"/>
        <v>-2921682</v>
      </c>
    </row>
    <row r="260" spans="1:13" ht="15.75" thickTop="1" x14ac:dyDescent="0.25">
      <c r="A260" s="13" t="s">
        <v>72</v>
      </c>
      <c r="B260" s="94" t="s">
        <v>108</v>
      </c>
      <c r="C260" s="95">
        <f t="shared" ref="C260:M260" si="76">C243+C249+C254+C259</f>
        <v>-24681102.839999989</v>
      </c>
      <c r="D260" s="95">
        <f t="shared" si="76"/>
        <v>-20963479.760000005</v>
      </c>
      <c r="E260" s="95">
        <f t="shared" si="76"/>
        <v>-20397916.900000013</v>
      </c>
      <c r="F260" s="95">
        <f t="shared" si="76"/>
        <v>-7694193.2900000066</v>
      </c>
      <c r="G260" s="96">
        <f t="shared" si="76"/>
        <v>685149.52999999002</v>
      </c>
      <c r="H260" s="50">
        <f t="shared" si="76"/>
        <v>-1111084.0399999991</v>
      </c>
      <c r="I260" s="51">
        <f t="shared" si="76"/>
        <v>-1252230.0599999949</v>
      </c>
      <c r="J260" s="51">
        <f t="shared" si="76"/>
        <v>-2939648.5299999826</v>
      </c>
      <c r="K260" s="51">
        <f t="shared" si="76"/>
        <v>-6150318.7300000116</v>
      </c>
      <c r="L260" s="51">
        <f t="shared" si="76"/>
        <v>248709.06000000238</v>
      </c>
      <c r="M260" s="51">
        <f t="shared" si="76"/>
        <v>3433280.7600000128</v>
      </c>
    </row>
    <row r="261" spans="1:13" x14ac:dyDescent="0.25">
      <c r="A261" s="13" t="s">
        <v>45</v>
      </c>
      <c r="B261" s="97" t="s">
        <v>78</v>
      </c>
      <c r="C261" s="98"/>
      <c r="D261" s="99"/>
      <c r="E261" s="98"/>
      <c r="F261" s="98"/>
      <c r="G261" s="100"/>
      <c r="H261" s="41"/>
      <c r="I261" s="30"/>
      <c r="J261" s="30"/>
      <c r="K261" s="30"/>
      <c r="L261" s="30"/>
      <c r="M261" s="30"/>
    </row>
    <row r="262" spans="1:13" x14ac:dyDescent="0.25">
      <c r="A262" s="13" t="s">
        <v>396</v>
      </c>
      <c r="B262" s="85" t="s">
        <v>159</v>
      </c>
      <c r="C262" s="81">
        <v>-1279424.8799999999</v>
      </c>
      <c r="D262" s="82">
        <v>-736689.96</v>
      </c>
      <c r="E262" s="81">
        <v>-802190</v>
      </c>
      <c r="F262" s="81">
        <v>-801690</v>
      </c>
      <c r="G262" s="86">
        <v>-737190</v>
      </c>
      <c r="H262" s="46">
        <v>-806690</v>
      </c>
      <c r="I262" s="47">
        <v>-807190</v>
      </c>
      <c r="J262" s="47">
        <v>-806690</v>
      </c>
      <c r="K262" s="47">
        <v>-737190</v>
      </c>
      <c r="L262" s="47">
        <v>-811690</v>
      </c>
      <c r="M262" s="47">
        <v>-812190</v>
      </c>
    </row>
    <row r="263" spans="1:13" x14ac:dyDescent="0.25">
      <c r="A263" s="13" t="s">
        <v>397</v>
      </c>
      <c r="B263" s="85" t="s">
        <v>160</v>
      </c>
      <c r="C263" s="81">
        <v>-3162600</v>
      </c>
      <c r="D263" s="82">
        <v>-3417500.04</v>
      </c>
      <c r="E263" s="81">
        <v>-3417500</v>
      </c>
      <c r="F263" s="81">
        <v>-3417500</v>
      </c>
      <c r="G263" s="86">
        <v>-3417500</v>
      </c>
      <c r="H263" s="46">
        <v>-3417500</v>
      </c>
      <c r="I263" s="47">
        <v>-3417500</v>
      </c>
      <c r="J263" s="47">
        <v>-3417500</v>
      </c>
      <c r="K263" s="47">
        <v>-3417500</v>
      </c>
      <c r="L263" s="47">
        <v>-3417500</v>
      </c>
      <c r="M263" s="47">
        <v>-3417500</v>
      </c>
    </row>
    <row r="264" spans="1:13" x14ac:dyDescent="0.25">
      <c r="A264" s="13" t="s">
        <v>398</v>
      </c>
      <c r="B264" s="85" t="s">
        <v>161</v>
      </c>
      <c r="C264" s="81">
        <v>-3990000</v>
      </c>
      <c r="D264" s="82">
        <v>-80000.039999999994</v>
      </c>
      <c r="E264" s="81">
        <v>-90000</v>
      </c>
      <c r="F264" s="81">
        <v>-80000</v>
      </c>
      <c r="G264" s="86">
        <v>-90000</v>
      </c>
      <c r="H264" s="46">
        <v>-80000</v>
      </c>
      <c r="I264" s="47">
        <v>-90000</v>
      </c>
      <c r="J264" s="47">
        <v>-80000</v>
      </c>
      <c r="K264" s="47">
        <v>-90000</v>
      </c>
      <c r="L264" s="47">
        <v>-80000</v>
      </c>
      <c r="M264" s="47">
        <v>-80000</v>
      </c>
    </row>
    <row r="265" spans="1:13" x14ac:dyDescent="0.25">
      <c r="A265" s="13" t="s">
        <v>399</v>
      </c>
      <c r="B265" s="85" t="s">
        <v>162</v>
      </c>
      <c r="C265" s="81">
        <v>11799801.48</v>
      </c>
      <c r="D265" s="82">
        <v>4374022.92</v>
      </c>
      <c r="E265" s="81">
        <v>963394</v>
      </c>
      <c r="F265" s="81">
        <v>468738</v>
      </c>
      <c r="G265" s="86">
        <v>594066</v>
      </c>
      <c r="H265" s="46">
        <v>469404</v>
      </c>
      <c r="I265" s="47">
        <v>464752</v>
      </c>
      <c r="J265" s="47">
        <v>470110</v>
      </c>
      <c r="K265" s="47">
        <v>675479</v>
      </c>
      <c r="L265" s="47">
        <v>465859</v>
      </c>
      <c r="M265" s="47">
        <v>466250</v>
      </c>
    </row>
    <row r="266" spans="1:13" x14ac:dyDescent="0.25">
      <c r="A266" s="13" t="s">
        <v>400</v>
      </c>
      <c r="B266" s="85" t="s">
        <v>163</v>
      </c>
      <c r="C266" s="81">
        <v>8658752.8800000008</v>
      </c>
      <c r="D266" s="82">
        <v>6207543.8399999999</v>
      </c>
      <c r="E266" s="81">
        <v>1763877</v>
      </c>
      <c r="F266" s="81">
        <v>998877</v>
      </c>
      <c r="G266" s="86">
        <v>1023877</v>
      </c>
      <c r="H266" s="46">
        <v>533877</v>
      </c>
      <c r="I266" s="47">
        <v>523877</v>
      </c>
      <c r="J266" s="47">
        <v>723877</v>
      </c>
      <c r="K266" s="47">
        <v>523877</v>
      </c>
      <c r="L266" s="47">
        <v>523877</v>
      </c>
      <c r="M266" s="47">
        <v>523877</v>
      </c>
    </row>
    <row r="267" spans="1:13" x14ac:dyDescent="0.25">
      <c r="A267" s="13" t="s">
        <v>401</v>
      </c>
      <c r="B267" s="85" t="s">
        <v>164</v>
      </c>
      <c r="C267" s="81">
        <v>11907736.199999999</v>
      </c>
      <c r="D267" s="82">
        <v>7537479</v>
      </c>
      <c r="E267" s="81">
        <v>2618948</v>
      </c>
      <c r="F267" s="81">
        <v>340000</v>
      </c>
      <c r="G267" s="86">
        <v>80000</v>
      </c>
      <c r="H267" s="46">
        <v>90000</v>
      </c>
      <c r="I267" s="47">
        <v>80000</v>
      </c>
      <c r="J267" s="47">
        <v>90000</v>
      </c>
      <c r="K267" s="47">
        <v>80000</v>
      </c>
      <c r="L267" s="47">
        <v>90000</v>
      </c>
      <c r="M267" s="47">
        <v>90000</v>
      </c>
    </row>
    <row r="268" spans="1:13" hidden="1" x14ac:dyDescent="0.25">
      <c r="A268" s="13" t="s">
        <v>69</v>
      </c>
      <c r="B268" s="63"/>
      <c r="C268" s="57"/>
      <c r="D268" s="58"/>
      <c r="E268" s="57"/>
      <c r="F268" s="57"/>
      <c r="G268" s="59"/>
      <c r="H268" s="42"/>
      <c r="I268" s="29"/>
      <c r="J268" s="29"/>
      <c r="K268" s="29"/>
      <c r="L268" s="29"/>
      <c r="M268" s="29"/>
    </row>
    <row r="269" spans="1:13" ht="15.75" thickBot="1" x14ac:dyDescent="0.3">
      <c r="A269" s="13" t="s">
        <v>43</v>
      </c>
      <c r="B269" s="68" t="str">
        <f>"Total "&amp;B261</f>
        <v>Total Reserve Movements</v>
      </c>
      <c r="C269" s="69">
        <f t="shared" ref="C269:M269" si="77">SUM(C262:C268)</f>
        <v>23934265.68</v>
      </c>
      <c r="D269" s="70">
        <f t="shared" si="77"/>
        <v>13884855.719999999</v>
      </c>
      <c r="E269" s="69">
        <f t="shared" si="77"/>
        <v>1036529</v>
      </c>
      <c r="F269" s="69">
        <f t="shared" si="77"/>
        <v>-2491575</v>
      </c>
      <c r="G269" s="71">
        <f t="shared" si="77"/>
        <v>-2546747</v>
      </c>
      <c r="H269" s="43">
        <f t="shared" si="77"/>
        <v>-3210909</v>
      </c>
      <c r="I269" s="31">
        <f t="shared" si="77"/>
        <v>-3246061</v>
      </c>
      <c r="J269" s="31">
        <f t="shared" si="77"/>
        <v>-3020203</v>
      </c>
      <c r="K269" s="31">
        <f t="shared" si="77"/>
        <v>-2965334</v>
      </c>
      <c r="L269" s="31">
        <f t="shared" si="77"/>
        <v>-3229454</v>
      </c>
      <c r="M269" s="31">
        <f t="shared" si="77"/>
        <v>-3229563</v>
      </c>
    </row>
    <row r="270" spans="1:13" ht="15.75" thickTop="1" x14ac:dyDescent="0.25">
      <c r="B270" s="77" t="s">
        <v>109</v>
      </c>
      <c r="C270" s="78">
        <f t="shared" ref="C270:M270" si="78">C260+C269</f>
        <v>-746837.15999998897</v>
      </c>
      <c r="D270" s="78">
        <f t="shared" si="78"/>
        <v>-7078624.0400000066</v>
      </c>
      <c r="E270" s="78">
        <f t="shared" si="78"/>
        <v>-19361387.900000013</v>
      </c>
      <c r="F270" s="78">
        <f t="shared" si="78"/>
        <v>-10185768.290000007</v>
      </c>
      <c r="G270" s="78">
        <f t="shared" si="78"/>
        <v>-1861597.47000001</v>
      </c>
      <c r="H270" s="50">
        <f t="shared" si="78"/>
        <v>-4321993.0399999991</v>
      </c>
      <c r="I270" s="51">
        <f t="shared" si="78"/>
        <v>-4498291.0599999949</v>
      </c>
      <c r="J270" s="51">
        <f t="shared" si="78"/>
        <v>-5959851.5299999826</v>
      </c>
      <c r="K270" s="51">
        <f t="shared" si="78"/>
        <v>-9115652.7300000116</v>
      </c>
      <c r="L270" s="51">
        <f t="shared" si="78"/>
        <v>-2980744.9399999976</v>
      </c>
      <c r="M270" s="51">
        <f t="shared" si="78"/>
        <v>203717.76000001281</v>
      </c>
    </row>
  </sheetData>
  <hyperlinks>
    <hyperlink ref="B12" location="'Initial Bud 130121'!B12" tooltip="Click to drilldown" display="'Initial Bud 130121'!B12" xr:uid="{00000000-0004-0000-0F00-000000000000}"/>
    <hyperlink ref="C12" location="'Initial Bud 130121'!C12" tooltip="Click to drilldown" display="'Initial Bud 130121'!C12" xr:uid="{00000000-0004-0000-0F00-000001000000}"/>
    <hyperlink ref="D12" location="'Initial Bud 130121'!D12" tooltip="Click to drilldown" display="'Initial Bud 130121'!D12" xr:uid="{00000000-0004-0000-0F00-000002000000}"/>
    <hyperlink ref="E12" location="'Initial Bud 130121'!E12" tooltip="Click to drilldown" display="'Initial Bud 130121'!E12" xr:uid="{00000000-0004-0000-0F00-000003000000}"/>
    <hyperlink ref="F12" location="'Initial Bud 130121'!F12" tooltip="Click to drilldown" display="'Initial Bud 130121'!F12" xr:uid="{00000000-0004-0000-0F00-000004000000}"/>
    <hyperlink ref="G12" location="'Initial Bud 130121'!G12" tooltip="Click to drilldown" display="'Initial Bud 130121'!G12" xr:uid="{00000000-0004-0000-0F00-000005000000}"/>
    <hyperlink ref="H12" location="'Initial Bud 130121'!H12" tooltip="Click to drilldown" display="'Initial Bud 130121'!H12" xr:uid="{00000000-0004-0000-0F00-000006000000}"/>
    <hyperlink ref="I12" location="'Initial Bud 130121'!I12" tooltip="Click to drilldown" display="'Initial Bud 130121'!I12" xr:uid="{00000000-0004-0000-0F00-000007000000}"/>
    <hyperlink ref="J12" location="'Initial Bud 130121'!J12" tooltip="Click to drilldown" display="'Initial Bud 130121'!J12" xr:uid="{00000000-0004-0000-0F00-000008000000}"/>
    <hyperlink ref="K12" location="'Initial Bud 130121'!K12" tooltip="Click to drilldown" display="'Initial Bud 130121'!K12" xr:uid="{00000000-0004-0000-0F00-000009000000}"/>
    <hyperlink ref="L12" location="'Initial Bud 130121'!L12" tooltip="Click to drilldown" display="'Initial Bud 130121'!L12" xr:uid="{00000000-0004-0000-0F00-00000A000000}"/>
    <hyperlink ref="M12" location="'Initial Bud 130121'!M12" tooltip="Click to drilldown" display="'Initial Bud 130121'!M12" xr:uid="{00000000-0004-0000-0F00-00000B000000}"/>
    <hyperlink ref="B13" location="'Initial Bud 130121'!B13" tooltip="Click to drilldown" display="'Initial Bud 130121'!B13" xr:uid="{00000000-0004-0000-0F00-00000C000000}"/>
    <hyperlink ref="C13" location="'Initial Bud 130121'!C13" tooltip="Click to drilldown" display="'Initial Bud 130121'!C13" xr:uid="{00000000-0004-0000-0F00-00000D000000}"/>
    <hyperlink ref="D13" location="'Initial Bud 130121'!D13" tooltip="Click to drilldown" display="'Initial Bud 130121'!D13" xr:uid="{00000000-0004-0000-0F00-00000E000000}"/>
    <hyperlink ref="E13" location="'Initial Bud 130121'!E13" tooltip="Click to drilldown" display="'Initial Bud 130121'!E13" xr:uid="{00000000-0004-0000-0F00-00000F000000}"/>
    <hyperlink ref="F13" location="'Initial Bud 130121'!F13" tooltip="Click to drilldown" display="'Initial Bud 130121'!F13" xr:uid="{00000000-0004-0000-0F00-000010000000}"/>
    <hyperlink ref="G13" location="'Initial Bud 130121'!G13" tooltip="Click to drilldown" display="'Initial Bud 130121'!G13" xr:uid="{00000000-0004-0000-0F00-000011000000}"/>
    <hyperlink ref="H13" location="'Initial Bud 130121'!H13" tooltip="Click to drilldown" display="'Initial Bud 130121'!H13" xr:uid="{00000000-0004-0000-0F00-000012000000}"/>
    <hyperlink ref="I13" location="'Initial Bud 130121'!I13" tooltip="Click to drilldown" display="'Initial Bud 130121'!I13" xr:uid="{00000000-0004-0000-0F00-000013000000}"/>
    <hyperlink ref="J13" location="'Initial Bud 130121'!J13" tooltip="Click to drilldown" display="'Initial Bud 130121'!J13" xr:uid="{00000000-0004-0000-0F00-000014000000}"/>
    <hyperlink ref="K13" location="'Initial Bud 130121'!K13" tooltip="Click to drilldown" display="'Initial Bud 130121'!K13" xr:uid="{00000000-0004-0000-0F00-000015000000}"/>
    <hyperlink ref="L13" location="'Initial Bud 130121'!L13" tooltip="Click to drilldown" display="'Initial Bud 130121'!L13" xr:uid="{00000000-0004-0000-0F00-000016000000}"/>
    <hyperlink ref="M13" location="'Initial Bud 130121'!M13" tooltip="Click to drilldown" display="'Initial Bud 130121'!M13" xr:uid="{00000000-0004-0000-0F00-000017000000}"/>
    <hyperlink ref="B14" location="'Initial Bud 130121'!B14" tooltip="Click to drilldown" display="'Initial Bud 130121'!B14" xr:uid="{00000000-0004-0000-0F00-000018000000}"/>
    <hyperlink ref="C14" location="'Initial Bud 130121'!C14" tooltip="Click to drilldown" display="'Initial Bud 130121'!C14" xr:uid="{00000000-0004-0000-0F00-000019000000}"/>
    <hyperlink ref="D14" location="'Initial Bud 130121'!D14" tooltip="Click to drilldown" display="'Initial Bud 130121'!D14" xr:uid="{00000000-0004-0000-0F00-00001A000000}"/>
    <hyperlink ref="E14" location="'Initial Bud 130121'!E14" tooltip="Click to drilldown" display="'Initial Bud 130121'!E14" xr:uid="{00000000-0004-0000-0F00-00001B000000}"/>
    <hyperlink ref="F14" location="'Initial Bud 130121'!F14" tooltip="Click to drilldown" display="'Initial Bud 130121'!F14" xr:uid="{00000000-0004-0000-0F00-00001C000000}"/>
    <hyperlink ref="G14" location="'Initial Bud 130121'!G14" tooltip="Click to drilldown" display="'Initial Bud 130121'!G14" xr:uid="{00000000-0004-0000-0F00-00001D000000}"/>
    <hyperlink ref="H14" location="'Initial Bud 130121'!H14" tooltip="Click to drilldown" display="'Initial Bud 130121'!H14" xr:uid="{00000000-0004-0000-0F00-00001E000000}"/>
    <hyperlink ref="I14" location="'Initial Bud 130121'!I14" tooltip="Click to drilldown" display="'Initial Bud 130121'!I14" xr:uid="{00000000-0004-0000-0F00-00001F000000}"/>
    <hyperlink ref="J14" location="'Initial Bud 130121'!J14" tooltip="Click to drilldown" display="'Initial Bud 130121'!J14" xr:uid="{00000000-0004-0000-0F00-000020000000}"/>
    <hyperlink ref="K14" location="'Initial Bud 130121'!K14" tooltip="Click to drilldown" display="'Initial Bud 130121'!K14" xr:uid="{00000000-0004-0000-0F00-000021000000}"/>
    <hyperlink ref="L14" location="'Initial Bud 130121'!L14" tooltip="Click to drilldown" display="'Initial Bud 130121'!L14" xr:uid="{00000000-0004-0000-0F00-000022000000}"/>
    <hyperlink ref="M14" location="'Initial Bud 130121'!M14" tooltip="Click to drilldown" display="'Initial Bud 130121'!M14" xr:uid="{00000000-0004-0000-0F00-000023000000}"/>
    <hyperlink ref="B15" location="'Initial Bud 130121'!B15" tooltip="Click to drilldown" display="'Initial Bud 130121'!B15" xr:uid="{00000000-0004-0000-0F00-000024000000}"/>
    <hyperlink ref="C15" location="'Initial Bud 130121'!C15" tooltip="Click to drilldown" display="'Initial Bud 130121'!C15" xr:uid="{00000000-0004-0000-0F00-000025000000}"/>
    <hyperlink ref="D15" location="'Initial Bud 130121'!D15" tooltip="Click to drilldown" display="'Initial Bud 130121'!D15" xr:uid="{00000000-0004-0000-0F00-000026000000}"/>
    <hyperlink ref="E15" location="'Initial Bud 130121'!E15" tooltip="Click to drilldown" display="'Initial Bud 130121'!E15" xr:uid="{00000000-0004-0000-0F00-000027000000}"/>
    <hyperlink ref="F15" location="'Initial Bud 130121'!F15" tooltip="Click to drilldown" display="'Initial Bud 130121'!F15" xr:uid="{00000000-0004-0000-0F00-000028000000}"/>
    <hyperlink ref="G15" location="'Initial Bud 130121'!G15" tooltip="Click to drilldown" display="'Initial Bud 130121'!G15" xr:uid="{00000000-0004-0000-0F00-000029000000}"/>
    <hyperlink ref="H15" location="'Initial Bud 130121'!H15" tooltip="Click to drilldown" display="'Initial Bud 130121'!H15" xr:uid="{00000000-0004-0000-0F00-00002A000000}"/>
    <hyperlink ref="I15" location="'Initial Bud 130121'!I15" tooltip="Click to drilldown" display="'Initial Bud 130121'!I15" xr:uid="{00000000-0004-0000-0F00-00002B000000}"/>
    <hyperlink ref="J15" location="'Initial Bud 130121'!J15" tooltip="Click to drilldown" display="'Initial Bud 130121'!J15" xr:uid="{00000000-0004-0000-0F00-00002C000000}"/>
    <hyperlink ref="K15" location="'Initial Bud 130121'!K15" tooltip="Click to drilldown" display="'Initial Bud 130121'!K15" xr:uid="{00000000-0004-0000-0F00-00002D000000}"/>
    <hyperlink ref="L15" location="'Initial Bud 130121'!L15" tooltip="Click to drilldown" display="'Initial Bud 130121'!L15" xr:uid="{00000000-0004-0000-0F00-00002E000000}"/>
    <hyperlink ref="M15" location="'Initial Bud 130121'!M15" tooltip="Click to drilldown" display="'Initial Bud 130121'!M15" xr:uid="{00000000-0004-0000-0F00-00002F000000}"/>
    <hyperlink ref="B16" location="'Initial Bud 130121'!B16" tooltip="Click to drilldown" display="'Initial Bud 130121'!B16" xr:uid="{00000000-0004-0000-0F00-000030000000}"/>
    <hyperlink ref="C16" location="'Initial Bud 130121'!C16" tooltip="Click to drilldown" display="'Initial Bud 130121'!C16" xr:uid="{00000000-0004-0000-0F00-000031000000}"/>
    <hyperlink ref="D16" location="'Initial Bud 130121'!D16" tooltip="Click to drilldown" display="'Initial Bud 130121'!D16" xr:uid="{00000000-0004-0000-0F00-000032000000}"/>
    <hyperlink ref="E16" location="'Initial Bud 130121'!E16" tooltip="Click to drilldown" display="'Initial Bud 130121'!E16" xr:uid="{00000000-0004-0000-0F00-000033000000}"/>
    <hyperlink ref="F16" location="'Initial Bud 130121'!F16" tooltip="Click to drilldown" display="'Initial Bud 130121'!F16" xr:uid="{00000000-0004-0000-0F00-000034000000}"/>
    <hyperlink ref="G16" location="'Initial Bud 130121'!G16" tooltip="Click to drilldown" display="'Initial Bud 130121'!G16" xr:uid="{00000000-0004-0000-0F00-000035000000}"/>
    <hyperlink ref="H16" location="'Initial Bud 130121'!H16" tooltip="Click to drilldown" display="'Initial Bud 130121'!H16" xr:uid="{00000000-0004-0000-0F00-000036000000}"/>
    <hyperlink ref="I16" location="'Initial Bud 130121'!I16" tooltip="Click to drilldown" display="'Initial Bud 130121'!I16" xr:uid="{00000000-0004-0000-0F00-000037000000}"/>
    <hyperlink ref="J16" location="'Initial Bud 130121'!J16" tooltip="Click to drilldown" display="'Initial Bud 130121'!J16" xr:uid="{00000000-0004-0000-0F00-000038000000}"/>
    <hyperlink ref="K16" location="'Initial Bud 130121'!K16" tooltip="Click to drilldown" display="'Initial Bud 130121'!K16" xr:uid="{00000000-0004-0000-0F00-000039000000}"/>
    <hyperlink ref="L16" location="'Initial Bud 130121'!L16" tooltip="Click to drilldown" display="'Initial Bud 130121'!L16" xr:uid="{00000000-0004-0000-0F00-00003A000000}"/>
    <hyperlink ref="M16" location="'Initial Bud 130121'!M16" tooltip="Click to drilldown" display="'Initial Bud 130121'!M16" xr:uid="{00000000-0004-0000-0F00-00003B000000}"/>
    <hyperlink ref="B17" location="'Initial Bud 130121'!B17" tooltip="Click to drilldown" display="'Initial Bud 130121'!B17" xr:uid="{00000000-0004-0000-0F00-00003C000000}"/>
    <hyperlink ref="C17" location="'Initial Bud 130121'!C17" tooltip="Click to drilldown" display="'Initial Bud 130121'!C17" xr:uid="{00000000-0004-0000-0F00-00003D000000}"/>
    <hyperlink ref="D17" location="'Initial Bud 130121'!D17" tooltip="Click to drilldown" display="'Initial Bud 130121'!D17" xr:uid="{00000000-0004-0000-0F00-00003E000000}"/>
    <hyperlink ref="E17" location="'Initial Bud 130121'!E17" tooltip="Click to drilldown" display="'Initial Bud 130121'!E17" xr:uid="{00000000-0004-0000-0F00-00003F000000}"/>
    <hyperlink ref="F17" location="'Initial Bud 130121'!F17" tooltip="Click to drilldown" display="'Initial Bud 130121'!F17" xr:uid="{00000000-0004-0000-0F00-000040000000}"/>
    <hyperlink ref="G17" location="'Initial Bud 130121'!G17" tooltip="Click to drilldown" display="'Initial Bud 130121'!G17" xr:uid="{00000000-0004-0000-0F00-000041000000}"/>
    <hyperlink ref="H17" location="'Initial Bud 130121'!H17" tooltip="Click to drilldown" display="'Initial Bud 130121'!H17" xr:uid="{00000000-0004-0000-0F00-000042000000}"/>
    <hyperlink ref="I17" location="'Initial Bud 130121'!I17" tooltip="Click to drilldown" display="'Initial Bud 130121'!I17" xr:uid="{00000000-0004-0000-0F00-000043000000}"/>
    <hyperlink ref="J17" location="'Initial Bud 130121'!J17" tooltip="Click to drilldown" display="'Initial Bud 130121'!J17" xr:uid="{00000000-0004-0000-0F00-000044000000}"/>
    <hyperlink ref="K17" location="'Initial Bud 130121'!K17" tooltip="Click to drilldown" display="'Initial Bud 130121'!K17" xr:uid="{00000000-0004-0000-0F00-000045000000}"/>
    <hyperlink ref="L17" location="'Initial Bud 130121'!L17" tooltip="Click to drilldown" display="'Initial Bud 130121'!L17" xr:uid="{00000000-0004-0000-0F00-000046000000}"/>
    <hyperlink ref="M17" location="'Initial Bud 130121'!M17" tooltip="Click to drilldown" display="'Initial Bud 130121'!M17" xr:uid="{00000000-0004-0000-0F00-000047000000}"/>
    <hyperlink ref="B21" location="'Initial Bud 130121'!B21" tooltip="Click to drilldown" display="'Initial Bud 130121'!B21" xr:uid="{00000000-0004-0000-0F00-000048000000}"/>
    <hyperlink ref="C21" location="'Initial Bud 130121'!C21" tooltip="Click to drilldown" display="'Initial Bud 130121'!C21" xr:uid="{00000000-0004-0000-0F00-000049000000}"/>
    <hyperlink ref="D21" location="'Initial Bud 130121'!D21" tooltip="Click to drilldown" display="'Initial Bud 130121'!D21" xr:uid="{00000000-0004-0000-0F00-00004A000000}"/>
    <hyperlink ref="E21" location="'Initial Bud 130121'!E21" tooltip="Click to drilldown" display="'Initial Bud 130121'!E21" xr:uid="{00000000-0004-0000-0F00-00004B000000}"/>
    <hyperlink ref="F21" location="'Initial Bud 130121'!F21" tooltip="Click to drilldown" display="'Initial Bud 130121'!F21" xr:uid="{00000000-0004-0000-0F00-00004C000000}"/>
    <hyperlink ref="G21" location="'Initial Bud 130121'!G21" tooltip="Click to drilldown" display="'Initial Bud 130121'!G21" xr:uid="{00000000-0004-0000-0F00-00004D000000}"/>
    <hyperlink ref="H21" location="'Initial Bud 130121'!H21" tooltip="Click to drilldown" display="'Initial Bud 130121'!H21" xr:uid="{00000000-0004-0000-0F00-00004E000000}"/>
    <hyperlink ref="I21" location="'Initial Bud 130121'!I21" tooltip="Click to drilldown" display="'Initial Bud 130121'!I21" xr:uid="{00000000-0004-0000-0F00-00004F000000}"/>
    <hyperlink ref="J21" location="'Initial Bud 130121'!J21" tooltip="Click to drilldown" display="'Initial Bud 130121'!J21" xr:uid="{00000000-0004-0000-0F00-000050000000}"/>
    <hyperlink ref="K21" location="'Initial Bud 130121'!K21" tooltip="Click to drilldown" display="'Initial Bud 130121'!K21" xr:uid="{00000000-0004-0000-0F00-000051000000}"/>
    <hyperlink ref="L21" location="'Initial Bud 130121'!L21" tooltip="Click to drilldown" display="'Initial Bud 130121'!L21" xr:uid="{00000000-0004-0000-0F00-000052000000}"/>
    <hyperlink ref="M21" location="'Initial Bud 130121'!M21" tooltip="Click to drilldown" display="'Initial Bud 130121'!M21" xr:uid="{00000000-0004-0000-0F00-000053000000}"/>
    <hyperlink ref="B22" location="'Initial Bud 130121'!B22" tooltip="Click to drilldown" display="'Initial Bud 130121'!B22" xr:uid="{00000000-0004-0000-0F00-000054000000}"/>
    <hyperlink ref="C22" location="'Initial Bud 130121'!C22" tooltip="Click to drilldown" display="'Initial Bud 130121'!C22" xr:uid="{00000000-0004-0000-0F00-000055000000}"/>
    <hyperlink ref="D22" location="'Initial Bud 130121'!D22" tooltip="Click to drilldown" display="'Initial Bud 130121'!D22" xr:uid="{00000000-0004-0000-0F00-000056000000}"/>
    <hyperlink ref="E22" location="'Initial Bud 130121'!E22" tooltip="Click to drilldown" display="'Initial Bud 130121'!E22" xr:uid="{00000000-0004-0000-0F00-000057000000}"/>
    <hyperlink ref="F22" location="'Initial Bud 130121'!F22" tooltip="Click to drilldown" display="'Initial Bud 130121'!F22" xr:uid="{00000000-0004-0000-0F00-000058000000}"/>
    <hyperlink ref="G22" location="'Initial Bud 130121'!G22" tooltip="Click to drilldown" display="'Initial Bud 130121'!G22" xr:uid="{00000000-0004-0000-0F00-000059000000}"/>
    <hyperlink ref="H22" location="'Initial Bud 130121'!H22" tooltip="Click to drilldown" display="'Initial Bud 130121'!H22" xr:uid="{00000000-0004-0000-0F00-00005A000000}"/>
    <hyperlink ref="I22" location="'Initial Bud 130121'!I22" tooltip="Click to drilldown" display="'Initial Bud 130121'!I22" xr:uid="{00000000-0004-0000-0F00-00005B000000}"/>
    <hyperlink ref="J22" location="'Initial Bud 130121'!J22" tooltip="Click to drilldown" display="'Initial Bud 130121'!J22" xr:uid="{00000000-0004-0000-0F00-00005C000000}"/>
    <hyperlink ref="K22" location="'Initial Bud 130121'!K22" tooltip="Click to drilldown" display="'Initial Bud 130121'!K22" xr:uid="{00000000-0004-0000-0F00-00005D000000}"/>
    <hyperlink ref="L22" location="'Initial Bud 130121'!L22" tooltip="Click to drilldown" display="'Initial Bud 130121'!L22" xr:uid="{00000000-0004-0000-0F00-00005E000000}"/>
    <hyperlink ref="M22" location="'Initial Bud 130121'!M22" tooltip="Click to drilldown" display="'Initial Bud 130121'!M22" xr:uid="{00000000-0004-0000-0F00-00005F000000}"/>
    <hyperlink ref="B23" location="'Initial Bud 130121'!B23" tooltip="Click to drilldown" display="'Initial Bud 130121'!B23" xr:uid="{00000000-0004-0000-0F00-000060000000}"/>
    <hyperlink ref="C23" location="'Initial Bud 130121'!C23" tooltip="Click to drilldown" display="'Initial Bud 130121'!C23" xr:uid="{00000000-0004-0000-0F00-000061000000}"/>
    <hyperlink ref="D23" location="'Initial Bud 130121'!D23" tooltip="Click to drilldown" display="'Initial Bud 130121'!D23" xr:uid="{00000000-0004-0000-0F00-000062000000}"/>
    <hyperlink ref="E23" location="'Initial Bud 130121'!E23" tooltip="Click to drilldown" display="'Initial Bud 130121'!E23" xr:uid="{00000000-0004-0000-0F00-000063000000}"/>
    <hyperlink ref="F23" location="'Initial Bud 130121'!F23" tooltip="Click to drilldown" display="'Initial Bud 130121'!F23" xr:uid="{00000000-0004-0000-0F00-000064000000}"/>
    <hyperlink ref="G23" location="'Initial Bud 130121'!G23" tooltip="Click to drilldown" display="'Initial Bud 130121'!G23" xr:uid="{00000000-0004-0000-0F00-000065000000}"/>
    <hyperlink ref="H23" location="'Initial Bud 130121'!H23" tooltip="Click to drilldown" display="'Initial Bud 130121'!H23" xr:uid="{00000000-0004-0000-0F00-000066000000}"/>
    <hyperlink ref="I23" location="'Initial Bud 130121'!I23" tooltip="Click to drilldown" display="'Initial Bud 130121'!I23" xr:uid="{00000000-0004-0000-0F00-000067000000}"/>
    <hyperlink ref="J23" location="'Initial Bud 130121'!J23" tooltip="Click to drilldown" display="'Initial Bud 130121'!J23" xr:uid="{00000000-0004-0000-0F00-000068000000}"/>
    <hyperlink ref="K23" location="'Initial Bud 130121'!K23" tooltip="Click to drilldown" display="'Initial Bud 130121'!K23" xr:uid="{00000000-0004-0000-0F00-000069000000}"/>
    <hyperlink ref="L23" location="'Initial Bud 130121'!L23" tooltip="Click to drilldown" display="'Initial Bud 130121'!L23" xr:uid="{00000000-0004-0000-0F00-00006A000000}"/>
    <hyperlink ref="M23" location="'Initial Bud 130121'!M23" tooltip="Click to drilldown" display="'Initial Bud 130121'!M23" xr:uid="{00000000-0004-0000-0F00-00006B000000}"/>
    <hyperlink ref="B24" location="'Initial Bud 130121'!B24" tooltip="Click to drilldown" display="'Initial Bud 130121'!B24" xr:uid="{00000000-0004-0000-0F00-00006C000000}"/>
    <hyperlink ref="C24" location="'Initial Bud 130121'!C24" tooltip="Click to drilldown" display="'Initial Bud 130121'!C24" xr:uid="{00000000-0004-0000-0F00-00006D000000}"/>
    <hyperlink ref="D24" location="'Initial Bud 130121'!D24" tooltip="Click to drilldown" display="'Initial Bud 130121'!D24" xr:uid="{00000000-0004-0000-0F00-00006E000000}"/>
    <hyperlink ref="E24" location="'Initial Bud 130121'!E24" tooltip="Click to drilldown" display="'Initial Bud 130121'!E24" xr:uid="{00000000-0004-0000-0F00-00006F000000}"/>
    <hyperlink ref="F24" location="'Initial Bud 130121'!F24" tooltip="Click to drilldown" display="'Initial Bud 130121'!F24" xr:uid="{00000000-0004-0000-0F00-000070000000}"/>
    <hyperlink ref="G24" location="'Initial Bud 130121'!G24" tooltip="Click to drilldown" display="'Initial Bud 130121'!G24" xr:uid="{00000000-0004-0000-0F00-000071000000}"/>
    <hyperlink ref="H24" location="'Initial Bud 130121'!H24" tooltip="Click to drilldown" display="'Initial Bud 130121'!H24" xr:uid="{00000000-0004-0000-0F00-000072000000}"/>
    <hyperlink ref="I24" location="'Initial Bud 130121'!I24" tooltip="Click to drilldown" display="'Initial Bud 130121'!I24" xr:uid="{00000000-0004-0000-0F00-000073000000}"/>
    <hyperlink ref="J24" location="'Initial Bud 130121'!J24" tooltip="Click to drilldown" display="'Initial Bud 130121'!J24" xr:uid="{00000000-0004-0000-0F00-000074000000}"/>
    <hyperlink ref="K24" location="'Initial Bud 130121'!K24" tooltip="Click to drilldown" display="'Initial Bud 130121'!K24" xr:uid="{00000000-0004-0000-0F00-000075000000}"/>
    <hyperlink ref="L24" location="'Initial Bud 130121'!L24" tooltip="Click to drilldown" display="'Initial Bud 130121'!L24" xr:uid="{00000000-0004-0000-0F00-000076000000}"/>
    <hyperlink ref="M24" location="'Initial Bud 130121'!M24" tooltip="Click to drilldown" display="'Initial Bud 130121'!M24" xr:uid="{00000000-0004-0000-0F00-000077000000}"/>
    <hyperlink ref="B25" location="'Initial Bud 130121'!B25" tooltip="Click to drilldown" display="'Initial Bud 130121'!B25" xr:uid="{00000000-0004-0000-0F00-000078000000}"/>
    <hyperlink ref="C25" location="'Initial Bud 130121'!C25" tooltip="Click to drilldown" display="'Initial Bud 130121'!C25" xr:uid="{00000000-0004-0000-0F00-000079000000}"/>
    <hyperlink ref="D25" location="'Initial Bud 130121'!D25" tooltip="Click to drilldown" display="'Initial Bud 130121'!D25" xr:uid="{00000000-0004-0000-0F00-00007A000000}"/>
    <hyperlink ref="E25" location="'Initial Bud 130121'!E25" tooltip="Click to drilldown" display="'Initial Bud 130121'!E25" xr:uid="{00000000-0004-0000-0F00-00007B000000}"/>
    <hyperlink ref="F25" location="'Initial Bud 130121'!F25" tooltip="Click to drilldown" display="'Initial Bud 130121'!F25" xr:uid="{00000000-0004-0000-0F00-00007C000000}"/>
    <hyperlink ref="G25" location="'Initial Bud 130121'!G25" tooltip="Click to drilldown" display="'Initial Bud 130121'!G25" xr:uid="{00000000-0004-0000-0F00-00007D000000}"/>
    <hyperlink ref="H25" location="'Initial Bud 130121'!H25" tooltip="Click to drilldown" display="'Initial Bud 130121'!H25" xr:uid="{00000000-0004-0000-0F00-00007E000000}"/>
    <hyperlink ref="I25" location="'Initial Bud 130121'!I25" tooltip="Click to drilldown" display="'Initial Bud 130121'!I25" xr:uid="{00000000-0004-0000-0F00-00007F000000}"/>
    <hyperlink ref="J25" location="'Initial Bud 130121'!J25" tooltip="Click to drilldown" display="'Initial Bud 130121'!J25" xr:uid="{00000000-0004-0000-0F00-000080000000}"/>
    <hyperlink ref="K25" location="'Initial Bud 130121'!K25" tooltip="Click to drilldown" display="'Initial Bud 130121'!K25" xr:uid="{00000000-0004-0000-0F00-000081000000}"/>
    <hyperlink ref="L25" location="'Initial Bud 130121'!L25" tooltip="Click to drilldown" display="'Initial Bud 130121'!L25" xr:uid="{00000000-0004-0000-0F00-000082000000}"/>
    <hyperlink ref="M25" location="'Initial Bud 130121'!M25" tooltip="Click to drilldown" display="'Initial Bud 130121'!M25" xr:uid="{00000000-0004-0000-0F00-000083000000}"/>
    <hyperlink ref="B26" location="'Initial Bud 130121'!B26" tooltip="Click to drilldown" display="'Initial Bud 130121'!B26" xr:uid="{00000000-0004-0000-0F00-000084000000}"/>
    <hyperlink ref="C26" location="'Initial Bud 130121'!C26" tooltip="Click to drilldown" display="'Initial Bud 130121'!C26" xr:uid="{00000000-0004-0000-0F00-000085000000}"/>
    <hyperlink ref="D26" location="'Initial Bud 130121'!D26" tooltip="Click to drilldown" display="'Initial Bud 130121'!D26" xr:uid="{00000000-0004-0000-0F00-000086000000}"/>
    <hyperlink ref="E26" location="'Initial Bud 130121'!E26" tooltip="Click to drilldown" display="'Initial Bud 130121'!E26" xr:uid="{00000000-0004-0000-0F00-000087000000}"/>
    <hyperlink ref="F26" location="'Initial Bud 130121'!F26" tooltip="Click to drilldown" display="'Initial Bud 130121'!F26" xr:uid="{00000000-0004-0000-0F00-000088000000}"/>
    <hyperlink ref="G26" location="'Initial Bud 130121'!G26" tooltip="Click to drilldown" display="'Initial Bud 130121'!G26" xr:uid="{00000000-0004-0000-0F00-000089000000}"/>
    <hyperlink ref="H26" location="'Initial Bud 130121'!H26" tooltip="Click to drilldown" display="'Initial Bud 130121'!H26" xr:uid="{00000000-0004-0000-0F00-00008A000000}"/>
    <hyperlink ref="I26" location="'Initial Bud 130121'!I26" tooltip="Click to drilldown" display="'Initial Bud 130121'!I26" xr:uid="{00000000-0004-0000-0F00-00008B000000}"/>
    <hyperlink ref="J26" location="'Initial Bud 130121'!J26" tooltip="Click to drilldown" display="'Initial Bud 130121'!J26" xr:uid="{00000000-0004-0000-0F00-00008C000000}"/>
    <hyperlink ref="K26" location="'Initial Bud 130121'!K26" tooltip="Click to drilldown" display="'Initial Bud 130121'!K26" xr:uid="{00000000-0004-0000-0F00-00008D000000}"/>
    <hyperlink ref="L26" location="'Initial Bud 130121'!L26" tooltip="Click to drilldown" display="'Initial Bud 130121'!L26" xr:uid="{00000000-0004-0000-0F00-00008E000000}"/>
    <hyperlink ref="M26" location="'Initial Bud 130121'!M26" tooltip="Click to drilldown" display="'Initial Bud 130121'!M26" xr:uid="{00000000-0004-0000-0F00-00008F000000}"/>
    <hyperlink ref="B31" location="'Initial Bud 130121'!B31" tooltip="Click to drilldown" display="'Initial Bud 130121'!B31" xr:uid="{00000000-0004-0000-0F00-000090000000}"/>
    <hyperlink ref="C31" location="'Initial Bud 130121'!C31" tooltip="Click to drilldown" display="'Initial Bud 130121'!C31" xr:uid="{00000000-0004-0000-0F00-000091000000}"/>
    <hyperlink ref="D31" location="'Initial Bud 130121'!D31" tooltip="Click to drilldown" display="'Initial Bud 130121'!D31" xr:uid="{00000000-0004-0000-0F00-000092000000}"/>
    <hyperlink ref="E31" location="'Initial Bud 130121'!E31" tooltip="Click to drilldown" display="'Initial Bud 130121'!E31" xr:uid="{00000000-0004-0000-0F00-000093000000}"/>
    <hyperlink ref="F31" location="'Initial Bud 130121'!F31" tooltip="Click to drilldown" display="'Initial Bud 130121'!F31" xr:uid="{00000000-0004-0000-0F00-000094000000}"/>
    <hyperlink ref="G31" location="'Initial Bud 130121'!G31" tooltip="Click to drilldown" display="'Initial Bud 130121'!G31" xr:uid="{00000000-0004-0000-0F00-000095000000}"/>
    <hyperlink ref="H31" location="'Initial Bud 130121'!H31" tooltip="Click to drilldown" display="'Initial Bud 130121'!H31" xr:uid="{00000000-0004-0000-0F00-000096000000}"/>
    <hyperlink ref="I31" location="'Initial Bud 130121'!I31" tooltip="Click to drilldown" display="'Initial Bud 130121'!I31" xr:uid="{00000000-0004-0000-0F00-000097000000}"/>
    <hyperlink ref="J31" location="'Initial Bud 130121'!J31" tooltip="Click to drilldown" display="'Initial Bud 130121'!J31" xr:uid="{00000000-0004-0000-0F00-000098000000}"/>
    <hyperlink ref="K31" location="'Initial Bud 130121'!K31" tooltip="Click to drilldown" display="'Initial Bud 130121'!K31" xr:uid="{00000000-0004-0000-0F00-000099000000}"/>
    <hyperlink ref="L31" location="'Initial Bud 130121'!L31" tooltip="Click to drilldown" display="'Initial Bud 130121'!L31" xr:uid="{00000000-0004-0000-0F00-00009A000000}"/>
    <hyperlink ref="M31" location="'Initial Bud 130121'!M31" tooltip="Click to drilldown" display="'Initial Bud 130121'!M31" xr:uid="{00000000-0004-0000-0F00-00009B000000}"/>
    <hyperlink ref="B37" location="'Initial Bud 130121'!B37" tooltip="Click to drilldown" display="'Initial Bud 130121'!B37" xr:uid="{00000000-0004-0000-0F00-00009C000000}"/>
    <hyperlink ref="C37" location="'Initial Bud 130121'!C37" tooltip="Click to drilldown" display="'Initial Bud 130121'!C37" xr:uid="{00000000-0004-0000-0F00-00009D000000}"/>
    <hyperlink ref="D37" location="'Initial Bud 130121'!D37" tooltip="Click to drilldown" display="'Initial Bud 130121'!D37" xr:uid="{00000000-0004-0000-0F00-00009E000000}"/>
    <hyperlink ref="E37" location="'Initial Bud 130121'!E37" tooltip="Click to drilldown" display="'Initial Bud 130121'!E37" xr:uid="{00000000-0004-0000-0F00-00009F000000}"/>
    <hyperlink ref="F37" location="'Initial Bud 130121'!F37" tooltip="Click to drilldown" display="'Initial Bud 130121'!F37" xr:uid="{00000000-0004-0000-0F00-0000A0000000}"/>
    <hyperlink ref="G37" location="'Initial Bud 130121'!G37" tooltip="Click to drilldown" display="'Initial Bud 130121'!G37" xr:uid="{00000000-0004-0000-0F00-0000A1000000}"/>
    <hyperlink ref="H37" location="'Initial Bud 130121'!H37" tooltip="Click to drilldown" display="'Initial Bud 130121'!H37" xr:uid="{00000000-0004-0000-0F00-0000A2000000}"/>
    <hyperlink ref="I37" location="'Initial Bud 130121'!I37" tooltip="Click to drilldown" display="'Initial Bud 130121'!I37" xr:uid="{00000000-0004-0000-0F00-0000A3000000}"/>
    <hyperlink ref="J37" location="'Initial Bud 130121'!J37" tooltip="Click to drilldown" display="'Initial Bud 130121'!J37" xr:uid="{00000000-0004-0000-0F00-0000A4000000}"/>
    <hyperlink ref="K37" location="'Initial Bud 130121'!K37" tooltip="Click to drilldown" display="'Initial Bud 130121'!K37" xr:uid="{00000000-0004-0000-0F00-0000A5000000}"/>
    <hyperlink ref="L37" location="'Initial Bud 130121'!L37" tooltip="Click to drilldown" display="'Initial Bud 130121'!L37" xr:uid="{00000000-0004-0000-0F00-0000A6000000}"/>
    <hyperlink ref="M37" location="'Initial Bud 130121'!M37" tooltip="Click to drilldown" display="'Initial Bud 130121'!M37" xr:uid="{00000000-0004-0000-0F00-0000A7000000}"/>
    <hyperlink ref="B41" location="'Initial Bud 130121'!B41" tooltip="Click to drilldown" display="'Initial Bud 130121'!B41" xr:uid="{00000000-0004-0000-0F00-0000A8000000}"/>
    <hyperlink ref="C41" location="'Initial Bud 130121'!C41" tooltip="Click to drilldown" display="'Initial Bud 130121'!C41" xr:uid="{00000000-0004-0000-0F00-0000A9000000}"/>
    <hyperlink ref="D41" location="'Initial Bud 130121'!D41" tooltip="Click to drilldown" display="'Initial Bud 130121'!D41" xr:uid="{00000000-0004-0000-0F00-0000AA000000}"/>
    <hyperlink ref="E41" location="'Initial Bud 130121'!E41" tooltip="Click to drilldown" display="'Initial Bud 130121'!E41" xr:uid="{00000000-0004-0000-0F00-0000AB000000}"/>
    <hyperlink ref="F41" location="'Initial Bud 130121'!F41" tooltip="Click to drilldown" display="'Initial Bud 130121'!F41" xr:uid="{00000000-0004-0000-0F00-0000AC000000}"/>
    <hyperlink ref="G41" location="'Initial Bud 130121'!G41" tooltip="Click to drilldown" display="'Initial Bud 130121'!G41" xr:uid="{00000000-0004-0000-0F00-0000AD000000}"/>
    <hyperlink ref="H41" location="'Initial Bud 130121'!H41" tooltip="Click to drilldown" display="'Initial Bud 130121'!H41" xr:uid="{00000000-0004-0000-0F00-0000AE000000}"/>
    <hyperlink ref="I41" location="'Initial Bud 130121'!I41" tooltip="Click to drilldown" display="'Initial Bud 130121'!I41" xr:uid="{00000000-0004-0000-0F00-0000AF000000}"/>
    <hyperlink ref="J41" location="'Initial Bud 130121'!J41" tooltip="Click to drilldown" display="'Initial Bud 130121'!J41" xr:uid="{00000000-0004-0000-0F00-0000B0000000}"/>
    <hyperlink ref="K41" location="'Initial Bud 130121'!K41" tooltip="Click to drilldown" display="'Initial Bud 130121'!K41" xr:uid="{00000000-0004-0000-0F00-0000B1000000}"/>
    <hyperlink ref="L41" location="'Initial Bud 130121'!L41" tooltip="Click to drilldown" display="'Initial Bud 130121'!L41" xr:uid="{00000000-0004-0000-0F00-0000B2000000}"/>
    <hyperlink ref="M41" location="'Initial Bud 130121'!M41" tooltip="Click to drilldown" display="'Initial Bud 130121'!M41" xr:uid="{00000000-0004-0000-0F00-0000B3000000}"/>
    <hyperlink ref="B42" location="'Initial Bud 130121'!B42" tooltip="Click to drilldown" display="'Initial Bud 130121'!B42" xr:uid="{00000000-0004-0000-0F00-0000B4000000}"/>
    <hyperlink ref="C42" location="'Initial Bud 130121'!C42" tooltip="Click to drilldown" display="'Initial Bud 130121'!C42" xr:uid="{00000000-0004-0000-0F00-0000B5000000}"/>
    <hyperlink ref="D42" location="'Initial Bud 130121'!D42" tooltip="Click to drilldown" display="'Initial Bud 130121'!D42" xr:uid="{00000000-0004-0000-0F00-0000B6000000}"/>
    <hyperlink ref="E42" location="'Initial Bud 130121'!E42" tooltip="Click to drilldown" display="'Initial Bud 130121'!E42" xr:uid="{00000000-0004-0000-0F00-0000B7000000}"/>
    <hyperlink ref="F42" location="'Initial Bud 130121'!F42" tooltip="Click to drilldown" display="'Initial Bud 130121'!F42" xr:uid="{00000000-0004-0000-0F00-0000B8000000}"/>
    <hyperlink ref="G42" location="'Initial Bud 130121'!G42" tooltip="Click to drilldown" display="'Initial Bud 130121'!G42" xr:uid="{00000000-0004-0000-0F00-0000B9000000}"/>
    <hyperlink ref="H42" location="'Initial Bud 130121'!H42" tooltip="Click to drilldown" display="'Initial Bud 130121'!H42" xr:uid="{00000000-0004-0000-0F00-0000BA000000}"/>
    <hyperlink ref="I42" location="'Initial Bud 130121'!I42" tooltip="Click to drilldown" display="'Initial Bud 130121'!I42" xr:uid="{00000000-0004-0000-0F00-0000BB000000}"/>
    <hyperlink ref="J42" location="'Initial Bud 130121'!J42" tooltip="Click to drilldown" display="'Initial Bud 130121'!J42" xr:uid="{00000000-0004-0000-0F00-0000BC000000}"/>
    <hyperlink ref="K42" location="'Initial Bud 130121'!K42" tooltip="Click to drilldown" display="'Initial Bud 130121'!K42" xr:uid="{00000000-0004-0000-0F00-0000BD000000}"/>
    <hyperlink ref="L42" location="'Initial Bud 130121'!L42" tooltip="Click to drilldown" display="'Initial Bud 130121'!L42" xr:uid="{00000000-0004-0000-0F00-0000BE000000}"/>
    <hyperlink ref="M42" location="'Initial Bud 130121'!M42" tooltip="Click to drilldown" display="'Initial Bud 130121'!M42" xr:uid="{00000000-0004-0000-0F00-0000BF000000}"/>
    <hyperlink ref="B46" location="'Initial Bud 130121'!B46" tooltip="Click to drilldown" display="'Initial Bud 130121'!B46" xr:uid="{00000000-0004-0000-0F00-0000C0000000}"/>
    <hyperlink ref="C46" location="'Initial Bud 130121'!C46" tooltip="Click to drilldown" display="'Initial Bud 130121'!C46" xr:uid="{00000000-0004-0000-0F00-0000C1000000}"/>
    <hyperlink ref="D46" location="'Initial Bud 130121'!D46" tooltip="Click to drilldown" display="'Initial Bud 130121'!D46" xr:uid="{00000000-0004-0000-0F00-0000C2000000}"/>
    <hyperlink ref="E46" location="'Initial Bud 130121'!E46" tooltip="Click to drilldown" display="'Initial Bud 130121'!E46" xr:uid="{00000000-0004-0000-0F00-0000C3000000}"/>
    <hyperlink ref="F46" location="'Initial Bud 130121'!F46" tooltip="Click to drilldown" display="'Initial Bud 130121'!F46" xr:uid="{00000000-0004-0000-0F00-0000C4000000}"/>
    <hyperlink ref="G46" location="'Initial Bud 130121'!G46" tooltip="Click to drilldown" display="'Initial Bud 130121'!G46" xr:uid="{00000000-0004-0000-0F00-0000C5000000}"/>
    <hyperlink ref="H46" location="'Initial Bud 130121'!H46" tooltip="Click to drilldown" display="'Initial Bud 130121'!H46" xr:uid="{00000000-0004-0000-0F00-0000C6000000}"/>
    <hyperlink ref="I46" location="'Initial Bud 130121'!I46" tooltip="Click to drilldown" display="'Initial Bud 130121'!I46" xr:uid="{00000000-0004-0000-0F00-0000C7000000}"/>
    <hyperlink ref="J46" location="'Initial Bud 130121'!J46" tooltip="Click to drilldown" display="'Initial Bud 130121'!J46" xr:uid="{00000000-0004-0000-0F00-0000C8000000}"/>
    <hyperlink ref="K46" location="'Initial Bud 130121'!K46" tooltip="Click to drilldown" display="'Initial Bud 130121'!K46" xr:uid="{00000000-0004-0000-0F00-0000C9000000}"/>
    <hyperlink ref="L46" location="'Initial Bud 130121'!L46" tooltip="Click to drilldown" display="'Initial Bud 130121'!L46" xr:uid="{00000000-0004-0000-0F00-0000CA000000}"/>
    <hyperlink ref="M46" location="'Initial Bud 130121'!M46" tooltip="Click to drilldown" display="'Initial Bud 130121'!M46" xr:uid="{00000000-0004-0000-0F00-0000CB000000}"/>
    <hyperlink ref="B47" location="'Initial Bud 130121'!B47" tooltip="Click to drilldown" display="'Initial Bud 130121'!B47" xr:uid="{00000000-0004-0000-0F00-0000CC000000}"/>
    <hyperlink ref="C47" location="'Initial Bud 130121'!C47" tooltip="Click to drilldown" display="'Initial Bud 130121'!C47" xr:uid="{00000000-0004-0000-0F00-0000CD000000}"/>
    <hyperlink ref="D47" location="'Initial Bud 130121'!D47" tooltip="Click to drilldown" display="'Initial Bud 130121'!D47" xr:uid="{00000000-0004-0000-0F00-0000CE000000}"/>
    <hyperlink ref="E47" location="'Initial Bud 130121'!E47" tooltip="Click to drilldown" display="'Initial Bud 130121'!E47" xr:uid="{00000000-0004-0000-0F00-0000CF000000}"/>
    <hyperlink ref="F47" location="'Initial Bud 130121'!F47" tooltip="Click to drilldown" display="'Initial Bud 130121'!F47" xr:uid="{00000000-0004-0000-0F00-0000D0000000}"/>
    <hyperlink ref="G47" location="'Initial Bud 130121'!G47" tooltip="Click to drilldown" display="'Initial Bud 130121'!G47" xr:uid="{00000000-0004-0000-0F00-0000D1000000}"/>
    <hyperlink ref="H47" location="'Initial Bud 130121'!H47" tooltip="Click to drilldown" display="'Initial Bud 130121'!H47" xr:uid="{00000000-0004-0000-0F00-0000D2000000}"/>
    <hyperlink ref="I47" location="'Initial Bud 130121'!I47" tooltip="Click to drilldown" display="'Initial Bud 130121'!I47" xr:uid="{00000000-0004-0000-0F00-0000D3000000}"/>
    <hyperlink ref="J47" location="'Initial Bud 130121'!J47" tooltip="Click to drilldown" display="'Initial Bud 130121'!J47" xr:uid="{00000000-0004-0000-0F00-0000D4000000}"/>
    <hyperlink ref="K47" location="'Initial Bud 130121'!K47" tooltip="Click to drilldown" display="'Initial Bud 130121'!K47" xr:uid="{00000000-0004-0000-0F00-0000D5000000}"/>
    <hyperlink ref="L47" location="'Initial Bud 130121'!L47" tooltip="Click to drilldown" display="'Initial Bud 130121'!L47" xr:uid="{00000000-0004-0000-0F00-0000D6000000}"/>
    <hyperlink ref="M47" location="'Initial Bud 130121'!M47" tooltip="Click to drilldown" display="'Initial Bud 130121'!M47" xr:uid="{00000000-0004-0000-0F00-0000D7000000}"/>
    <hyperlink ref="B52" location="'Initial Bud 130121'!B52" tooltip="Click to drilldown" display="'Initial Bud 130121'!B52" xr:uid="{00000000-0004-0000-0F00-0000D8000000}"/>
    <hyperlink ref="C52" location="'Initial Bud 130121'!C52" tooltip="Click to drilldown" display="'Initial Bud 130121'!C52" xr:uid="{00000000-0004-0000-0F00-0000D9000000}"/>
    <hyperlink ref="D52" location="'Initial Bud 130121'!D52" tooltip="Click to drilldown" display="'Initial Bud 130121'!D52" xr:uid="{00000000-0004-0000-0F00-0000DA000000}"/>
    <hyperlink ref="E52" location="'Initial Bud 130121'!E52" tooltip="Click to drilldown" display="'Initial Bud 130121'!E52" xr:uid="{00000000-0004-0000-0F00-0000DB000000}"/>
    <hyperlink ref="F52" location="'Initial Bud 130121'!F52" tooltip="Click to drilldown" display="'Initial Bud 130121'!F52" xr:uid="{00000000-0004-0000-0F00-0000DC000000}"/>
    <hyperlink ref="G52" location="'Initial Bud 130121'!G52" tooltip="Click to drilldown" display="'Initial Bud 130121'!G52" xr:uid="{00000000-0004-0000-0F00-0000DD000000}"/>
    <hyperlink ref="H52" location="'Initial Bud 130121'!H52" tooltip="Click to drilldown" display="'Initial Bud 130121'!H52" xr:uid="{00000000-0004-0000-0F00-0000DE000000}"/>
    <hyperlink ref="I52" location="'Initial Bud 130121'!I52" tooltip="Click to drilldown" display="'Initial Bud 130121'!I52" xr:uid="{00000000-0004-0000-0F00-0000DF000000}"/>
    <hyperlink ref="J52" location="'Initial Bud 130121'!J52" tooltip="Click to drilldown" display="'Initial Bud 130121'!J52" xr:uid="{00000000-0004-0000-0F00-0000E0000000}"/>
    <hyperlink ref="K52" location="'Initial Bud 130121'!K52" tooltip="Click to drilldown" display="'Initial Bud 130121'!K52" xr:uid="{00000000-0004-0000-0F00-0000E1000000}"/>
    <hyperlink ref="L52" location="'Initial Bud 130121'!L52" tooltip="Click to drilldown" display="'Initial Bud 130121'!L52" xr:uid="{00000000-0004-0000-0F00-0000E2000000}"/>
    <hyperlink ref="M52" location="'Initial Bud 130121'!M52" tooltip="Click to drilldown" display="'Initial Bud 130121'!M52" xr:uid="{00000000-0004-0000-0F00-0000E3000000}"/>
    <hyperlink ref="B53" location="'Initial Bud 130121'!B53" tooltip="Click to drilldown" display="'Initial Bud 130121'!B53" xr:uid="{00000000-0004-0000-0F00-0000E4000000}"/>
    <hyperlink ref="C53" location="'Initial Bud 130121'!C53" tooltip="Click to drilldown" display="'Initial Bud 130121'!C53" xr:uid="{00000000-0004-0000-0F00-0000E5000000}"/>
    <hyperlink ref="D53" location="'Initial Bud 130121'!D53" tooltip="Click to drilldown" display="'Initial Bud 130121'!D53" xr:uid="{00000000-0004-0000-0F00-0000E6000000}"/>
    <hyperlink ref="E53" location="'Initial Bud 130121'!E53" tooltip="Click to drilldown" display="'Initial Bud 130121'!E53" xr:uid="{00000000-0004-0000-0F00-0000E7000000}"/>
    <hyperlink ref="F53" location="'Initial Bud 130121'!F53" tooltip="Click to drilldown" display="'Initial Bud 130121'!F53" xr:uid="{00000000-0004-0000-0F00-0000E8000000}"/>
    <hyperlink ref="G53" location="'Initial Bud 130121'!G53" tooltip="Click to drilldown" display="'Initial Bud 130121'!G53" xr:uid="{00000000-0004-0000-0F00-0000E9000000}"/>
    <hyperlink ref="H53" location="'Initial Bud 130121'!H53" tooltip="Click to drilldown" display="'Initial Bud 130121'!H53" xr:uid="{00000000-0004-0000-0F00-0000EA000000}"/>
    <hyperlink ref="I53" location="'Initial Bud 130121'!I53" tooltip="Click to drilldown" display="'Initial Bud 130121'!I53" xr:uid="{00000000-0004-0000-0F00-0000EB000000}"/>
    <hyperlink ref="J53" location="'Initial Bud 130121'!J53" tooltip="Click to drilldown" display="'Initial Bud 130121'!J53" xr:uid="{00000000-0004-0000-0F00-0000EC000000}"/>
    <hyperlink ref="K53" location="'Initial Bud 130121'!K53" tooltip="Click to drilldown" display="'Initial Bud 130121'!K53" xr:uid="{00000000-0004-0000-0F00-0000ED000000}"/>
    <hyperlink ref="L53" location="'Initial Bud 130121'!L53" tooltip="Click to drilldown" display="'Initial Bud 130121'!L53" xr:uid="{00000000-0004-0000-0F00-0000EE000000}"/>
    <hyperlink ref="M53" location="'Initial Bud 130121'!M53" tooltip="Click to drilldown" display="'Initial Bud 130121'!M53" xr:uid="{00000000-0004-0000-0F00-0000EF000000}"/>
    <hyperlink ref="B54" location="'Initial Bud 130121'!B54" tooltip="Click to drilldown" display="'Initial Bud 130121'!B54" xr:uid="{00000000-0004-0000-0F00-0000F0000000}"/>
    <hyperlink ref="C54" location="'Initial Bud 130121'!C54" tooltip="Click to drilldown" display="'Initial Bud 130121'!C54" xr:uid="{00000000-0004-0000-0F00-0000F1000000}"/>
    <hyperlink ref="D54" location="'Initial Bud 130121'!D54" tooltip="Click to drilldown" display="'Initial Bud 130121'!D54" xr:uid="{00000000-0004-0000-0F00-0000F2000000}"/>
    <hyperlink ref="E54" location="'Initial Bud 130121'!E54" tooltip="Click to drilldown" display="'Initial Bud 130121'!E54" xr:uid="{00000000-0004-0000-0F00-0000F3000000}"/>
    <hyperlink ref="F54" location="'Initial Bud 130121'!F54" tooltip="Click to drilldown" display="'Initial Bud 130121'!F54" xr:uid="{00000000-0004-0000-0F00-0000F4000000}"/>
    <hyperlink ref="G54" location="'Initial Bud 130121'!G54" tooltip="Click to drilldown" display="'Initial Bud 130121'!G54" xr:uid="{00000000-0004-0000-0F00-0000F5000000}"/>
    <hyperlink ref="H54" location="'Initial Bud 130121'!H54" tooltip="Click to drilldown" display="'Initial Bud 130121'!H54" xr:uid="{00000000-0004-0000-0F00-0000F6000000}"/>
    <hyperlink ref="I54" location="'Initial Bud 130121'!I54" tooltip="Click to drilldown" display="'Initial Bud 130121'!I54" xr:uid="{00000000-0004-0000-0F00-0000F7000000}"/>
    <hyperlink ref="J54" location="'Initial Bud 130121'!J54" tooltip="Click to drilldown" display="'Initial Bud 130121'!J54" xr:uid="{00000000-0004-0000-0F00-0000F8000000}"/>
    <hyperlink ref="K54" location="'Initial Bud 130121'!K54" tooltip="Click to drilldown" display="'Initial Bud 130121'!K54" xr:uid="{00000000-0004-0000-0F00-0000F9000000}"/>
    <hyperlink ref="L54" location="'Initial Bud 130121'!L54" tooltip="Click to drilldown" display="'Initial Bud 130121'!L54" xr:uid="{00000000-0004-0000-0F00-0000FA000000}"/>
    <hyperlink ref="M54" location="'Initial Bud 130121'!M54" tooltip="Click to drilldown" display="'Initial Bud 130121'!M54" xr:uid="{00000000-0004-0000-0F00-0000FB000000}"/>
    <hyperlink ref="B55" location="'Initial Bud 130121'!B55" tooltip="Click to drilldown" display="'Initial Bud 130121'!B55" xr:uid="{00000000-0004-0000-0F00-0000FC000000}"/>
    <hyperlink ref="C55" location="'Initial Bud 130121'!C55" tooltip="Click to drilldown" display="'Initial Bud 130121'!C55" xr:uid="{00000000-0004-0000-0F00-0000FD000000}"/>
    <hyperlink ref="D55" location="'Initial Bud 130121'!D55" tooltip="Click to drilldown" display="'Initial Bud 130121'!D55" xr:uid="{00000000-0004-0000-0F00-0000FE000000}"/>
    <hyperlink ref="E55" location="'Initial Bud 130121'!E55" tooltip="Click to drilldown" display="'Initial Bud 130121'!E55" xr:uid="{00000000-0004-0000-0F00-0000FF000000}"/>
    <hyperlink ref="F55" location="'Initial Bud 130121'!F55" tooltip="Click to drilldown" display="'Initial Bud 130121'!F55" xr:uid="{00000000-0004-0000-0F00-000000010000}"/>
    <hyperlink ref="G55" location="'Initial Bud 130121'!G55" tooltip="Click to drilldown" display="'Initial Bud 130121'!G55" xr:uid="{00000000-0004-0000-0F00-000001010000}"/>
    <hyperlink ref="H55" location="'Initial Bud 130121'!H55" tooltip="Click to drilldown" display="'Initial Bud 130121'!H55" xr:uid="{00000000-0004-0000-0F00-000002010000}"/>
    <hyperlink ref="I55" location="'Initial Bud 130121'!I55" tooltip="Click to drilldown" display="'Initial Bud 130121'!I55" xr:uid="{00000000-0004-0000-0F00-000003010000}"/>
    <hyperlink ref="J55" location="'Initial Bud 130121'!J55" tooltip="Click to drilldown" display="'Initial Bud 130121'!J55" xr:uid="{00000000-0004-0000-0F00-000004010000}"/>
    <hyperlink ref="K55" location="'Initial Bud 130121'!K55" tooltip="Click to drilldown" display="'Initial Bud 130121'!K55" xr:uid="{00000000-0004-0000-0F00-000005010000}"/>
    <hyperlink ref="L55" location="'Initial Bud 130121'!L55" tooltip="Click to drilldown" display="'Initial Bud 130121'!L55" xr:uid="{00000000-0004-0000-0F00-000006010000}"/>
    <hyperlink ref="M55" location="'Initial Bud 130121'!M55" tooltip="Click to drilldown" display="'Initial Bud 130121'!M55" xr:uid="{00000000-0004-0000-0F00-000007010000}"/>
    <hyperlink ref="B56" location="'Initial Bud 130121'!B56" tooltip="Click to drilldown" display="'Initial Bud 130121'!B56" xr:uid="{00000000-0004-0000-0F00-000008010000}"/>
    <hyperlink ref="C56" location="'Initial Bud 130121'!C56" tooltip="Click to drilldown" display="'Initial Bud 130121'!C56" xr:uid="{00000000-0004-0000-0F00-000009010000}"/>
    <hyperlink ref="D56" location="'Initial Bud 130121'!D56" tooltip="Click to drilldown" display="'Initial Bud 130121'!D56" xr:uid="{00000000-0004-0000-0F00-00000A010000}"/>
    <hyperlink ref="E56" location="'Initial Bud 130121'!E56" tooltip="Click to drilldown" display="'Initial Bud 130121'!E56" xr:uid="{00000000-0004-0000-0F00-00000B010000}"/>
    <hyperlink ref="F56" location="'Initial Bud 130121'!F56" tooltip="Click to drilldown" display="'Initial Bud 130121'!F56" xr:uid="{00000000-0004-0000-0F00-00000C010000}"/>
    <hyperlink ref="G56" location="'Initial Bud 130121'!G56" tooltip="Click to drilldown" display="'Initial Bud 130121'!G56" xr:uid="{00000000-0004-0000-0F00-00000D010000}"/>
    <hyperlink ref="H56" location="'Initial Bud 130121'!H56" tooltip="Click to drilldown" display="'Initial Bud 130121'!H56" xr:uid="{00000000-0004-0000-0F00-00000E010000}"/>
    <hyperlink ref="I56" location="'Initial Bud 130121'!I56" tooltip="Click to drilldown" display="'Initial Bud 130121'!I56" xr:uid="{00000000-0004-0000-0F00-00000F010000}"/>
    <hyperlink ref="J56" location="'Initial Bud 130121'!J56" tooltip="Click to drilldown" display="'Initial Bud 130121'!J56" xr:uid="{00000000-0004-0000-0F00-000010010000}"/>
    <hyperlink ref="K56" location="'Initial Bud 130121'!K56" tooltip="Click to drilldown" display="'Initial Bud 130121'!K56" xr:uid="{00000000-0004-0000-0F00-000011010000}"/>
    <hyperlink ref="L56" location="'Initial Bud 130121'!L56" tooltip="Click to drilldown" display="'Initial Bud 130121'!L56" xr:uid="{00000000-0004-0000-0F00-000012010000}"/>
    <hyperlink ref="M56" location="'Initial Bud 130121'!M56" tooltip="Click to drilldown" display="'Initial Bud 130121'!M56" xr:uid="{00000000-0004-0000-0F00-000013010000}"/>
    <hyperlink ref="B57" location="'Initial Bud 130121'!B57" tooltip="Click to drilldown" display="'Initial Bud 130121'!B57" xr:uid="{00000000-0004-0000-0F00-000014010000}"/>
    <hyperlink ref="C57" location="'Initial Bud 130121'!C57" tooltip="Click to drilldown" display="'Initial Bud 130121'!C57" xr:uid="{00000000-0004-0000-0F00-000015010000}"/>
    <hyperlink ref="D57" location="'Initial Bud 130121'!D57" tooltip="Click to drilldown" display="'Initial Bud 130121'!D57" xr:uid="{00000000-0004-0000-0F00-000016010000}"/>
    <hyperlink ref="E57" location="'Initial Bud 130121'!E57" tooltip="Click to drilldown" display="'Initial Bud 130121'!E57" xr:uid="{00000000-0004-0000-0F00-000017010000}"/>
    <hyperlink ref="F57" location="'Initial Bud 130121'!F57" tooltip="Click to drilldown" display="'Initial Bud 130121'!F57" xr:uid="{00000000-0004-0000-0F00-000018010000}"/>
    <hyperlink ref="G57" location="'Initial Bud 130121'!G57" tooltip="Click to drilldown" display="'Initial Bud 130121'!G57" xr:uid="{00000000-0004-0000-0F00-000019010000}"/>
    <hyperlink ref="H57" location="'Initial Bud 130121'!H57" tooltip="Click to drilldown" display="'Initial Bud 130121'!H57" xr:uid="{00000000-0004-0000-0F00-00001A010000}"/>
    <hyperlink ref="I57" location="'Initial Bud 130121'!I57" tooltip="Click to drilldown" display="'Initial Bud 130121'!I57" xr:uid="{00000000-0004-0000-0F00-00001B010000}"/>
    <hyperlink ref="J57" location="'Initial Bud 130121'!J57" tooltip="Click to drilldown" display="'Initial Bud 130121'!J57" xr:uid="{00000000-0004-0000-0F00-00001C010000}"/>
    <hyperlink ref="K57" location="'Initial Bud 130121'!K57" tooltip="Click to drilldown" display="'Initial Bud 130121'!K57" xr:uid="{00000000-0004-0000-0F00-00001D010000}"/>
    <hyperlink ref="L57" location="'Initial Bud 130121'!L57" tooltip="Click to drilldown" display="'Initial Bud 130121'!L57" xr:uid="{00000000-0004-0000-0F00-00001E010000}"/>
    <hyperlink ref="M57" location="'Initial Bud 130121'!M57" tooltip="Click to drilldown" display="'Initial Bud 130121'!M57" xr:uid="{00000000-0004-0000-0F00-00001F010000}"/>
    <hyperlink ref="B69" location="'Initial Bud 130121'!B69" tooltip="Click to drilldown" display="'Initial Bud 130121'!B69" xr:uid="{00000000-0004-0000-0F00-000020010000}"/>
    <hyperlink ref="C69" location="'Initial Bud 130121'!C69" tooltip="Click to drilldown" display="'Initial Bud 130121'!C69" xr:uid="{00000000-0004-0000-0F00-000021010000}"/>
    <hyperlink ref="D69" location="'Initial Bud 130121'!D69" tooltip="Click to drilldown" display="'Initial Bud 130121'!D69" xr:uid="{00000000-0004-0000-0F00-000022010000}"/>
    <hyperlink ref="E69" location="'Initial Bud 130121'!E69" tooltip="Click to drilldown" display="'Initial Bud 130121'!E69" xr:uid="{00000000-0004-0000-0F00-000023010000}"/>
    <hyperlink ref="F69" location="'Initial Bud 130121'!F69" tooltip="Click to drilldown" display="'Initial Bud 130121'!F69" xr:uid="{00000000-0004-0000-0F00-000024010000}"/>
    <hyperlink ref="G69" location="'Initial Bud 130121'!G69" tooltip="Click to drilldown" display="'Initial Bud 130121'!G69" xr:uid="{00000000-0004-0000-0F00-000025010000}"/>
    <hyperlink ref="H69" location="'Initial Bud 130121'!H69" tooltip="Click to drilldown" display="'Initial Bud 130121'!H69" xr:uid="{00000000-0004-0000-0F00-000026010000}"/>
    <hyperlink ref="I69" location="'Initial Bud 130121'!I69" tooltip="Click to drilldown" display="'Initial Bud 130121'!I69" xr:uid="{00000000-0004-0000-0F00-000027010000}"/>
    <hyperlink ref="J69" location="'Initial Bud 130121'!J69" tooltip="Click to drilldown" display="'Initial Bud 130121'!J69" xr:uid="{00000000-0004-0000-0F00-000028010000}"/>
    <hyperlink ref="K69" location="'Initial Bud 130121'!K69" tooltip="Click to drilldown" display="'Initial Bud 130121'!K69" xr:uid="{00000000-0004-0000-0F00-000029010000}"/>
    <hyperlink ref="L69" location="'Initial Bud 130121'!L69" tooltip="Click to drilldown" display="'Initial Bud 130121'!L69" xr:uid="{00000000-0004-0000-0F00-00002A010000}"/>
    <hyperlink ref="M69" location="'Initial Bud 130121'!M69" tooltip="Click to drilldown" display="'Initial Bud 130121'!M69" xr:uid="{00000000-0004-0000-0F00-00002B010000}"/>
    <hyperlink ref="B70" location="'Initial Bud 130121'!B70" tooltip="Click to drilldown" display="'Initial Bud 130121'!B70" xr:uid="{00000000-0004-0000-0F00-00002C010000}"/>
    <hyperlink ref="C70" location="'Initial Bud 130121'!C70" tooltip="Click to drilldown" display="'Initial Bud 130121'!C70" xr:uid="{00000000-0004-0000-0F00-00002D010000}"/>
    <hyperlink ref="D70" location="'Initial Bud 130121'!D70" tooltip="Click to drilldown" display="'Initial Bud 130121'!D70" xr:uid="{00000000-0004-0000-0F00-00002E010000}"/>
    <hyperlink ref="E70" location="'Initial Bud 130121'!E70" tooltip="Click to drilldown" display="'Initial Bud 130121'!E70" xr:uid="{00000000-0004-0000-0F00-00002F010000}"/>
    <hyperlink ref="F70" location="'Initial Bud 130121'!F70" tooltip="Click to drilldown" display="'Initial Bud 130121'!F70" xr:uid="{00000000-0004-0000-0F00-000030010000}"/>
    <hyperlink ref="G70" location="'Initial Bud 130121'!G70" tooltip="Click to drilldown" display="'Initial Bud 130121'!G70" xr:uid="{00000000-0004-0000-0F00-000031010000}"/>
    <hyperlink ref="H70" location="'Initial Bud 130121'!H70" tooltip="Click to drilldown" display="'Initial Bud 130121'!H70" xr:uid="{00000000-0004-0000-0F00-000032010000}"/>
    <hyperlink ref="I70" location="'Initial Bud 130121'!I70" tooltip="Click to drilldown" display="'Initial Bud 130121'!I70" xr:uid="{00000000-0004-0000-0F00-000033010000}"/>
    <hyperlink ref="J70" location="'Initial Bud 130121'!J70" tooltip="Click to drilldown" display="'Initial Bud 130121'!J70" xr:uid="{00000000-0004-0000-0F00-000034010000}"/>
    <hyperlink ref="K70" location="'Initial Bud 130121'!K70" tooltip="Click to drilldown" display="'Initial Bud 130121'!K70" xr:uid="{00000000-0004-0000-0F00-000035010000}"/>
    <hyperlink ref="L70" location="'Initial Bud 130121'!L70" tooltip="Click to drilldown" display="'Initial Bud 130121'!L70" xr:uid="{00000000-0004-0000-0F00-000036010000}"/>
    <hyperlink ref="M70" location="'Initial Bud 130121'!M70" tooltip="Click to drilldown" display="'Initial Bud 130121'!M70" xr:uid="{00000000-0004-0000-0F00-000037010000}"/>
    <hyperlink ref="B71" location="'Initial Bud 130121'!B71" tooltip="Click to drilldown" display="'Initial Bud 130121'!B71" xr:uid="{00000000-0004-0000-0F00-000038010000}"/>
    <hyperlink ref="C71" location="'Initial Bud 130121'!C71" tooltip="Click to drilldown" display="'Initial Bud 130121'!C71" xr:uid="{00000000-0004-0000-0F00-000039010000}"/>
    <hyperlink ref="D71" location="'Initial Bud 130121'!D71" tooltip="Click to drilldown" display="'Initial Bud 130121'!D71" xr:uid="{00000000-0004-0000-0F00-00003A010000}"/>
    <hyperlink ref="E71" location="'Initial Bud 130121'!E71" tooltip="Click to drilldown" display="'Initial Bud 130121'!E71" xr:uid="{00000000-0004-0000-0F00-00003B010000}"/>
    <hyperlink ref="F71" location="'Initial Bud 130121'!F71" tooltip="Click to drilldown" display="'Initial Bud 130121'!F71" xr:uid="{00000000-0004-0000-0F00-00003C010000}"/>
    <hyperlink ref="G71" location="'Initial Bud 130121'!G71" tooltip="Click to drilldown" display="'Initial Bud 130121'!G71" xr:uid="{00000000-0004-0000-0F00-00003D010000}"/>
    <hyperlink ref="H71" location="'Initial Bud 130121'!H71" tooltip="Click to drilldown" display="'Initial Bud 130121'!H71" xr:uid="{00000000-0004-0000-0F00-00003E010000}"/>
    <hyperlink ref="I71" location="'Initial Bud 130121'!I71" tooltip="Click to drilldown" display="'Initial Bud 130121'!I71" xr:uid="{00000000-0004-0000-0F00-00003F010000}"/>
    <hyperlink ref="J71" location="'Initial Bud 130121'!J71" tooltip="Click to drilldown" display="'Initial Bud 130121'!J71" xr:uid="{00000000-0004-0000-0F00-000040010000}"/>
    <hyperlink ref="K71" location="'Initial Bud 130121'!K71" tooltip="Click to drilldown" display="'Initial Bud 130121'!K71" xr:uid="{00000000-0004-0000-0F00-000041010000}"/>
    <hyperlink ref="L71" location="'Initial Bud 130121'!L71" tooltip="Click to drilldown" display="'Initial Bud 130121'!L71" xr:uid="{00000000-0004-0000-0F00-000042010000}"/>
    <hyperlink ref="M71" location="'Initial Bud 130121'!M71" tooltip="Click to drilldown" display="'Initial Bud 130121'!M71" xr:uid="{00000000-0004-0000-0F00-000043010000}"/>
    <hyperlink ref="B72" location="'Initial Bud 130121'!B72" tooltip="Click to drilldown" display="'Initial Bud 130121'!B72" xr:uid="{00000000-0004-0000-0F00-000044010000}"/>
    <hyperlink ref="C72" location="'Initial Bud 130121'!C72" tooltip="Click to drilldown" display="'Initial Bud 130121'!C72" xr:uid="{00000000-0004-0000-0F00-000045010000}"/>
    <hyperlink ref="D72" location="'Initial Bud 130121'!D72" tooltip="Click to drilldown" display="'Initial Bud 130121'!D72" xr:uid="{00000000-0004-0000-0F00-000046010000}"/>
    <hyperlink ref="E72" location="'Initial Bud 130121'!E72" tooltip="Click to drilldown" display="'Initial Bud 130121'!E72" xr:uid="{00000000-0004-0000-0F00-000047010000}"/>
    <hyperlink ref="F72" location="'Initial Bud 130121'!F72" tooltip="Click to drilldown" display="'Initial Bud 130121'!F72" xr:uid="{00000000-0004-0000-0F00-000048010000}"/>
    <hyperlink ref="G72" location="'Initial Bud 130121'!G72" tooltip="Click to drilldown" display="'Initial Bud 130121'!G72" xr:uid="{00000000-0004-0000-0F00-000049010000}"/>
    <hyperlink ref="H72" location="'Initial Bud 130121'!H72" tooltip="Click to drilldown" display="'Initial Bud 130121'!H72" xr:uid="{00000000-0004-0000-0F00-00004A010000}"/>
    <hyperlink ref="I72" location="'Initial Bud 130121'!I72" tooltip="Click to drilldown" display="'Initial Bud 130121'!I72" xr:uid="{00000000-0004-0000-0F00-00004B010000}"/>
    <hyperlink ref="J72" location="'Initial Bud 130121'!J72" tooltip="Click to drilldown" display="'Initial Bud 130121'!J72" xr:uid="{00000000-0004-0000-0F00-00004C010000}"/>
    <hyperlink ref="K72" location="'Initial Bud 130121'!K72" tooltip="Click to drilldown" display="'Initial Bud 130121'!K72" xr:uid="{00000000-0004-0000-0F00-00004D010000}"/>
    <hyperlink ref="L72" location="'Initial Bud 130121'!L72" tooltip="Click to drilldown" display="'Initial Bud 130121'!L72" xr:uid="{00000000-0004-0000-0F00-00004E010000}"/>
    <hyperlink ref="M72" location="'Initial Bud 130121'!M72" tooltip="Click to drilldown" display="'Initial Bud 130121'!M72" xr:uid="{00000000-0004-0000-0F00-00004F010000}"/>
    <hyperlink ref="B73" location="'Initial Bud 130121'!B73" tooltip="Click to drilldown" display="'Initial Bud 130121'!B73" xr:uid="{00000000-0004-0000-0F00-000050010000}"/>
    <hyperlink ref="C73" location="'Initial Bud 130121'!C73" tooltip="Click to drilldown" display="'Initial Bud 130121'!C73" xr:uid="{00000000-0004-0000-0F00-000051010000}"/>
    <hyperlink ref="D73" location="'Initial Bud 130121'!D73" tooltip="Click to drilldown" display="'Initial Bud 130121'!D73" xr:uid="{00000000-0004-0000-0F00-000052010000}"/>
    <hyperlink ref="E73" location="'Initial Bud 130121'!E73" tooltip="Click to drilldown" display="'Initial Bud 130121'!E73" xr:uid="{00000000-0004-0000-0F00-000053010000}"/>
    <hyperlink ref="F73" location="'Initial Bud 130121'!F73" tooltip="Click to drilldown" display="'Initial Bud 130121'!F73" xr:uid="{00000000-0004-0000-0F00-000054010000}"/>
    <hyperlink ref="G73" location="'Initial Bud 130121'!G73" tooltip="Click to drilldown" display="'Initial Bud 130121'!G73" xr:uid="{00000000-0004-0000-0F00-000055010000}"/>
    <hyperlink ref="H73" location="'Initial Bud 130121'!H73" tooltip="Click to drilldown" display="'Initial Bud 130121'!H73" xr:uid="{00000000-0004-0000-0F00-000056010000}"/>
    <hyperlink ref="I73" location="'Initial Bud 130121'!I73" tooltip="Click to drilldown" display="'Initial Bud 130121'!I73" xr:uid="{00000000-0004-0000-0F00-000057010000}"/>
    <hyperlink ref="J73" location="'Initial Bud 130121'!J73" tooltip="Click to drilldown" display="'Initial Bud 130121'!J73" xr:uid="{00000000-0004-0000-0F00-000058010000}"/>
    <hyperlink ref="K73" location="'Initial Bud 130121'!K73" tooltip="Click to drilldown" display="'Initial Bud 130121'!K73" xr:uid="{00000000-0004-0000-0F00-000059010000}"/>
    <hyperlink ref="L73" location="'Initial Bud 130121'!L73" tooltip="Click to drilldown" display="'Initial Bud 130121'!L73" xr:uid="{00000000-0004-0000-0F00-00005A010000}"/>
    <hyperlink ref="M73" location="'Initial Bud 130121'!M73" tooltip="Click to drilldown" display="'Initial Bud 130121'!M73" xr:uid="{00000000-0004-0000-0F00-00005B010000}"/>
    <hyperlink ref="B77" location="'Initial Bud 130121'!B77" tooltip="Click to drilldown" display="'Initial Bud 130121'!B77" xr:uid="{00000000-0004-0000-0F00-00005C010000}"/>
    <hyperlink ref="C77" location="'Initial Bud 130121'!C77" tooltip="Click to drilldown" display="'Initial Bud 130121'!C77" xr:uid="{00000000-0004-0000-0F00-00005D010000}"/>
    <hyperlink ref="D77" location="'Initial Bud 130121'!D77" tooltip="Click to drilldown" display="'Initial Bud 130121'!D77" xr:uid="{00000000-0004-0000-0F00-00005E010000}"/>
    <hyperlink ref="E77" location="'Initial Bud 130121'!E77" tooltip="Click to drilldown" display="'Initial Bud 130121'!E77" xr:uid="{00000000-0004-0000-0F00-00005F010000}"/>
    <hyperlink ref="F77" location="'Initial Bud 130121'!F77" tooltip="Click to drilldown" display="'Initial Bud 130121'!F77" xr:uid="{00000000-0004-0000-0F00-000060010000}"/>
    <hyperlink ref="G77" location="'Initial Bud 130121'!G77" tooltip="Click to drilldown" display="'Initial Bud 130121'!G77" xr:uid="{00000000-0004-0000-0F00-000061010000}"/>
    <hyperlink ref="H77" location="'Initial Bud 130121'!H77" tooltip="Click to drilldown" display="'Initial Bud 130121'!H77" xr:uid="{00000000-0004-0000-0F00-000062010000}"/>
    <hyperlink ref="I77" location="'Initial Bud 130121'!I77" tooltip="Click to drilldown" display="'Initial Bud 130121'!I77" xr:uid="{00000000-0004-0000-0F00-000063010000}"/>
    <hyperlink ref="J77" location="'Initial Bud 130121'!J77" tooltip="Click to drilldown" display="'Initial Bud 130121'!J77" xr:uid="{00000000-0004-0000-0F00-000064010000}"/>
    <hyperlink ref="K77" location="'Initial Bud 130121'!K77" tooltip="Click to drilldown" display="'Initial Bud 130121'!K77" xr:uid="{00000000-0004-0000-0F00-000065010000}"/>
    <hyperlink ref="L77" location="'Initial Bud 130121'!L77" tooltip="Click to drilldown" display="'Initial Bud 130121'!L77" xr:uid="{00000000-0004-0000-0F00-000066010000}"/>
    <hyperlink ref="M77" location="'Initial Bud 130121'!M77" tooltip="Click to drilldown" display="'Initial Bud 130121'!M77" xr:uid="{00000000-0004-0000-0F00-000067010000}"/>
    <hyperlink ref="B78" location="'Initial Bud 130121'!B78" tooltip="Click to drilldown" display="'Initial Bud 130121'!B78" xr:uid="{00000000-0004-0000-0F00-000068010000}"/>
    <hyperlink ref="C78" location="'Initial Bud 130121'!C78" tooltip="Click to drilldown" display="'Initial Bud 130121'!C78" xr:uid="{00000000-0004-0000-0F00-000069010000}"/>
    <hyperlink ref="D78" location="'Initial Bud 130121'!D78" tooltip="Click to drilldown" display="'Initial Bud 130121'!D78" xr:uid="{00000000-0004-0000-0F00-00006A010000}"/>
    <hyperlink ref="E78" location="'Initial Bud 130121'!E78" tooltip="Click to drilldown" display="'Initial Bud 130121'!E78" xr:uid="{00000000-0004-0000-0F00-00006B010000}"/>
    <hyperlink ref="F78" location="'Initial Bud 130121'!F78" tooltip="Click to drilldown" display="'Initial Bud 130121'!F78" xr:uid="{00000000-0004-0000-0F00-00006C010000}"/>
    <hyperlink ref="G78" location="'Initial Bud 130121'!G78" tooltip="Click to drilldown" display="'Initial Bud 130121'!G78" xr:uid="{00000000-0004-0000-0F00-00006D010000}"/>
    <hyperlink ref="H78" location="'Initial Bud 130121'!H78" tooltip="Click to drilldown" display="'Initial Bud 130121'!H78" xr:uid="{00000000-0004-0000-0F00-00006E010000}"/>
    <hyperlink ref="I78" location="'Initial Bud 130121'!I78" tooltip="Click to drilldown" display="'Initial Bud 130121'!I78" xr:uid="{00000000-0004-0000-0F00-00006F010000}"/>
    <hyperlink ref="J78" location="'Initial Bud 130121'!J78" tooltip="Click to drilldown" display="'Initial Bud 130121'!J78" xr:uid="{00000000-0004-0000-0F00-000070010000}"/>
    <hyperlink ref="K78" location="'Initial Bud 130121'!K78" tooltip="Click to drilldown" display="'Initial Bud 130121'!K78" xr:uid="{00000000-0004-0000-0F00-000071010000}"/>
    <hyperlink ref="L78" location="'Initial Bud 130121'!L78" tooltip="Click to drilldown" display="'Initial Bud 130121'!L78" xr:uid="{00000000-0004-0000-0F00-000072010000}"/>
    <hyperlink ref="M78" location="'Initial Bud 130121'!M78" tooltip="Click to drilldown" display="'Initial Bud 130121'!M78" xr:uid="{00000000-0004-0000-0F00-000073010000}"/>
    <hyperlink ref="B79" location="'Initial Bud 130121'!B79" tooltip="Click to drilldown" display="'Initial Bud 130121'!B79" xr:uid="{00000000-0004-0000-0F00-000074010000}"/>
    <hyperlink ref="C79" location="'Initial Bud 130121'!C79" tooltip="Click to drilldown" display="'Initial Bud 130121'!C79" xr:uid="{00000000-0004-0000-0F00-000075010000}"/>
    <hyperlink ref="D79" location="'Initial Bud 130121'!D79" tooltip="Click to drilldown" display="'Initial Bud 130121'!D79" xr:uid="{00000000-0004-0000-0F00-000076010000}"/>
    <hyperlink ref="E79" location="'Initial Bud 130121'!E79" tooltip="Click to drilldown" display="'Initial Bud 130121'!E79" xr:uid="{00000000-0004-0000-0F00-000077010000}"/>
    <hyperlink ref="F79" location="'Initial Bud 130121'!F79" tooltip="Click to drilldown" display="'Initial Bud 130121'!F79" xr:uid="{00000000-0004-0000-0F00-000078010000}"/>
    <hyperlink ref="G79" location="'Initial Bud 130121'!G79" tooltip="Click to drilldown" display="'Initial Bud 130121'!G79" xr:uid="{00000000-0004-0000-0F00-000079010000}"/>
    <hyperlink ref="H79" location="'Initial Bud 130121'!H79" tooltip="Click to drilldown" display="'Initial Bud 130121'!H79" xr:uid="{00000000-0004-0000-0F00-00007A010000}"/>
    <hyperlink ref="I79" location="'Initial Bud 130121'!I79" tooltip="Click to drilldown" display="'Initial Bud 130121'!I79" xr:uid="{00000000-0004-0000-0F00-00007B010000}"/>
    <hyperlink ref="J79" location="'Initial Bud 130121'!J79" tooltip="Click to drilldown" display="'Initial Bud 130121'!J79" xr:uid="{00000000-0004-0000-0F00-00007C010000}"/>
    <hyperlink ref="K79" location="'Initial Bud 130121'!K79" tooltip="Click to drilldown" display="'Initial Bud 130121'!K79" xr:uid="{00000000-0004-0000-0F00-00007D010000}"/>
    <hyperlink ref="L79" location="'Initial Bud 130121'!L79" tooltip="Click to drilldown" display="'Initial Bud 130121'!L79" xr:uid="{00000000-0004-0000-0F00-00007E010000}"/>
    <hyperlink ref="M79" location="'Initial Bud 130121'!M79" tooltip="Click to drilldown" display="'Initial Bud 130121'!M79" xr:uid="{00000000-0004-0000-0F00-00007F010000}"/>
    <hyperlink ref="B80" location="'Initial Bud 130121'!B80" tooltip="Click to drilldown" display="'Initial Bud 130121'!B80" xr:uid="{00000000-0004-0000-0F00-000080010000}"/>
    <hyperlink ref="C80" location="'Initial Bud 130121'!C80" tooltip="Click to drilldown" display="'Initial Bud 130121'!C80" xr:uid="{00000000-0004-0000-0F00-000081010000}"/>
    <hyperlink ref="D80" location="'Initial Bud 130121'!D80" tooltip="Click to drilldown" display="'Initial Bud 130121'!D80" xr:uid="{00000000-0004-0000-0F00-000082010000}"/>
    <hyperlink ref="E80" location="'Initial Bud 130121'!E80" tooltip="Click to drilldown" display="'Initial Bud 130121'!E80" xr:uid="{00000000-0004-0000-0F00-000083010000}"/>
    <hyperlink ref="F80" location="'Initial Bud 130121'!F80" tooltip="Click to drilldown" display="'Initial Bud 130121'!F80" xr:uid="{00000000-0004-0000-0F00-000084010000}"/>
    <hyperlink ref="G80" location="'Initial Bud 130121'!G80" tooltip="Click to drilldown" display="'Initial Bud 130121'!G80" xr:uid="{00000000-0004-0000-0F00-000085010000}"/>
    <hyperlink ref="H80" location="'Initial Bud 130121'!H80" tooltip="Click to drilldown" display="'Initial Bud 130121'!H80" xr:uid="{00000000-0004-0000-0F00-000086010000}"/>
    <hyperlink ref="I80" location="'Initial Bud 130121'!I80" tooltip="Click to drilldown" display="'Initial Bud 130121'!I80" xr:uid="{00000000-0004-0000-0F00-000087010000}"/>
    <hyperlink ref="J80" location="'Initial Bud 130121'!J80" tooltip="Click to drilldown" display="'Initial Bud 130121'!J80" xr:uid="{00000000-0004-0000-0F00-000088010000}"/>
    <hyperlink ref="K80" location="'Initial Bud 130121'!K80" tooltip="Click to drilldown" display="'Initial Bud 130121'!K80" xr:uid="{00000000-0004-0000-0F00-000089010000}"/>
    <hyperlink ref="L80" location="'Initial Bud 130121'!L80" tooltip="Click to drilldown" display="'Initial Bud 130121'!L80" xr:uid="{00000000-0004-0000-0F00-00008A010000}"/>
    <hyperlink ref="M80" location="'Initial Bud 130121'!M80" tooltip="Click to drilldown" display="'Initial Bud 130121'!M80" xr:uid="{00000000-0004-0000-0F00-00008B010000}"/>
    <hyperlink ref="B81" location="'Initial Bud 130121'!B81" tooltip="Click to drilldown" display="'Initial Bud 130121'!B81" xr:uid="{00000000-0004-0000-0F00-00008C010000}"/>
    <hyperlink ref="C81" location="'Initial Bud 130121'!C81" tooltip="Click to drilldown" display="'Initial Bud 130121'!C81" xr:uid="{00000000-0004-0000-0F00-00008D010000}"/>
    <hyperlink ref="D81" location="'Initial Bud 130121'!D81" tooltip="Click to drilldown" display="'Initial Bud 130121'!D81" xr:uid="{00000000-0004-0000-0F00-00008E010000}"/>
    <hyperlink ref="E81" location="'Initial Bud 130121'!E81" tooltip="Click to drilldown" display="'Initial Bud 130121'!E81" xr:uid="{00000000-0004-0000-0F00-00008F010000}"/>
    <hyperlink ref="F81" location="'Initial Bud 130121'!F81" tooltip="Click to drilldown" display="'Initial Bud 130121'!F81" xr:uid="{00000000-0004-0000-0F00-000090010000}"/>
    <hyperlink ref="G81" location="'Initial Bud 130121'!G81" tooltip="Click to drilldown" display="'Initial Bud 130121'!G81" xr:uid="{00000000-0004-0000-0F00-000091010000}"/>
    <hyperlink ref="H81" location="'Initial Bud 130121'!H81" tooltip="Click to drilldown" display="'Initial Bud 130121'!H81" xr:uid="{00000000-0004-0000-0F00-000092010000}"/>
    <hyperlink ref="I81" location="'Initial Bud 130121'!I81" tooltip="Click to drilldown" display="'Initial Bud 130121'!I81" xr:uid="{00000000-0004-0000-0F00-000093010000}"/>
    <hyperlink ref="J81" location="'Initial Bud 130121'!J81" tooltip="Click to drilldown" display="'Initial Bud 130121'!J81" xr:uid="{00000000-0004-0000-0F00-000094010000}"/>
    <hyperlink ref="K81" location="'Initial Bud 130121'!K81" tooltip="Click to drilldown" display="'Initial Bud 130121'!K81" xr:uid="{00000000-0004-0000-0F00-000095010000}"/>
    <hyperlink ref="L81" location="'Initial Bud 130121'!L81" tooltip="Click to drilldown" display="'Initial Bud 130121'!L81" xr:uid="{00000000-0004-0000-0F00-000096010000}"/>
    <hyperlink ref="M81" location="'Initial Bud 130121'!M81" tooltip="Click to drilldown" display="'Initial Bud 130121'!M81" xr:uid="{00000000-0004-0000-0F00-000097010000}"/>
    <hyperlink ref="B91" location="'Initial Bud 130121'!B91" tooltip="Click to drilldown" display="'Initial Bud 130121'!B91" xr:uid="{00000000-0004-0000-0F00-000098010000}"/>
    <hyperlink ref="C91" location="'Initial Bud 130121'!C91" tooltip="Click to drilldown" display="'Initial Bud 130121'!C91" xr:uid="{00000000-0004-0000-0F00-000099010000}"/>
    <hyperlink ref="D91" location="'Initial Bud 130121'!D91" tooltip="Click to drilldown" display="'Initial Bud 130121'!D91" xr:uid="{00000000-0004-0000-0F00-00009A010000}"/>
    <hyperlink ref="E91" location="'Initial Bud 130121'!E91" tooltip="Click to drilldown" display="'Initial Bud 130121'!E91" xr:uid="{00000000-0004-0000-0F00-00009B010000}"/>
    <hyperlink ref="F91" location="'Initial Bud 130121'!F91" tooltip="Click to drilldown" display="'Initial Bud 130121'!F91" xr:uid="{00000000-0004-0000-0F00-00009C010000}"/>
    <hyperlink ref="G91" location="'Initial Bud 130121'!G91" tooltip="Click to drilldown" display="'Initial Bud 130121'!G91" xr:uid="{00000000-0004-0000-0F00-00009D010000}"/>
    <hyperlink ref="H91" location="'Initial Bud 130121'!H91" tooltip="Click to drilldown" display="'Initial Bud 130121'!H91" xr:uid="{00000000-0004-0000-0F00-00009E010000}"/>
    <hyperlink ref="I91" location="'Initial Bud 130121'!I91" tooltip="Click to drilldown" display="'Initial Bud 130121'!I91" xr:uid="{00000000-0004-0000-0F00-00009F010000}"/>
    <hyperlink ref="J91" location="'Initial Bud 130121'!J91" tooltip="Click to drilldown" display="'Initial Bud 130121'!J91" xr:uid="{00000000-0004-0000-0F00-0000A0010000}"/>
    <hyperlink ref="K91" location="'Initial Bud 130121'!K91" tooltip="Click to drilldown" display="'Initial Bud 130121'!K91" xr:uid="{00000000-0004-0000-0F00-0000A1010000}"/>
    <hyperlink ref="L91" location="'Initial Bud 130121'!L91" tooltip="Click to drilldown" display="'Initial Bud 130121'!L91" xr:uid="{00000000-0004-0000-0F00-0000A2010000}"/>
    <hyperlink ref="M91" location="'Initial Bud 130121'!M91" tooltip="Click to drilldown" display="'Initial Bud 130121'!M91" xr:uid="{00000000-0004-0000-0F00-0000A3010000}"/>
    <hyperlink ref="B95" location="'Initial Bud 130121'!B95" tooltip="Click to drilldown" display="'Initial Bud 130121'!B95" xr:uid="{00000000-0004-0000-0F00-0000A4010000}"/>
    <hyperlink ref="C95" location="'Initial Bud 130121'!C95" tooltip="Click to drilldown" display="'Initial Bud 130121'!C95" xr:uid="{00000000-0004-0000-0F00-0000A5010000}"/>
    <hyperlink ref="D95" location="'Initial Bud 130121'!D95" tooltip="Click to drilldown" display="'Initial Bud 130121'!D95" xr:uid="{00000000-0004-0000-0F00-0000A6010000}"/>
    <hyperlink ref="E95" location="'Initial Bud 130121'!E95" tooltip="Click to drilldown" display="'Initial Bud 130121'!E95" xr:uid="{00000000-0004-0000-0F00-0000A7010000}"/>
    <hyperlink ref="F95" location="'Initial Bud 130121'!F95" tooltip="Click to drilldown" display="'Initial Bud 130121'!F95" xr:uid="{00000000-0004-0000-0F00-0000A8010000}"/>
    <hyperlink ref="G95" location="'Initial Bud 130121'!G95" tooltip="Click to drilldown" display="'Initial Bud 130121'!G95" xr:uid="{00000000-0004-0000-0F00-0000A9010000}"/>
    <hyperlink ref="H95" location="'Initial Bud 130121'!H95" tooltip="Click to drilldown" display="'Initial Bud 130121'!H95" xr:uid="{00000000-0004-0000-0F00-0000AA010000}"/>
    <hyperlink ref="I95" location="'Initial Bud 130121'!I95" tooltip="Click to drilldown" display="'Initial Bud 130121'!I95" xr:uid="{00000000-0004-0000-0F00-0000AB010000}"/>
    <hyperlink ref="J95" location="'Initial Bud 130121'!J95" tooltip="Click to drilldown" display="'Initial Bud 130121'!J95" xr:uid="{00000000-0004-0000-0F00-0000AC010000}"/>
    <hyperlink ref="K95" location="'Initial Bud 130121'!K95" tooltip="Click to drilldown" display="'Initial Bud 130121'!K95" xr:uid="{00000000-0004-0000-0F00-0000AD010000}"/>
    <hyperlink ref="L95" location="'Initial Bud 130121'!L95" tooltip="Click to drilldown" display="'Initial Bud 130121'!L95" xr:uid="{00000000-0004-0000-0F00-0000AE010000}"/>
    <hyperlink ref="M95" location="'Initial Bud 130121'!M95" tooltip="Click to drilldown" display="'Initial Bud 130121'!M95" xr:uid="{00000000-0004-0000-0F00-0000AF010000}"/>
    <hyperlink ref="B104" location="'Initial Bud 130121'!B104" tooltip="Click to drilldown" display="'Initial Bud 130121'!B104" xr:uid="{00000000-0004-0000-0F00-0000B0010000}"/>
    <hyperlink ref="C104" location="'Initial Bud 130121'!C104" tooltip="Click to drilldown" display="'Initial Bud 130121'!C104" xr:uid="{00000000-0004-0000-0F00-0000B1010000}"/>
    <hyperlink ref="D104" location="'Initial Bud 130121'!D104" tooltip="Click to drilldown" display="'Initial Bud 130121'!D104" xr:uid="{00000000-0004-0000-0F00-0000B2010000}"/>
    <hyperlink ref="E104" location="'Initial Bud 130121'!E104" tooltip="Click to drilldown" display="'Initial Bud 130121'!E104" xr:uid="{00000000-0004-0000-0F00-0000B3010000}"/>
    <hyperlink ref="F104" location="'Initial Bud 130121'!F104" tooltip="Click to drilldown" display="'Initial Bud 130121'!F104" xr:uid="{00000000-0004-0000-0F00-0000B4010000}"/>
    <hyperlink ref="G104" location="'Initial Bud 130121'!G104" tooltip="Click to drilldown" display="'Initial Bud 130121'!G104" xr:uid="{00000000-0004-0000-0F00-0000B5010000}"/>
    <hyperlink ref="H104" location="'Initial Bud 130121'!H104" tooltip="Click to drilldown" display="'Initial Bud 130121'!H104" xr:uid="{00000000-0004-0000-0F00-0000B6010000}"/>
    <hyperlink ref="I104" location="'Initial Bud 130121'!I104" tooltip="Click to drilldown" display="'Initial Bud 130121'!I104" xr:uid="{00000000-0004-0000-0F00-0000B7010000}"/>
    <hyperlink ref="J104" location="'Initial Bud 130121'!J104" tooltip="Click to drilldown" display="'Initial Bud 130121'!J104" xr:uid="{00000000-0004-0000-0F00-0000B8010000}"/>
    <hyperlink ref="K104" location="'Initial Bud 130121'!K104" tooltip="Click to drilldown" display="'Initial Bud 130121'!K104" xr:uid="{00000000-0004-0000-0F00-0000B9010000}"/>
    <hyperlink ref="L104" location="'Initial Bud 130121'!L104" tooltip="Click to drilldown" display="'Initial Bud 130121'!L104" xr:uid="{00000000-0004-0000-0F00-0000BA010000}"/>
    <hyperlink ref="M104" location="'Initial Bud 130121'!M104" tooltip="Click to drilldown" display="'Initial Bud 130121'!M104" xr:uid="{00000000-0004-0000-0F00-0000BB010000}"/>
    <hyperlink ref="B116" location="'Initial Bud 130121'!B116" tooltip="Click to drilldown" display="'Initial Bud 130121'!B116" xr:uid="{00000000-0004-0000-0F00-0000BC010000}"/>
    <hyperlink ref="C116" location="'Initial Bud 130121'!C116" tooltip="Click to drilldown" display="'Initial Bud 130121'!C116" xr:uid="{00000000-0004-0000-0F00-0000BD010000}"/>
    <hyperlink ref="D116" location="'Initial Bud 130121'!D116" tooltip="Click to drilldown" display="'Initial Bud 130121'!D116" xr:uid="{00000000-0004-0000-0F00-0000BE010000}"/>
    <hyperlink ref="E116" location="'Initial Bud 130121'!E116" tooltip="Click to drilldown" display="'Initial Bud 130121'!E116" xr:uid="{00000000-0004-0000-0F00-0000BF010000}"/>
    <hyperlink ref="F116" location="'Initial Bud 130121'!F116" tooltip="Click to drilldown" display="'Initial Bud 130121'!F116" xr:uid="{00000000-0004-0000-0F00-0000C0010000}"/>
    <hyperlink ref="G116" location="'Initial Bud 130121'!G116" tooltip="Click to drilldown" display="'Initial Bud 130121'!G116" xr:uid="{00000000-0004-0000-0F00-0000C1010000}"/>
    <hyperlink ref="H116" location="'Initial Bud 130121'!H116" tooltip="Click to drilldown" display="'Initial Bud 130121'!H116" xr:uid="{00000000-0004-0000-0F00-0000C2010000}"/>
    <hyperlink ref="I116" location="'Initial Bud 130121'!I116" tooltip="Click to drilldown" display="'Initial Bud 130121'!I116" xr:uid="{00000000-0004-0000-0F00-0000C3010000}"/>
    <hyperlink ref="J116" location="'Initial Bud 130121'!J116" tooltip="Click to drilldown" display="'Initial Bud 130121'!J116" xr:uid="{00000000-0004-0000-0F00-0000C4010000}"/>
    <hyperlink ref="K116" location="'Initial Bud 130121'!K116" tooltip="Click to drilldown" display="'Initial Bud 130121'!K116" xr:uid="{00000000-0004-0000-0F00-0000C5010000}"/>
    <hyperlink ref="L116" location="'Initial Bud 130121'!L116" tooltip="Click to drilldown" display="'Initial Bud 130121'!L116" xr:uid="{00000000-0004-0000-0F00-0000C6010000}"/>
    <hyperlink ref="M116" location="'Initial Bud 130121'!M116" tooltip="Click to drilldown" display="'Initial Bud 130121'!M116" xr:uid="{00000000-0004-0000-0F00-0000C7010000}"/>
    <hyperlink ref="B117" location="'Initial Bud 130121'!B117" tooltip="Click to drilldown" display="'Initial Bud 130121'!B117" xr:uid="{00000000-0004-0000-0F00-0000C8010000}"/>
    <hyperlink ref="C117" location="'Initial Bud 130121'!C117" tooltip="Click to drilldown" display="'Initial Bud 130121'!C117" xr:uid="{00000000-0004-0000-0F00-0000C9010000}"/>
    <hyperlink ref="D117" location="'Initial Bud 130121'!D117" tooltip="Click to drilldown" display="'Initial Bud 130121'!D117" xr:uid="{00000000-0004-0000-0F00-0000CA010000}"/>
    <hyperlink ref="E117" location="'Initial Bud 130121'!E117" tooltip="Click to drilldown" display="'Initial Bud 130121'!E117" xr:uid="{00000000-0004-0000-0F00-0000CB010000}"/>
    <hyperlink ref="F117" location="'Initial Bud 130121'!F117" tooltip="Click to drilldown" display="'Initial Bud 130121'!F117" xr:uid="{00000000-0004-0000-0F00-0000CC010000}"/>
    <hyperlink ref="G117" location="'Initial Bud 130121'!G117" tooltip="Click to drilldown" display="'Initial Bud 130121'!G117" xr:uid="{00000000-0004-0000-0F00-0000CD010000}"/>
    <hyperlink ref="H117" location="'Initial Bud 130121'!H117" tooltip="Click to drilldown" display="'Initial Bud 130121'!H117" xr:uid="{00000000-0004-0000-0F00-0000CE010000}"/>
    <hyperlink ref="I117" location="'Initial Bud 130121'!I117" tooltip="Click to drilldown" display="'Initial Bud 130121'!I117" xr:uid="{00000000-0004-0000-0F00-0000CF010000}"/>
    <hyperlink ref="J117" location="'Initial Bud 130121'!J117" tooltip="Click to drilldown" display="'Initial Bud 130121'!J117" xr:uid="{00000000-0004-0000-0F00-0000D0010000}"/>
    <hyperlink ref="K117" location="'Initial Bud 130121'!K117" tooltip="Click to drilldown" display="'Initial Bud 130121'!K117" xr:uid="{00000000-0004-0000-0F00-0000D1010000}"/>
    <hyperlink ref="L117" location="'Initial Bud 130121'!L117" tooltip="Click to drilldown" display="'Initial Bud 130121'!L117" xr:uid="{00000000-0004-0000-0F00-0000D2010000}"/>
    <hyperlink ref="M117" location="'Initial Bud 130121'!M117" tooltip="Click to drilldown" display="'Initial Bud 130121'!M117" xr:uid="{00000000-0004-0000-0F00-0000D3010000}"/>
    <hyperlink ref="B118" location="'Initial Bud 130121'!B118" tooltip="Click to drilldown" display="'Initial Bud 130121'!B118" xr:uid="{00000000-0004-0000-0F00-0000D4010000}"/>
    <hyperlink ref="C118" location="'Initial Bud 130121'!C118" tooltip="Click to drilldown" display="'Initial Bud 130121'!C118" xr:uid="{00000000-0004-0000-0F00-0000D5010000}"/>
    <hyperlink ref="D118" location="'Initial Bud 130121'!D118" tooltip="Click to drilldown" display="'Initial Bud 130121'!D118" xr:uid="{00000000-0004-0000-0F00-0000D6010000}"/>
    <hyperlink ref="E118" location="'Initial Bud 130121'!E118" tooltip="Click to drilldown" display="'Initial Bud 130121'!E118" xr:uid="{00000000-0004-0000-0F00-0000D7010000}"/>
    <hyperlink ref="F118" location="'Initial Bud 130121'!F118" tooltip="Click to drilldown" display="'Initial Bud 130121'!F118" xr:uid="{00000000-0004-0000-0F00-0000D8010000}"/>
    <hyperlink ref="G118" location="'Initial Bud 130121'!G118" tooltip="Click to drilldown" display="'Initial Bud 130121'!G118" xr:uid="{00000000-0004-0000-0F00-0000D9010000}"/>
    <hyperlink ref="H118" location="'Initial Bud 130121'!H118" tooltip="Click to drilldown" display="'Initial Bud 130121'!H118" xr:uid="{00000000-0004-0000-0F00-0000DA010000}"/>
    <hyperlink ref="I118" location="'Initial Bud 130121'!I118" tooltip="Click to drilldown" display="'Initial Bud 130121'!I118" xr:uid="{00000000-0004-0000-0F00-0000DB010000}"/>
    <hyperlink ref="J118" location="'Initial Bud 130121'!J118" tooltip="Click to drilldown" display="'Initial Bud 130121'!J118" xr:uid="{00000000-0004-0000-0F00-0000DC010000}"/>
    <hyperlink ref="K118" location="'Initial Bud 130121'!K118" tooltip="Click to drilldown" display="'Initial Bud 130121'!K118" xr:uid="{00000000-0004-0000-0F00-0000DD010000}"/>
    <hyperlink ref="L118" location="'Initial Bud 130121'!L118" tooltip="Click to drilldown" display="'Initial Bud 130121'!L118" xr:uid="{00000000-0004-0000-0F00-0000DE010000}"/>
    <hyperlink ref="M118" location="'Initial Bud 130121'!M118" tooltip="Click to drilldown" display="'Initial Bud 130121'!M118" xr:uid="{00000000-0004-0000-0F00-0000DF010000}"/>
    <hyperlink ref="B119" location="'Initial Bud 130121'!B119" tooltip="Click to drilldown" display="'Initial Bud 130121'!B119" xr:uid="{00000000-0004-0000-0F00-0000E0010000}"/>
    <hyperlink ref="C119" location="'Initial Bud 130121'!C119" tooltip="Click to drilldown" display="'Initial Bud 130121'!C119" xr:uid="{00000000-0004-0000-0F00-0000E1010000}"/>
    <hyperlink ref="D119" location="'Initial Bud 130121'!D119" tooltip="Click to drilldown" display="'Initial Bud 130121'!D119" xr:uid="{00000000-0004-0000-0F00-0000E2010000}"/>
    <hyperlink ref="E119" location="'Initial Bud 130121'!E119" tooltip="Click to drilldown" display="'Initial Bud 130121'!E119" xr:uid="{00000000-0004-0000-0F00-0000E3010000}"/>
    <hyperlink ref="F119" location="'Initial Bud 130121'!F119" tooltip="Click to drilldown" display="'Initial Bud 130121'!F119" xr:uid="{00000000-0004-0000-0F00-0000E4010000}"/>
    <hyperlink ref="G119" location="'Initial Bud 130121'!G119" tooltip="Click to drilldown" display="'Initial Bud 130121'!G119" xr:uid="{00000000-0004-0000-0F00-0000E5010000}"/>
    <hyperlink ref="H119" location="'Initial Bud 130121'!H119" tooltip="Click to drilldown" display="'Initial Bud 130121'!H119" xr:uid="{00000000-0004-0000-0F00-0000E6010000}"/>
    <hyperlink ref="I119" location="'Initial Bud 130121'!I119" tooltip="Click to drilldown" display="'Initial Bud 130121'!I119" xr:uid="{00000000-0004-0000-0F00-0000E7010000}"/>
    <hyperlink ref="J119" location="'Initial Bud 130121'!J119" tooltip="Click to drilldown" display="'Initial Bud 130121'!J119" xr:uid="{00000000-0004-0000-0F00-0000E8010000}"/>
    <hyperlink ref="K119" location="'Initial Bud 130121'!K119" tooltip="Click to drilldown" display="'Initial Bud 130121'!K119" xr:uid="{00000000-0004-0000-0F00-0000E9010000}"/>
    <hyperlink ref="L119" location="'Initial Bud 130121'!L119" tooltip="Click to drilldown" display="'Initial Bud 130121'!L119" xr:uid="{00000000-0004-0000-0F00-0000EA010000}"/>
    <hyperlink ref="M119" location="'Initial Bud 130121'!M119" tooltip="Click to drilldown" display="'Initial Bud 130121'!M119" xr:uid="{00000000-0004-0000-0F00-0000EB010000}"/>
    <hyperlink ref="B120" location="'Initial Bud 130121'!B120" tooltip="Click to drilldown" display="'Initial Bud 130121'!B120" xr:uid="{00000000-0004-0000-0F00-0000EC010000}"/>
    <hyperlink ref="C120" location="'Initial Bud 130121'!C120" tooltip="Click to drilldown" display="'Initial Bud 130121'!C120" xr:uid="{00000000-0004-0000-0F00-0000ED010000}"/>
    <hyperlink ref="D120" location="'Initial Bud 130121'!D120" tooltip="Click to drilldown" display="'Initial Bud 130121'!D120" xr:uid="{00000000-0004-0000-0F00-0000EE010000}"/>
    <hyperlink ref="E120" location="'Initial Bud 130121'!E120" tooltip="Click to drilldown" display="'Initial Bud 130121'!E120" xr:uid="{00000000-0004-0000-0F00-0000EF010000}"/>
    <hyperlink ref="F120" location="'Initial Bud 130121'!F120" tooltip="Click to drilldown" display="'Initial Bud 130121'!F120" xr:uid="{00000000-0004-0000-0F00-0000F0010000}"/>
    <hyperlink ref="G120" location="'Initial Bud 130121'!G120" tooltip="Click to drilldown" display="'Initial Bud 130121'!G120" xr:uid="{00000000-0004-0000-0F00-0000F1010000}"/>
    <hyperlink ref="H120" location="'Initial Bud 130121'!H120" tooltip="Click to drilldown" display="'Initial Bud 130121'!H120" xr:uid="{00000000-0004-0000-0F00-0000F2010000}"/>
    <hyperlink ref="I120" location="'Initial Bud 130121'!I120" tooltip="Click to drilldown" display="'Initial Bud 130121'!I120" xr:uid="{00000000-0004-0000-0F00-0000F3010000}"/>
    <hyperlink ref="J120" location="'Initial Bud 130121'!J120" tooltip="Click to drilldown" display="'Initial Bud 130121'!J120" xr:uid="{00000000-0004-0000-0F00-0000F4010000}"/>
    <hyperlink ref="K120" location="'Initial Bud 130121'!K120" tooltip="Click to drilldown" display="'Initial Bud 130121'!K120" xr:uid="{00000000-0004-0000-0F00-0000F5010000}"/>
    <hyperlink ref="L120" location="'Initial Bud 130121'!L120" tooltip="Click to drilldown" display="'Initial Bud 130121'!L120" xr:uid="{00000000-0004-0000-0F00-0000F6010000}"/>
    <hyperlink ref="M120" location="'Initial Bud 130121'!M120" tooltip="Click to drilldown" display="'Initial Bud 130121'!M120" xr:uid="{00000000-0004-0000-0F00-0000F7010000}"/>
    <hyperlink ref="B121" location="'Initial Bud 130121'!B121" tooltip="Click to drilldown" display="'Initial Bud 130121'!B121" xr:uid="{00000000-0004-0000-0F00-0000F8010000}"/>
    <hyperlink ref="C121" location="'Initial Bud 130121'!C121" tooltip="Click to drilldown" display="'Initial Bud 130121'!C121" xr:uid="{00000000-0004-0000-0F00-0000F9010000}"/>
    <hyperlink ref="D121" location="'Initial Bud 130121'!D121" tooltip="Click to drilldown" display="'Initial Bud 130121'!D121" xr:uid="{00000000-0004-0000-0F00-0000FA010000}"/>
    <hyperlink ref="E121" location="'Initial Bud 130121'!E121" tooltip="Click to drilldown" display="'Initial Bud 130121'!E121" xr:uid="{00000000-0004-0000-0F00-0000FB010000}"/>
    <hyperlink ref="F121" location="'Initial Bud 130121'!F121" tooltip="Click to drilldown" display="'Initial Bud 130121'!F121" xr:uid="{00000000-0004-0000-0F00-0000FC010000}"/>
    <hyperlink ref="G121" location="'Initial Bud 130121'!G121" tooltip="Click to drilldown" display="'Initial Bud 130121'!G121" xr:uid="{00000000-0004-0000-0F00-0000FD010000}"/>
    <hyperlink ref="H121" location="'Initial Bud 130121'!H121" tooltip="Click to drilldown" display="'Initial Bud 130121'!H121" xr:uid="{00000000-0004-0000-0F00-0000FE010000}"/>
    <hyperlink ref="I121" location="'Initial Bud 130121'!I121" tooltip="Click to drilldown" display="'Initial Bud 130121'!I121" xr:uid="{00000000-0004-0000-0F00-0000FF010000}"/>
    <hyperlink ref="J121" location="'Initial Bud 130121'!J121" tooltip="Click to drilldown" display="'Initial Bud 130121'!J121" xr:uid="{00000000-0004-0000-0F00-000000020000}"/>
    <hyperlink ref="K121" location="'Initial Bud 130121'!K121" tooltip="Click to drilldown" display="'Initial Bud 130121'!K121" xr:uid="{00000000-0004-0000-0F00-000001020000}"/>
    <hyperlink ref="L121" location="'Initial Bud 130121'!L121" tooltip="Click to drilldown" display="'Initial Bud 130121'!L121" xr:uid="{00000000-0004-0000-0F00-000002020000}"/>
    <hyperlink ref="M121" location="'Initial Bud 130121'!M121" tooltip="Click to drilldown" display="'Initial Bud 130121'!M121" xr:uid="{00000000-0004-0000-0F00-000003020000}"/>
    <hyperlink ref="B125" location="'Initial Bud 130121'!B125" tooltip="Click to drilldown" display="'Initial Bud 130121'!B125" xr:uid="{00000000-0004-0000-0F00-000004020000}"/>
    <hyperlink ref="C125" location="'Initial Bud 130121'!C125" tooltip="Click to drilldown" display="'Initial Bud 130121'!C125" xr:uid="{00000000-0004-0000-0F00-000005020000}"/>
    <hyperlink ref="D125" location="'Initial Bud 130121'!D125" tooltip="Click to drilldown" display="'Initial Bud 130121'!D125" xr:uid="{00000000-0004-0000-0F00-000006020000}"/>
    <hyperlink ref="E125" location="'Initial Bud 130121'!E125" tooltip="Click to drilldown" display="'Initial Bud 130121'!E125" xr:uid="{00000000-0004-0000-0F00-000007020000}"/>
    <hyperlink ref="F125" location="'Initial Bud 130121'!F125" tooltip="Click to drilldown" display="'Initial Bud 130121'!F125" xr:uid="{00000000-0004-0000-0F00-000008020000}"/>
    <hyperlink ref="G125" location="'Initial Bud 130121'!G125" tooltip="Click to drilldown" display="'Initial Bud 130121'!G125" xr:uid="{00000000-0004-0000-0F00-000009020000}"/>
    <hyperlink ref="H125" location="'Initial Bud 130121'!H125" tooltip="Click to drilldown" display="'Initial Bud 130121'!H125" xr:uid="{00000000-0004-0000-0F00-00000A020000}"/>
    <hyperlink ref="I125" location="'Initial Bud 130121'!I125" tooltip="Click to drilldown" display="'Initial Bud 130121'!I125" xr:uid="{00000000-0004-0000-0F00-00000B020000}"/>
    <hyperlink ref="J125" location="'Initial Bud 130121'!J125" tooltip="Click to drilldown" display="'Initial Bud 130121'!J125" xr:uid="{00000000-0004-0000-0F00-00000C020000}"/>
    <hyperlink ref="K125" location="'Initial Bud 130121'!K125" tooltip="Click to drilldown" display="'Initial Bud 130121'!K125" xr:uid="{00000000-0004-0000-0F00-00000D020000}"/>
    <hyperlink ref="L125" location="'Initial Bud 130121'!L125" tooltip="Click to drilldown" display="'Initial Bud 130121'!L125" xr:uid="{00000000-0004-0000-0F00-00000E020000}"/>
    <hyperlink ref="M125" location="'Initial Bud 130121'!M125" tooltip="Click to drilldown" display="'Initial Bud 130121'!M125" xr:uid="{00000000-0004-0000-0F00-00000F020000}"/>
    <hyperlink ref="B126" location="'Initial Bud 130121'!B126" tooltip="Click to drilldown" display="'Initial Bud 130121'!B126" xr:uid="{00000000-0004-0000-0F00-000010020000}"/>
    <hyperlink ref="C126" location="'Initial Bud 130121'!C126" tooltip="Click to drilldown" display="'Initial Bud 130121'!C126" xr:uid="{00000000-0004-0000-0F00-000011020000}"/>
    <hyperlink ref="D126" location="'Initial Bud 130121'!D126" tooltip="Click to drilldown" display="'Initial Bud 130121'!D126" xr:uid="{00000000-0004-0000-0F00-000012020000}"/>
    <hyperlink ref="E126" location="'Initial Bud 130121'!E126" tooltip="Click to drilldown" display="'Initial Bud 130121'!E126" xr:uid="{00000000-0004-0000-0F00-000013020000}"/>
    <hyperlink ref="F126" location="'Initial Bud 130121'!F126" tooltip="Click to drilldown" display="'Initial Bud 130121'!F126" xr:uid="{00000000-0004-0000-0F00-000014020000}"/>
    <hyperlink ref="G126" location="'Initial Bud 130121'!G126" tooltip="Click to drilldown" display="'Initial Bud 130121'!G126" xr:uid="{00000000-0004-0000-0F00-000015020000}"/>
    <hyperlink ref="H126" location="'Initial Bud 130121'!H126" tooltip="Click to drilldown" display="'Initial Bud 130121'!H126" xr:uid="{00000000-0004-0000-0F00-000016020000}"/>
    <hyperlink ref="I126" location="'Initial Bud 130121'!I126" tooltip="Click to drilldown" display="'Initial Bud 130121'!I126" xr:uid="{00000000-0004-0000-0F00-000017020000}"/>
    <hyperlink ref="J126" location="'Initial Bud 130121'!J126" tooltip="Click to drilldown" display="'Initial Bud 130121'!J126" xr:uid="{00000000-0004-0000-0F00-000018020000}"/>
    <hyperlink ref="K126" location="'Initial Bud 130121'!K126" tooltip="Click to drilldown" display="'Initial Bud 130121'!K126" xr:uid="{00000000-0004-0000-0F00-000019020000}"/>
    <hyperlink ref="L126" location="'Initial Bud 130121'!L126" tooltip="Click to drilldown" display="'Initial Bud 130121'!L126" xr:uid="{00000000-0004-0000-0F00-00001A020000}"/>
    <hyperlink ref="M126" location="'Initial Bud 130121'!M126" tooltip="Click to drilldown" display="'Initial Bud 130121'!M126" xr:uid="{00000000-0004-0000-0F00-00001B020000}"/>
    <hyperlink ref="B127" location="'Initial Bud 130121'!B127" tooltip="Click to drilldown" display="'Initial Bud 130121'!B127" xr:uid="{00000000-0004-0000-0F00-00001C020000}"/>
    <hyperlink ref="C127" location="'Initial Bud 130121'!C127" tooltip="Click to drilldown" display="'Initial Bud 130121'!C127" xr:uid="{00000000-0004-0000-0F00-00001D020000}"/>
    <hyperlink ref="D127" location="'Initial Bud 130121'!D127" tooltip="Click to drilldown" display="'Initial Bud 130121'!D127" xr:uid="{00000000-0004-0000-0F00-00001E020000}"/>
    <hyperlink ref="E127" location="'Initial Bud 130121'!E127" tooltip="Click to drilldown" display="'Initial Bud 130121'!E127" xr:uid="{00000000-0004-0000-0F00-00001F020000}"/>
    <hyperlink ref="F127" location="'Initial Bud 130121'!F127" tooltip="Click to drilldown" display="'Initial Bud 130121'!F127" xr:uid="{00000000-0004-0000-0F00-000020020000}"/>
    <hyperlink ref="G127" location="'Initial Bud 130121'!G127" tooltip="Click to drilldown" display="'Initial Bud 130121'!G127" xr:uid="{00000000-0004-0000-0F00-000021020000}"/>
    <hyperlink ref="H127" location="'Initial Bud 130121'!H127" tooltip="Click to drilldown" display="'Initial Bud 130121'!H127" xr:uid="{00000000-0004-0000-0F00-000022020000}"/>
    <hyperlink ref="I127" location="'Initial Bud 130121'!I127" tooltip="Click to drilldown" display="'Initial Bud 130121'!I127" xr:uid="{00000000-0004-0000-0F00-000023020000}"/>
    <hyperlink ref="J127" location="'Initial Bud 130121'!J127" tooltip="Click to drilldown" display="'Initial Bud 130121'!J127" xr:uid="{00000000-0004-0000-0F00-000024020000}"/>
    <hyperlink ref="K127" location="'Initial Bud 130121'!K127" tooltip="Click to drilldown" display="'Initial Bud 130121'!K127" xr:uid="{00000000-0004-0000-0F00-000025020000}"/>
    <hyperlink ref="L127" location="'Initial Bud 130121'!L127" tooltip="Click to drilldown" display="'Initial Bud 130121'!L127" xr:uid="{00000000-0004-0000-0F00-000026020000}"/>
    <hyperlink ref="M127" location="'Initial Bud 130121'!M127" tooltip="Click to drilldown" display="'Initial Bud 130121'!M127" xr:uid="{00000000-0004-0000-0F00-000027020000}"/>
    <hyperlink ref="B128" location="'Initial Bud 130121'!B128" tooltip="Click to drilldown" display="'Initial Bud 130121'!B128" xr:uid="{00000000-0004-0000-0F00-000028020000}"/>
    <hyperlink ref="C128" location="'Initial Bud 130121'!C128" tooltip="Click to drilldown" display="'Initial Bud 130121'!C128" xr:uid="{00000000-0004-0000-0F00-000029020000}"/>
    <hyperlink ref="D128" location="'Initial Bud 130121'!D128" tooltip="Click to drilldown" display="'Initial Bud 130121'!D128" xr:uid="{00000000-0004-0000-0F00-00002A020000}"/>
    <hyperlink ref="E128" location="'Initial Bud 130121'!E128" tooltip="Click to drilldown" display="'Initial Bud 130121'!E128" xr:uid="{00000000-0004-0000-0F00-00002B020000}"/>
    <hyperlink ref="F128" location="'Initial Bud 130121'!F128" tooltip="Click to drilldown" display="'Initial Bud 130121'!F128" xr:uid="{00000000-0004-0000-0F00-00002C020000}"/>
    <hyperlink ref="G128" location="'Initial Bud 130121'!G128" tooltip="Click to drilldown" display="'Initial Bud 130121'!G128" xr:uid="{00000000-0004-0000-0F00-00002D020000}"/>
    <hyperlink ref="H128" location="'Initial Bud 130121'!H128" tooltip="Click to drilldown" display="'Initial Bud 130121'!H128" xr:uid="{00000000-0004-0000-0F00-00002E020000}"/>
    <hyperlink ref="I128" location="'Initial Bud 130121'!I128" tooltip="Click to drilldown" display="'Initial Bud 130121'!I128" xr:uid="{00000000-0004-0000-0F00-00002F020000}"/>
    <hyperlink ref="J128" location="'Initial Bud 130121'!J128" tooltip="Click to drilldown" display="'Initial Bud 130121'!J128" xr:uid="{00000000-0004-0000-0F00-000030020000}"/>
    <hyperlink ref="K128" location="'Initial Bud 130121'!K128" tooltip="Click to drilldown" display="'Initial Bud 130121'!K128" xr:uid="{00000000-0004-0000-0F00-000031020000}"/>
    <hyperlink ref="L128" location="'Initial Bud 130121'!L128" tooltip="Click to drilldown" display="'Initial Bud 130121'!L128" xr:uid="{00000000-0004-0000-0F00-000032020000}"/>
    <hyperlink ref="M128" location="'Initial Bud 130121'!M128" tooltip="Click to drilldown" display="'Initial Bud 130121'!M128" xr:uid="{00000000-0004-0000-0F00-000033020000}"/>
    <hyperlink ref="B129" location="'Initial Bud 130121'!B129" tooltip="Click to drilldown" display="'Initial Bud 130121'!B129" xr:uid="{00000000-0004-0000-0F00-000034020000}"/>
    <hyperlink ref="C129" location="'Initial Bud 130121'!C129" tooltip="Click to drilldown" display="'Initial Bud 130121'!C129" xr:uid="{00000000-0004-0000-0F00-000035020000}"/>
    <hyperlink ref="D129" location="'Initial Bud 130121'!D129" tooltip="Click to drilldown" display="'Initial Bud 130121'!D129" xr:uid="{00000000-0004-0000-0F00-000036020000}"/>
    <hyperlink ref="E129" location="'Initial Bud 130121'!E129" tooltip="Click to drilldown" display="'Initial Bud 130121'!E129" xr:uid="{00000000-0004-0000-0F00-000037020000}"/>
    <hyperlink ref="F129" location="'Initial Bud 130121'!F129" tooltip="Click to drilldown" display="'Initial Bud 130121'!F129" xr:uid="{00000000-0004-0000-0F00-000038020000}"/>
    <hyperlink ref="G129" location="'Initial Bud 130121'!G129" tooltip="Click to drilldown" display="'Initial Bud 130121'!G129" xr:uid="{00000000-0004-0000-0F00-000039020000}"/>
    <hyperlink ref="H129" location="'Initial Bud 130121'!H129" tooltip="Click to drilldown" display="'Initial Bud 130121'!H129" xr:uid="{00000000-0004-0000-0F00-00003A020000}"/>
    <hyperlink ref="I129" location="'Initial Bud 130121'!I129" tooltip="Click to drilldown" display="'Initial Bud 130121'!I129" xr:uid="{00000000-0004-0000-0F00-00003B020000}"/>
    <hyperlink ref="J129" location="'Initial Bud 130121'!J129" tooltip="Click to drilldown" display="'Initial Bud 130121'!J129" xr:uid="{00000000-0004-0000-0F00-00003C020000}"/>
    <hyperlink ref="K129" location="'Initial Bud 130121'!K129" tooltip="Click to drilldown" display="'Initial Bud 130121'!K129" xr:uid="{00000000-0004-0000-0F00-00003D020000}"/>
    <hyperlink ref="L129" location="'Initial Bud 130121'!L129" tooltip="Click to drilldown" display="'Initial Bud 130121'!L129" xr:uid="{00000000-0004-0000-0F00-00003E020000}"/>
    <hyperlink ref="M129" location="'Initial Bud 130121'!M129" tooltip="Click to drilldown" display="'Initial Bud 130121'!M129" xr:uid="{00000000-0004-0000-0F00-00003F020000}"/>
    <hyperlink ref="B130" location="'Initial Bud 130121'!B130" tooltip="Click to drilldown" display="'Initial Bud 130121'!B130" xr:uid="{00000000-0004-0000-0F00-000040020000}"/>
    <hyperlink ref="C130" location="'Initial Bud 130121'!C130" tooltip="Click to drilldown" display="'Initial Bud 130121'!C130" xr:uid="{00000000-0004-0000-0F00-000041020000}"/>
    <hyperlink ref="D130" location="'Initial Bud 130121'!D130" tooltip="Click to drilldown" display="'Initial Bud 130121'!D130" xr:uid="{00000000-0004-0000-0F00-000042020000}"/>
    <hyperlink ref="E130" location="'Initial Bud 130121'!E130" tooltip="Click to drilldown" display="'Initial Bud 130121'!E130" xr:uid="{00000000-0004-0000-0F00-000043020000}"/>
    <hyperlink ref="F130" location="'Initial Bud 130121'!F130" tooltip="Click to drilldown" display="'Initial Bud 130121'!F130" xr:uid="{00000000-0004-0000-0F00-000044020000}"/>
    <hyperlink ref="G130" location="'Initial Bud 130121'!G130" tooltip="Click to drilldown" display="'Initial Bud 130121'!G130" xr:uid="{00000000-0004-0000-0F00-000045020000}"/>
    <hyperlink ref="H130" location="'Initial Bud 130121'!H130" tooltip="Click to drilldown" display="'Initial Bud 130121'!H130" xr:uid="{00000000-0004-0000-0F00-000046020000}"/>
    <hyperlink ref="I130" location="'Initial Bud 130121'!I130" tooltip="Click to drilldown" display="'Initial Bud 130121'!I130" xr:uid="{00000000-0004-0000-0F00-000047020000}"/>
    <hyperlink ref="J130" location="'Initial Bud 130121'!J130" tooltip="Click to drilldown" display="'Initial Bud 130121'!J130" xr:uid="{00000000-0004-0000-0F00-000048020000}"/>
    <hyperlink ref="K130" location="'Initial Bud 130121'!K130" tooltip="Click to drilldown" display="'Initial Bud 130121'!K130" xr:uid="{00000000-0004-0000-0F00-000049020000}"/>
    <hyperlink ref="L130" location="'Initial Bud 130121'!L130" tooltip="Click to drilldown" display="'Initial Bud 130121'!L130" xr:uid="{00000000-0004-0000-0F00-00004A020000}"/>
    <hyperlink ref="M130" location="'Initial Bud 130121'!M130" tooltip="Click to drilldown" display="'Initial Bud 130121'!M130" xr:uid="{00000000-0004-0000-0F00-00004B020000}"/>
    <hyperlink ref="B135" location="'Initial Bud 130121'!B135" tooltip="Click to drilldown" display="'Initial Bud 130121'!B135" xr:uid="{00000000-0004-0000-0F00-00004C020000}"/>
    <hyperlink ref="C135" location="'Initial Bud 130121'!C135" tooltip="Click to drilldown" display="'Initial Bud 130121'!C135" xr:uid="{00000000-0004-0000-0F00-00004D020000}"/>
    <hyperlink ref="D135" location="'Initial Bud 130121'!D135" tooltip="Click to drilldown" display="'Initial Bud 130121'!D135" xr:uid="{00000000-0004-0000-0F00-00004E020000}"/>
    <hyperlink ref="E135" location="'Initial Bud 130121'!E135" tooltip="Click to drilldown" display="'Initial Bud 130121'!E135" xr:uid="{00000000-0004-0000-0F00-00004F020000}"/>
    <hyperlink ref="F135" location="'Initial Bud 130121'!F135" tooltip="Click to drilldown" display="'Initial Bud 130121'!F135" xr:uid="{00000000-0004-0000-0F00-000050020000}"/>
    <hyperlink ref="G135" location="'Initial Bud 130121'!G135" tooltip="Click to drilldown" display="'Initial Bud 130121'!G135" xr:uid="{00000000-0004-0000-0F00-000051020000}"/>
    <hyperlink ref="H135" location="'Initial Bud 130121'!H135" tooltip="Click to drilldown" display="'Initial Bud 130121'!H135" xr:uid="{00000000-0004-0000-0F00-000052020000}"/>
    <hyperlink ref="I135" location="'Initial Bud 130121'!I135" tooltip="Click to drilldown" display="'Initial Bud 130121'!I135" xr:uid="{00000000-0004-0000-0F00-000053020000}"/>
    <hyperlink ref="J135" location="'Initial Bud 130121'!J135" tooltip="Click to drilldown" display="'Initial Bud 130121'!J135" xr:uid="{00000000-0004-0000-0F00-000054020000}"/>
    <hyperlink ref="K135" location="'Initial Bud 130121'!K135" tooltip="Click to drilldown" display="'Initial Bud 130121'!K135" xr:uid="{00000000-0004-0000-0F00-000055020000}"/>
    <hyperlink ref="L135" location="'Initial Bud 130121'!L135" tooltip="Click to drilldown" display="'Initial Bud 130121'!L135" xr:uid="{00000000-0004-0000-0F00-000056020000}"/>
    <hyperlink ref="M135" location="'Initial Bud 130121'!M135" tooltip="Click to drilldown" display="'Initial Bud 130121'!M135" xr:uid="{00000000-0004-0000-0F00-000057020000}"/>
    <hyperlink ref="B141" location="'Initial Bud 130121'!B141" tooltip="Click to drilldown" display="'Initial Bud 130121'!B141" xr:uid="{00000000-0004-0000-0F00-000058020000}"/>
    <hyperlink ref="C141" location="'Initial Bud 130121'!C141" tooltip="Click to drilldown" display="'Initial Bud 130121'!C141" xr:uid="{00000000-0004-0000-0F00-000059020000}"/>
    <hyperlink ref="D141" location="'Initial Bud 130121'!D141" tooltip="Click to drilldown" display="'Initial Bud 130121'!D141" xr:uid="{00000000-0004-0000-0F00-00005A020000}"/>
    <hyperlink ref="E141" location="'Initial Bud 130121'!E141" tooltip="Click to drilldown" display="'Initial Bud 130121'!E141" xr:uid="{00000000-0004-0000-0F00-00005B020000}"/>
    <hyperlink ref="F141" location="'Initial Bud 130121'!F141" tooltip="Click to drilldown" display="'Initial Bud 130121'!F141" xr:uid="{00000000-0004-0000-0F00-00005C020000}"/>
    <hyperlink ref="G141" location="'Initial Bud 130121'!G141" tooltip="Click to drilldown" display="'Initial Bud 130121'!G141" xr:uid="{00000000-0004-0000-0F00-00005D020000}"/>
    <hyperlink ref="H141" location="'Initial Bud 130121'!H141" tooltip="Click to drilldown" display="'Initial Bud 130121'!H141" xr:uid="{00000000-0004-0000-0F00-00005E020000}"/>
    <hyperlink ref="I141" location="'Initial Bud 130121'!I141" tooltip="Click to drilldown" display="'Initial Bud 130121'!I141" xr:uid="{00000000-0004-0000-0F00-00005F020000}"/>
    <hyperlink ref="J141" location="'Initial Bud 130121'!J141" tooltip="Click to drilldown" display="'Initial Bud 130121'!J141" xr:uid="{00000000-0004-0000-0F00-000060020000}"/>
    <hyperlink ref="K141" location="'Initial Bud 130121'!K141" tooltip="Click to drilldown" display="'Initial Bud 130121'!K141" xr:uid="{00000000-0004-0000-0F00-000061020000}"/>
    <hyperlink ref="L141" location="'Initial Bud 130121'!L141" tooltip="Click to drilldown" display="'Initial Bud 130121'!L141" xr:uid="{00000000-0004-0000-0F00-000062020000}"/>
    <hyperlink ref="M141" location="'Initial Bud 130121'!M141" tooltip="Click to drilldown" display="'Initial Bud 130121'!M141" xr:uid="{00000000-0004-0000-0F00-000063020000}"/>
    <hyperlink ref="B145" location="'Initial Bud 130121'!B145" tooltip="Click to drilldown" display="'Initial Bud 130121'!B145" xr:uid="{00000000-0004-0000-0F00-000064020000}"/>
    <hyperlink ref="C145" location="'Initial Bud 130121'!C145" tooltip="Click to drilldown" display="'Initial Bud 130121'!C145" xr:uid="{00000000-0004-0000-0F00-000065020000}"/>
    <hyperlink ref="D145" location="'Initial Bud 130121'!D145" tooltip="Click to drilldown" display="'Initial Bud 130121'!D145" xr:uid="{00000000-0004-0000-0F00-000066020000}"/>
    <hyperlink ref="E145" location="'Initial Bud 130121'!E145" tooltip="Click to drilldown" display="'Initial Bud 130121'!E145" xr:uid="{00000000-0004-0000-0F00-000067020000}"/>
    <hyperlink ref="F145" location="'Initial Bud 130121'!F145" tooltip="Click to drilldown" display="'Initial Bud 130121'!F145" xr:uid="{00000000-0004-0000-0F00-000068020000}"/>
    <hyperlink ref="G145" location="'Initial Bud 130121'!G145" tooltip="Click to drilldown" display="'Initial Bud 130121'!G145" xr:uid="{00000000-0004-0000-0F00-000069020000}"/>
    <hyperlink ref="H145" location="'Initial Bud 130121'!H145" tooltip="Click to drilldown" display="'Initial Bud 130121'!H145" xr:uid="{00000000-0004-0000-0F00-00006A020000}"/>
    <hyperlink ref="I145" location="'Initial Bud 130121'!I145" tooltip="Click to drilldown" display="'Initial Bud 130121'!I145" xr:uid="{00000000-0004-0000-0F00-00006B020000}"/>
    <hyperlink ref="J145" location="'Initial Bud 130121'!J145" tooltip="Click to drilldown" display="'Initial Bud 130121'!J145" xr:uid="{00000000-0004-0000-0F00-00006C020000}"/>
    <hyperlink ref="K145" location="'Initial Bud 130121'!K145" tooltip="Click to drilldown" display="'Initial Bud 130121'!K145" xr:uid="{00000000-0004-0000-0F00-00006D020000}"/>
    <hyperlink ref="L145" location="'Initial Bud 130121'!L145" tooltip="Click to drilldown" display="'Initial Bud 130121'!L145" xr:uid="{00000000-0004-0000-0F00-00006E020000}"/>
    <hyperlink ref="M145" location="'Initial Bud 130121'!M145" tooltip="Click to drilldown" display="'Initial Bud 130121'!M145" xr:uid="{00000000-0004-0000-0F00-00006F020000}"/>
    <hyperlink ref="B150" location="'Initial Bud 130121'!B150" tooltip="Click to drilldown" display="'Initial Bud 130121'!B150" xr:uid="{00000000-0004-0000-0F00-000070020000}"/>
    <hyperlink ref="C150" location="'Initial Bud 130121'!C150" tooltip="Click to drilldown" display="'Initial Bud 130121'!C150" xr:uid="{00000000-0004-0000-0F00-000071020000}"/>
    <hyperlink ref="D150" location="'Initial Bud 130121'!D150" tooltip="Click to drilldown" display="'Initial Bud 130121'!D150" xr:uid="{00000000-0004-0000-0F00-000072020000}"/>
    <hyperlink ref="E150" location="'Initial Bud 130121'!E150" tooltip="Click to drilldown" display="'Initial Bud 130121'!E150" xr:uid="{00000000-0004-0000-0F00-000073020000}"/>
    <hyperlink ref="F150" location="'Initial Bud 130121'!F150" tooltip="Click to drilldown" display="'Initial Bud 130121'!F150" xr:uid="{00000000-0004-0000-0F00-000074020000}"/>
    <hyperlink ref="G150" location="'Initial Bud 130121'!G150" tooltip="Click to drilldown" display="'Initial Bud 130121'!G150" xr:uid="{00000000-0004-0000-0F00-000075020000}"/>
    <hyperlink ref="H150" location="'Initial Bud 130121'!H150" tooltip="Click to drilldown" display="'Initial Bud 130121'!H150" xr:uid="{00000000-0004-0000-0F00-000076020000}"/>
    <hyperlink ref="I150" location="'Initial Bud 130121'!I150" tooltip="Click to drilldown" display="'Initial Bud 130121'!I150" xr:uid="{00000000-0004-0000-0F00-000077020000}"/>
    <hyperlink ref="J150" location="'Initial Bud 130121'!J150" tooltip="Click to drilldown" display="'Initial Bud 130121'!J150" xr:uid="{00000000-0004-0000-0F00-000078020000}"/>
    <hyperlink ref="K150" location="'Initial Bud 130121'!K150" tooltip="Click to drilldown" display="'Initial Bud 130121'!K150" xr:uid="{00000000-0004-0000-0F00-000079020000}"/>
    <hyperlink ref="L150" location="'Initial Bud 130121'!L150" tooltip="Click to drilldown" display="'Initial Bud 130121'!L150" xr:uid="{00000000-0004-0000-0F00-00007A020000}"/>
    <hyperlink ref="M150" location="'Initial Bud 130121'!M150" tooltip="Click to drilldown" display="'Initial Bud 130121'!M150" xr:uid="{00000000-0004-0000-0F00-00007B020000}"/>
    <hyperlink ref="B155" location="'Initial Bud 130121'!B155" tooltip="Click to drilldown" display="'Initial Bud 130121'!B155" xr:uid="{00000000-0004-0000-0F00-00007C020000}"/>
    <hyperlink ref="C155" location="'Initial Bud 130121'!C155" tooltip="Click to drilldown" display="'Initial Bud 130121'!C155" xr:uid="{00000000-0004-0000-0F00-00007D020000}"/>
    <hyperlink ref="D155" location="'Initial Bud 130121'!D155" tooltip="Click to drilldown" display="'Initial Bud 130121'!D155" xr:uid="{00000000-0004-0000-0F00-00007E020000}"/>
    <hyperlink ref="E155" location="'Initial Bud 130121'!E155" tooltip="Click to drilldown" display="'Initial Bud 130121'!E155" xr:uid="{00000000-0004-0000-0F00-00007F020000}"/>
    <hyperlink ref="F155" location="'Initial Bud 130121'!F155" tooltip="Click to drilldown" display="'Initial Bud 130121'!F155" xr:uid="{00000000-0004-0000-0F00-000080020000}"/>
    <hyperlink ref="G155" location="'Initial Bud 130121'!G155" tooltip="Click to drilldown" display="'Initial Bud 130121'!G155" xr:uid="{00000000-0004-0000-0F00-000081020000}"/>
    <hyperlink ref="H155" location="'Initial Bud 130121'!H155" tooltip="Click to drilldown" display="'Initial Bud 130121'!H155" xr:uid="{00000000-0004-0000-0F00-000082020000}"/>
    <hyperlink ref="I155" location="'Initial Bud 130121'!I155" tooltip="Click to drilldown" display="'Initial Bud 130121'!I155" xr:uid="{00000000-0004-0000-0F00-000083020000}"/>
    <hyperlink ref="J155" location="'Initial Bud 130121'!J155" tooltip="Click to drilldown" display="'Initial Bud 130121'!J155" xr:uid="{00000000-0004-0000-0F00-000084020000}"/>
    <hyperlink ref="K155" location="'Initial Bud 130121'!K155" tooltip="Click to drilldown" display="'Initial Bud 130121'!K155" xr:uid="{00000000-0004-0000-0F00-000085020000}"/>
    <hyperlink ref="L155" location="'Initial Bud 130121'!L155" tooltip="Click to drilldown" display="'Initial Bud 130121'!L155" xr:uid="{00000000-0004-0000-0F00-000086020000}"/>
    <hyperlink ref="M155" location="'Initial Bud 130121'!M155" tooltip="Click to drilldown" display="'Initial Bud 130121'!M155" xr:uid="{00000000-0004-0000-0F00-000087020000}"/>
    <hyperlink ref="B156" location="'Initial Bud 130121'!B156" tooltip="Click to drilldown" display="'Initial Bud 130121'!B156" xr:uid="{00000000-0004-0000-0F00-000088020000}"/>
    <hyperlink ref="C156" location="'Initial Bud 130121'!C156" tooltip="Click to drilldown" display="'Initial Bud 130121'!C156" xr:uid="{00000000-0004-0000-0F00-000089020000}"/>
    <hyperlink ref="D156" location="'Initial Bud 130121'!D156" tooltip="Click to drilldown" display="'Initial Bud 130121'!D156" xr:uid="{00000000-0004-0000-0F00-00008A020000}"/>
    <hyperlink ref="E156" location="'Initial Bud 130121'!E156" tooltip="Click to drilldown" display="'Initial Bud 130121'!E156" xr:uid="{00000000-0004-0000-0F00-00008B020000}"/>
    <hyperlink ref="F156" location="'Initial Bud 130121'!F156" tooltip="Click to drilldown" display="'Initial Bud 130121'!F156" xr:uid="{00000000-0004-0000-0F00-00008C020000}"/>
    <hyperlink ref="G156" location="'Initial Bud 130121'!G156" tooltip="Click to drilldown" display="'Initial Bud 130121'!G156" xr:uid="{00000000-0004-0000-0F00-00008D020000}"/>
    <hyperlink ref="H156" location="'Initial Bud 130121'!H156" tooltip="Click to drilldown" display="'Initial Bud 130121'!H156" xr:uid="{00000000-0004-0000-0F00-00008E020000}"/>
    <hyperlink ref="I156" location="'Initial Bud 130121'!I156" tooltip="Click to drilldown" display="'Initial Bud 130121'!I156" xr:uid="{00000000-0004-0000-0F00-00008F020000}"/>
    <hyperlink ref="J156" location="'Initial Bud 130121'!J156" tooltip="Click to drilldown" display="'Initial Bud 130121'!J156" xr:uid="{00000000-0004-0000-0F00-000090020000}"/>
    <hyperlink ref="K156" location="'Initial Bud 130121'!K156" tooltip="Click to drilldown" display="'Initial Bud 130121'!K156" xr:uid="{00000000-0004-0000-0F00-000091020000}"/>
    <hyperlink ref="L156" location="'Initial Bud 130121'!L156" tooltip="Click to drilldown" display="'Initial Bud 130121'!L156" xr:uid="{00000000-0004-0000-0F00-000092020000}"/>
    <hyperlink ref="M156" location="'Initial Bud 130121'!M156" tooltip="Click to drilldown" display="'Initial Bud 130121'!M156" xr:uid="{00000000-0004-0000-0F00-000093020000}"/>
    <hyperlink ref="B157" location="'Initial Bud 130121'!B157" tooltip="Click to drilldown" display="'Initial Bud 130121'!B157" xr:uid="{00000000-0004-0000-0F00-000094020000}"/>
    <hyperlink ref="C157" location="'Initial Bud 130121'!C157" tooltip="Click to drilldown" display="'Initial Bud 130121'!C157" xr:uid="{00000000-0004-0000-0F00-000095020000}"/>
    <hyperlink ref="D157" location="'Initial Bud 130121'!D157" tooltip="Click to drilldown" display="'Initial Bud 130121'!D157" xr:uid="{00000000-0004-0000-0F00-000096020000}"/>
    <hyperlink ref="E157" location="'Initial Bud 130121'!E157" tooltip="Click to drilldown" display="'Initial Bud 130121'!E157" xr:uid="{00000000-0004-0000-0F00-000097020000}"/>
    <hyperlink ref="F157" location="'Initial Bud 130121'!F157" tooltip="Click to drilldown" display="'Initial Bud 130121'!F157" xr:uid="{00000000-0004-0000-0F00-000098020000}"/>
    <hyperlink ref="G157" location="'Initial Bud 130121'!G157" tooltip="Click to drilldown" display="'Initial Bud 130121'!G157" xr:uid="{00000000-0004-0000-0F00-000099020000}"/>
    <hyperlink ref="H157" location="'Initial Bud 130121'!H157" tooltip="Click to drilldown" display="'Initial Bud 130121'!H157" xr:uid="{00000000-0004-0000-0F00-00009A020000}"/>
    <hyperlink ref="I157" location="'Initial Bud 130121'!I157" tooltip="Click to drilldown" display="'Initial Bud 130121'!I157" xr:uid="{00000000-0004-0000-0F00-00009B020000}"/>
    <hyperlink ref="J157" location="'Initial Bud 130121'!J157" tooltip="Click to drilldown" display="'Initial Bud 130121'!J157" xr:uid="{00000000-0004-0000-0F00-00009C020000}"/>
    <hyperlink ref="K157" location="'Initial Bud 130121'!K157" tooltip="Click to drilldown" display="'Initial Bud 130121'!K157" xr:uid="{00000000-0004-0000-0F00-00009D020000}"/>
    <hyperlink ref="L157" location="'Initial Bud 130121'!L157" tooltip="Click to drilldown" display="'Initial Bud 130121'!L157" xr:uid="{00000000-0004-0000-0F00-00009E020000}"/>
    <hyperlink ref="M157" location="'Initial Bud 130121'!M157" tooltip="Click to drilldown" display="'Initial Bud 130121'!M157" xr:uid="{00000000-0004-0000-0F00-00009F020000}"/>
    <hyperlink ref="B169" location="'Initial Bud 130121'!B169" tooltip="Click to drilldown" display="'Initial Bud 130121'!B169" xr:uid="{00000000-0004-0000-0F00-0000A0020000}"/>
    <hyperlink ref="C169" location="'Initial Bud 130121'!C169" tooltip="Click to drilldown" display="'Initial Bud 130121'!C169" xr:uid="{00000000-0004-0000-0F00-0000A1020000}"/>
    <hyperlink ref="D169" location="'Initial Bud 130121'!D169" tooltip="Click to drilldown" display="'Initial Bud 130121'!D169" xr:uid="{00000000-0004-0000-0F00-0000A2020000}"/>
    <hyperlink ref="E169" location="'Initial Bud 130121'!E169" tooltip="Click to drilldown" display="'Initial Bud 130121'!E169" xr:uid="{00000000-0004-0000-0F00-0000A3020000}"/>
    <hyperlink ref="F169" location="'Initial Bud 130121'!F169" tooltip="Click to drilldown" display="'Initial Bud 130121'!F169" xr:uid="{00000000-0004-0000-0F00-0000A4020000}"/>
    <hyperlink ref="G169" location="'Initial Bud 130121'!G169" tooltip="Click to drilldown" display="'Initial Bud 130121'!G169" xr:uid="{00000000-0004-0000-0F00-0000A5020000}"/>
    <hyperlink ref="H169" location="'Initial Bud 130121'!H169" tooltip="Click to drilldown" display="'Initial Bud 130121'!H169" xr:uid="{00000000-0004-0000-0F00-0000A6020000}"/>
    <hyperlink ref="I169" location="'Initial Bud 130121'!I169" tooltip="Click to drilldown" display="'Initial Bud 130121'!I169" xr:uid="{00000000-0004-0000-0F00-0000A7020000}"/>
    <hyperlink ref="J169" location="'Initial Bud 130121'!J169" tooltip="Click to drilldown" display="'Initial Bud 130121'!J169" xr:uid="{00000000-0004-0000-0F00-0000A8020000}"/>
    <hyperlink ref="K169" location="'Initial Bud 130121'!K169" tooltip="Click to drilldown" display="'Initial Bud 130121'!K169" xr:uid="{00000000-0004-0000-0F00-0000A9020000}"/>
    <hyperlink ref="L169" location="'Initial Bud 130121'!L169" tooltip="Click to drilldown" display="'Initial Bud 130121'!L169" xr:uid="{00000000-0004-0000-0F00-0000AA020000}"/>
    <hyperlink ref="M169" location="'Initial Bud 130121'!M169" tooltip="Click to drilldown" display="'Initial Bud 130121'!M169" xr:uid="{00000000-0004-0000-0F00-0000AB020000}"/>
    <hyperlink ref="B170" location="'Initial Bud 130121'!B170" tooltip="Click to drilldown" display="'Initial Bud 130121'!B170" xr:uid="{00000000-0004-0000-0F00-0000AC020000}"/>
    <hyperlink ref="C170" location="'Initial Bud 130121'!C170" tooltip="Click to drilldown" display="'Initial Bud 130121'!C170" xr:uid="{00000000-0004-0000-0F00-0000AD020000}"/>
    <hyperlink ref="D170" location="'Initial Bud 130121'!D170" tooltip="Click to drilldown" display="'Initial Bud 130121'!D170" xr:uid="{00000000-0004-0000-0F00-0000AE020000}"/>
    <hyperlink ref="E170" location="'Initial Bud 130121'!E170" tooltip="Click to drilldown" display="'Initial Bud 130121'!E170" xr:uid="{00000000-0004-0000-0F00-0000AF020000}"/>
    <hyperlink ref="F170" location="'Initial Bud 130121'!F170" tooltip="Click to drilldown" display="'Initial Bud 130121'!F170" xr:uid="{00000000-0004-0000-0F00-0000B0020000}"/>
    <hyperlink ref="G170" location="'Initial Bud 130121'!G170" tooltip="Click to drilldown" display="'Initial Bud 130121'!G170" xr:uid="{00000000-0004-0000-0F00-0000B1020000}"/>
    <hyperlink ref="H170" location="'Initial Bud 130121'!H170" tooltip="Click to drilldown" display="'Initial Bud 130121'!H170" xr:uid="{00000000-0004-0000-0F00-0000B2020000}"/>
    <hyperlink ref="I170" location="'Initial Bud 130121'!I170" tooltip="Click to drilldown" display="'Initial Bud 130121'!I170" xr:uid="{00000000-0004-0000-0F00-0000B3020000}"/>
    <hyperlink ref="J170" location="'Initial Bud 130121'!J170" tooltip="Click to drilldown" display="'Initial Bud 130121'!J170" xr:uid="{00000000-0004-0000-0F00-0000B4020000}"/>
    <hyperlink ref="K170" location="'Initial Bud 130121'!K170" tooltip="Click to drilldown" display="'Initial Bud 130121'!K170" xr:uid="{00000000-0004-0000-0F00-0000B5020000}"/>
    <hyperlink ref="L170" location="'Initial Bud 130121'!L170" tooltip="Click to drilldown" display="'Initial Bud 130121'!L170" xr:uid="{00000000-0004-0000-0F00-0000B6020000}"/>
    <hyperlink ref="M170" location="'Initial Bud 130121'!M170" tooltip="Click to drilldown" display="'Initial Bud 130121'!M170" xr:uid="{00000000-0004-0000-0F00-0000B7020000}"/>
    <hyperlink ref="B171" location="'Initial Bud 130121'!B171" tooltip="Click to drilldown" display="'Initial Bud 130121'!B171" xr:uid="{00000000-0004-0000-0F00-0000B8020000}"/>
    <hyperlink ref="C171" location="'Initial Bud 130121'!C171" tooltip="Click to drilldown" display="'Initial Bud 130121'!C171" xr:uid="{00000000-0004-0000-0F00-0000B9020000}"/>
    <hyperlink ref="D171" location="'Initial Bud 130121'!D171" tooltip="Click to drilldown" display="'Initial Bud 130121'!D171" xr:uid="{00000000-0004-0000-0F00-0000BA020000}"/>
    <hyperlink ref="E171" location="'Initial Bud 130121'!E171" tooltip="Click to drilldown" display="'Initial Bud 130121'!E171" xr:uid="{00000000-0004-0000-0F00-0000BB020000}"/>
    <hyperlink ref="F171" location="'Initial Bud 130121'!F171" tooltip="Click to drilldown" display="'Initial Bud 130121'!F171" xr:uid="{00000000-0004-0000-0F00-0000BC020000}"/>
    <hyperlink ref="G171" location="'Initial Bud 130121'!G171" tooltip="Click to drilldown" display="'Initial Bud 130121'!G171" xr:uid="{00000000-0004-0000-0F00-0000BD020000}"/>
    <hyperlink ref="H171" location="'Initial Bud 130121'!H171" tooltip="Click to drilldown" display="'Initial Bud 130121'!H171" xr:uid="{00000000-0004-0000-0F00-0000BE020000}"/>
    <hyperlink ref="I171" location="'Initial Bud 130121'!I171" tooltip="Click to drilldown" display="'Initial Bud 130121'!I171" xr:uid="{00000000-0004-0000-0F00-0000BF020000}"/>
    <hyperlink ref="J171" location="'Initial Bud 130121'!J171" tooltip="Click to drilldown" display="'Initial Bud 130121'!J171" xr:uid="{00000000-0004-0000-0F00-0000C0020000}"/>
    <hyperlink ref="K171" location="'Initial Bud 130121'!K171" tooltip="Click to drilldown" display="'Initial Bud 130121'!K171" xr:uid="{00000000-0004-0000-0F00-0000C1020000}"/>
    <hyperlink ref="L171" location="'Initial Bud 130121'!L171" tooltip="Click to drilldown" display="'Initial Bud 130121'!L171" xr:uid="{00000000-0004-0000-0F00-0000C2020000}"/>
    <hyperlink ref="M171" location="'Initial Bud 130121'!M171" tooltip="Click to drilldown" display="'Initial Bud 130121'!M171" xr:uid="{00000000-0004-0000-0F00-0000C3020000}"/>
    <hyperlink ref="B172" location="'Initial Bud 130121'!B172" tooltip="Click to drilldown" display="'Initial Bud 130121'!B172" xr:uid="{00000000-0004-0000-0F00-0000C4020000}"/>
    <hyperlink ref="C172" location="'Initial Bud 130121'!C172" tooltip="Click to drilldown" display="'Initial Bud 130121'!C172" xr:uid="{00000000-0004-0000-0F00-0000C5020000}"/>
    <hyperlink ref="D172" location="'Initial Bud 130121'!D172" tooltip="Click to drilldown" display="'Initial Bud 130121'!D172" xr:uid="{00000000-0004-0000-0F00-0000C6020000}"/>
    <hyperlink ref="E172" location="'Initial Bud 130121'!E172" tooltip="Click to drilldown" display="'Initial Bud 130121'!E172" xr:uid="{00000000-0004-0000-0F00-0000C7020000}"/>
    <hyperlink ref="F172" location="'Initial Bud 130121'!F172" tooltip="Click to drilldown" display="'Initial Bud 130121'!F172" xr:uid="{00000000-0004-0000-0F00-0000C8020000}"/>
    <hyperlink ref="G172" location="'Initial Bud 130121'!G172" tooltip="Click to drilldown" display="'Initial Bud 130121'!G172" xr:uid="{00000000-0004-0000-0F00-0000C9020000}"/>
    <hyperlink ref="H172" location="'Initial Bud 130121'!H172" tooltip="Click to drilldown" display="'Initial Bud 130121'!H172" xr:uid="{00000000-0004-0000-0F00-0000CA020000}"/>
    <hyperlink ref="I172" location="'Initial Bud 130121'!I172" tooltip="Click to drilldown" display="'Initial Bud 130121'!I172" xr:uid="{00000000-0004-0000-0F00-0000CB020000}"/>
    <hyperlink ref="J172" location="'Initial Bud 130121'!J172" tooltip="Click to drilldown" display="'Initial Bud 130121'!J172" xr:uid="{00000000-0004-0000-0F00-0000CC020000}"/>
    <hyperlink ref="K172" location="'Initial Bud 130121'!K172" tooltip="Click to drilldown" display="'Initial Bud 130121'!K172" xr:uid="{00000000-0004-0000-0F00-0000CD020000}"/>
    <hyperlink ref="L172" location="'Initial Bud 130121'!L172" tooltip="Click to drilldown" display="'Initial Bud 130121'!L172" xr:uid="{00000000-0004-0000-0F00-0000CE020000}"/>
    <hyperlink ref="M172" location="'Initial Bud 130121'!M172" tooltip="Click to drilldown" display="'Initial Bud 130121'!M172" xr:uid="{00000000-0004-0000-0F00-0000CF020000}"/>
    <hyperlink ref="B173" location="'Initial Bud 130121'!B173" tooltip="Click to drilldown" display="'Initial Bud 130121'!B173" xr:uid="{00000000-0004-0000-0F00-0000D0020000}"/>
    <hyperlink ref="C173" location="'Initial Bud 130121'!C173" tooltip="Click to drilldown" display="'Initial Bud 130121'!C173" xr:uid="{00000000-0004-0000-0F00-0000D1020000}"/>
    <hyperlink ref="D173" location="'Initial Bud 130121'!D173" tooltip="Click to drilldown" display="'Initial Bud 130121'!D173" xr:uid="{00000000-0004-0000-0F00-0000D2020000}"/>
    <hyperlink ref="E173" location="'Initial Bud 130121'!E173" tooltip="Click to drilldown" display="'Initial Bud 130121'!E173" xr:uid="{00000000-0004-0000-0F00-0000D3020000}"/>
    <hyperlink ref="F173" location="'Initial Bud 130121'!F173" tooltip="Click to drilldown" display="'Initial Bud 130121'!F173" xr:uid="{00000000-0004-0000-0F00-0000D4020000}"/>
    <hyperlink ref="G173" location="'Initial Bud 130121'!G173" tooltip="Click to drilldown" display="'Initial Bud 130121'!G173" xr:uid="{00000000-0004-0000-0F00-0000D5020000}"/>
    <hyperlink ref="H173" location="'Initial Bud 130121'!H173" tooltip="Click to drilldown" display="'Initial Bud 130121'!H173" xr:uid="{00000000-0004-0000-0F00-0000D6020000}"/>
    <hyperlink ref="I173" location="'Initial Bud 130121'!I173" tooltip="Click to drilldown" display="'Initial Bud 130121'!I173" xr:uid="{00000000-0004-0000-0F00-0000D7020000}"/>
    <hyperlink ref="J173" location="'Initial Bud 130121'!J173" tooltip="Click to drilldown" display="'Initial Bud 130121'!J173" xr:uid="{00000000-0004-0000-0F00-0000D8020000}"/>
    <hyperlink ref="K173" location="'Initial Bud 130121'!K173" tooltip="Click to drilldown" display="'Initial Bud 130121'!K173" xr:uid="{00000000-0004-0000-0F00-0000D9020000}"/>
    <hyperlink ref="L173" location="'Initial Bud 130121'!L173" tooltip="Click to drilldown" display="'Initial Bud 130121'!L173" xr:uid="{00000000-0004-0000-0F00-0000DA020000}"/>
    <hyperlink ref="M173" location="'Initial Bud 130121'!M173" tooltip="Click to drilldown" display="'Initial Bud 130121'!M173" xr:uid="{00000000-0004-0000-0F00-0000DB020000}"/>
    <hyperlink ref="B174" location="'Initial Bud 130121'!B174" tooltip="Click to drilldown" display="'Initial Bud 130121'!B174" xr:uid="{00000000-0004-0000-0F00-0000DC020000}"/>
    <hyperlink ref="C174" location="'Initial Bud 130121'!C174" tooltip="Click to drilldown" display="'Initial Bud 130121'!C174" xr:uid="{00000000-0004-0000-0F00-0000DD020000}"/>
    <hyperlink ref="D174" location="'Initial Bud 130121'!D174" tooltip="Click to drilldown" display="'Initial Bud 130121'!D174" xr:uid="{00000000-0004-0000-0F00-0000DE020000}"/>
    <hyperlink ref="E174" location="'Initial Bud 130121'!E174" tooltip="Click to drilldown" display="'Initial Bud 130121'!E174" xr:uid="{00000000-0004-0000-0F00-0000DF020000}"/>
    <hyperlink ref="F174" location="'Initial Bud 130121'!F174" tooltip="Click to drilldown" display="'Initial Bud 130121'!F174" xr:uid="{00000000-0004-0000-0F00-0000E0020000}"/>
    <hyperlink ref="G174" location="'Initial Bud 130121'!G174" tooltip="Click to drilldown" display="'Initial Bud 130121'!G174" xr:uid="{00000000-0004-0000-0F00-0000E1020000}"/>
    <hyperlink ref="H174" location="'Initial Bud 130121'!H174" tooltip="Click to drilldown" display="'Initial Bud 130121'!H174" xr:uid="{00000000-0004-0000-0F00-0000E2020000}"/>
    <hyperlink ref="I174" location="'Initial Bud 130121'!I174" tooltip="Click to drilldown" display="'Initial Bud 130121'!I174" xr:uid="{00000000-0004-0000-0F00-0000E3020000}"/>
    <hyperlink ref="J174" location="'Initial Bud 130121'!J174" tooltip="Click to drilldown" display="'Initial Bud 130121'!J174" xr:uid="{00000000-0004-0000-0F00-0000E4020000}"/>
    <hyperlink ref="K174" location="'Initial Bud 130121'!K174" tooltip="Click to drilldown" display="'Initial Bud 130121'!K174" xr:uid="{00000000-0004-0000-0F00-0000E5020000}"/>
    <hyperlink ref="L174" location="'Initial Bud 130121'!L174" tooltip="Click to drilldown" display="'Initial Bud 130121'!L174" xr:uid="{00000000-0004-0000-0F00-0000E6020000}"/>
    <hyperlink ref="M174" location="'Initial Bud 130121'!M174" tooltip="Click to drilldown" display="'Initial Bud 130121'!M174" xr:uid="{00000000-0004-0000-0F00-0000E7020000}"/>
    <hyperlink ref="B178" location="'Initial Bud 130121'!B178" tooltip="Click to drilldown" display="'Initial Bud 130121'!B178" xr:uid="{00000000-0004-0000-0F00-0000E8020000}"/>
    <hyperlink ref="C178" location="'Initial Bud 130121'!C178" tooltip="Click to drilldown" display="'Initial Bud 130121'!C178" xr:uid="{00000000-0004-0000-0F00-0000E9020000}"/>
    <hyperlink ref="D178" location="'Initial Bud 130121'!D178" tooltip="Click to drilldown" display="'Initial Bud 130121'!D178" xr:uid="{00000000-0004-0000-0F00-0000EA020000}"/>
    <hyperlink ref="E178" location="'Initial Bud 130121'!E178" tooltip="Click to drilldown" display="'Initial Bud 130121'!E178" xr:uid="{00000000-0004-0000-0F00-0000EB020000}"/>
    <hyperlink ref="F178" location="'Initial Bud 130121'!F178" tooltip="Click to drilldown" display="'Initial Bud 130121'!F178" xr:uid="{00000000-0004-0000-0F00-0000EC020000}"/>
    <hyperlink ref="G178" location="'Initial Bud 130121'!G178" tooltip="Click to drilldown" display="'Initial Bud 130121'!G178" xr:uid="{00000000-0004-0000-0F00-0000ED020000}"/>
    <hyperlink ref="H178" location="'Initial Bud 130121'!H178" tooltip="Click to drilldown" display="'Initial Bud 130121'!H178" xr:uid="{00000000-0004-0000-0F00-0000EE020000}"/>
    <hyperlink ref="I178" location="'Initial Bud 130121'!I178" tooltip="Click to drilldown" display="'Initial Bud 130121'!I178" xr:uid="{00000000-0004-0000-0F00-0000EF020000}"/>
    <hyperlink ref="J178" location="'Initial Bud 130121'!J178" tooltip="Click to drilldown" display="'Initial Bud 130121'!J178" xr:uid="{00000000-0004-0000-0F00-0000F0020000}"/>
    <hyperlink ref="K178" location="'Initial Bud 130121'!K178" tooltip="Click to drilldown" display="'Initial Bud 130121'!K178" xr:uid="{00000000-0004-0000-0F00-0000F1020000}"/>
    <hyperlink ref="L178" location="'Initial Bud 130121'!L178" tooltip="Click to drilldown" display="'Initial Bud 130121'!L178" xr:uid="{00000000-0004-0000-0F00-0000F2020000}"/>
    <hyperlink ref="M178" location="'Initial Bud 130121'!M178" tooltip="Click to drilldown" display="'Initial Bud 130121'!M178" xr:uid="{00000000-0004-0000-0F00-0000F3020000}"/>
    <hyperlink ref="B179" location="'Initial Bud 130121'!B179" tooltip="Click to drilldown" display="'Initial Bud 130121'!B179" xr:uid="{00000000-0004-0000-0F00-0000F4020000}"/>
    <hyperlink ref="C179" location="'Initial Bud 130121'!C179" tooltip="Click to drilldown" display="'Initial Bud 130121'!C179" xr:uid="{00000000-0004-0000-0F00-0000F5020000}"/>
    <hyperlink ref="D179" location="'Initial Bud 130121'!D179" tooltip="Click to drilldown" display="'Initial Bud 130121'!D179" xr:uid="{00000000-0004-0000-0F00-0000F6020000}"/>
    <hyperlink ref="E179" location="'Initial Bud 130121'!E179" tooltip="Click to drilldown" display="'Initial Bud 130121'!E179" xr:uid="{00000000-0004-0000-0F00-0000F7020000}"/>
    <hyperlink ref="F179" location="'Initial Bud 130121'!F179" tooltip="Click to drilldown" display="'Initial Bud 130121'!F179" xr:uid="{00000000-0004-0000-0F00-0000F8020000}"/>
    <hyperlink ref="G179" location="'Initial Bud 130121'!G179" tooltip="Click to drilldown" display="'Initial Bud 130121'!G179" xr:uid="{00000000-0004-0000-0F00-0000F9020000}"/>
    <hyperlink ref="H179" location="'Initial Bud 130121'!H179" tooltip="Click to drilldown" display="'Initial Bud 130121'!H179" xr:uid="{00000000-0004-0000-0F00-0000FA020000}"/>
    <hyperlink ref="I179" location="'Initial Bud 130121'!I179" tooltip="Click to drilldown" display="'Initial Bud 130121'!I179" xr:uid="{00000000-0004-0000-0F00-0000FB020000}"/>
    <hyperlink ref="J179" location="'Initial Bud 130121'!J179" tooltip="Click to drilldown" display="'Initial Bud 130121'!J179" xr:uid="{00000000-0004-0000-0F00-0000FC020000}"/>
    <hyperlink ref="K179" location="'Initial Bud 130121'!K179" tooltip="Click to drilldown" display="'Initial Bud 130121'!K179" xr:uid="{00000000-0004-0000-0F00-0000FD020000}"/>
    <hyperlink ref="L179" location="'Initial Bud 130121'!L179" tooltip="Click to drilldown" display="'Initial Bud 130121'!L179" xr:uid="{00000000-0004-0000-0F00-0000FE020000}"/>
    <hyperlink ref="M179" location="'Initial Bud 130121'!M179" tooltip="Click to drilldown" display="'Initial Bud 130121'!M179" xr:uid="{00000000-0004-0000-0F00-0000FF020000}"/>
    <hyperlink ref="B180" location="'Initial Bud 130121'!B180" tooltip="Click to drilldown" display="'Initial Bud 130121'!B180" xr:uid="{00000000-0004-0000-0F00-000000030000}"/>
    <hyperlink ref="C180" location="'Initial Bud 130121'!C180" tooltip="Click to drilldown" display="'Initial Bud 130121'!C180" xr:uid="{00000000-0004-0000-0F00-000001030000}"/>
    <hyperlink ref="D180" location="'Initial Bud 130121'!D180" tooltip="Click to drilldown" display="'Initial Bud 130121'!D180" xr:uid="{00000000-0004-0000-0F00-000002030000}"/>
    <hyperlink ref="E180" location="'Initial Bud 130121'!E180" tooltip="Click to drilldown" display="'Initial Bud 130121'!E180" xr:uid="{00000000-0004-0000-0F00-000003030000}"/>
    <hyperlink ref="F180" location="'Initial Bud 130121'!F180" tooltip="Click to drilldown" display="'Initial Bud 130121'!F180" xr:uid="{00000000-0004-0000-0F00-000004030000}"/>
    <hyperlink ref="G180" location="'Initial Bud 130121'!G180" tooltip="Click to drilldown" display="'Initial Bud 130121'!G180" xr:uid="{00000000-0004-0000-0F00-000005030000}"/>
    <hyperlink ref="H180" location="'Initial Bud 130121'!H180" tooltip="Click to drilldown" display="'Initial Bud 130121'!H180" xr:uid="{00000000-0004-0000-0F00-000006030000}"/>
    <hyperlink ref="I180" location="'Initial Bud 130121'!I180" tooltip="Click to drilldown" display="'Initial Bud 130121'!I180" xr:uid="{00000000-0004-0000-0F00-000007030000}"/>
    <hyperlink ref="J180" location="'Initial Bud 130121'!J180" tooltip="Click to drilldown" display="'Initial Bud 130121'!J180" xr:uid="{00000000-0004-0000-0F00-000008030000}"/>
    <hyperlink ref="K180" location="'Initial Bud 130121'!K180" tooltip="Click to drilldown" display="'Initial Bud 130121'!K180" xr:uid="{00000000-0004-0000-0F00-000009030000}"/>
    <hyperlink ref="L180" location="'Initial Bud 130121'!L180" tooltip="Click to drilldown" display="'Initial Bud 130121'!L180" xr:uid="{00000000-0004-0000-0F00-00000A030000}"/>
    <hyperlink ref="M180" location="'Initial Bud 130121'!M180" tooltip="Click to drilldown" display="'Initial Bud 130121'!M180" xr:uid="{00000000-0004-0000-0F00-00000B030000}"/>
    <hyperlink ref="B181" location="'Initial Bud 130121'!B181" tooltip="Click to drilldown" display="'Initial Bud 130121'!B181" xr:uid="{00000000-0004-0000-0F00-00000C030000}"/>
    <hyperlink ref="C181" location="'Initial Bud 130121'!C181" tooltip="Click to drilldown" display="'Initial Bud 130121'!C181" xr:uid="{00000000-0004-0000-0F00-00000D030000}"/>
    <hyperlink ref="D181" location="'Initial Bud 130121'!D181" tooltip="Click to drilldown" display="'Initial Bud 130121'!D181" xr:uid="{00000000-0004-0000-0F00-00000E030000}"/>
    <hyperlink ref="E181" location="'Initial Bud 130121'!E181" tooltip="Click to drilldown" display="'Initial Bud 130121'!E181" xr:uid="{00000000-0004-0000-0F00-00000F030000}"/>
    <hyperlink ref="F181" location="'Initial Bud 130121'!F181" tooltip="Click to drilldown" display="'Initial Bud 130121'!F181" xr:uid="{00000000-0004-0000-0F00-000010030000}"/>
    <hyperlink ref="G181" location="'Initial Bud 130121'!G181" tooltip="Click to drilldown" display="'Initial Bud 130121'!G181" xr:uid="{00000000-0004-0000-0F00-000011030000}"/>
    <hyperlink ref="H181" location="'Initial Bud 130121'!H181" tooltip="Click to drilldown" display="'Initial Bud 130121'!H181" xr:uid="{00000000-0004-0000-0F00-000012030000}"/>
    <hyperlink ref="I181" location="'Initial Bud 130121'!I181" tooltip="Click to drilldown" display="'Initial Bud 130121'!I181" xr:uid="{00000000-0004-0000-0F00-000013030000}"/>
    <hyperlink ref="J181" location="'Initial Bud 130121'!J181" tooltip="Click to drilldown" display="'Initial Bud 130121'!J181" xr:uid="{00000000-0004-0000-0F00-000014030000}"/>
    <hyperlink ref="K181" location="'Initial Bud 130121'!K181" tooltip="Click to drilldown" display="'Initial Bud 130121'!K181" xr:uid="{00000000-0004-0000-0F00-000015030000}"/>
    <hyperlink ref="L181" location="'Initial Bud 130121'!L181" tooltip="Click to drilldown" display="'Initial Bud 130121'!L181" xr:uid="{00000000-0004-0000-0F00-000016030000}"/>
    <hyperlink ref="M181" location="'Initial Bud 130121'!M181" tooltip="Click to drilldown" display="'Initial Bud 130121'!M181" xr:uid="{00000000-0004-0000-0F00-000017030000}"/>
    <hyperlink ref="B182" location="'Initial Bud 130121'!B182" tooltip="Click to drilldown" display="'Initial Bud 130121'!B182" xr:uid="{00000000-0004-0000-0F00-000018030000}"/>
    <hyperlink ref="C182" location="'Initial Bud 130121'!C182" tooltip="Click to drilldown" display="'Initial Bud 130121'!C182" xr:uid="{00000000-0004-0000-0F00-000019030000}"/>
    <hyperlink ref="D182" location="'Initial Bud 130121'!D182" tooltip="Click to drilldown" display="'Initial Bud 130121'!D182" xr:uid="{00000000-0004-0000-0F00-00001A030000}"/>
    <hyperlink ref="E182" location="'Initial Bud 130121'!E182" tooltip="Click to drilldown" display="'Initial Bud 130121'!E182" xr:uid="{00000000-0004-0000-0F00-00001B030000}"/>
    <hyperlink ref="F182" location="'Initial Bud 130121'!F182" tooltip="Click to drilldown" display="'Initial Bud 130121'!F182" xr:uid="{00000000-0004-0000-0F00-00001C030000}"/>
    <hyperlink ref="G182" location="'Initial Bud 130121'!G182" tooltip="Click to drilldown" display="'Initial Bud 130121'!G182" xr:uid="{00000000-0004-0000-0F00-00001D030000}"/>
    <hyperlink ref="H182" location="'Initial Bud 130121'!H182" tooltip="Click to drilldown" display="'Initial Bud 130121'!H182" xr:uid="{00000000-0004-0000-0F00-00001E030000}"/>
    <hyperlink ref="I182" location="'Initial Bud 130121'!I182" tooltip="Click to drilldown" display="'Initial Bud 130121'!I182" xr:uid="{00000000-0004-0000-0F00-00001F030000}"/>
    <hyperlink ref="J182" location="'Initial Bud 130121'!J182" tooltip="Click to drilldown" display="'Initial Bud 130121'!J182" xr:uid="{00000000-0004-0000-0F00-000020030000}"/>
    <hyperlink ref="K182" location="'Initial Bud 130121'!K182" tooltip="Click to drilldown" display="'Initial Bud 130121'!K182" xr:uid="{00000000-0004-0000-0F00-000021030000}"/>
    <hyperlink ref="L182" location="'Initial Bud 130121'!L182" tooltip="Click to drilldown" display="'Initial Bud 130121'!L182" xr:uid="{00000000-0004-0000-0F00-000022030000}"/>
    <hyperlink ref="M182" location="'Initial Bud 130121'!M182" tooltip="Click to drilldown" display="'Initial Bud 130121'!M182" xr:uid="{00000000-0004-0000-0F00-000023030000}"/>
    <hyperlink ref="B183" location="'Initial Bud 130121'!B183" tooltip="Click to drilldown" display="'Initial Bud 130121'!B183" xr:uid="{00000000-0004-0000-0F00-000024030000}"/>
    <hyperlink ref="C183" location="'Initial Bud 130121'!C183" tooltip="Click to drilldown" display="'Initial Bud 130121'!C183" xr:uid="{00000000-0004-0000-0F00-000025030000}"/>
    <hyperlink ref="D183" location="'Initial Bud 130121'!D183" tooltip="Click to drilldown" display="'Initial Bud 130121'!D183" xr:uid="{00000000-0004-0000-0F00-000026030000}"/>
    <hyperlink ref="E183" location="'Initial Bud 130121'!E183" tooltip="Click to drilldown" display="'Initial Bud 130121'!E183" xr:uid="{00000000-0004-0000-0F00-000027030000}"/>
    <hyperlink ref="F183" location="'Initial Bud 130121'!F183" tooltip="Click to drilldown" display="'Initial Bud 130121'!F183" xr:uid="{00000000-0004-0000-0F00-000028030000}"/>
    <hyperlink ref="G183" location="'Initial Bud 130121'!G183" tooltip="Click to drilldown" display="'Initial Bud 130121'!G183" xr:uid="{00000000-0004-0000-0F00-000029030000}"/>
    <hyperlink ref="H183" location="'Initial Bud 130121'!H183" tooltip="Click to drilldown" display="'Initial Bud 130121'!H183" xr:uid="{00000000-0004-0000-0F00-00002A030000}"/>
    <hyperlink ref="I183" location="'Initial Bud 130121'!I183" tooltip="Click to drilldown" display="'Initial Bud 130121'!I183" xr:uid="{00000000-0004-0000-0F00-00002B030000}"/>
    <hyperlink ref="J183" location="'Initial Bud 130121'!J183" tooltip="Click to drilldown" display="'Initial Bud 130121'!J183" xr:uid="{00000000-0004-0000-0F00-00002C030000}"/>
    <hyperlink ref="K183" location="'Initial Bud 130121'!K183" tooltip="Click to drilldown" display="'Initial Bud 130121'!K183" xr:uid="{00000000-0004-0000-0F00-00002D030000}"/>
    <hyperlink ref="L183" location="'Initial Bud 130121'!L183" tooltip="Click to drilldown" display="'Initial Bud 130121'!L183" xr:uid="{00000000-0004-0000-0F00-00002E030000}"/>
    <hyperlink ref="M183" location="'Initial Bud 130121'!M183" tooltip="Click to drilldown" display="'Initial Bud 130121'!M183" xr:uid="{00000000-0004-0000-0F00-00002F030000}"/>
    <hyperlink ref="B188" location="'Initial Bud 130121'!B188" tooltip="Click to drilldown" display="'Initial Bud 130121'!B188" xr:uid="{00000000-0004-0000-0F00-000030030000}"/>
    <hyperlink ref="C188" location="'Initial Bud 130121'!C188" tooltip="Click to drilldown" display="'Initial Bud 130121'!C188" xr:uid="{00000000-0004-0000-0F00-000031030000}"/>
    <hyperlink ref="D188" location="'Initial Bud 130121'!D188" tooltip="Click to drilldown" display="'Initial Bud 130121'!D188" xr:uid="{00000000-0004-0000-0F00-000032030000}"/>
    <hyperlink ref="E188" location="'Initial Bud 130121'!E188" tooltip="Click to drilldown" display="'Initial Bud 130121'!E188" xr:uid="{00000000-0004-0000-0F00-000033030000}"/>
    <hyperlink ref="F188" location="'Initial Bud 130121'!F188" tooltip="Click to drilldown" display="'Initial Bud 130121'!F188" xr:uid="{00000000-0004-0000-0F00-000034030000}"/>
    <hyperlink ref="G188" location="'Initial Bud 130121'!G188" tooltip="Click to drilldown" display="'Initial Bud 130121'!G188" xr:uid="{00000000-0004-0000-0F00-000035030000}"/>
    <hyperlink ref="H188" location="'Initial Bud 130121'!H188" tooltip="Click to drilldown" display="'Initial Bud 130121'!H188" xr:uid="{00000000-0004-0000-0F00-000036030000}"/>
    <hyperlink ref="I188" location="'Initial Bud 130121'!I188" tooltip="Click to drilldown" display="'Initial Bud 130121'!I188" xr:uid="{00000000-0004-0000-0F00-000037030000}"/>
    <hyperlink ref="J188" location="'Initial Bud 130121'!J188" tooltip="Click to drilldown" display="'Initial Bud 130121'!J188" xr:uid="{00000000-0004-0000-0F00-000038030000}"/>
    <hyperlink ref="K188" location="'Initial Bud 130121'!K188" tooltip="Click to drilldown" display="'Initial Bud 130121'!K188" xr:uid="{00000000-0004-0000-0F00-000039030000}"/>
    <hyperlink ref="L188" location="'Initial Bud 130121'!L188" tooltip="Click to drilldown" display="'Initial Bud 130121'!L188" xr:uid="{00000000-0004-0000-0F00-00003A030000}"/>
    <hyperlink ref="M188" location="'Initial Bud 130121'!M188" tooltip="Click to drilldown" display="'Initial Bud 130121'!M188" xr:uid="{00000000-0004-0000-0F00-00003B030000}"/>
    <hyperlink ref="B194" location="'Initial Bud 130121'!B194" tooltip="Click to drilldown" display="'Initial Bud 130121'!B194" xr:uid="{00000000-0004-0000-0F00-00003C030000}"/>
    <hyperlink ref="C194" location="'Initial Bud 130121'!C194" tooltip="Click to drilldown" display="'Initial Bud 130121'!C194" xr:uid="{00000000-0004-0000-0F00-00003D030000}"/>
    <hyperlink ref="D194" location="'Initial Bud 130121'!D194" tooltip="Click to drilldown" display="'Initial Bud 130121'!D194" xr:uid="{00000000-0004-0000-0F00-00003E030000}"/>
    <hyperlink ref="E194" location="'Initial Bud 130121'!E194" tooltip="Click to drilldown" display="'Initial Bud 130121'!E194" xr:uid="{00000000-0004-0000-0F00-00003F030000}"/>
    <hyperlink ref="F194" location="'Initial Bud 130121'!F194" tooltip="Click to drilldown" display="'Initial Bud 130121'!F194" xr:uid="{00000000-0004-0000-0F00-000040030000}"/>
    <hyperlink ref="G194" location="'Initial Bud 130121'!G194" tooltip="Click to drilldown" display="'Initial Bud 130121'!G194" xr:uid="{00000000-0004-0000-0F00-000041030000}"/>
    <hyperlink ref="H194" location="'Initial Bud 130121'!H194" tooltip="Click to drilldown" display="'Initial Bud 130121'!H194" xr:uid="{00000000-0004-0000-0F00-000042030000}"/>
    <hyperlink ref="I194" location="'Initial Bud 130121'!I194" tooltip="Click to drilldown" display="'Initial Bud 130121'!I194" xr:uid="{00000000-0004-0000-0F00-000043030000}"/>
    <hyperlink ref="J194" location="'Initial Bud 130121'!J194" tooltip="Click to drilldown" display="'Initial Bud 130121'!J194" xr:uid="{00000000-0004-0000-0F00-000044030000}"/>
    <hyperlink ref="K194" location="'Initial Bud 130121'!K194" tooltip="Click to drilldown" display="'Initial Bud 130121'!K194" xr:uid="{00000000-0004-0000-0F00-000045030000}"/>
    <hyperlink ref="L194" location="'Initial Bud 130121'!L194" tooltip="Click to drilldown" display="'Initial Bud 130121'!L194" xr:uid="{00000000-0004-0000-0F00-000046030000}"/>
    <hyperlink ref="M194" location="'Initial Bud 130121'!M194" tooltip="Click to drilldown" display="'Initial Bud 130121'!M194" xr:uid="{00000000-0004-0000-0F00-000047030000}"/>
    <hyperlink ref="B198" location="'Initial Bud 130121'!B198" tooltip="Click to drilldown" display="'Initial Bud 130121'!B198" xr:uid="{00000000-0004-0000-0F00-000048030000}"/>
    <hyperlink ref="C198" location="'Initial Bud 130121'!C198" tooltip="Click to drilldown" display="'Initial Bud 130121'!C198" xr:uid="{00000000-0004-0000-0F00-000049030000}"/>
    <hyperlink ref="D198" location="'Initial Bud 130121'!D198" tooltip="Click to drilldown" display="'Initial Bud 130121'!D198" xr:uid="{00000000-0004-0000-0F00-00004A030000}"/>
    <hyperlink ref="E198" location="'Initial Bud 130121'!E198" tooltip="Click to drilldown" display="'Initial Bud 130121'!E198" xr:uid="{00000000-0004-0000-0F00-00004B030000}"/>
    <hyperlink ref="F198" location="'Initial Bud 130121'!F198" tooltip="Click to drilldown" display="'Initial Bud 130121'!F198" xr:uid="{00000000-0004-0000-0F00-00004C030000}"/>
    <hyperlink ref="G198" location="'Initial Bud 130121'!G198" tooltip="Click to drilldown" display="'Initial Bud 130121'!G198" xr:uid="{00000000-0004-0000-0F00-00004D030000}"/>
    <hyperlink ref="H198" location="'Initial Bud 130121'!H198" tooltip="Click to drilldown" display="'Initial Bud 130121'!H198" xr:uid="{00000000-0004-0000-0F00-00004E030000}"/>
    <hyperlink ref="I198" location="'Initial Bud 130121'!I198" tooltip="Click to drilldown" display="'Initial Bud 130121'!I198" xr:uid="{00000000-0004-0000-0F00-00004F030000}"/>
    <hyperlink ref="J198" location="'Initial Bud 130121'!J198" tooltip="Click to drilldown" display="'Initial Bud 130121'!J198" xr:uid="{00000000-0004-0000-0F00-000050030000}"/>
    <hyperlink ref="K198" location="'Initial Bud 130121'!K198" tooltip="Click to drilldown" display="'Initial Bud 130121'!K198" xr:uid="{00000000-0004-0000-0F00-000051030000}"/>
    <hyperlink ref="L198" location="'Initial Bud 130121'!L198" tooltip="Click to drilldown" display="'Initial Bud 130121'!L198" xr:uid="{00000000-0004-0000-0F00-000052030000}"/>
    <hyperlink ref="M198" location="'Initial Bud 130121'!M198" tooltip="Click to drilldown" display="'Initial Bud 130121'!M198" xr:uid="{00000000-0004-0000-0F00-000053030000}"/>
    <hyperlink ref="B203" location="'Initial Bud 130121'!B203" tooltip="Click to drilldown" display="'Initial Bud 130121'!B203" xr:uid="{00000000-0004-0000-0F00-000054030000}"/>
    <hyperlink ref="C203" location="'Initial Bud 130121'!C203" tooltip="Click to drilldown" display="'Initial Bud 130121'!C203" xr:uid="{00000000-0004-0000-0F00-000055030000}"/>
    <hyperlink ref="D203" location="'Initial Bud 130121'!D203" tooltip="Click to drilldown" display="'Initial Bud 130121'!D203" xr:uid="{00000000-0004-0000-0F00-000056030000}"/>
    <hyperlink ref="E203" location="'Initial Bud 130121'!E203" tooltip="Click to drilldown" display="'Initial Bud 130121'!E203" xr:uid="{00000000-0004-0000-0F00-000057030000}"/>
    <hyperlink ref="F203" location="'Initial Bud 130121'!F203" tooltip="Click to drilldown" display="'Initial Bud 130121'!F203" xr:uid="{00000000-0004-0000-0F00-000058030000}"/>
    <hyperlink ref="G203" location="'Initial Bud 130121'!G203" tooltip="Click to drilldown" display="'Initial Bud 130121'!G203" xr:uid="{00000000-0004-0000-0F00-000059030000}"/>
    <hyperlink ref="H203" location="'Initial Bud 130121'!H203" tooltip="Click to drilldown" display="'Initial Bud 130121'!H203" xr:uid="{00000000-0004-0000-0F00-00005A030000}"/>
    <hyperlink ref="I203" location="'Initial Bud 130121'!I203" tooltip="Click to drilldown" display="'Initial Bud 130121'!I203" xr:uid="{00000000-0004-0000-0F00-00005B030000}"/>
    <hyperlink ref="J203" location="'Initial Bud 130121'!J203" tooltip="Click to drilldown" display="'Initial Bud 130121'!J203" xr:uid="{00000000-0004-0000-0F00-00005C030000}"/>
    <hyperlink ref="K203" location="'Initial Bud 130121'!K203" tooltip="Click to drilldown" display="'Initial Bud 130121'!K203" xr:uid="{00000000-0004-0000-0F00-00005D030000}"/>
    <hyperlink ref="L203" location="'Initial Bud 130121'!L203" tooltip="Click to drilldown" display="'Initial Bud 130121'!L203" xr:uid="{00000000-0004-0000-0F00-00005E030000}"/>
    <hyperlink ref="M203" location="'Initial Bud 130121'!M203" tooltip="Click to drilldown" display="'Initial Bud 130121'!M203" xr:uid="{00000000-0004-0000-0F00-00005F030000}"/>
    <hyperlink ref="B208" location="'Initial Bud 130121'!B208" tooltip="Click to drilldown" display="'Initial Bud 130121'!B208" xr:uid="{00000000-0004-0000-0F00-000060030000}"/>
    <hyperlink ref="C208" location="'Initial Bud 130121'!C208" tooltip="Click to drilldown" display="'Initial Bud 130121'!C208" xr:uid="{00000000-0004-0000-0F00-000061030000}"/>
    <hyperlink ref="D208" location="'Initial Bud 130121'!D208" tooltip="Click to drilldown" display="'Initial Bud 130121'!D208" xr:uid="{00000000-0004-0000-0F00-000062030000}"/>
    <hyperlink ref="E208" location="'Initial Bud 130121'!E208" tooltip="Click to drilldown" display="'Initial Bud 130121'!E208" xr:uid="{00000000-0004-0000-0F00-000063030000}"/>
    <hyperlink ref="F208" location="'Initial Bud 130121'!F208" tooltip="Click to drilldown" display="'Initial Bud 130121'!F208" xr:uid="{00000000-0004-0000-0F00-000064030000}"/>
    <hyperlink ref="G208" location="'Initial Bud 130121'!G208" tooltip="Click to drilldown" display="'Initial Bud 130121'!G208" xr:uid="{00000000-0004-0000-0F00-000065030000}"/>
    <hyperlink ref="H208" location="'Initial Bud 130121'!H208" tooltip="Click to drilldown" display="'Initial Bud 130121'!H208" xr:uid="{00000000-0004-0000-0F00-000066030000}"/>
    <hyperlink ref="I208" location="'Initial Bud 130121'!I208" tooltip="Click to drilldown" display="'Initial Bud 130121'!I208" xr:uid="{00000000-0004-0000-0F00-000067030000}"/>
    <hyperlink ref="J208" location="'Initial Bud 130121'!J208" tooltip="Click to drilldown" display="'Initial Bud 130121'!J208" xr:uid="{00000000-0004-0000-0F00-000068030000}"/>
    <hyperlink ref="K208" location="'Initial Bud 130121'!K208" tooltip="Click to drilldown" display="'Initial Bud 130121'!K208" xr:uid="{00000000-0004-0000-0F00-000069030000}"/>
    <hyperlink ref="L208" location="'Initial Bud 130121'!L208" tooltip="Click to drilldown" display="'Initial Bud 130121'!L208" xr:uid="{00000000-0004-0000-0F00-00006A030000}"/>
    <hyperlink ref="M208" location="'Initial Bud 130121'!M208" tooltip="Click to drilldown" display="'Initial Bud 130121'!M208" xr:uid="{00000000-0004-0000-0F00-00006B030000}"/>
    <hyperlink ref="B209" location="'Initial Bud 130121'!B209" tooltip="Click to drilldown" display="'Initial Bud 130121'!B209" xr:uid="{00000000-0004-0000-0F00-00006C030000}"/>
    <hyperlink ref="C209" location="'Initial Bud 130121'!C209" tooltip="Click to drilldown" display="'Initial Bud 130121'!C209" xr:uid="{00000000-0004-0000-0F00-00006D030000}"/>
    <hyperlink ref="D209" location="'Initial Bud 130121'!D209" tooltip="Click to drilldown" display="'Initial Bud 130121'!D209" xr:uid="{00000000-0004-0000-0F00-00006E030000}"/>
    <hyperlink ref="E209" location="'Initial Bud 130121'!E209" tooltip="Click to drilldown" display="'Initial Bud 130121'!E209" xr:uid="{00000000-0004-0000-0F00-00006F030000}"/>
    <hyperlink ref="F209" location="'Initial Bud 130121'!F209" tooltip="Click to drilldown" display="'Initial Bud 130121'!F209" xr:uid="{00000000-0004-0000-0F00-000070030000}"/>
    <hyperlink ref="G209" location="'Initial Bud 130121'!G209" tooltip="Click to drilldown" display="'Initial Bud 130121'!G209" xr:uid="{00000000-0004-0000-0F00-000071030000}"/>
    <hyperlink ref="H209" location="'Initial Bud 130121'!H209" tooltip="Click to drilldown" display="'Initial Bud 130121'!H209" xr:uid="{00000000-0004-0000-0F00-000072030000}"/>
    <hyperlink ref="I209" location="'Initial Bud 130121'!I209" tooltip="Click to drilldown" display="'Initial Bud 130121'!I209" xr:uid="{00000000-0004-0000-0F00-000073030000}"/>
    <hyperlink ref="J209" location="'Initial Bud 130121'!J209" tooltip="Click to drilldown" display="'Initial Bud 130121'!J209" xr:uid="{00000000-0004-0000-0F00-000074030000}"/>
    <hyperlink ref="K209" location="'Initial Bud 130121'!K209" tooltip="Click to drilldown" display="'Initial Bud 130121'!K209" xr:uid="{00000000-0004-0000-0F00-000075030000}"/>
    <hyperlink ref="L209" location="'Initial Bud 130121'!L209" tooltip="Click to drilldown" display="'Initial Bud 130121'!L209" xr:uid="{00000000-0004-0000-0F00-000076030000}"/>
    <hyperlink ref="M209" location="'Initial Bud 130121'!M209" tooltip="Click to drilldown" display="'Initial Bud 130121'!M209" xr:uid="{00000000-0004-0000-0F00-000077030000}"/>
    <hyperlink ref="B210" location="'Initial Bud 130121'!B210" tooltip="Click to drilldown" display="'Initial Bud 130121'!B210" xr:uid="{00000000-0004-0000-0F00-000078030000}"/>
    <hyperlink ref="C210" location="'Initial Bud 130121'!C210" tooltip="Click to drilldown" display="'Initial Bud 130121'!C210" xr:uid="{00000000-0004-0000-0F00-000079030000}"/>
    <hyperlink ref="D210" location="'Initial Bud 130121'!D210" tooltip="Click to drilldown" display="'Initial Bud 130121'!D210" xr:uid="{00000000-0004-0000-0F00-00007A030000}"/>
    <hyperlink ref="E210" location="'Initial Bud 130121'!E210" tooltip="Click to drilldown" display="'Initial Bud 130121'!E210" xr:uid="{00000000-0004-0000-0F00-00007B030000}"/>
    <hyperlink ref="F210" location="'Initial Bud 130121'!F210" tooltip="Click to drilldown" display="'Initial Bud 130121'!F210" xr:uid="{00000000-0004-0000-0F00-00007C030000}"/>
    <hyperlink ref="G210" location="'Initial Bud 130121'!G210" tooltip="Click to drilldown" display="'Initial Bud 130121'!G210" xr:uid="{00000000-0004-0000-0F00-00007D030000}"/>
    <hyperlink ref="H210" location="'Initial Bud 130121'!H210" tooltip="Click to drilldown" display="'Initial Bud 130121'!H210" xr:uid="{00000000-0004-0000-0F00-00007E030000}"/>
    <hyperlink ref="I210" location="'Initial Bud 130121'!I210" tooltip="Click to drilldown" display="'Initial Bud 130121'!I210" xr:uid="{00000000-0004-0000-0F00-00007F030000}"/>
    <hyperlink ref="J210" location="'Initial Bud 130121'!J210" tooltip="Click to drilldown" display="'Initial Bud 130121'!J210" xr:uid="{00000000-0004-0000-0F00-000080030000}"/>
    <hyperlink ref="K210" location="'Initial Bud 130121'!K210" tooltip="Click to drilldown" display="'Initial Bud 130121'!K210" xr:uid="{00000000-0004-0000-0F00-000081030000}"/>
    <hyperlink ref="L210" location="'Initial Bud 130121'!L210" tooltip="Click to drilldown" display="'Initial Bud 130121'!L210" xr:uid="{00000000-0004-0000-0F00-000082030000}"/>
    <hyperlink ref="M210" location="'Initial Bud 130121'!M210" tooltip="Click to drilldown" display="'Initial Bud 130121'!M210" xr:uid="{00000000-0004-0000-0F00-000083030000}"/>
    <hyperlink ref="B222" location="'Initial Bud 130121'!B222" tooltip="Click to drilldown" display="'Initial Bud 130121'!B222" xr:uid="{00000000-0004-0000-0F00-000084030000}"/>
    <hyperlink ref="C222" location="'Initial Bud 130121'!C222" tooltip="Click to drilldown" display="'Initial Bud 130121'!C222" xr:uid="{00000000-0004-0000-0F00-000085030000}"/>
    <hyperlink ref="D222" location="'Initial Bud 130121'!D222" tooltip="Click to drilldown" display="'Initial Bud 130121'!D222" xr:uid="{00000000-0004-0000-0F00-000086030000}"/>
    <hyperlink ref="E222" location="'Initial Bud 130121'!E222" tooltip="Click to drilldown" display="'Initial Bud 130121'!E222" xr:uid="{00000000-0004-0000-0F00-000087030000}"/>
    <hyperlink ref="F222" location="'Initial Bud 130121'!F222" tooltip="Click to drilldown" display="'Initial Bud 130121'!F222" xr:uid="{00000000-0004-0000-0F00-000088030000}"/>
    <hyperlink ref="G222" location="'Initial Bud 130121'!G222" tooltip="Click to drilldown" display="'Initial Bud 130121'!G222" xr:uid="{00000000-0004-0000-0F00-000089030000}"/>
    <hyperlink ref="H222" location="'Initial Bud 130121'!H222" tooltip="Click to drilldown" display="'Initial Bud 130121'!H222" xr:uid="{00000000-0004-0000-0F00-00008A030000}"/>
    <hyperlink ref="I222" location="'Initial Bud 130121'!I222" tooltip="Click to drilldown" display="'Initial Bud 130121'!I222" xr:uid="{00000000-0004-0000-0F00-00008B030000}"/>
    <hyperlink ref="J222" location="'Initial Bud 130121'!J222" tooltip="Click to drilldown" display="'Initial Bud 130121'!J222" xr:uid="{00000000-0004-0000-0F00-00008C030000}"/>
    <hyperlink ref="K222" location="'Initial Bud 130121'!K222" tooltip="Click to drilldown" display="'Initial Bud 130121'!K222" xr:uid="{00000000-0004-0000-0F00-00008D030000}"/>
    <hyperlink ref="L222" location="'Initial Bud 130121'!L222" tooltip="Click to drilldown" display="'Initial Bud 130121'!L222" xr:uid="{00000000-0004-0000-0F00-00008E030000}"/>
    <hyperlink ref="M222" location="'Initial Bud 130121'!M222" tooltip="Click to drilldown" display="'Initial Bud 130121'!M222" xr:uid="{00000000-0004-0000-0F00-00008F030000}"/>
    <hyperlink ref="B223" location="'Initial Bud 130121'!B223" tooltip="Click to drilldown" display="'Initial Bud 130121'!B223" xr:uid="{00000000-0004-0000-0F00-000090030000}"/>
    <hyperlink ref="C223" location="'Initial Bud 130121'!C223" tooltip="Click to drilldown" display="'Initial Bud 130121'!C223" xr:uid="{00000000-0004-0000-0F00-000091030000}"/>
    <hyperlink ref="D223" location="'Initial Bud 130121'!D223" tooltip="Click to drilldown" display="'Initial Bud 130121'!D223" xr:uid="{00000000-0004-0000-0F00-000092030000}"/>
    <hyperlink ref="E223" location="'Initial Bud 130121'!E223" tooltip="Click to drilldown" display="'Initial Bud 130121'!E223" xr:uid="{00000000-0004-0000-0F00-000093030000}"/>
    <hyperlink ref="F223" location="'Initial Bud 130121'!F223" tooltip="Click to drilldown" display="'Initial Bud 130121'!F223" xr:uid="{00000000-0004-0000-0F00-000094030000}"/>
    <hyperlink ref="G223" location="'Initial Bud 130121'!G223" tooltip="Click to drilldown" display="'Initial Bud 130121'!G223" xr:uid="{00000000-0004-0000-0F00-000095030000}"/>
    <hyperlink ref="H223" location="'Initial Bud 130121'!H223" tooltip="Click to drilldown" display="'Initial Bud 130121'!H223" xr:uid="{00000000-0004-0000-0F00-000096030000}"/>
    <hyperlink ref="I223" location="'Initial Bud 130121'!I223" tooltip="Click to drilldown" display="'Initial Bud 130121'!I223" xr:uid="{00000000-0004-0000-0F00-000097030000}"/>
    <hyperlink ref="J223" location="'Initial Bud 130121'!J223" tooltip="Click to drilldown" display="'Initial Bud 130121'!J223" xr:uid="{00000000-0004-0000-0F00-000098030000}"/>
    <hyperlink ref="K223" location="'Initial Bud 130121'!K223" tooltip="Click to drilldown" display="'Initial Bud 130121'!K223" xr:uid="{00000000-0004-0000-0F00-000099030000}"/>
    <hyperlink ref="L223" location="'Initial Bud 130121'!L223" tooltip="Click to drilldown" display="'Initial Bud 130121'!L223" xr:uid="{00000000-0004-0000-0F00-00009A030000}"/>
    <hyperlink ref="M223" location="'Initial Bud 130121'!M223" tooltip="Click to drilldown" display="'Initial Bud 130121'!M223" xr:uid="{00000000-0004-0000-0F00-00009B030000}"/>
    <hyperlink ref="B224" location="'Initial Bud 130121'!B224" tooltip="Click to drilldown" display="'Initial Bud 130121'!B224" xr:uid="{00000000-0004-0000-0F00-00009C030000}"/>
    <hyperlink ref="C224" location="'Initial Bud 130121'!C224" tooltip="Click to drilldown" display="'Initial Bud 130121'!C224" xr:uid="{00000000-0004-0000-0F00-00009D030000}"/>
    <hyperlink ref="D224" location="'Initial Bud 130121'!D224" tooltip="Click to drilldown" display="'Initial Bud 130121'!D224" xr:uid="{00000000-0004-0000-0F00-00009E030000}"/>
    <hyperlink ref="E224" location="'Initial Bud 130121'!E224" tooltip="Click to drilldown" display="'Initial Bud 130121'!E224" xr:uid="{00000000-0004-0000-0F00-00009F030000}"/>
    <hyperlink ref="F224" location="'Initial Bud 130121'!F224" tooltip="Click to drilldown" display="'Initial Bud 130121'!F224" xr:uid="{00000000-0004-0000-0F00-0000A0030000}"/>
    <hyperlink ref="G224" location="'Initial Bud 130121'!G224" tooltip="Click to drilldown" display="'Initial Bud 130121'!G224" xr:uid="{00000000-0004-0000-0F00-0000A1030000}"/>
    <hyperlink ref="H224" location="'Initial Bud 130121'!H224" tooltip="Click to drilldown" display="'Initial Bud 130121'!H224" xr:uid="{00000000-0004-0000-0F00-0000A2030000}"/>
    <hyperlink ref="I224" location="'Initial Bud 130121'!I224" tooltip="Click to drilldown" display="'Initial Bud 130121'!I224" xr:uid="{00000000-0004-0000-0F00-0000A3030000}"/>
    <hyperlink ref="J224" location="'Initial Bud 130121'!J224" tooltip="Click to drilldown" display="'Initial Bud 130121'!J224" xr:uid="{00000000-0004-0000-0F00-0000A4030000}"/>
    <hyperlink ref="K224" location="'Initial Bud 130121'!K224" tooltip="Click to drilldown" display="'Initial Bud 130121'!K224" xr:uid="{00000000-0004-0000-0F00-0000A5030000}"/>
    <hyperlink ref="L224" location="'Initial Bud 130121'!L224" tooltip="Click to drilldown" display="'Initial Bud 130121'!L224" xr:uid="{00000000-0004-0000-0F00-0000A6030000}"/>
    <hyperlink ref="M224" location="'Initial Bud 130121'!M224" tooltip="Click to drilldown" display="'Initial Bud 130121'!M224" xr:uid="{00000000-0004-0000-0F00-0000A7030000}"/>
    <hyperlink ref="B225" location="'Initial Bud 130121'!B225" tooltip="Click to drilldown" display="'Initial Bud 130121'!B225" xr:uid="{00000000-0004-0000-0F00-0000A8030000}"/>
    <hyperlink ref="C225" location="'Initial Bud 130121'!C225" tooltip="Click to drilldown" display="'Initial Bud 130121'!C225" xr:uid="{00000000-0004-0000-0F00-0000A9030000}"/>
    <hyperlink ref="D225" location="'Initial Bud 130121'!D225" tooltip="Click to drilldown" display="'Initial Bud 130121'!D225" xr:uid="{00000000-0004-0000-0F00-0000AA030000}"/>
    <hyperlink ref="E225" location="'Initial Bud 130121'!E225" tooltip="Click to drilldown" display="'Initial Bud 130121'!E225" xr:uid="{00000000-0004-0000-0F00-0000AB030000}"/>
    <hyperlink ref="F225" location="'Initial Bud 130121'!F225" tooltip="Click to drilldown" display="'Initial Bud 130121'!F225" xr:uid="{00000000-0004-0000-0F00-0000AC030000}"/>
    <hyperlink ref="G225" location="'Initial Bud 130121'!G225" tooltip="Click to drilldown" display="'Initial Bud 130121'!G225" xr:uid="{00000000-0004-0000-0F00-0000AD030000}"/>
    <hyperlink ref="H225" location="'Initial Bud 130121'!H225" tooltip="Click to drilldown" display="'Initial Bud 130121'!H225" xr:uid="{00000000-0004-0000-0F00-0000AE030000}"/>
    <hyperlink ref="I225" location="'Initial Bud 130121'!I225" tooltip="Click to drilldown" display="'Initial Bud 130121'!I225" xr:uid="{00000000-0004-0000-0F00-0000AF030000}"/>
    <hyperlink ref="J225" location="'Initial Bud 130121'!J225" tooltip="Click to drilldown" display="'Initial Bud 130121'!J225" xr:uid="{00000000-0004-0000-0F00-0000B0030000}"/>
    <hyperlink ref="K225" location="'Initial Bud 130121'!K225" tooltip="Click to drilldown" display="'Initial Bud 130121'!K225" xr:uid="{00000000-0004-0000-0F00-0000B1030000}"/>
    <hyperlink ref="L225" location="'Initial Bud 130121'!L225" tooltip="Click to drilldown" display="'Initial Bud 130121'!L225" xr:uid="{00000000-0004-0000-0F00-0000B2030000}"/>
    <hyperlink ref="M225" location="'Initial Bud 130121'!M225" tooltip="Click to drilldown" display="'Initial Bud 130121'!M225" xr:uid="{00000000-0004-0000-0F00-0000B3030000}"/>
    <hyperlink ref="B226" location="'Initial Bud 130121'!B226" tooltip="Click to drilldown" display="'Initial Bud 130121'!B226" xr:uid="{00000000-0004-0000-0F00-0000B4030000}"/>
    <hyperlink ref="C226" location="'Initial Bud 130121'!C226" tooltip="Click to drilldown" display="'Initial Bud 130121'!C226" xr:uid="{00000000-0004-0000-0F00-0000B5030000}"/>
    <hyperlink ref="D226" location="'Initial Bud 130121'!D226" tooltip="Click to drilldown" display="'Initial Bud 130121'!D226" xr:uid="{00000000-0004-0000-0F00-0000B6030000}"/>
    <hyperlink ref="E226" location="'Initial Bud 130121'!E226" tooltip="Click to drilldown" display="'Initial Bud 130121'!E226" xr:uid="{00000000-0004-0000-0F00-0000B7030000}"/>
    <hyperlink ref="F226" location="'Initial Bud 130121'!F226" tooltip="Click to drilldown" display="'Initial Bud 130121'!F226" xr:uid="{00000000-0004-0000-0F00-0000B8030000}"/>
    <hyperlink ref="G226" location="'Initial Bud 130121'!G226" tooltip="Click to drilldown" display="'Initial Bud 130121'!G226" xr:uid="{00000000-0004-0000-0F00-0000B9030000}"/>
    <hyperlink ref="H226" location="'Initial Bud 130121'!H226" tooltip="Click to drilldown" display="'Initial Bud 130121'!H226" xr:uid="{00000000-0004-0000-0F00-0000BA030000}"/>
    <hyperlink ref="I226" location="'Initial Bud 130121'!I226" tooltip="Click to drilldown" display="'Initial Bud 130121'!I226" xr:uid="{00000000-0004-0000-0F00-0000BB030000}"/>
    <hyperlink ref="J226" location="'Initial Bud 130121'!J226" tooltip="Click to drilldown" display="'Initial Bud 130121'!J226" xr:uid="{00000000-0004-0000-0F00-0000BC030000}"/>
    <hyperlink ref="K226" location="'Initial Bud 130121'!K226" tooltip="Click to drilldown" display="'Initial Bud 130121'!K226" xr:uid="{00000000-0004-0000-0F00-0000BD030000}"/>
    <hyperlink ref="L226" location="'Initial Bud 130121'!L226" tooltip="Click to drilldown" display="'Initial Bud 130121'!L226" xr:uid="{00000000-0004-0000-0F00-0000BE030000}"/>
    <hyperlink ref="M226" location="'Initial Bud 130121'!M226" tooltip="Click to drilldown" display="'Initial Bud 130121'!M226" xr:uid="{00000000-0004-0000-0F00-0000BF030000}"/>
    <hyperlink ref="B227" location="'Initial Bud 130121'!B227" tooltip="Click to drilldown" display="'Initial Bud 130121'!B227" xr:uid="{00000000-0004-0000-0F00-0000C0030000}"/>
    <hyperlink ref="C227" location="'Initial Bud 130121'!C227" tooltip="Click to drilldown" display="'Initial Bud 130121'!C227" xr:uid="{00000000-0004-0000-0F00-0000C1030000}"/>
    <hyperlink ref="D227" location="'Initial Bud 130121'!D227" tooltip="Click to drilldown" display="'Initial Bud 130121'!D227" xr:uid="{00000000-0004-0000-0F00-0000C2030000}"/>
    <hyperlink ref="E227" location="'Initial Bud 130121'!E227" tooltip="Click to drilldown" display="'Initial Bud 130121'!E227" xr:uid="{00000000-0004-0000-0F00-0000C3030000}"/>
    <hyperlink ref="F227" location="'Initial Bud 130121'!F227" tooltip="Click to drilldown" display="'Initial Bud 130121'!F227" xr:uid="{00000000-0004-0000-0F00-0000C4030000}"/>
    <hyperlink ref="G227" location="'Initial Bud 130121'!G227" tooltip="Click to drilldown" display="'Initial Bud 130121'!G227" xr:uid="{00000000-0004-0000-0F00-0000C5030000}"/>
    <hyperlink ref="H227" location="'Initial Bud 130121'!H227" tooltip="Click to drilldown" display="'Initial Bud 130121'!H227" xr:uid="{00000000-0004-0000-0F00-0000C6030000}"/>
    <hyperlink ref="I227" location="'Initial Bud 130121'!I227" tooltip="Click to drilldown" display="'Initial Bud 130121'!I227" xr:uid="{00000000-0004-0000-0F00-0000C7030000}"/>
    <hyperlink ref="J227" location="'Initial Bud 130121'!J227" tooltip="Click to drilldown" display="'Initial Bud 130121'!J227" xr:uid="{00000000-0004-0000-0F00-0000C8030000}"/>
    <hyperlink ref="K227" location="'Initial Bud 130121'!K227" tooltip="Click to drilldown" display="'Initial Bud 130121'!K227" xr:uid="{00000000-0004-0000-0F00-0000C9030000}"/>
    <hyperlink ref="L227" location="'Initial Bud 130121'!L227" tooltip="Click to drilldown" display="'Initial Bud 130121'!L227" xr:uid="{00000000-0004-0000-0F00-0000CA030000}"/>
    <hyperlink ref="M227" location="'Initial Bud 130121'!M227" tooltip="Click to drilldown" display="'Initial Bud 130121'!M227" xr:uid="{00000000-0004-0000-0F00-0000CB030000}"/>
    <hyperlink ref="B231" location="'Initial Bud 130121'!B231" tooltip="Click to drilldown" display="'Initial Bud 130121'!B231" xr:uid="{00000000-0004-0000-0F00-0000CC030000}"/>
    <hyperlink ref="C231" location="'Initial Bud 130121'!C231" tooltip="Click to drilldown" display="'Initial Bud 130121'!C231" xr:uid="{00000000-0004-0000-0F00-0000CD030000}"/>
    <hyperlink ref="D231" location="'Initial Bud 130121'!D231" tooltip="Click to drilldown" display="'Initial Bud 130121'!D231" xr:uid="{00000000-0004-0000-0F00-0000CE030000}"/>
    <hyperlink ref="E231" location="'Initial Bud 130121'!E231" tooltip="Click to drilldown" display="'Initial Bud 130121'!E231" xr:uid="{00000000-0004-0000-0F00-0000CF030000}"/>
    <hyperlink ref="F231" location="'Initial Bud 130121'!F231" tooltip="Click to drilldown" display="'Initial Bud 130121'!F231" xr:uid="{00000000-0004-0000-0F00-0000D0030000}"/>
    <hyperlink ref="G231" location="'Initial Bud 130121'!G231" tooltip="Click to drilldown" display="'Initial Bud 130121'!G231" xr:uid="{00000000-0004-0000-0F00-0000D1030000}"/>
    <hyperlink ref="H231" location="'Initial Bud 130121'!H231" tooltip="Click to drilldown" display="'Initial Bud 130121'!H231" xr:uid="{00000000-0004-0000-0F00-0000D2030000}"/>
    <hyperlink ref="I231" location="'Initial Bud 130121'!I231" tooltip="Click to drilldown" display="'Initial Bud 130121'!I231" xr:uid="{00000000-0004-0000-0F00-0000D3030000}"/>
    <hyperlink ref="J231" location="'Initial Bud 130121'!J231" tooltip="Click to drilldown" display="'Initial Bud 130121'!J231" xr:uid="{00000000-0004-0000-0F00-0000D4030000}"/>
    <hyperlink ref="K231" location="'Initial Bud 130121'!K231" tooltip="Click to drilldown" display="'Initial Bud 130121'!K231" xr:uid="{00000000-0004-0000-0F00-0000D5030000}"/>
    <hyperlink ref="L231" location="'Initial Bud 130121'!L231" tooltip="Click to drilldown" display="'Initial Bud 130121'!L231" xr:uid="{00000000-0004-0000-0F00-0000D6030000}"/>
    <hyperlink ref="M231" location="'Initial Bud 130121'!M231" tooltip="Click to drilldown" display="'Initial Bud 130121'!M231" xr:uid="{00000000-0004-0000-0F00-0000D7030000}"/>
    <hyperlink ref="B232" location="'Initial Bud 130121'!B232" tooltip="Click to drilldown" display="'Initial Bud 130121'!B232" xr:uid="{00000000-0004-0000-0F00-0000D8030000}"/>
    <hyperlink ref="C232" location="'Initial Bud 130121'!C232" tooltip="Click to drilldown" display="'Initial Bud 130121'!C232" xr:uid="{00000000-0004-0000-0F00-0000D9030000}"/>
    <hyperlink ref="D232" location="'Initial Bud 130121'!D232" tooltip="Click to drilldown" display="'Initial Bud 130121'!D232" xr:uid="{00000000-0004-0000-0F00-0000DA030000}"/>
    <hyperlink ref="E232" location="'Initial Bud 130121'!E232" tooltip="Click to drilldown" display="'Initial Bud 130121'!E232" xr:uid="{00000000-0004-0000-0F00-0000DB030000}"/>
    <hyperlink ref="F232" location="'Initial Bud 130121'!F232" tooltip="Click to drilldown" display="'Initial Bud 130121'!F232" xr:uid="{00000000-0004-0000-0F00-0000DC030000}"/>
    <hyperlink ref="G232" location="'Initial Bud 130121'!G232" tooltip="Click to drilldown" display="'Initial Bud 130121'!G232" xr:uid="{00000000-0004-0000-0F00-0000DD030000}"/>
    <hyperlink ref="H232" location="'Initial Bud 130121'!H232" tooltip="Click to drilldown" display="'Initial Bud 130121'!H232" xr:uid="{00000000-0004-0000-0F00-0000DE030000}"/>
    <hyperlink ref="I232" location="'Initial Bud 130121'!I232" tooltip="Click to drilldown" display="'Initial Bud 130121'!I232" xr:uid="{00000000-0004-0000-0F00-0000DF030000}"/>
    <hyperlink ref="J232" location="'Initial Bud 130121'!J232" tooltip="Click to drilldown" display="'Initial Bud 130121'!J232" xr:uid="{00000000-0004-0000-0F00-0000E0030000}"/>
    <hyperlink ref="K232" location="'Initial Bud 130121'!K232" tooltip="Click to drilldown" display="'Initial Bud 130121'!K232" xr:uid="{00000000-0004-0000-0F00-0000E1030000}"/>
    <hyperlink ref="L232" location="'Initial Bud 130121'!L232" tooltip="Click to drilldown" display="'Initial Bud 130121'!L232" xr:uid="{00000000-0004-0000-0F00-0000E2030000}"/>
    <hyperlink ref="M232" location="'Initial Bud 130121'!M232" tooltip="Click to drilldown" display="'Initial Bud 130121'!M232" xr:uid="{00000000-0004-0000-0F00-0000E3030000}"/>
    <hyperlink ref="B233" location="'Initial Bud 130121'!B233" tooltip="Click to drilldown" display="'Initial Bud 130121'!B233" xr:uid="{00000000-0004-0000-0F00-0000E4030000}"/>
    <hyperlink ref="C233" location="'Initial Bud 130121'!C233" tooltip="Click to drilldown" display="'Initial Bud 130121'!C233" xr:uid="{00000000-0004-0000-0F00-0000E5030000}"/>
    <hyperlink ref="D233" location="'Initial Bud 130121'!D233" tooltip="Click to drilldown" display="'Initial Bud 130121'!D233" xr:uid="{00000000-0004-0000-0F00-0000E6030000}"/>
    <hyperlink ref="E233" location="'Initial Bud 130121'!E233" tooltip="Click to drilldown" display="'Initial Bud 130121'!E233" xr:uid="{00000000-0004-0000-0F00-0000E7030000}"/>
    <hyperlink ref="F233" location="'Initial Bud 130121'!F233" tooltip="Click to drilldown" display="'Initial Bud 130121'!F233" xr:uid="{00000000-0004-0000-0F00-0000E8030000}"/>
    <hyperlink ref="G233" location="'Initial Bud 130121'!G233" tooltip="Click to drilldown" display="'Initial Bud 130121'!G233" xr:uid="{00000000-0004-0000-0F00-0000E9030000}"/>
    <hyperlink ref="H233" location="'Initial Bud 130121'!H233" tooltip="Click to drilldown" display="'Initial Bud 130121'!H233" xr:uid="{00000000-0004-0000-0F00-0000EA030000}"/>
    <hyperlink ref="I233" location="'Initial Bud 130121'!I233" tooltip="Click to drilldown" display="'Initial Bud 130121'!I233" xr:uid="{00000000-0004-0000-0F00-0000EB030000}"/>
    <hyperlink ref="J233" location="'Initial Bud 130121'!J233" tooltip="Click to drilldown" display="'Initial Bud 130121'!J233" xr:uid="{00000000-0004-0000-0F00-0000EC030000}"/>
    <hyperlink ref="K233" location="'Initial Bud 130121'!K233" tooltip="Click to drilldown" display="'Initial Bud 130121'!K233" xr:uid="{00000000-0004-0000-0F00-0000ED030000}"/>
    <hyperlink ref="L233" location="'Initial Bud 130121'!L233" tooltip="Click to drilldown" display="'Initial Bud 130121'!L233" xr:uid="{00000000-0004-0000-0F00-0000EE030000}"/>
    <hyperlink ref="M233" location="'Initial Bud 130121'!M233" tooltip="Click to drilldown" display="'Initial Bud 130121'!M233" xr:uid="{00000000-0004-0000-0F00-0000EF030000}"/>
    <hyperlink ref="B234" location="'Initial Bud 130121'!B234" tooltip="Click to drilldown" display="'Initial Bud 130121'!B234" xr:uid="{00000000-0004-0000-0F00-0000F0030000}"/>
    <hyperlink ref="C234" location="'Initial Bud 130121'!C234" tooltip="Click to drilldown" display="'Initial Bud 130121'!C234" xr:uid="{00000000-0004-0000-0F00-0000F1030000}"/>
    <hyperlink ref="D234" location="'Initial Bud 130121'!D234" tooltip="Click to drilldown" display="'Initial Bud 130121'!D234" xr:uid="{00000000-0004-0000-0F00-0000F2030000}"/>
    <hyperlink ref="E234" location="'Initial Bud 130121'!E234" tooltip="Click to drilldown" display="'Initial Bud 130121'!E234" xr:uid="{00000000-0004-0000-0F00-0000F3030000}"/>
    <hyperlink ref="F234" location="'Initial Bud 130121'!F234" tooltip="Click to drilldown" display="'Initial Bud 130121'!F234" xr:uid="{00000000-0004-0000-0F00-0000F4030000}"/>
    <hyperlink ref="G234" location="'Initial Bud 130121'!G234" tooltip="Click to drilldown" display="'Initial Bud 130121'!G234" xr:uid="{00000000-0004-0000-0F00-0000F5030000}"/>
    <hyperlink ref="H234" location="'Initial Bud 130121'!H234" tooltip="Click to drilldown" display="'Initial Bud 130121'!H234" xr:uid="{00000000-0004-0000-0F00-0000F6030000}"/>
    <hyperlink ref="I234" location="'Initial Bud 130121'!I234" tooltip="Click to drilldown" display="'Initial Bud 130121'!I234" xr:uid="{00000000-0004-0000-0F00-0000F7030000}"/>
    <hyperlink ref="J234" location="'Initial Bud 130121'!J234" tooltip="Click to drilldown" display="'Initial Bud 130121'!J234" xr:uid="{00000000-0004-0000-0F00-0000F8030000}"/>
    <hyperlink ref="K234" location="'Initial Bud 130121'!K234" tooltip="Click to drilldown" display="'Initial Bud 130121'!K234" xr:uid="{00000000-0004-0000-0F00-0000F9030000}"/>
    <hyperlink ref="L234" location="'Initial Bud 130121'!L234" tooltip="Click to drilldown" display="'Initial Bud 130121'!L234" xr:uid="{00000000-0004-0000-0F00-0000FA030000}"/>
    <hyperlink ref="M234" location="'Initial Bud 130121'!M234" tooltip="Click to drilldown" display="'Initial Bud 130121'!M234" xr:uid="{00000000-0004-0000-0F00-0000FB030000}"/>
    <hyperlink ref="B235" location="'Initial Bud 130121'!B235" tooltip="Click to drilldown" display="'Initial Bud 130121'!B235" xr:uid="{00000000-0004-0000-0F00-0000FC030000}"/>
    <hyperlink ref="C235" location="'Initial Bud 130121'!C235" tooltip="Click to drilldown" display="'Initial Bud 130121'!C235" xr:uid="{00000000-0004-0000-0F00-0000FD030000}"/>
    <hyperlink ref="D235" location="'Initial Bud 130121'!D235" tooltip="Click to drilldown" display="'Initial Bud 130121'!D235" xr:uid="{00000000-0004-0000-0F00-0000FE030000}"/>
    <hyperlink ref="E235" location="'Initial Bud 130121'!E235" tooltip="Click to drilldown" display="'Initial Bud 130121'!E235" xr:uid="{00000000-0004-0000-0F00-0000FF030000}"/>
    <hyperlink ref="F235" location="'Initial Bud 130121'!F235" tooltip="Click to drilldown" display="'Initial Bud 130121'!F235" xr:uid="{00000000-0004-0000-0F00-000000040000}"/>
    <hyperlink ref="G235" location="'Initial Bud 130121'!G235" tooltip="Click to drilldown" display="'Initial Bud 130121'!G235" xr:uid="{00000000-0004-0000-0F00-000001040000}"/>
    <hyperlink ref="H235" location="'Initial Bud 130121'!H235" tooltip="Click to drilldown" display="'Initial Bud 130121'!H235" xr:uid="{00000000-0004-0000-0F00-000002040000}"/>
    <hyperlink ref="I235" location="'Initial Bud 130121'!I235" tooltip="Click to drilldown" display="'Initial Bud 130121'!I235" xr:uid="{00000000-0004-0000-0F00-000003040000}"/>
    <hyperlink ref="J235" location="'Initial Bud 130121'!J235" tooltip="Click to drilldown" display="'Initial Bud 130121'!J235" xr:uid="{00000000-0004-0000-0F00-000004040000}"/>
    <hyperlink ref="K235" location="'Initial Bud 130121'!K235" tooltip="Click to drilldown" display="'Initial Bud 130121'!K235" xr:uid="{00000000-0004-0000-0F00-000005040000}"/>
    <hyperlink ref="L235" location="'Initial Bud 130121'!L235" tooltip="Click to drilldown" display="'Initial Bud 130121'!L235" xr:uid="{00000000-0004-0000-0F00-000006040000}"/>
    <hyperlink ref="M235" location="'Initial Bud 130121'!M235" tooltip="Click to drilldown" display="'Initial Bud 130121'!M235" xr:uid="{00000000-0004-0000-0F00-000007040000}"/>
    <hyperlink ref="B236" location="'Initial Bud 130121'!B236" tooltip="Click to drilldown" display="'Initial Bud 130121'!B236" xr:uid="{00000000-0004-0000-0F00-000008040000}"/>
    <hyperlink ref="C236" location="'Initial Bud 130121'!C236" tooltip="Click to drilldown" display="'Initial Bud 130121'!C236" xr:uid="{00000000-0004-0000-0F00-000009040000}"/>
    <hyperlink ref="D236" location="'Initial Bud 130121'!D236" tooltip="Click to drilldown" display="'Initial Bud 130121'!D236" xr:uid="{00000000-0004-0000-0F00-00000A040000}"/>
    <hyperlink ref="E236" location="'Initial Bud 130121'!E236" tooltip="Click to drilldown" display="'Initial Bud 130121'!E236" xr:uid="{00000000-0004-0000-0F00-00000B040000}"/>
    <hyperlink ref="F236" location="'Initial Bud 130121'!F236" tooltip="Click to drilldown" display="'Initial Bud 130121'!F236" xr:uid="{00000000-0004-0000-0F00-00000C040000}"/>
    <hyperlink ref="G236" location="'Initial Bud 130121'!G236" tooltip="Click to drilldown" display="'Initial Bud 130121'!G236" xr:uid="{00000000-0004-0000-0F00-00000D040000}"/>
    <hyperlink ref="H236" location="'Initial Bud 130121'!H236" tooltip="Click to drilldown" display="'Initial Bud 130121'!H236" xr:uid="{00000000-0004-0000-0F00-00000E040000}"/>
    <hyperlink ref="I236" location="'Initial Bud 130121'!I236" tooltip="Click to drilldown" display="'Initial Bud 130121'!I236" xr:uid="{00000000-0004-0000-0F00-00000F040000}"/>
    <hyperlink ref="J236" location="'Initial Bud 130121'!J236" tooltip="Click to drilldown" display="'Initial Bud 130121'!J236" xr:uid="{00000000-0004-0000-0F00-000010040000}"/>
    <hyperlink ref="K236" location="'Initial Bud 130121'!K236" tooltip="Click to drilldown" display="'Initial Bud 130121'!K236" xr:uid="{00000000-0004-0000-0F00-000011040000}"/>
    <hyperlink ref="L236" location="'Initial Bud 130121'!L236" tooltip="Click to drilldown" display="'Initial Bud 130121'!L236" xr:uid="{00000000-0004-0000-0F00-000012040000}"/>
    <hyperlink ref="M236" location="'Initial Bud 130121'!M236" tooltip="Click to drilldown" display="'Initial Bud 130121'!M236" xr:uid="{00000000-0004-0000-0F00-000013040000}"/>
    <hyperlink ref="B241" location="'Initial Bud 130121'!B241" tooltip="Click to drilldown" display="'Initial Bud 130121'!B241" xr:uid="{00000000-0004-0000-0F00-000014040000}"/>
    <hyperlink ref="C241" location="'Initial Bud 130121'!C241" tooltip="Click to drilldown" display="'Initial Bud 130121'!C241" xr:uid="{00000000-0004-0000-0F00-000015040000}"/>
    <hyperlink ref="D241" location="'Initial Bud 130121'!D241" tooltip="Click to drilldown" display="'Initial Bud 130121'!D241" xr:uid="{00000000-0004-0000-0F00-000016040000}"/>
    <hyperlink ref="E241" location="'Initial Bud 130121'!E241" tooltip="Click to drilldown" display="'Initial Bud 130121'!E241" xr:uid="{00000000-0004-0000-0F00-000017040000}"/>
    <hyperlink ref="F241" location="'Initial Bud 130121'!F241" tooltip="Click to drilldown" display="'Initial Bud 130121'!F241" xr:uid="{00000000-0004-0000-0F00-000018040000}"/>
    <hyperlink ref="G241" location="'Initial Bud 130121'!G241" tooltip="Click to drilldown" display="'Initial Bud 130121'!G241" xr:uid="{00000000-0004-0000-0F00-000019040000}"/>
    <hyperlink ref="H241" location="'Initial Bud 130121'!H241" tooltip="Click to drilldown" display="'Initial Bud 130121'!H241" xr:uid="{00000000-0004-0000-0F00-00001A040000}"/>
    <hyperlink ref="I241" location="'Initial Bud 130121'!I241" tooltip="Click to drilldown" display="'Initial Bud 130121'!I241" xr:uid="{00000000-0004-0000-0F00-00001B040000}"/>
    <hyperlink ref="J241" location="'Initial Bud 130121'!J241" tooltip="Click to drilldown" display="'Initial Bud 130121'!J241" xr:uid="{00000000-0004-0000-0F00-00001C040000}"/>
    <hyperlink ref="K241" location="'Initial Bud 130121'!K241" tooltip="Click to drilldown" display="'Initial Bud 130121'!K241" xr:uid="{00000000-0004-0000-0F00-00001D040000}"/>
    <hyperlink ref="L241" location="'Initial Bud 130121'!L241" tooltip="Click to drilldown" display="'Initial Bud 130121'!L241" xr:uid="{00000000-0004-0000-0F00-00001E040000}"/>
    <hyperlink ref="M241" location="'Initial Bud 130121'!M241" tooltip="Click to drilldown" display="'Initial Bud 130121'!M241" xr:uid="{00000000-0004-0000-0F00-00001F040000}"/>
    <hyperlink ref="B247" location="'Initial Bud 130121'!B247" tooltip="Click to drilldown" display="'Initial Bud 130121'!B247" xr:uid="{00000000-0004-0000-0F00-000020040000}"/>
    <hyperlink ref="C247" location="'Initial Bud 130121'!C247" tooltip="Click to drilldown" display="'Initial Bud 130121'!C247" xr:uid="{00000000-0004-0000-0F00-000021040000}"/>
    <hyperlink ref="D247" location="'Initial Bud 130121'!D247" tooltip="Click to drilldown" display="'Initial Bud 130121'!D247" xr:uid="{00000000-0004-0000-0F00-000022040000}"/>
    <hyperlink ref="E247" location="'Initial Bud 130121'!E247" tooltip="Click to drilldown" display="'Initial Bud 130121'!E247" xr:uid="{00000000-0004-0000-0F00-000023040000}"/>
    <hyperlink ref="F247" location="'Initial Bud 130121'!F247" tooltip="Click to drilldown" display="'Initial Bud 130121'!F247" xr:uid="{00000000-0004-0000-0F00-000024040000}"/>
    <hyperlink ref="G247" location="'Initial Bud 130121'!G247" tooltip="Click to drilldown" display="'Initial Bud 130121'!G247" xr:uid="{00000000-0004-0000-0F00-000025040000}"/>
    <hyperlink ref="H247" location="'Initial Bud 130121'!H247" tooltip="Click to drilldown" display="'Initial Bud 130121'!H247" xr:uid="{00000000-0004-0000-0F00-000026040000}"/>
    <hyperlink ref="I247" location="'Initial Bud 130121'!I247" tooltip="Click to drilldown" display="'Initial Bud 130121'!I247" xr:uid="{00000000-0004-0000-0F00-000027040000}"/>
    <hyperlink ref="J247" location="'Initial Bud 130121'!J247" tooltip="Click to drilldown" display="'Initial Bud 130121'!J247" xr:uid="{00000000-0004-0000-0F00-000028040000}"/>
    <hyperlink ref="K247" location="'Initial Bud 130121'!K247" tooltip="Click to drilldown" display="'Initial Bud 130121'!K247" xr:uid="{00000000-0004-0000-0F00-000029040000}"/>
    <hyperlink ref="L247" location="'Initial Bud 130121'!L247" tooltip="Click to drilldown" display="'Initial Bud 130121'!L247" xr:uid="{00000000-0004-0000-0F00-00002A040000}"/>
    <hyperlink ref="M247" location="'Initial Bud 130121'!M247" tooltip="Click to drilldown" display="'Initial Bud 130121'!M247" xr:uid="{00000000-0004-0000-0F00-00002B040000}"/>
    <hyperlink ref="B251" location="'Initial Bud 130121'!B251" tooltip="Click to drilldown" display="'Initial Bud 130121'!B251" xr:uid="{00000000-0004-0000-0F00-00002C040000}"/>
    <hyperlink ref="C251" location="'Initial Bud 130121'!C251" tooltip="Click to drilldown" display="'Initial Bud 130121'!C251" xr:uid="{00000000-0004-0000-0F00-00002D040000}"/>
    <hyperlink ref="D251" location="'Initial Bud 130121'!D251" tooltip="Click to drilldown" display="'Initial Bud 130121'!D251" xr:uid="{00000000-0004-0000-0F00-00002E040000}"/>
    <hyperlink ref="E251" location="'Initial Bud 130121'!E251" tooltip="Click to drilldown" display="'Initial Bud 130121'!E251" xr:uid="{00000000-0004-0000-0F00-00002F040000}"/>
    <hyperlink ref="F251" location="'Initial Bud 130121'!F251" tooltip="Click to drilldown" display="'Initial Bud 130121'!F251" xr:uid="{00000000-0004-0000-0F00-000030040000}"/>
    <hyperlink ref="G251" location="'Initial Bud 130121'!G251" tooltip="Click to drilldown" display="'Initial Bud 130121'!G251" xr:uid="{00000000-0004-0000-0F00-000031040000}"/>
    <hyperlink ref="H251" location="'Initial Bud 130121'!H251" tooltip="Click to drilldown" display="'Initial Bud 130121'!H251" xr:uid="{00000000-0004-0000-0F00-000032040000}"/>
    <hyperlink ref="I251" location="'Initial Bud 130121'!I251" tooltip="Click to drilldown" display="'Initial Bud 130121'!I251" xr:uid="{00000000-0004-0000-0F00-000033040000}"/>
    <hyperlink ref="J251" location="'Initial Bud 130121'!J251" tooltip="Click to drilldown" display="'Initial Bud 130121'!J251" xr:uid="{00000000-0004-0000-0F00-000034040000}"/>
    <hyperlink ref="K251" location="'Initial Bud 130121'!K251" tooltip="Click to drilldown" display="'Initial Bud 130121'!K251" xr:uid="{00000000-0004-0000-0F00-000035040000}"/>
    <hyperlink ref="L251" location="'Initial Bud 130121'!L251" tooltip="Click to drilldown" display="'Initial Bud 130121'!L251" xr:uid="{00000000-0004-0000-0F00-000036040000}"/>
    <hyperlink ref="M251" location="'Initial Bud 130121'!M251" tooltip="Click to drilldown" display="'Initial Bud 130121'!M251" xr:uid="{00000000-0004-0000-0F00-000037040000}"/>
    <hyperlink ref="B252" location="'Initial Bud 130121'!B252" tooltip="Click to drilldown" display="'Initial Bud 130121'!B252" xr:uid="{00000000-0004-0000-0F00-000038040000}"/>
    <hyperlink ref="C252" location="'Initial Bud 130121'!C252" tooltip="Click to drilldown" display="'Initial Bud 130121'!C252" xr:uid="{00000000-0004-0000-0F00-000039040000}"/>
    <hyperlink ref="D252" location="'Initial Bud 130121'!D252" tooltip="Click to drilldown" display="'Initial Bud 130121'!D252" xr:uid="{00000000-0004-0000-0F00-00003A040000}"/>
    <hyperlink ref="E252" location="'Initial Bud 130121'!E252" tooltip="Click to drilldown" display="'Initial Bud 130121'!E252" xr:uid="{00000000-0004-0000-0F00-00003B040000}"/>
    <hyperlink ref="F252" location="'Initial Bud 130121'!F252" tooltip="Click to drilldown" display="'Initial Bud 130121'!F252" xr:uid="{00000000-0004-0000-0F00-00003C040000}"/>
    <hyperlink ref="G252" location="'Initial Bud 130121'!G252" tooltip="Click to drilldown" display="'Initial Bud 130121'!G252" xr:uid="{00000000-0004-0000-0F00-00003D040000}"/>
    <hyperlink ref="H252" location="'Initial Bud 130121'!H252" tooltip="Click to drilldown" display="'Initial Bud 130121'!H252" xr:uid="{00000000-0004-0000-0F00-00003E040000}"/>
    <hyperlink ref="I252" location="'Initial Bud 130121'!I252" tooltip="Click to drilldown" display="'Initial Bud 130121'!I252" xr:uid="{00000000-0004-0000-0F00-00003F040000}"/>
    <hyperlink ref="J252" location="'Initial Bud 130121'!J252" tooltip="Click to drilldown" display="'Initial Bud 130121'!J252" xr:uid="{00000000-0004-0000-0F00-000040040000}"/>
    <hyperlink ref="K252" location="'Initial Bud 130121'!K252" tooltip="Click to drilldown" display="'Initial Bud 130121'!K252" xr:uid="{00000000-0004-0000-0F00-000041040000}"/>
    <hyperlink ref="L252" location="'Initial Bud 130121'!L252" tooltip="Click to drilldown" display="'Initial Bud 130121'!L252" xr:uid="{00000000-0004-0000-0F00-000042040000}"/>
    <hyperlink ref="M252" location="'Initial Bud 130121'!M252" tooltip="Click to drilldown" display="'Initial Bud 130121'!M252" xr:uid="{00000000-0004-0000-0F00-000043040000}"/>
    <hyperlink ref="B256" location="'Initial Bud 130121'!B256" tooltip="Click to drilldown" display="'Initial Bud 130121'!B256" xr:uid="{00000000-0004-0000-0F00-000044040000}"/>
    <hyperlink ref="C256" location="'Initial Bud 130121'!C256" tooltip="Click to drilldown" display="'Initial Bud 130121'!C256" xr:uid="{00000000-0004-0000-0F00-000045040000}"/>
    <hyperlink ref="D256" location="'Initial Bud 130121'!D256" tooltip="Click to drilldown" display="'Initial Bud 130121'!D256" xr:uid="{00000000-0004-0000-0F00-000046040000}"/>
    <hyperlink ref="E256" location="'Initial Bud 130121'!E256" tooltip="Click to drilldown" display="'Initial Bud 130121'!E256" xr:uid="{00000000-0004-0000-0F00-000047040000}"/>
    <hyperlink ref="F256" location="'Initial Bud 130121'!F256" tooltip="Click to drilldown" display="'Initial Bud 130121'!F256" xr:uid="{00000000-0004-0000-0F00-000048040000}"/>
    <hyperlink ref="G256" location="'Initial Bud 130121'!G256" tooltip="Click to drilldown" display="'Initial Bud 130121'!G256" xr:uid="{00000000-0004-0000-0F00-000049040000}"/>
    <hyperlink ref="H256" location="'Initial Bud 130121'!H256" tooltip="Click to drilldown" display="'Initial Bud 130121'!H256" xr:uid="{00000000-0004-0000-0F00-00004A040000}"/>
    <hyperlink ref="I256" location="'Initial Bud 130121'!I256" tooltip="Click to drilldown" display="'Initial Bud 130121'!I256" xr:uid="{00000000-0004-0000-0F00-00004B040000}"/>
    <hyperlink ref="J256" location="'Initial Bud 130121'!J256" tooltip="Click to drilldown" display="'Initial Bud 130121'!J256" xr:uid="{00000000-0004-0000-0F00-00004C040000}"/>
    <hyperlink ref="K256" location="'Initial Bud 130121'!K256" tooltip="Click to drilldown" display="'Initial Bud 130121'!K256" xr:uid="{00000000-0004-0000-0F00-00004D040000}"/>
    <hyperlink ref="L256" location="'Initial Bud 130121'!L256" tooltip="Click to drilldown" display="'Initial Bud 130121'!L256" xr:uid="{00000000-0004-0000-0F00-00004E040000}"/>
    <hyperlink ref="M256" location="'Initial Bud 130121'!M256" tooltip="Click to drilldown" display="'Initial Bud 130121'!M256" xr:uid="{00000000-0004-0000-0F00-00004F040000}"/>
    <hyperlink ref="B257" location="'Initial Bud 130121'!B257" tooltip="Click to drilldown" display="'Initial Bud 130121'!B257" xr:uid="{00000000-0004-0000-0F00-000050040000}"/>
    <hyperlink ref="C257" location="'Initial Bud 130121'!C257" tooltip="Click to drilldown" display="'Initial Bud 130121'!C257" xr:uid="{00000000-0004-0000-0F00-000051040000}"/>
    <hyperlink ref="D257" location="'Initial Bud 130121'!D257" tooltip="Click to drilldown" display="'Initial Bud 130121'!D257" xr:uid="{00000000-0004-0000-0F00-000052040000}"/>
    <hyperlink ref="E257" location="'Initial Bud 130121'!E257" tooltip="Click to drilldown" display="'Initial Bud 130121'!E257" xr:uid="{00000000-0004-0000-0F00-000053040000}"/>
    <hyperlink ref="F257" location="'Initial Bud 130121'!F257" tooltip="Click to drilldown" display="'Initial Bud 130121'!F257" xr:uid="{00000000-0004-0000-0F00-000054040000}"/>
    <hyperlink ref="G257" location="'Initial Bud 130121'!G257" tooltip="Click to drilldown" display="'Initial Bud 130121'!G257" xr:uid="{00000000-0004-0000-0F00-000055040000}"/>
    <hyperlink ref="H257" location="'Initial Bud 130121'!H257" tooltip="Click to drilldown" display="'Initial Bud 130121'!H257" xr:uid="{00000000-0004-0000-0F00-000056040000}"/>
    <hyperlink ref="I257" location="'Initial Bud 130121'!I257" tooltip="Click to drilldown" display="'Initial Bud 130121'!I257" xr:uid="{00000000-0004-0000-0F00-000057040000}"/>
    <hyperlink ref="J257" location="'Initial Bud 130121'!J257" tooltip="Click to drilldown" display="'Initial Bud 130121'!J257" xr:uid="{00000000-0004-0000-0F00-000058040000}"/>
    <hyperlink ref="K257" location="'Initial Bud 130121'!K257" tooltip="Click to drilldown" display="'Initial Bud 130121'!K257" xr:uid="{00000000-0004-0000-0F00-000059040000}"/>
    <hyperlink ref="L257" location="'Initial Bud 130121'!L257" tooltip="Click to drilldown" display="'Initial Bud 130121'!L257" xr:uid="{00000000-0004-0000-0F00-00005A040000}"/>
    <hyperlink ref="M257" location="'Initial Bud 130121'!M257" tooltip="Click to drilldown" display="'Initial Bud 130121'!M257" xr:uid="{00000000-0004-0000-0F00-00005B040000}"/>
    <hyperlink ref="B262" location="'Initial Bud 130121'!B262" tooltip="Click to drilldown" display="'Initial Bud 130121'!B262" xr:uid="{00000000-0004-0000-0F00-00005C040000}"/>
    <hyperlink ref="C262" location="'Initial Bud 130121'!C262" tooltip="Click to drilldown" display="'Initial Bud 130121'!C262" xr:uid="{00000000-0004-0000-0F00-00005D040000}"/>
    <hyperlink ref="D262" location="'Initial Bud 130121'!D262" tooltip="Click to drilldown" display="'Initial Bud 130121'!D262" xr:uid="{00000000-0004-0000-0F00-00005E040000}"/>
    <hyperlink ref="E262" location="'Initial Bud 130121'!E262" tooltip="Click to drilldown" display="'Initial Bud 130121'!E262" xr:uid="{00000000-0004-0000-0F00-00005F040000}"/>
    <hyperlink ref="F262" location="'Initial Bud 130121'!F262" tooltip="Click to drilldown" display="'Initial Bud 130121'!F262" xr:uid="{00000000-0004-0000-0F00-000060040000}"/>
    <hyperlink ref="G262" location="'Initial Bud 130121'!G262" tooltip="Click to drilldown" display="'Initial Bud 130121'!G262" xr:uid="{00000000-0004-0000-0F00-000061040000}"/>
    <hyperlink ref="H262" location="'Initial Bud 130121'!H262" tooltip="Click to drilldown" display="'Initial Bud 130121'!H262" xr:uid="{00000000-0004-0000-0F00-000062040000}"/>
    <hyperlink ref="I262" location="'Initial Bud 130121'!I262" tooltip="Click to drilldown" display="'Initial Bud 130121'!I262" xr:uid="{00000000-0004-0000-0F00-000063040000}"/>
    <hyperlink ref="J262" location="'Initial Bud 130121'!J262" tooltip="Click to drilldown" display="'Initial Bud 130121'!J262" xr:uid="{00000000-0004-0000-0F00-000064040000}"/>
    <hyperlink ref="K262" location="'Initial Bud 130121'!K262" tooltip="Click to drilldown" display="'Initial Bud 130121'!K262" xr:uid="{00000000-0004-0000-0F00-000065040000}"/>
    <hyperlink ref="L262" location="'Initial Bud 130121'!L262" tooltip="Click to drilldown" display="'Initial Bud 130121'!L262" xr:uid="{00000000-0004-0000-0F00-000066040000}"/>
    <hyperlink ref="M262" location="'Initial Bud 130121'!M262" tooltip="Click to drilldown" display="'Initial Bud 130121'!M262" xr:uid="{00000000-0004-0000-0F00-000067040000}"/>
    <hyperlink ref="B263" location="'Initial Bud 130121'!B263" tooltip="Click to drilldown" display="'Initial Bud 130121'!B263" xr:uid="{00000000-0004-0000-0F00-000068040000}"/>
    <hyperlink ref="C263" location="'Initial Bud 130121'!C263" tooltip="Click to drilldown" display="'Initial Bud 130121'!C263" xr:uid="{00000000-0004-0000-0F00-000069040000}"/>
    <hyperlink ref="D263" location="'Initial Bud 130121'!D263" tooltip="Click to drilldown" display="'Initial Bud 130121'!D263" xr:uid="{00000000-0004-0000-0F00-00006A040000}"/>
    <hyperlink ref="E263" location="'Initial Bud 130121'!E263" tooltip="Click to drilldown" display="'Initial Bud 130121'!E263" xr:uid="{00000000-0004-0000-0F00-00006B040000}"/>
    <hyperlink ref="F263" location="'Initial Bud 130121'!F263" tooltip="Click to drilldown" display="'Initial Bud 130121'!F263" xr:uid="{00000000-0004-0000-0F00-00006C040000}"/>
    <hyperlink ref="G263" location="'Initial Bud 130121'!G263" tooltip="Click to drilldown" display="'Initial Bud 130121'!G263" xr:uid="{00000000-0004-0000-0F00-00006D040000}"/>
    <hyperlink ref="H263" location="'Initial Bud 130121'!H263" tooltip="Click to drilldown" display="'Initial Bud 130121'!H263" xr:uid="{00000000-0004-0000-0F00-00006E040000}"/>
    <hyperlink ref="I263" location="'Initial Bud 130121'!I263" tooltip="Click to drilldown" display="'Initial Bud 130121'!I263" xr:uid="{00000000-0004-0000-0F00-00006F040000}"/>
    <hyperlink ref="J263" location="'Initial Bud 130121'!J263" tooltip="Click to drilldown" display="'Initial Bud 130121'!J263" xr:uid="{00000000-0004-0000-0F00-000070040000}"/>
    <hyperlink ref="K263" location="'Initial Bud 130121'!K263" tooltip="Click to drilldown" display="'Initial Bud 130121'!K263" xr:uid="{00000000-0004-0000-0F00-000071040000}"/>
    <hyperlink ref="L263" location="'Initial Bud 130121'!L263" tooltip="Click to drilldown" display="'Initial Bud 130121'!L263" xr:uid="{00000000-0004-0000-0F00-000072040000}"/>
    <hyperlink ref="M263" location="'Initial Bud 130121'!M263" tooltip="Click to drilldown" display="'Initial Bud 130121'!M263" xr:uid="{00000000-0004-0000-0F00-000073040000}"/>
    <hyperlink ref="B264" location="'Initial Bud 130121'!B264" tooltip="Click to drilldown" display="'Initial Bud 130121'!B264" xr:uid="{00000000-0004-0000-0F00-000074040000}"/>
    <hyperlink ref="C264" location="'Initial Bud 130121'!C264" tooltip="Click to drilldown" display="'Initial Bud 130121'!C264" xr:uid="{00000000-0004-0000-0F00-000075040000}"/>
    <hyperlink ref="D264" location="'Initial Bud 130121'!D264" tooltip="Click to drilldown" display="'Initial Bud 130121'!D264" xr:uid="{00000000-0004-0000-0F00-000076040000}"/>
    <hyperlink ref="E264" location="'Initial Bud 130121'!E264" tooltip="Click to drilldown" display="'Initial Bud 130121'!E264" xr:uid="{00000000-0004-0000-0F00-000077040000}"/>
    <hyperlink ref="F264" location="'Initial Bud 130121'!F264" tooltip="Click to drilldown" display="'Initial Bud 130121'!F264" xr:uid="{00000000-0004-0000-0F00-000078040000}"/>
    <hyperlink ref="G264" location="'Initial Bud 130121'!G264" tooltip="Click to drilldown" display="'Initial Bud 130121'!G264" xr:uid="{00000000-0004-0000-0F00-000079040000}"/>
    <hyperlink ref="H264" location="'Initial Bud 130121'!H264" tooltip="Click to drilldown" display="'Initial Bud 130121'!H264" xr:uid="{00000000-0004-0000-0F00-00007A040000}"/>
    <hyperlink ref="I264" location="'Initial Bud 130121'!I264" tooltip="Click to drilldown" display="'Initial Bud 130121'!I264" xr:uid="{00000000-0004-0000-0F00-00007B040000}"/>
    <hyperlink ref="J264" location="'Initial Bud 130121'!J264" tooltip="Click to drilldown" display="'Initial Bud 130121'!J264" xr:uid="{00000000-0004-0000-0F00-00007C040000}"/>
    <hyperlink ref="K264" location="'Initial Bud 130121'!K264" tooltip="Click to drilldown" display="'Initial Bud 130121'!K264" xr:uid="{00000000-0004-0000-0F00-00007D040000}"/>
    <hyperlink ref="L264" location="'Initial Bud 130121'!L264" tooltip="Click to drilldown" display="'Initial Bud 130121'!L264" xr:uid="{00000000-0004-0000-0F00-00007E040000}"/>
    <hyperlink ref="M264" location="'Initial Bud 130121'!M264" tooltip="Click to drilldown" display="'Initial Bud 130121'!M264" xr:uid="{00000000-0004-0000-0F00-00007F040000}"/>
    <hyperlink ref="B265" location="'Initial Bud 130121'!B265" tooltip="Click to drilldown" display="'Initial Bud 130121'!B265" xr:uid="{00000000-0004-0000-0F00-000080040000}"/>
    <hyperlink ref="C265" location="'Initial Bud 130121'!C265" tooltip="Click to drilldown" display="'Initial Bud 130121'!C265" xr:uid="{00000000-0004-0000-0F00-000081040000}"/>
    <hyperlink ref="D265" location="'Initial Bud 130121'!D265" tooltip="Click to drilldown" display="'Initial Bud 130121'!D265" xr:uid="{00000000-0004-0000-0F00-000082040000}"/>
    <hyperlink ref="E265" location="'Initial Bud 130121'!E265" tooltip="Click to drilldown" display="'Initial Bud 130121'!E265" xr:uid="{00000000-0004-0000-0F00-000083040000}"/>
    <hyperlink ref="F265" location="'Initial Bud 130121'!F265" tooltip="Click to drilldown" display="'Initial Bud 130121'!F265" xr:uid="{00000000-0004-0000-0F00-000084040000}"/>
    <hyperlink ref="G265" location="'Initial Bud 130121'!G265" tooltip="Click to drilldown" display="'Initial Bud 130121'!G265" xr:uid="{00000000-0004-0000-0F00-000085040000}"/>
    <hyperlink ref="H265" location="'Initial Bud 130121'!H265" tooltip="Click to drilldown" display="'Initial Bud 130121'!H265" xr:uid="{00000000-0004-0000-0F00-000086040000}"/>
    <hyperlink ref="I265" location="'Initial Bud 130121'!I265" tooltip="Click to drilldown" display="'Initial Bud 130121'!I265" xr:uid="{00000000-0004-0000-0F00-000087040000}"/>
    <hyperlink ref="J265" location="'Initial Bud 130121'!J265" tooltip="Click to drilldown" display="'Initial Bud 130121'!J265" xr:uid="{00000000-0004-0000-0F00-000088040000}"/>
    <hyperlink ref="K265" location="'Initial Bud 130121'!K265" tooltip="Click to drilldown" display="'Initial Bud 130121'!K265" xr:uid="{00000000-0004-0000-0F00-000089040000}"/>
    <hyperlink ref="L265" location="'Initial Bud 130121'!L265" tooltip="Click to drilldown" display="'Initial Bud 130121'!L265" xr:uid="{00000000-0004-0000-0F00-00008A040000}"/>
    <hyperlink ref="M265" location="'Initial Bud 130121'!M265" tooltip="Click to drilldown" display="'Initial Bud 130121'!M265" xr:uid="{00000000-0004-0000-0F00-00008B040000}"/>
    <hyperlink ref="B266" location="'Initial Bud 130121'!B266" tooltip="Click to drilldown" display="'Initial Bud 130121'!B266" xr:uid="{00000000-0004-0000-0F00-00008C040000}"/>
    <hyperlink ref="C266" location="'Initial Bud 130121'!C266" tooltip="Click to drilldown" display="'Initial Bud 130121'!C266" xr:uid="{00000000-0004-0000-0F00-00008D040000}"/>
    <hyperlink ref="D266" location="'Initial Bud 130121'!D266" tooltip="Click to drilldown" display="'Initial Bud 130121'!D266" xr:uid="{00000000-0004-0000-0F00-00008E040000}"/>
    <hyperlink ref="E266" location="'Initial Bud 130121'!E266" tooltip="Click to drilldown" display="'Initial Bud 130121'!E266" xr:uid="{00000000-0004-0000-0F00-00008F040000}"/>
    <hyperlink ref="F266" location="'Initial Bud 130121'!F266" tooltip="Click to drilldown" display="'Initial Bud 130121'!F266" xr:uid="{00000000-0004-0000-0F00-000090040000}"/>
    <hyperlink ref="G266" location="'Initial Bud 130121'!G266" tooltip="Click to drilldown" display="'Initial Bud 130121'!G266" xr:uid="{00000000-0004-0000-0F00-000091040000}"/>
    <hyperlink ref="H266" location="'Initial Bud 130121'!H266" tooltip="Click to drilldown" display="'Initial Bud 130121'!H266" xr:uid="{00000000-0004-0000-0F00-000092040000}"/>
    <hyperlink ref="I266" location="'Initial Bud 130121'!I266" tooltip="Click to drilldown" display="'Initial Bud 130121'!I266" xr:uid="{00000000-0004-0000-0F00-000093040000}"/>
    <hyperlink ref="J266" location="'Initial Bud 130121'!J266" tooltip="Click to drilldown" display="'Initial Bud 130121'!J266" xr:uid="{00000000-0004-0000-0F00-000094040000}"/>
    <hyperlink ref="K266" location="'Initial Bud 130121'!K266" tooltip="Click to drilldown" display="'Initial Bud 130121'!K266" xr:uid="{00000000-0004-0000-0F00-000095040000}"/>
    <hyperlink ref="L266" location="'Initial Bud 130121'!L266" tooltip="Click to drilldown" display="'Initial Bud 130121'!L266" xr:uid="{00000000-0004-0000-0F00-000096040000}"/>
    <hyperlink ref="M266" location="'Initial Bud 130121'!M266" tooltip="Click to drilldown" display="'Initial Bud 130121'!M266" xr:uid="{00000000-0004-0000-0F00-000097040000}"/>
    <hyperlink ref="B267" location="'Initial Bud 130121'!B267" tooltip="Click to drilldown" display="'Initial Bud 130121'!B267" xr:uid="{00000000-0004-0000-0F00-000098040000}"/>
    <hyperlink ref="C267" location="'Initial Bud 130121'!C267" tooltip="Click to drilldown" display="'Initial Bud 130121'!C267" xr:uid="{00000000-0004-0000-0F00-000099040000}"/>
    <hyperlink ref="D267" location="'Initial Bud 130121'!D267" tooltip="Click to drilldown" display="'Initial Bud 130121'!D267" xr:uid="{00000000-0004-0000-0F00-00009A040000}"/>
    <hyperlink ref="E267" location="'Initial Bud 130121'!E267" tooltip="Click to drilldown" display="'Initial Bud 130121'!E267" xr:uid="{00000000-0004-0000-0F00-00009B040000}"/>
    <hyperlink ref="F267" location="'Initial Bud 130121'!F267" tooltip="Click to drilldown" display="'Initial Bud 130121'!F267" xr:uid="{00000000-0004-0000-0F00-00009C040000}"/>
    <hyperlink ref="G267" location="'Initial Bud 130121'!G267" tooltip="Click to drilldown" display="'Initial Bud 130121'!G267" xr:uid="{00000000-0004-0000-0F00-00009D040000}"/>
    <hyperlink ref="H267" location="'Initial Bud 130121'!H267" tooltip="Click to drilldown" display="'Initial Bud 130121'!H267" xr:uid="{00000000-0004-0000-0F00-00009E040000}"/>
    <hyperlink ref="I267" location="'Initial Bud 130121'!I267" tooltip="Click to drilldown" display="'Initial Bud 130121'!I267" xr:uid="{00000000-0004-0000-0F00-00009F040000}"/>
    <hyperlink ref="J267" location="'Initial Bud 130121'!J267" tooltip="Click to drilldown" display="'Initial Bud 130121'!J267" xr:uid="{00000000-0004-0000-0F00-0000A0040000}"/>
    <hyperlink ref="K267" location="'Initial Bud 130121'!K267" tooltip="Click to drilldown" display="'Initial Bud 130121'!K267" xr:uid="{00000000-0004-0000-0F00-0000A1040000}"/>
    <hyperlink ref="L267" location="'Initial Bud 130121'!L267" tooltip="Click to drilldown" display="'Initial Bud 130121'!L267" xr:uid="{00000000-0004-0000-0F00-0000A2040000}"/>
    <hyperlink ref="M267" location="'Initial Bud 130121'!M267" tooltip="Click to drilldown" display="'Initial Bud 130121'!M267" xr:uid="{00000000-0004-0000-0F00-0000A3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6" min="1" max="6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70"/>
  <sheetViews>
    <sheetView showGridLines="0" topLeftCell="B180" zoomScaleNormal="100" workbookViewId="0">
      <selection activeCell="G62" sqref="G62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Initial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336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2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22545024.010000002</v>
      </c>
      <c r="E12" s="83">
        <v>23444273.289999999</v>
      </c>
      <c r="F12" s="83">
        <v>24379403.239999998</v>
      </c>
      <c r="G12" s="84">
        <v>25351845.949999999</v>
      </c>
      <c r="H12" s="44">
        <v>26360261.600000001</v>
      </c>
      <c r="I12" s="45">
        <v>27408844.149999999</v>
      </c>
      <c r="J12" s="45">
        <v>28499195.149999999</v>
      </c>
      <c r="K12" s="45">
        <v>29632980.109999999</v>
      </c>
      <c r="L12" s="45">
        <v>30811930.969999999</v>
      </c>
      <c r="M12" s="45">
        <v>32037848.809999999</v>
      </c>
    </row>
    <row r="13" spans="1:14" x14ac:dyDescent="0.25">
      <c r="A13" s="13" t="s">
        <v>215</v>
      </c>
      <c r="B13" s="80" t="s">
        <v>145</v>
      </c>
      <c r="C13" s="81">
        <v>6346400.29</v>
      </c>
      <c r="D13" s="82">
        <v>6700681.5999999996</v>
      </c>
      <c r="E13" s="83">
        <v>7018408.8700000001</v>
      </c>
      <c r="F13" s="83">
        <v>7246836.2300000004</v>
      </c>
      <c r="G13" s="84">
        <v>7586391.3899999997</v>
      </c>
      <c r="H13" s="44">
        <v>7837519.2800000003</v>
      </c>
      <c r="I13" s="45">
        <v>8200682.4199999999</v>
      </c>
      <c r="J13" s="45">
        <v>8476361.9499999993</v>
      </c>
      <c r="K13" s="45">
        <v>8865058.1999999993</v>
      </c>
      <c r="L13" s="45">
        <v>9167291.5999999996</v>
      </c>
      <c r="M13" s="45">
        <v>9583603.1999999993</v>
      </c>
    </row>
    <row r="14" spans="1:14" x14ac:dyDescent="0.25">
      <c r="A14" s="13" t="s">
        <v>216</v>
      </c>
      <c r="B14" s="80" t="s">
        <v>146</v>
      </c>
      <c r="C14" s="81">
        <v>555000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1442488.35</v>
      </c>
      <c r="D15" s="82">
        <v>1349775.2</v>
      </c>
      <c r="E15" s="83">
        <v>1403289.92</v>
      </c>
      <c r="F15" s="83">
        <v>1448704.81</v>
      </c>
      <c r="G15" s="84">
        <v>1506095.74</v>
      </c>
      <c r="H15" s="44">
        <v>1555538.37</v>
      </c>
      <c r="I15" s="45">
        <v>1617114.3</v>
      </c>
      <c r="J15" s="45">
        <v>1670908.17</v>
      </c>
      <c r="K15" s="45">
        <v>1737005.8</v>
      </c>
      <c r="L15" s="45">
        <v>1795498</v>
      </c>
      <c r="M15" s="45">
        <v>1866482.33</v>
      </c>
    </row>
    <row r="16" spans="1:14" x14ac:dyDescent="0.25">
      <c r="A16" s="13" t="s">
        <v>218</v>
      </c>
      <c r="B16" s="80" t="s">
        <v>148</v>
      </c>
      <c r="C16" s="81">
        <v>10902270.52</v>
      </c>
      <c r="D16" s="82">
        <v>10600905.140000001</v>
      </c>
      <c r="E16" s="83">
        <v>10698806.359999999</v>
      </c>
      <c r="F16" s="83">
        <v>10839364.869999999</v>
      </c>
      <c r="G16" s="84">
        <v>10993193.310000001</v>
      </c>
      <c r="H16" s="44">
        <v>11127942</v>
      </c>
      <c r="I16" s="45">
        <v>11288713.91</v>
      </c>
      <c r="J16" s="45">
        <v>11455614.800000001</v>
      </c>
      <c r="K16" s="45">
        <v>11624753.27</v>
      </c>
      <c r="L16" s="45">
        <v>11798240.91</v>
      </c>
      <c r="M16" s="45">
        <v>11841192.220000001</v>
      </c>
    </row>
    <row r="17" spans="1:13" x14ac:dyDescent="0.25">
      <c r="A17" s="13" t="s">
        <v>219</v>
      </c>
      <c r="B17" s="80" t="s">
        <v>149</v>
      </c>
      <c r="C17" s="81">
        <v>18885246.399999999</v>
      </c>
      <c r="D17" s="82">
        <v>19621597.280000001</v>
      </c>
      <c r="E17" s="83">
        <v>20286882.640000001</v>
      </c>
      <c r="F17" s="83">
        <v>20955239.07</v>
      </c>
      <c r="G17" s="84">
        <v>21667472.260000002</v>
      </c>
      <c r="H17" s="44">
        <v>22392416.359999999</v>
      </c>
      <c r="I17" s="45">
        <v>23166934.670000002</v>
      </c>
      <c r="J17" s="45">
        <v>23943921.140000001</v>
      </c>
      <c r="K17" s="45">
        <v>24772300.890000001</v>
      </c>
      <c r="L17" s="45">
        <v>25605031.850000001</v>
      </c>
      <c r="M17" s="45">
        <v>26491105.510000002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59795891.559999995</v>
      </c>
      <c r="D19" s="66">
        <f t="shared" ref="D19:M19" si="1">SUM(D11:D18)</f>
        <v>61097983.230000004</v>
      </c>
      <c r="E19" s="65">
        <f t="shared" si="1"/>
        <v>63131661.079999998</v>
      </c>
      <c r="F19" s="65">
        <f t="shared" si="1"/>
        <v>65149548.219999999</v>
      </c>
      <c r="G19" s="67">
        <f t="shared" si="1"/>
        <v>67384998.650000006</v>
      </c>
      <c r="H19" s="43">
        <f t="shared" si="1"/>
        <v>69553677.609999999</v>
      </c>
      <c r="I19" s="31">
        <f t="shared" si="1"/>
        <v>71962289.450000003</v>
      </c>
      <c r="J19" s="31">
        <f t="shared" si="1"/>
        <v>74326001.209999993</v>
      </c>
      <c r="K19" s="31">
        <f t="shared" si="1"/>
        <v>76912098.269999996</v>
      </c>
      <c r="L19" s="31">
        <f t="shared" si="1"/>
        <v>79457993.330000013</v>
      </c>
      <c r="M19" s="31">
        <f t="shared" si="1"/>
        <v>82100232.069999993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22312301.460000001</v>
      </c>
      <c r="D21" s="82">
        <v>23826169.739999998</v>
      </c>
      <c r="E21" s="81">
        <v>24643039.440000001</v>
      </c>
      <c r="F21" s="81">
        <v>25549217.289999999</v>
      </c>
      <c r="G21" s="86">
        <v>26464179.170000002</v>
      </c>
      <c r="H21" s="46">
        <v>27436166.949999999</v>
      </c>
      <c r="I21" s="47">
        <v>28391295.370000001</v>
      </c>
      <c r="J21" s="47">
        <v>29430731.48</v>
      </c>
      <c r="K21" s="47">
        <v>30455671.949999999</v>
      </c>
      <c r="L21" s="47">
        <v>31567356.579999998</v>
      </c>
      <c r="M21" s="47">
        <v>32667069.920000002</v>
      </c>
    </row>
    <row r="22" spans="1:13" x14ac:dyDescent="0.25">
      <c r="A22" s="13" t="s">
        <v>221</v>
      </c>
      <c r="B22" s="85" t="s">
        <v>151</v>
      </c>
      <c r="C22" s="81">
        <v>8947531.5700000003</v>
      </c>
      <c r="D22" s="82">
        <v>9385157.6300000008</v>
      </c>
      <c r="E22" s="81">
        <v>9596454.3599999994</v>
      </c>
      <c r="F22" s="81">
        <v>10128785.949999999</v>
      </c>
      <c r="G22" s="86">
        <v>10531811.529999999</v>
      </c>
      <c r="H22" s="46">
        <v>10460062.92</v>
      </c>
      <c r="I22" s="47">
        <v>10855161.84</v>
      </c>
      <c r="J22" s="47">
        <v>11356013.74</v>
      </c>
      <c r="K22" s="47">
        <v>11804864.039999999</v>
      </c>
      <c r="L22" s="47">
        <v>11735310.630000001</v>
      </c>
      <c r="M22" s="47">
        <v>12038831.92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372565</v>
      </c>
      <c r="E23" s="81">
        <v>363781</v>
      </c>
      <c r="F23" s="81">
        <v>351511</v>
      </c>
      <c r="G23" s="86">
        <v>327042</v>
      </c>
      <c r="H23" s="46">
        <v>302277</v>
      </c>
      <c r="I23" s="47">
        <v>277041</v>
      </c>
      <c r="J23" s="47">
        <v>251446</v>
      </c>
      <c r="K23" s="47">
        <v>225095</v>
      </c>
      <c r="L23" s="47">
        <v>198337</v>
      </c>
      <c r="M23" s="47">
        <v>175709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4804871.28</v>
      </c>
      <c r="D25" s="82">
        <v>5036227.6100000003</v>
      </c>
      <c r="E25" s="81">
        <v>5180878.43</v>
      </c>
      <c r="F25" s="81">
        <v>5330089.72</v>
      </c>
      <c r="G25" s="86">
        <v>5484792.4299999997</v>
      </c>
      <c r="H25" s="46">
        <v>5643121.1799999997</v>
      </c>
      <c r="I25" s="47">
        <v>5807214.9100000001</v>
      </c>
      <c r="J25" s="47">
        <v>5975216.3200000003</v>
      </c>
      <c r="K25" s="47">
        <v>6149272.8099999996</v>
      </c>
      <c r="L25" s="47">
        <v>6327536.04</v>
      </c>
      <c r="M25" s="47">
        <v>6512162.0700000003</v>
      </c>
    </row>
    <row r="26" spans="1:13" x14ac:dyDescent="0.25">
      <c r="A26" s="13" t="s">
        <v>225</v>
      </c>
      <c r="B26" s="85" t="s">
        <v>155</v>
      </c>
      <c r="C26" s="81">
        <v>11861983.09</v>
      </c>
      <c r="D26" s="82">
        <v>13696155.539999999</v>
      </c>
      <c r="E26" s="81">
        <v>14149600.380000001</v>
      </c>
      <c r="F26" s="81">
        <v>14618160.960000001</v>
      </c>
      <c r="G26" s="86">
        <v>15102343.689999999</v>
      </c>
      <c r="H26" s="46">
        <v>15602671.970000001</v>
      </c>
      <c r="I26" s="47">
        <v>16119686.76</v>
      </c>
      <c r="J26" s="47">
        <v>16653947.630000001</v>
      </c>
      <c r="K26" s="47">
        <v>17206032.41</v>
      </c>
      <c r="L26" s="47">
        <v>17776538.780000001</v>
      </c>
      <c r="M26" s="47">
        <v>18366084.460000001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57910159.400000006</v>
      </c>
      <c r="D28" s="70">
        <f t="shared" ref="D28:M28" si="2">SUM(D20:D27)</f>
        <v>62439631.519999996</v>
      </c>
      <c r="E28" s="69">
        <f t="shared" si="2"/>
        <v>64057109.609999999</v>
      </c>
      <c r="F28" s="69">
        <f t="shared" si="2"/>
        <v>66101120.919999994</v>
      </c>
      <c r="G28" s="71">
        <f t="shared" si="2"/>
        <v>68033524.820000008</v>
      </c>
      <c r="H28" s="43">
        <f t="shared" si="2"/>
        <v>69567656.019999996</v>
      </c>
      <c r="I28" s="31">
        <f t="shared" si="2"/>
        <v>71573755.88000001</v>
      </c>
      <c r="J28" s="31">
        <f t="shared" si="2"/>
        <v>73790711.170000002</v>
      </c>
      <c r="K28" s="31">
        <f t="shared" si="2"/>
        <v>75964292.209999993</v>
      </c>
      <c r="L28" s="31">
        <f t="shared" si="2"/>
        <v>77728435.030000001</v>
      </c>
      <c r="M28" s="31">
        <f t="shared" si="2"/>
        <v>79883213.370000005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1885732.159999989</v>
      </c>
      <c r="D29" s="95">
        <f t="shared" si="3"/>
        <v>-1341648.2899999917</v>
      </c>
      <c r="E29" s="95">
        <f t="shared" si="3"/>
        <v>-925448.53000000119</v>
      </c>
      <c r="F29" s="95">
        <f t="shared" si="3"/>
        <v>-951572.69999999553</v>
      </c>
      <c r="G29" s="96">
        <f t="shared" si="3"/>
        <v>-648526.17000000179</v>
      </c>
      <c r="H29" s="50">
        <f t="shared" si="3"/>
        <v>-13978.409999996424</v>
      </c>
      <c r="I29" s="51">
        <f t="shared" si="3"/>
        <v>388533.56999999285</v>
      </c>
      <c r="J29" s="51">
        <f t="shared" si="3"/>
        <v>535290.03999999166</v>
      </c>
      <c r="K29" s="51">
        <f t="shared" si="3"/>
        <v>947806.06000000238</v>
      </c>
      <c r="L29" s="51">
        <f t="shared" si="3"/>
        <v>1729558.3000000119</v>
      </c>
      <c r="M29" s="51">
        <f t="shared" si="3"/>
        <v>2217018.6999999881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42661919</v>
      </c>
      <c r="D31" s="82">
        <v>10087745</v>
      </c>
      <c r="E31" s="81">
        <v>3184500</v>
      </c>
      <c r="F31" s="81">
        <v>684500</v>
      </c>
      <c r="G31" s="86">
        <v>684500</v>
      </c>
      <c r="H31" s="46">
        <v>684500</v>
      </c>
      <c r="I31" s="47">
        <v>684500</v>
      </c>
      <c r="J31" s="47">
        <v>684500</v>
      </c>
      <c r="K31" s="47">
        <v>684500</v>
      </c>
      <c r="L31" s="47">
        <v>684500</v>
      </c>
      <c r="M31" s="47">
        <v>684500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44547651.159999989</v>
      </c>
      <c r="D33" s="73">
        <f t="shared" ref="D33:M33" si="4">SUM(D29:D32)</f>
        <v>8746096.7100000083</v>
      </c>
      <c r="E33" s="73">
        <f t="shared" si="4"/>
        <v>2259051.4699999988</v>
      </c>
      <c r="F33" s="73">
        <f t="shared" si="4"/>
        <v>-267072.69999999553</v>
      </c>
      <c r="G33" s="74">
        <f t="shared" si="4"/>
        <v>35973.829999998212</v>
      </c>
      <c r="H33" s="50">
        <f t="shared" si="4"/>
        <v>670521.59000000358</v>
      </c>
      <c r="I33" s="51">
        <f t="shared" si="4"/>
        <v>1073033.5699999928</v>
      </c>
      <c r="J33" s="51">
        <f t="shared" si="4"/>
        <v>1219790.0399999917</v>
      </c>
      <c r="K33" s="51">
        <f t="shared" si="4"/>
        <v>1632306.0600000024</v>
      </c>
      <c r="L33" s="51">
        <f t="shared" si="4"/>
        <v>2414058.3000000119</v>
      </c>
      <c r="M33" s="51">
        <f t="shared" si="4"/>
        <v>2901518.6999999881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-89606956.629999995</v>
      </c>
      <c r="D41" s="82">
        <v>-29326903.800000001</v>
      </c>
      <c r="E41" s="81">
        <v>-13748309</v>
      </c>
      <c r="F41" s="81">
        <v>-10559963.5</v>
      </c>
      <c r="G41" s="86">
        <v>-10249872.640000001</v>
      </c>
      <c r="H41" s="46">
        <v>-9853386.5500000007</v>
      </c>
      <c r="I41" s="47">
        <v>-10584295.880000001</v>
      </c>
      <c r="J41" s="47">
        <v>-9955642.4900000002</v>
      </c>
      <c r="K41" s="47">
        <v>-10459469.5</v>
      </c>
      <c r="L41" s="47">
        <v>-10203821.310000001</v>
      </c>
      <c r="M41" s="47">
        <v>-10630743.67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355000</v>
      </c>
      <c r="E42" s="81">
        <v>320000</v>
      </c>
      <c r="F42" s="81">
        <v>320000</v>
      </c>
      <c r="G42" s="86">
        <v>320000</v>
      </c>
      <c r="H42" s="46">
        <v>320000</v>
      </c>
      <c r="I42" s="47">
        <v>320000</v>
      </c>
      <c r="J42" s="47">
        <v>320000</v>
      </c>
      <c r="K42" s="47">
        <v>320000</v>
      </c>
      <c r="L42" s="47">
        <v>320000</v>
      </c>
      <c r="M42" s="47">
        <v>320000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-89084956.629999995</v>
      </c>
      <c r="D44" s="66">
        <f t="shared" si="7"/>
        <v>-28971903.800000001</v>
      </c>
      <c r="E44" s="65">
        <f t="shared" si="7"/>
        <v>-13428309</v>
      </c>
      <c r="F44" s="65">
        <f t="shared" si="7"/>
        <v>-10239963.5</v>
      </c>
      <c r="G44" s="67">
        <f t="shared" si="7"/>
        <v>-9929872.6400000006</v>
      </c>
      <c r="H44" s="43">
        <f t="shared" si="7"/>
        <v>-9533386.5500000007</v>
      </c>
      <c r="I44" s="31">
        <f t="shared" si="7"/>
        <v>-10264295.880000001</v>
      </c>
      <c r="J44" s="31">
        <f t="shared" si="7"/>
        <v>-9635642.4900000002</v>
      </c>
      <c r="K44" s="31">
        <f t="shared" si="7"/>
        <v>-10139469.5</v>
      </c>
      <c r="L44" s="31">
        <f t="shared" si="7"/>
        <v>-9883821.3100000005</v>
      </c>
      <c r="M44" s="31">
        <f t="shared" si="7"/>
        <v>-10310743.67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-2229799</v>
      </c>
      <c r="E46" s="81">
        <v>-2157192</v>
      </c>
      <c r="F46" s="81">
        <v>-1969267</v>
      </c>
      <c r="G46" s="86">
        <v>-1993798</v>
      </c>
      <c r="H46" s="46">
        <v>-2018502</v>
      </c>
      <c r="I46" s="47">
        <v>-2043738</v>
      </c>
      <c r="J46" s="47">
        <v>-2069332</v>
      </c>
      <c r="K46" s="47">
        <v>-2095685</v>
      </c>
      <c r="L46" s="47">
        <v>-2122442</v>
      </c>
      <c r="M46" s="47">
        <v>-2145069</v>
      </c>
    </row>
    <row r="47" spans="1:13" x14ac:dyDescent="0.25">
      <c r="A47" s="13" t="s">
        <v>231</v>
      </c>
      <c r="B47" s="85" t="s">
        <v>158</v>
      </c>
      <c r="C47" s="81">
        <v>25480000</v>
      </c>
      <c r="D47" s="82">
        <v>2000000</v>
      </c>
      <c r="E47" s="81">
        <v>2000000</v>
      </c>
      <c r="F47" s="81">
        <v>0</v>
      </c>
      <c r="G47" s="86">
        <v>0</v>
      </c>
      <c r="H47" s="46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</row>
    <row r="48" spans="1:13" hidden="1" x14ac:dyDescent="0.25">
      <c r="A48" s="13" t="s">
        <v>206</v>
      </c>
      <c r="B48" s="63"/>
      <c r="C48" s="57"/>
      <c r="D48" s="58"/>
      <c r="E48" s="57"/>
      <c r="F48" s="57"/>
      <c r="G48" s="59"/>
      <c r="H48" s="42"/>
      <c r="I48" s="29"/>
      <c r="J48" s="29"/>
      <c r="K48" s="29"/>
      <c r="L48" s="29"/>
      <c r="M48" s="29"/>
    </row>
    <row r="49" spans="1:13" ht="15.75" thickBot="1" x14ac:dyDescent="0.3">
      <c r="A49" s="13" t="s">
        <v>43</v>
      </c>
      <c r="B49" s="68" t="str">
        <f>"Total "&amp;B45</f>
        <v>Total Financing Fund Flows</v>
      </c>
      <c r="C49" s="69">
        <f t="shared" ref="C49:M49" si="8">SUM(C46:C48)</f>
        <v>24828654</v>
      </c>
      <c r="D49" s="70">
        <f t="shared" si="8"/>
        <v>-229799</v>
      </c>
      <c r="E49" s="69">
        <f t="shared" si="8"/>
        <v>-157192</v>
      </c>
      <c r="F49" s="69">
        <f t="shared" si="8"/>
        <v>-1969267</v>
      </c>
      <c r="G49" s="71">
        <f t="shared" si="8"/>
        <v>-1993798</v>
      </c>
      <c r="H49" s="43">
        <f t="shared" si="8"/>
        <v>-2018502</v>
      </c>
      <c r="I49" s="31">
        <f t="shared" si="8"/>
        <v>-2043738</v>
      </c>
      <c r="J49" s="31">
        <f t="shared" si="8"/>
        <v>-2069332</v>
      </c>
      <c r="K49" s="31">
        <f t="shared" si="8"/>
        <v>-2095685</v>
      </c>
      <c r="L49" s="31">
        <f t="shared" si="8"/>
        <v>-2122442</v>
      </c>
      <c r="M49" s="31">
        <f t="shared" si="8"/>
        <v>-2145069</v>
      </c>
    </row>
    <row r="50" spans="1:13" ht="15.75" thickTop="1" x14ac:dyDescent="0.25">
      <c r="A50" s="13" t="s">
        <v>43</v>
      </c>
      <c r="B50" s="94" t="s">
        <v>108</v>
      </c>
      <c r="C50" s="95">
        <f t="shared" ref="C50:M50" si="9">C33+C39+C44+C49</f>
        <v>-9885295.4700000063</v>
      </c>
      <c r="D50" s="95">
        <f t="shared" si="9"/>
        <v>-10332250.089999992</v>
      </c>
      <c r="E50" s="95">
        <f t="shared" si="9"/>
        <v>-1203093.5300000012</v>
      </c>
      <c r="F50" s="95">
        <f t="shared" si="9"/>
        <v>-2352947.1999999955</v>
      </c>
      <c r="G50" s="96">
        <f t="shared" si="9"/>
        <v>-1764340.8100000024</v>
      </c>
      <c r="H50" s="50">
        <f t="shared" si="9"/>
        <v>-758010.95999999717</v>
      </c>
      <c r="I50" s="51">
        <f t="shared" si="9"/>
        <v>-1111644.310000008</v>
      </c>
      <c r="J50" s="51">
        <f t="shared" si="9"/>
        <v>-361828.45000000857</v>
      </c>
      <c r="K50" s="51">
        <f t="shared" si="9"/>
        <v>-479492.43999999762</v>
      </c>
      <c r="L50" s="51">
        <f t="shared" si="9"/>
        <v>531150.9900000114</v>
      </c>
      <c r="M50" s="51">
        <f t="shared" si="9"/>
        <v>569062.02999998815</v>
      </c>
    </row>
    <row r="51" spans="1:13" x14ac:dyDescent="0.25">
      <c r="A51" s="13" t="s">
        <v>43</v>
      </c>
      <c r="B51" s="97" t="s">
        <v>78</v>
      </c>
      <c r="C51" s="98"/>
      <c r="D51" s="99"/>
      <c r="E51" s="98"/>
      <c r="F51" s="98"/>
      <c r="G51" s="100"/>
      <c r="H51" s="41"/>
      <c r="I51" s="30"/>
      <c r="J51" s="30"/>
      <c r="K51" s="30"/>
      <c r="L51" s="30"/>
      <c r="M51" s="30"/>
    </row>
    <row r="52" spans="1:13" x14ac:dyDescent="0.25">
      <c r="A52" s="13" t="s">
        <v>232</v>
      </c>
      <c r="B52" s="85" t="s">
        <v>159</v>
      </c>
      <c r="C52" s="81">
        <v>-1132319.8799999999</v>
      </c>
      <c r="D52" s="82">
        <v>-736689.96</v>
      </c>
      <c r="E52" s="81">
        <v>-802190</v>
      </c>
      <c r="F52" s="81">
        <v>-801690</v>
      </c>
      <c r="G52" s="86">
        <v>-737190</v>
      </c>
      <c r="H52" s="46">
        <v>-806690</v>
      </c>
      <c r="I52" s="47">
        <v>-807190</v>
      </c>
      <c r="J52" s="47">
        <v>-806690</v>
      </c>
      <c r="K52" s="47">
        <v>-737190</v>
      </c>
      <c r="L52" s="47">
        <v>-811690</v>
      </c>
      <c r="M52" s="47">
        <v>-812190</v>
      </c>
    </row>
    <row r="53" spans="1:13" x14ac:dyDescent="0.25">
      <c r="A53" s="13" t="s">
        <v>233</v>
      </c>
      <c r="B53" s="85" t="s">
        <v>160</v>
      </c>
      <c r="C53" s="81">
        <v>-2162599.92</v>
      </c>
      <c r="D53" s="82">
        <v>-2162499.96</v>
      </c>
      <c r="E53" s="81">
        <v>-2162500</v>
      </c>
      <c r="F53" s="81">
        <v>-2162500</v>
      </c>
      <c r="G53" s="86">
        <v>-2162500</v>
      </c>
      <c r="H53" s="46">
        <v>-2162500</v>
      </c>
      <c r="I53" s="47">
        <v>-2162500</v>
      </c>
      <c r="J53" s="47">
        <v>-2162500</v>
      </c>
      <c r="K53" s="47">
        <v>-2162500</v>
      </c>
      <c r="L53" s="47">
        <v>-2162500</v>
      </c>
      <c r="M53" s="47">
        <v>-2162500</v>
      </c>
    </row>
    <row r="54" spans="1:13" x14ac:dyDescent="0.25">
      <c r="A54" s="13" t="s">
        <v>234</v>
      </c>
      <c r="B54" s="85" t="s">
        <v>161</v>
      </c>
      <c r="C54" s="81">
        <v>-3990000</v>
      </c>
      <c r="D54" s="82">
        <v>-80000.039999999994</v>
      </c>
      <c r="E54" s="81">
        <v>-90000</v>
      </c>
      <c r="F54" s="81">
        <v>-80000</v>
      </c>
      <c r="G54" s="86">
        <v>-90000</v>
      </c>
      <c r="H54" s="46">
        <v>-80000</v>
      </c>
      <c r="I54" s="47">
        <v>-90000</v>
      </c>
      <c r="J54" s="47">
        <v>-80000</v>
      </c>
      <c r="K54" s="47">
        <v>-90000</v>
      </c>
      <c r="L54" s="47">
        <v>-80000</v>
      </c>
      <c r="M54" s="47">
        <v>-80000</v>
      </c>
    </row>
    <row r="55" spans="1:13" x14ac:dyDescent="0.25">
      <c r="A55" s="13" t="s">
        <v>235</v>
      </c>
      <c r="B55" s="85" t="s">
        <v>162</v>
      </c>
      <c r="C55" s="81">
        <v>11532406.439999999</v>
      </c>
      <c r="D55" s="82">
        <v>4328022.96</v>
      </c>
      <c r="E55" s="81">
        <v>946914</v>
      </c>
      <c r="F55" s="81">
        <v>468738</v>
      </c>
      <c r="G55" s="86">
        <v>594066</v>
      </c>
      <c r="H55" s="46">
        <v>469404</v>
      </c>
      <c r="I55" s="47">
        <v>464752</v>
      </c>
      <c r="J55" s="47">
        <v>470110</v>
      </c>
      <c r="K55" s="47">
        <v>675479</v>
      </c>
      <c r="L55" s="47">
        <v>465859</v>
      </c>
      <c r="M55" s="47">
        <v>466250</v>
      </c>
    </row>
    <row r="56" spans="1:13" x14ac:dyDescent="0.25">
      <c r="A56" s="13" t="s">
        <v>236</v>
      </c>
      <c r="B56" s="85" t="s">
        <v>163</v>
      </c>
      <c r="C56" s="81">
        <v>3947793.96</v>
      </c>
      <c r="D56" s="82">
        <v>1659666.96</v>
      </c>
      <c r="E56" s="81">
        <v>1036000</v>
      </c>
      <c r="F56" s="81">
        <v>476000</v>
      </c>
      <c r="G56" s="86">
        <v>1000</v>
      </c>
      <c r="H56" s="46">
        <v>11000</v>
      </c>
      <c r="I56" s="47">
        <v>1000</v>
      </c>
      <c r="J56" s="47">
        <v>1000</v>
      </c>
      <c r="K56" s="47">
        <v>1000</v>
      </c>
      <c r="L56" s="47">
        <v>1000</v>
      </c>
      <c r="M56" s="47">
        <v>1000</v>
      </c>
    </row>
    <row r="57" spans="1:13" x14ac:dyDescent="0.25">
      <c r="A57" s="13" t="s">
        <v>237</v>
      </c>
      <c r="B57" s="85" t="s">
        <v>164</v>
      </c>
      <c r="C57" s="81">
        <v>2928460.2</v>
      </c>
      <c r="D57" s="82">
        <v>3990000</v>
      </c>
      <c r="E57" s="81">
        <v>80000</v>
      </c>
      <c r="F57" s="81">
        <v>90000</v>
      </c>
      <c r="G57" s="86">
        <v>80000</v>
      </c>
      <c r="H57" s="46">
        <v>90000</v>
      </c>
      <c r="I57" s="47">
        <v>80000</v>
      </c>
      <c r="J57" s="47">
        <v>90000</v>
      </c>
      <c r="K57" s="47">
        <v>80000</v>
      </c>
      <c r="L57" s="47">
        <v>90000</v>
      </c>
      <c r="M57" s="47">
        <v>90000</v>
      </c>
    </row>
    <row r="58" spans="1:13" hidden="1" x14ac:dyDescent="0.25">
      <c r="A58" s="13" t="s">
        <v>206</v>
      </c>
      <c r="B58" s="63"/>
      <c r="C58" s="57"/>
      <c r="D58" s="58"/>
      <c r="E58" s="57"/>
      <c r="F58" s="57"/>
      <c r="G58" s="59"/>
      <c r="H58" s="42"/>
      <c r="I58" s="29"/>
      <c r="J58" s="29"/>
      <c r="K58" s="29"/>
      <c r="L58" s="29"/>
      <c r="M58" s="29"/>
    </row>
    <row r="59" spans="1:13" ht="15.75" thickBot="1" x14ac:dyDescent="0.3">
      <c r="A59" s="13" t="s">
        <v>43</v>
      </c>
      <c r="B59" s="68" t="str">
        <f>"Total "&amp;B51</f>
        <v>Total Reserve Movements</v>
      </c>
      <c r="C59" s="69">
        <f t="shared" ref="C59:M59" si="10">SUM(C52:C58)</f>
        <v>11123740.800000001</v>
      </c>
      <c r="D59" s="70">
        <f t="shared" si="10"/>
        <v>6998499.96</v>
      </c>
      <c r="E59" s="69">
        <f t="shared" si="10"/>
        <v>-991776</v>
      </c>
      <c r="F59" s="69">
        <f t="shared" si="10"/>
        <v>-2009452</v>
      </c>
      <c r="G59" s="71">
        <f t="shared" si="10"/>
        <v>-2314624</v>
      </c>
      <c r="H59" s="43">
        <f t="shared" si="10"/>
        <v>-2478786</v>
      </c>
      <c r="I59" s="31">
        <f t="shared" si="10"/>
        <v>-2513938</v>
      </c>
      <c r="J59" s="31">
        <f t="shared" si="10"/>
        <v>-2488080</v>
      </c>
      <c r="K59" s="31">
        <f t="shared" si="10"/>
        <v>-2233211</v>
      </c>
      <c r="L59" s="31">
        <f t="shared" si="10"/>
        <v>-2497331</v>
      </c>
      <c r="M59" s="31">
        <f t="shared" si="10"/>
        <v>-2497440</v>
      </c>
    </row>
    <row r="60" spans="1:13" ht="16.5" thickTop="1" thickBot="1" x14ac:dyDescent="0.3">
      <c r="A60" s="13" t="s">
        <v>43</v>
      </c>
      <c r="B60" s="72" t="s">
        <v>109</v>
      </c>
      <c r="C60" s="73">
        <f t="shared" ref="C60:M60" si="11">C50+C59</f>
        <v>1238445.3299999945</v>
      </c>
      <c r="D60" s="73">
        <f t="shared" si="11"/>
        <v>-3333750.1299999924</v>
      </c>
      <c r="E60" s="73">
        <f t="shared" si="11"/>
        <v>-2194869.5300000012</v>
      </c>
      <c r="F60" s="73">
        <f t="shared" si="11"/>
        <v>-4362399.1999999955</v>
      </c>
      <c r="G60" s="74">
        <f t="shared" si="11"/>
        <v>-4078964.8100000024</v>
      </c>
      <c r="H60" s="50">
        <f t="shared" si="11"/>
        <v>-3236796.9599999972</v>
      </c>
      <c r="I60" s="51">
        <f t="shared" si="11"/>
        <v>-3625582.310000008</v>
      </c>
      <c r="J60" s="51">
        <f t="shared" si="11"/>
        <v>-2849908.4500000086</v>
      </c>
      <c r="K60" s="51">
        <f t="shared" si="11"/>
        <v>-2712703.4399999976</v>
      </c>
      <c r="L60" s="51">
        <f t="shared" si="11"/>
        <v>-1966180.0099999886</v>
      </c>
      <c r="M60" s="51">
        <f t="shared" si="11"/>
        <v>-1928377.9700000118</v>
      </c>
    </row>
    <row r="61" spans="1:13" ht="15.75" thickTop="1" x14ac:dyDescent="0.25">
      <c r="A61" s="13" t="s">
        <v>43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25">
      <c r="A62" s="13" t="s">
        <v>43</v>
      </c>
      <c r="B62" s="77" t="s">
        <v>250</v>
      </c>
      <c r="C62" s="78">
        <f>4406000+C60</f>
        <v>5644445.3299999945</v>
      </c>
      <c r="D62" s="78">
        <f>+C62+D60</f>
        <v>2310695.200000002</v>
      </c>
      <c r="E62" s="78">
        <f t="shared" ref="E62:G62" si="12">+D62+E60</f>
        <v>115825.67000000086</v>
      </c>
      <c r="F62" s="78">
        <f t="shared" si="12"/>
        <v>-4246573.5299999947</v>
      </c>
      <c r="G62" s="78">
        <f t="shared" si="12"/>
        <v>-8325538.3399999971</v>
      </c>
      <c r="H62" s="52"/>
      <c r="I62" s="52"/>
      <c r="J62" s="52"/>
      <c r="K62" s="52"/>
      <c r="L62" s="52"/>
      <c r="M62" s="52"/>
    </row>
    <row r="63" spans="1:13" x14ac:dyDescent="0.25">
      <c r="A63" s="13" t="s">
        <v>133</v>
      </c>
    </row>
    <row r="64" spans="1:13" hidden="1" x14ac:dyDescent="0.25">
      <c r="A64" s="13" t="s">
        <v>257</v>
      </c>
      <c r="B64" s="1" t="str">
        <f>IF(xlvar.SELECT="Entity",B66,IF(xlvar.SELECT="Directorate",C66,IF(xlvar.SELECT="Business Unit",D66,IF(xlvar.SELECT="Key Outcome Area",H66,IF(xlvar.SELECT="IPR Outcomes",I66,IF(xlvar.SELECT="IPR Strategies",J66,IF(xlvar.SELECT="IPR Activities",K66,IF(xlvar.SELECT="Project",L66,F66))))))))</f>
        <v>20 - Domestic Waste Management</v>
      </c>
    </row>
    <row r="65" spans="1:13" ht="15.75" thickBot="1" x14ac:dyDescent="0.3">
      <c r="A65" s="13" t="s">
        <v>165</v>
      </c>
      <c r="B65" s="1"/>
    </row>
    <row r="66" spans="1:13" ht="15.75" hidden="1" thickBot="1" x14ac:dyDescent="0.3">
      <c r="A66" s="13" t="s">
        <v>207</v>
      </c>
      <c r="B66" s="34" t="s">
        <v>210</v>
      </c>
      <c r="C66" s="34" t="s">
        <v>192</v>
      </c>
      <c r="D66" s="34" t="s">
        <v>196</v>
      </c>
      <c r="E66" s="34" t="s">
        <v>44</v>
      </c>
      <c r="F66" s="34" t="s">
        <v>337</v>
      </c>
      <c r="G66" s="34"/>
      <c r="H66" s="34" t="s">
        <v>211</v>
      </c>
      <c r="I66" s="34" t="s">
        <v>193</v>
      </c>
      <c r="J66" s="34" t="s">
        <v>194</v>
      </c>
      <c r="K66" s="34" t="s">
        <v>195</v>
      </c>
      <c r="L66" s="34" t="s">
        <v>338</v>
      </c>
    </row>
    <row r="67" spans="1:13" ht="28.5" customHeight="1" thickTop="1" x14ac:dyDescent="0.25">
      <c r="A67" s="13" t="s">
        <v>165</v>
      </c>
      <c r="B67" s="87" t="s">
        <v>260</v>
      </c>
      <c r="C67" s="88" t="str">
        <f>xlvar.PYORIG.DESCRLONG</f>
        <v>2020/21 Quarter 2 PJ Budget</v>
      </c>
      <c r="D67" s="88" t="str">
        <f>LEFT(xlvar.NXTBUD.DESCRLONG,7)</f>
        <v>2021/22</v>
      </c>
      <c r="E67" s="88" t="str">
        <f t="shared" ref="E67:M67" si="13">LEFT(D67,4)+1&amp;"/"&amp;RIGHT(D67,2)+1</f>
        <v>2022/23</v>
      </c>
      <c r="F67" s="88" t="str">
        <f t="shared" si="13"/>
        <v>2023/24</v>
      </c>
      <c r="G67" s="89" t="str">
        <f t="shared" si="13"/>
        <v>2024/25</v>
      </c>
      <c r="H67" s="48" t="str">
        <f t="shared" si="13"/>
        <v>2025/26</v>
      </c>
      <c r="I67" s="49" t="str">
        <f t="shared" si="13"/>
        <v>2026/27</v>
      </c>
      <c r="J67" s="49" t="str">
        <f t="shared" si="13"/>
        <v>2027/28</v>
      </c>
      <c r="K67" s="49" t="str">
        <f t="shared" si="13"/>
        <v>2028/29</v>
      </c>
      <c r="L67" s="49" t="str">
        <f t="shared" si="13"/>
        <v>2029/30</v>
      </c>
      <c r="M67" s="49" t="str">
        <f t="shared" si="13"/>
        <v>2030/31</v>
      </c>
    </row>
    <row r="68" spans="1:13" x14ac:dyDescent="0.25">
      <c r="A68" s="13" t="s">
        <v>166</v>
      </c>
      <c r="B68" s="90" t="s">
        <v>134</v>
      </c>
      <c r="C68" s="91"/>
      <c r="D68" s="92"/>
      <c r="E68" s="91"/>
      <c r="F68" s="91"/>
      <c r="G68" s="93"/>
      <c r="H68" s="40"/>
      <c r="I68" s="28"/>
      <c r="J68" s="28"/>
      <c r="K68" s="28"/>
      <c r="L68" s="28"/>
      <c r="M68" s="28"/>
    </row>
    <row r="69" spans="1:13" x14ac:dyDescent="0.25">
      <c r="A69" s="13" t="s">
        <v>238</v>
      </c>
      <c r="B69" s="80" t="s">
        <v>144</v>
      </c>
      <c r="C69" s="81">
        <v>4170000</v>
      </c>
      <c r="D69" s="82">
        <v>4417000</v>
      </c>
      <c r="E69" s="83">
        <v>4570930</v>
      </c>
      <c r="F69" s="83">
        <v>4730220.95</v>
      </c>
      <c r="G69" s="84">
        <v>4895059.42</v>
      </c>
      <c r="H69" s="44">
        <v>5040415.13</v>
      </c>
      <c r="I69" s="45">
        <v>5190071.67</v>
      </c>
      <c r="J69" s="45">
        <v>5344155.68</v>
      </c>
      <c r="K69" s="45">
        <v>5502797.4699999997</v>
      </c>
      <c r="L69" s="45">
        <v>5666131.2000000002</v>
      </c>
      <c r="M69" s="45">
        <v>5834294.9400000004</v>
      </c>
    </row>
    <row r="70" spans="1:13" x14ac:dyDescent="0.25">
      <c r="A70" s="13" t="s">
        <v>239</v>
      </c>
      <c r="B70" s="80" t="s">
        <v>146</v>
      </c>
      <c r="C70" s="81">
        <v>23250</v>
      </c>
      <c r="D70" s="82">
        <v>20500</v>
      </c>
      <c r="E70" s="83">
        <v>20500</v>
      </c>
      <c r="F70" s="83">
        <v>20500</v>
      </c>
      <c r="G70" s="84">
        <v>20500</v>
      </c>
      <c r="H70" s="44">
        <v>20500</v>
      </c>
      <c r="I70" s="45">
        <v>20500</v>
      </c>
      <c r="J70" s="45">
        <v>20500</v>
      </c>
      <c r="K70" s="45">
        <v>20500</v>
      </c>
      <c r="L70" s="45">
        <v>20500</v>
      </c>
      <c r="M70" s="45">
        <v>20500</v>
      </c>
    </row>
    <row r="71" spans="1:13" x14ac:dyDescent="0.25">
      <c r="A71" s="13" t="s">
        <v>240</v>
      </c>
      <c r="B71" s="80" t="s">
        <v>147</v>
      </c>
      <c r="C71" s="81">
        <v>22800</v>
      </c>
      <c r="D71" s="82">
        <v>26828</v>
      </c>
      <c r="E71" s="83">
        <v>27901.119999999999</v>
      </c>
      <c r="F71" s="83">
        <v>29017.16</v>
      </c>
      <c r="G71" s="84">
        <v>30177.85</v>
      </c>
      <c r="H71" s="44">
        <v>31384.959999999999</v>
      </c>
      <c r="I71" s="45">
        <v>32640.35</v>
      </c>
      <c r="J71" s="45">
        <v>33945.97</v>
      </c>
      <c r="K71" s="45">
        <v>35303.81</v>
      </c>
      <c r="L71" s="45">
        <v>36715.96</v>
      </c>
      <c r="M71" s="45">
        <v>38184.6</v>
      </c>
    </row>
    <row r="72" spans="1:13" x14ac:dyDescent="0.25">
      <c r="A72" s="13" t="s">
        <v>241</v>
      </c>
      <c r="B72" s="80" t="s">
        <v>148</v>
      </c>
      <c r="C72" s="81">
        <v>71500</v>
      </c>
      <c r="D72" s="82">
        <v>71500</v>
      </c>
      <c r="E72" s="83">
        <v>71500</v>
      </c>
      <c r="F72" s="83">
        <v>71500</v>
      </c>
      <c r="G72" s="84">
        <v>71500</v>
      </c>
      <c r="H72" s="44">
        <v>71500</v>
      </c>
      <c r="I72" s="45">
        <v>71500</v>
      </c>
      <c r="J72" s="45">
        <v>71500</v>
      </c>
      <c r="K72" s="45">
        <v>71500</v>
      </c>
      <c r="L72" s="45">
        <v>71500</v>
      </c>
      <c r="M72" s="45">
        <v>71500</v>
      </c>
    </row>
    <row r="73" spans="1:13" x14ac:dyDescent="0.25">
      <c r="A73" s="13" t="s">
        <v>272</v>
      </c>
      <c r="B73" s="80" t="s">
        <v>149</v>
      </c>
      <c r="C73" s="81">
        <v>6970</v>
      </c>
      <c r="D73" s="82">
        <v>0</v>
      </c>
      <c r="E73" s="83">
        <v>0</v>
      </c>
      <c r="F73" s="83">
        <v>0</v>
      </c>
      <c r="G73" s="84">
        <v>0</v>
      </c>
      <c r="H73" s="44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</row>
    <row r="74" spans="1:13" hidden="1" x14ac:dyDescent="0.25">
      <c r="A74" s="13" t="s">
        <v>207</v>
      </c>
      <c r="B74" s="63"/>
      <c r="C74" s="57"/>
      <c r="D74" s="58"/>
      <c r="E74" s="57"/>
      <c r="F74" s="57"/>
      <c r="G74" s="59"/>
      <c r="H74" s="42"/>
      <c r="I74" s="29"/>
      <c r="J74" s="29"/>
      <c r="K74" s="29"/>
      <c r="L74" s="29"/>
      <c r="M74" s="29"/>
    </row>
    <row r="75" spans="1:13" x14ac:dyDescent="0.25">
      <c r="A75" s="13" t="s">
        <v>168</v>
      </c>
      <c r="B75" s="64" t="s">
        <v>115</v>
      </c>
      <c r="C75" s="65">
        <f t="shared" ref="C75" si="14">SUM(C68:C74)</f>
        <v>4294520</v>
      </c>
      <c r="D75" s="66">
        <f t="shared" ref="D75:M75" si="15">SUM(D68:D74)</f>
        <v>4535828</v>
      </c>
      <c r="E75" s="65">
        <f t="shared" si="15"/>
        <v>4690831.12</v>
      </c>
      <c r="F75" s="65">
        <f t="shared" si="15"/>
        <v>4851238.1100000003</v>
      </c>
      <c r="G75" s="67">
        <f t="shared" si="15"/>
        <v>5017237.2699999996</v>
      </c>
      <c r="H75" s="43">
        <f t="shared" si="15"/>
        <v>5163800.09</v>
      </c>
      <c r="I75" s="31">
        <f t="shared" si="15"/>
        <v>5314712.0199999996</v>
      </c>
      <c r="J75" s="31">
        <f t="shared" si="15"/>
        <v>5470101.6499999994</v>
      </c>
      <c r="K75" s="31">
        <f t="shared" si="15"/>
        <v>5630101.2799999993</v>
      </c>
      <c r="L75" s="31">
        <f t="shared" si="15"/>
        <v>5794847.1600000001</v>
      </c>
      <c r="M75" s="31">
        <f t="shared" si="15"/>
        <v>5964479.54</v>
      </c>
    </row>
    <row r="76" spans="1:13" x14ac:dyDescent="0.25">
      <c r="A76" s="13" t="s">
        <v>166</v>
      </c>
      <c r="B76" s="56" t="s">
        <v>135</v>
      </c>
      <c r="C76" s="57"/>
      <c r="D76" s="58"/>
      <c r="E76" s="57"/>
      <c r="F76" s="57"/>
      <c r="G76" s="59"/>
      <c r="H76" s="42"/>
      <c r="I76" s="29"/>
      <c r="J76" s="29"/>
      <c r="K76" s="29"/>
      <c r="L76" s="29"/>
      <c r="M76" s="29"/>
    </row>
    <row r="77" spans="1:13" x14ac:dyDescent="0.25">
      <c r="A77" s="13" t="s">
        <v>242</v>
      </c>
      <c r="B77" s="85" t="s">
        <v>150</v>
      </c>
      <c r="C77" s="81">
        <v>867229.52</v>
      </c>
      <c r="D77" s="82">
        <v>935737.6</v>
      </c>
      <c r="E77" s="81">
        <v>968491.42</v>
      </c>
      <c r="F77" s="81">
        <v>1002398.05</v>
      </c>
      <c r="G77" s="86">
        <v>1037481.7</v>
      </c>
      <c r="H77" s="46">
        <v>1073790.97</v>
      </c>
      <c r="I77" s="47">
        <v>1111374.97</v>
      </c>
      <c r="J77" s="47">
        <v>1150271.23</v>
      </c>
      <c r="K77" s="47">
        <v>1190529.76</v>
      </c>
      <c r="L77" s="47">
        <v>1232201.05</v>
      </c>
      <c r="M77" s="47">
        <v>1275336.1200000001</v>
      </c>
    </row>
    <row r="78" spans="1:13" x14ac:dyDescent="0.25">
      <c r="A78" s="13" t="s">
        <v>243</v>
      </c>
      <c r="B78" s="85" t="s">
        <v>151</v>
      </c>
      <c r="C78" s="81">
        <v>898930.61</v>
      </c>
      <c r="D78" s="82">
        <v>931836.53</v>
      </c>
      <c r="E78" s="81">
        <v>882541.63</v>
      </c>
      <c r="F78" s="81">
        <v>909017.88</v>
      </c>
      <c r="G78" s="86">
        <v>936288.41</v>
      </c>
      <c r="H78" s="46">
        <v>1041877.06</v>
      </c>
      <c r="I78" s="47">
        <v>993308.38</v>
      </c>
      <c r="J78" s="47">
        <v>1023107.65</v>
      </c>
      <c r="K78" s="47">
        <v>1053800.8700000001</v>
      </c>
      <c r="L78" s="47">
        <v>1165414.8799999999</v>
      </c>
      <c r="M78" s="47">
        <v>1117977.3400000001</v>
      </c>
    </row>
    <row r="79" spans="1:13" x14ac:dyDescent="0.25">
      <c r="A79" s="13" t="s">
        <v>244</v>
      </c>
      <c r="B79" s="85" t="s">
        <v>153</v>
      </c>
      <c r="C79" s="81">
        <v>700</v>
      </c>
      <c r="D79" s="82">
        <v>700</v>
      </c>
      <c r="E79" s="81">
        <v>700</v>
      </c>
      <c r="F79" s="81">
        <v>700</v>
      </c>
      <c r="G79" s="86">
        <v>700</v>
      </c>
      <c r="H79" s="46">
        <v>700</v>
      </c>
      <c r="I79" s="47">
        <v>700</v>
      </c>
      <c r="J79" s="47">
        <v>700</v>
      </c>
      <c r="K79" s="47">
        <v>700</v>
      </c>
      <c r="L79" s="47">
        <v>700</v>
      </c>
      <c r="M79" s="47">
        <v>700</v>
      </c>
    </row>
    <row r="80" spans="1:13" x14ac:dyDescent="0.25">
      <c r="A80" s="13" t="s">
        <v>245</v>
      </c>
      <c r="B80" s="85" t="s">
        <v>154</v>
      </c>
      <c r="C80" s="81">
        <v>11000</v>
      </c>
      <c r="D80" s="82">
        <v>6000</v>
      </c>
      <c r="E80" s="81">
        <v>6180</v>
      </c>
      <c r="F80" s="81">
        <v>6365.4</v>
      </c>
      <c r="G80" s="86">
        <v>6556.36</v>
      </c>
      <c r="H80" s="46">
        <v>6753.05</v>
      </c>
      <c r="I80" s="47">
        <v>6955.64</v>
      </c>
      <c r="J80" s="47">
        <v>7164.31</v>
      </c>
      <c r="K80" s="47">
        <v>7379.24</v>
      </c>
      <c r="L80" s="47">
        <v>7600.61</v>
      </c>
      <c r="M80" s="47">
        <v>7828.63</v>
      </c>
    </row>
    <row r="81" spans="1:13" x14ac:dyDescent="0.25">
      <c r="A81" s="13" t="s">
        <v>246</v>
      </c>
      <c r="B81" s="85" t="s">
        <v>155</v>
      </c>
      <c r="C81" s="81">
        <v>2967492.94</v>
      </c>
      <c r="D81" s="82">
        <v>2499410.06</v>
      </c>
      <c r="E81" s="81">
        <v>2577068.42</v>
      </c>
      <c r="F81" s="81">
        <v>2657150.21</v>
      </c>
      <c r="G81" s="86">
        <v>2739731.38</v>
      </c>
      <c r="H81" s="46">
        <v>2824890.33</v>
      </c>
      <c r="I81" s="47">
        <v>2912707.89</v>
      </c>
      <c r="J81" s="47">
        <v>3003267.45</v>
      </c>
      <c r="K81" s="47">
        <v>3096655.04</v>
      </c>
      <c r="L81" s="47">
        <v>3192959.39</v>
      </c>
      <c r="M81" s="47">
        <v>3292272.03</v>
      </c>
    </row>
    <row r="82" spans="1:13" hidden="1" x14ac:dyDescent="0.25">
      <c r="A82" s="13" t="s">
        <v>207</v>
      </c>
      <c r="B82" s="63"/>
      <c r="C82" s="57"/>
      <c r="D82" s="58"/>
      <c r="E82" s="57"/>
      <c r="F82" s="57"/>
      <c r="G82" s="59"/>
      <c r="H82" s="42"/>
      <c r="I82" s="29"/>
      <c r="J82" s="29"/>
      <c r="K82" s="29"/>
      <c r="L82" s="29"/>
      <c r="M82" s="29"/>
    </row>
    <row r="83" spans="1:13" ht="15.75" thickBot="1" x14ac:dyDescent="0.3">
      <c r="A83" s="13" t="s">
        <v>165</v>
      </c>
      <c r="B83" s="68" t="s">
        <v>116</v>
      </c>
      <c r="C83" s="69">
        <f t="shared" ref="C83:M83" si="16">SUM(C76:C82)</f>
        <v>4745353.07</v>
      </c>
      <c r="D83" s="70">
        <f t="shared" si="16"/>
        <v>4373684.1899999995</v>
      </c>
      <c r="E83" s="69">
        <f t="shared" si="16"/>
        <v>4434981.47</v>
      </c>
      <c r="F83" s="69">
        <f t="shared" si="16"/>
        <v>4575631.54</v>
      </c>
      <c r="G83" s="71">
        <f t="shared" si="16"/>
        <v>4720757.8499999996</v>
      </c>
      <c r="H83" s="43">
        <f t="shared" si="16"/>
        <v>4948011.41</v>
      </c>
      <c r="I83" s="31">
        <f t="shared" si="16"/>
        <v>5025046.8800000008</v>
      </c>
      <c r="J83" s="31">
        <f t="shared" si="16"/>
        <v>5184510.6400000006</v>
      </c>
      <c r="K83" s="31">
        <f t="shared" si="16"/>
        <v>5349064.91</v>
      </c>
      <c r="L83" s="31">
        <f t="shared" si="16"/>
        <v>5598875.9299999997</v>
      </c>
      <c r="M83" s="31">
        <f t="shared" si="16"/>
        <v>5694114.1199999992</v>
      </c>
    </row>
    <row r="84" spans="1:13" ht="15.75" thickTop="1" x14ac:dyDescent="0.25">
      <c r="A84" s="13" t="s">
        <v>168</v>
      </c>
      <c r="B84" s="94" t="s">
        <v>106</v>
      </c>
      <c r="C84" s="95">
        <f t="shared" ref="C84:M84" si="17">C75-C83</f>
        <v>-450833.0700000003</v>
      </c>
      <c r="D84" s="95">
        <f t="shared" si="17"/>
        <v>162143.81000000052</v>
      </c>
      <c r="E84" s="95">
        <f t="shared" si="17"/>
        <v>255849.65000000037</v>
      </c>
      <c r="F84" s="95">
        <f t="shared" si="17"/>
        <v>275606.5700000003</v>
      </c>
      <c r="G84" s="96">
        <f t="shared" si="17"/>
        <v>296479.41999999993</v>
      </c>
      <c r="H84" s="50">
        <f t="shared" si="17"/>
        <v>215788.6799999997</v>
      </c>
      <c r="I84" s="51">
        <f t="shared" si="17"/>
        <v>289665.13999999873</v>
      </c>
      <c r="J84" s="51">
        <f t="shared" si="17"/>
        <v>285591.00999999885</v>
      </c>
      <c r="K84" s="51">
        <f t="shared" si="17"/>
        <v>281036.36999999918</v>
      </c>
      <c r="L84" s="51">
        <f t="shared" si="17"/>
        <v>195971.23000000045</v>
      </c>
      <c r="M84" s="51">
        <f t="shared" si="17"/>
        <v>270365.42000000086</v>
      </c>
    </row>
    <row r="85" spans="1:13" x14ac:dyDescent="0.25">
      <c r="A85" s="13" t="s">
        <v>166</v>
      </c>
      <c r="B85" s="90" t="s">
        <v>74</v>
      </c>
      <c r="C85" s="91"/>
      <c r="D85" s="92"/>
      <c r="E85" s="91"/>
      <c r="F85" s="91"/>
      <c r="G85" s="93"/>
      <c r="H85" s="42"/>
      <c r="I85" s="29"/>
      <c r="J85" s="29"/>
      <c r="K85" s="29"/>
      <c r="L85" s="29"/>
      <c r="M85" s="29"/>
    </row>
    <row r="86" spans="1:13" hidden="1" x14ac:dyDescent="0.25">
      <c r="A86" s="13" t="s">
        <v>166</v>
      </c>
      <c r="B86" s="63"/>
      <c r="C86" s="57"/>
      <c r="D86" s="58"/>
      <c r="E86" s="57"/>
      <c r="F86" s="57"/>
      <c r="G86" s="59"/>
      <c r="H86" s="42"/>
      <c r="I86" s="29"/>
      <c r="J86" s="29"/>
      <c r="K86" s="29"/>
      <c r="L86" s="29"/>
      <c r="M86" s="29"/>
    </row>
    <row r="87" spans="1:13" ht="15.75" thickBot="1" x14ac:dyDescent="0.3">
      <c r="A87" s="13" t="s">
        <v>165</v>
      </c>
      <c r="B87" s="72" t="s">
        <v>107</v>
      </c>
      <c r="C87" s="73">
        <f t="shared" ref="C87:M87" si="18">SUM(C84:C86)</f>
        <v>-450833.0700000003</v>
      </c>
      <c r="D87" s="73">
        <f t="shared" si="18"/>
        <v>162143.81000000052</v>
      </c>
      <c r="E87" s="73">
        <f t="shared" si="18"/>
        <v>255849.65000000037</v>
      </c>
      <c r="F87" s="73">
        <f t="shared" si="18"/>
        <v>275606.5700000003</v>
      </c>
      <c r="G87" s="74">
        <f t="shared" si="18"/>
        <v>296479.41999999993</v>
      </c>
      <c r="H87" s="50">
        <f t="shared" si="18"/>
        <v>215788.6799999997</v>
      </c>
      <c r="I87" s="51">
        <f t="shared" si="18"/>
        <v>289665.13999999873</v>
      </c>
      <c r="J87" s="51">
        <f t="shared" si="18"/>
        <v>285591.00999999885</v>
      </c>
      <c r="K87" s="51">
        <f t="shared" si="18"/>
        <v>281036.36999999918</v>
      </c>
      <c r="L87" s="51">
        <f t="shared" si="18"/>
        <v>195971.23000000045</v>
      </c>
      <c r="M87" s="51">
        <f t="shared" si="18"/>
        <v>270365.42000000086</v>
      </c>
    </row>
    <row r="88" spans="1:13" ht="16.5" thickTop="1" thickBot="1" x14ac:dyDescent="0.3">
      <c r="A88" s="13" t="s">
        <v>165</v>
      </c>
      <c r="B88" s="38"/>
      <c r="C88" s="39"/>
      <c r="D88" s="39"/>
      <c r="E88" s="39"/>
      <c r="F88" s="39"/>
      <c r="G88" s="39"/>
      <c r="H88" s="35"/>
      <c r="I88" s="35"/>
      <c r="J88" s="35"/>
      <c r="K88" s="35"/>
      <c r="L88" s="35"/>
      <c r="M88" s="35"/>
    </row>
    <row r="89" spans="1:13" ht="26.25" thickTop="1" x14ac:dyDescent="0.25">
      <c r="A89" s="13" t="s">
        <v>168</v>
      </c>
      <c r="B89" s="87" t="s">
        <v>261</v>
      </c>
      <c r="C89" s="88" t="str">
        <f>LEFT(xlvar.NXTBUD.DESCRLONG,7)&amp;" Original"</f>
        <v>2021/22 Original</v>
      </c>
      <c r="D89" s="88" t="str">
        <f>LEFT(xlvar.NXTBUD.DESCRLONG,7)</f>
        <v>2021/22</v>
      </c>
      <c r="E89" s="88" t="str">
        <f t="shared" ref="E89:M89" si="19">LEFT(D89,4)+1&amp;"/"&amp;RIGHT(D89,2)+1</f>
        <v>2022/23</v>
      </c>
      <c r="F89" s="88" t="str">
        <f t="shared" si="19"/>
        <v>2023/24</v>
      </c>
      <c r="G89" s="89" t="str">
        <f t="shared" si="19"/>
        <v>2024/25</v>
      </c>
      <c r="H89" s="48" t="str">
        <f t="shared" si="19"/>
        <v>2025/26</v>
      </c>
      <c r="I89" s="49" t="str">
        <f t="shared" si="19"/>
        <v>2026/27</v>
      </c>
      <c r="J89" s="49" t="str">
        <f t="shared" si="19"/>
        <v>2027/28</v>
      </c>
      <c r="K89" s="49" t="str">
        <f t="shared" si="19"/>
        <v>2028/29</v>
      </c>
      <c r="L89" s="49" t="str">
        <f t="shared" si="19"/>
        <v>2029/30</v>
      </c>
      <c r="M89" s="49" t="str">
        <f t="shared" si="19"/>
        <v>2030/31</v>
      </c>
    </row>
    <row r="90" spans="1:13" x14ac:dyDescent="0.25">
      <c r="A90" s="13" t="s">
        <v>167</v>
      </c>
      <c r="B90" s="90" t="s">
        <v>137</v>
      </c>
      <c r="C90" s="91"/>
      <c r="D90" s="92"/>
      <c r="E90" s="91"/>
      <c r="F90" s="91"/>
      <c r="G90" s="93"/>
      <c r="H90" s="42"/>
      <c r="I90" s="29"/>
      <c r="J90" s="29"/>
      <c r="K90" s="29"/>
      <c r="L90" s="29"/>
      <c r="M90" s="29"/>
    </row>
    <row r="91" spans="1:13" x14ac:dyDescent="0.25">
      <c r="A91" s="13" t="s">
        <v>247</v>
      </c>
      <c r="B91" s="85" t="s">
        <v>153</v>
      </c>
      <c r="C91" s="81">
        <v>700</v>
      </c>
      <c r="D91" s="82">
        <v>700</v>
      </c>
      <c r="E91" s="81">
        <v>700</v>
      </c>
      <c r="F91" s="81">
        <v>700</v>
      </c>
      <c r="G91" s="86">
        <v>700</v>
      </c>
      <c r="H91" s="46">
        <v>700</v>
      </c>
      <c r="I91" s="47">
        <v>700</v>
      </c>
      <c r="J91" s="47">
        <v>700</v>
      </c>
      <c r="K91" s="47">
        <v>700</v>
      </c>
      <c r="L91" s="47">
        <v>700</v>
      </c>
      <c r="M91" s="47">
        <v>700</v>
      </c>
    </row>
    <row r="92" spans="1:13" hidden="1" x14ac:dyDescent="0.25">
      <c r="A92" s="13" t="s">
        <v>165</v>
      </c>
      <c r="B92" s="63"/>
      <c r="C92" s="57"/>
      <c r="D92" s="58"/>
      <c r="E92" s="57"/>
      <c r="F92" s="57"/>
      <c r="G92" s="59"/>
      <c r="H92" s="42"/>
      <c r="I92" s="29"/>
      <c r="J92" s="29"/>
      <c r="K92" s="29"/>
      <c r="L92" s="29"/>
      <c r="M92" s="29"/>
    </row>
    <row r="93" spans="1:13" x14ac:dyDescent="0.25">
      <c r="A93" s="13" t="s">
        <v>168</v>
      </c>
      <c r="B93" s="64" t="str">
        <f t="shared" ref="B93" si="20">"Total "&amp;B90</f>
        <v>Total Non Cash</v>
      </c>
      <c r="C93" s="65">
        <f t="shared" ref="C93:M93" si="21">SUM(C90:C92)</f>
        <v>700</v>
      </c>
      <c r="D93" s="66">
        <f t="shared" si="21"/>
        <v>700</v>
      </c>
      <c r="E93" s="65">
        <f t="shared" si="21"/>
        <v>700</v>
      </c>
      <c r="F93" s="65">
        <f t="shared" si="21"/>
        <v>700</v>
      </c>
      <c r="G93" s="67">
        <f t="shared" si="21"/>
        <v>700</v>
      </c>
      <c r="H93" s="43">
        <f t="shared" si="21"/>
        <v>700</v>
      </c>
      <c r="I93" s="31">
        <f t="shared" si="21"/>
        <v>700</v>
      </c>
      <c r="J93" s="31">
        <f t="shared" si="21"/>
        <v>700</v>
      </c>
      <c r="K93" s="31">
        <f t="shared" si="21"/>
        <v>700</v>
      </c>
      <c r="L93" s="31">
        <f t="shared" si="21"/>
        <v>700</v>
      </c>
      <c r="M93" s="31">
        <f t="shared" si="21"/>
        <v>700</v>
      </c>
    </row>
    <row r="94" spans="1:13" x14ac:dyDescent="0.25">
      <c r="A94" s="13" t="s">
        <v>170</v>
      </c>
      <c r="B94" s="75" t="s">
        <v>75</v>
      </c>
      <c r="C94" s="61"/>
      <c r="D94" s="76"/>
      <c r="E94" s="61"/>
      <c r="F94" s="61"/>
      <c r="G94" s="62"/>
      <c r="H94" s="41"/>
      <c r="I94" s="30"/>
      <c r="J94" s="30"/>
      <c r="K94" s="30"/>
      <c r="L94" s="30"/>
      <c r="M94" s="30"/>
    </row>
    <row r="95" spans="1:13" x14ac:dyDescent="0.25">
      <c r="A95" s="13" t="s">
        <v>339</v>
      </c>
      <c r="B95" s="85" t="s">
        <v>140</v>
      </c>
      <c r="C95" s="81">
        <v>-49000</v>
      </c>
      <c r="D95" s="82">
        <v>-20000</v>
      </c>
      <c r="E95" s="81">
        <v>-20600</v>
      </c>
      <c r="F95" s="81">
        <v>-21218</v>
      </c>
      <c r="G95" s="86">
        <v>-21854.54</v>
      </c>
      <c r="H95" s="46">
        <v>-22510.18</v>
      </c>
      <c r="I95" s="47">
        <v>-23185.49</v>
      </c>
      <c r="J95" s="47">
        <v>-23881.05</v>
      </c>
      <c r="K95" s="47">
        <v>-24597.48</v>
      </c>
      <c r="L95" s="47">
        <v>-25335.4</v>
      </c>
      <c r="M95" s="47">
        <v>-26095.46</v>
      </c>
    </row>
    <row r="96" spans="1:13" x14ac:dyDescent="0.25">
      <c r="A96" s="13" t="s">
        <v>207</v>
      </c>
      <c r="B96" s="63" t="s">
        <v>142</v>
      </c>
      <c r="C96" s="57">
        <v>0</v>
      </c>
      <c r="D96" s="58">
        <v>0</v>
      </c>
      <c r="E96" s="57">
        <v>0</v>
      </c>
      <c r="F96" s="57">
        <v>0</v>
      </c>
      <c r="G96" s="59">
        <v>0</v>
      </c>
      <c r="H96" s="42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</row>
    <row r="97" spans="1:13" hidden="1" x14ac:dyDescent="0.25">
      <c r="A97" s="13" t="s">
        <v>165</v>
      </c>
      <c r="B97" s="63"/>
      <c r="C97" s="57"/>
      <c r="D97" s="58"/>
      <c r="E97" s="57"/>
      <c r="F97" s="57"/>
      <c r="G97" s="59"/>
      <c r="H97" s="42"/>
      <c r="I97" s="29"/>
      <c r="J97" s="29"/>
      <c r="K97" s="29"/>
      <c r="L97" s="29"/>
      <c r="M97" s="29"/>
    </row>
    <row r="98" spans="1:13" x14ac:dyDescent="0.25">
      <c r="A98" s="13" t="s">
        <v>165</v>
      </c>
      <c r="B98" s="64" t="str">
        <f>"Total "&amp;B94</f>
        <v>Total Investing Fund Flows</v>
      </c>
      <c r="C98" s="65">
        <f t="shared" ref="C98:M98" si="22">SUM(C95:C97)</f>
        <v>-49000</v>
      </c>
      <c r="D98" s="66">
        <f t="shared" si="22"/>
        <v>-20000</v>
      </c>
      <c r="E98" s="65">
        <f t="shared" si="22"/>
        <v>-20600</v>
      </c>
      <c r="F98" s="65">
        <f t="shared" si="22"/>
        <v>-21218</v>
      </c>
      <c r="G98" s="67">
        <f t="shared" si="22"/>
        <v>-21854.54</v>
      </c>
      <c r="H98" s="43">
        <f t="shared" si="22"/>
        <v>-22510.18</v>
      </c>
      <c r="I98" s="31">
        <f t="shared" si="22"/>
        <v>-23185.49</v>
      </c>
      <c r="J98" s="31">
        <f t="shared" si="22"/>
        <v>-23881.05</v>
      </c>
      <c r="K98" s="31">
        <f t="shared" si="22"/>
        <v>-24597.48</v>
      </c>
      <c r="L98" s="31">
        <f t="shared" si="22"/>
        <v>-25335.4</v>
      </c>
      <c r="M98" s="31">
        <f t="shared" si="22"/>
        <v>-26095.46</v>
      </c>
    </row>
    <row r="99" spans="1:13" x14ac:dyDescent="0.25">
      <c r="A99" s="13" t="s">
        <v>170</v>
      </c>
      <c r="B99" s="75" t="s">
        <v>77</v>
      </c>
      <c r="C99" s="61"/>
      <c r="D99" s="76"/>
      <c r="E99" s="61"/>
      <c r="F99" s="61"/>
      <c r="G99" s="62"/>
      <c r="H99" s="41"/>
      <c r="I99" s="30"/>
      <c r="J99" s="30"/>
      <c r="K99" s="30"/>
      <c r="L99" s="30"/>
      <c r="M99" s="30"/>
    </row>
    <row r="100" spans="1:13" hidden="1" x14ac:dyDescent="0.25">
      <c r="A100" s="13" t="s">
        <v>169</v>
      </c>
      <c r="B100" s="63"/>
      <c r="C100" s="57"/>
      <c r="D100" s="58"/>
      <c r="E100" s="57"/>
      <c r="F100" s="57"/>
      <c r="G100" s="59"/>
      <c r="H100" s="42"/>
      <c r="I100" s="29"/>
      <c r="J100" s="29"/>
      <c r="K100" s="29"/>
      <c r="L100" s="29"/>
      <c r="M100" s="29"/>
    </row>
    <row r="101" spans="1:13" ht="15.75" thickBot="1" x14ac:dyDescent="0.3">
      <c r="A101" s="13" t="s">
        <v>165</v>
      </c>
      <c r="B101" s="68" t="str">
        <f>"Total "&amp;B99</f>
        <v>Total Financing Fund Flows</v>
      </c>
      <c r="C101" s="69">
        <f t="shared" ref="C101:M101" si="23">SUM(C100:C100)</f>
        <v>0</v>
      </c>
      <c r="D101" s="70">
        <f t="shared" si="23"/>
        <v>0</v>
      </c>
      <c r="E101" s="69">
        <f t="shared" si="23"/>
        <v>0</v>
      </c>
      <c r="F101" s="69">
        <f t="shared" si="23"/>
        <v>0</v>
      </c>
      <c r="G101" s="71">
        <f t="shared" si="23"/>
        <v>0</v>
      </c>
      <c r="H101" s="43">
        <f t="shared" si="23"/>
        <v>0</v>
      </c>
      <c r="I101" s="31">
        <f t="shared" si="23"/>
        <v>0</v>
      </c>
      <c r="J101" s="31">
        <f t="shared" si="23"/>
        <v>0</v>
      </c>
      <c r="K101" s="31">
        <f t="shared" si="23"/>
        <v>0</v>
      </c>
      <c r="L101" s="31">
        <f t="shared" si="23"/>
        <v>0</v>
      </c>
      <c r="M101" s="31">
        <f t="shared" si="23"/>
        <v>0</v>
      </c>
    </row>
    <row r="102" spans="1:13" ht="15.75" thickTop="1" x14ac:dyDescent="0.25">
      <c r="A102" s="13" t="s">
        <v>170</v>
      </c>
      <c r="B102" s="94" t="s">
        <v>108</v>
      </c>
      <c r="C102" s="95">
        <f t="shared" ref="C102:M102" si="24">C87+C93+C98+C101</f>
        <v>-499133.0700000003</v>
      </c>
      <c r="D102" s="95">
        <f t="shared" si="24"/>
        <v>142843.81000000052</v>
      </c>
      <c r="E102" s="95">
        <f t="shared" si="24"/>
        <v>235949.65000000037</v>
      </c>
      <c r="F102" s="95">
        <f t="shared" si="24"/>
        <v>255088.5700000003</v>
      </c>
      <c r="G102" s="96">
        <f t="shared" si="24"/>
        <v>275324.87999999995</v>
      </c>
      <c r="H102" s="50">
        <f t="shared" si="24"/>
        <v>193978.49999999971</v>
      </c>
      <c r="I102" s="51">
        <f t="shared" si="24"/>
        <v>267179.64999999874</v>
      </c>
      <c r="J102" s="51">
        <f t="shared" si="24"/>
        <v>262409.95999999886</v>
      </c>
      <c r="K102" s="51">
        <f t="shared" si="24"/>
        <v>257138.88999999917</v>
      </c>
      <c r="L102" s="51">
        <f t="shared" si="24"/>
        <v>171335.83000000045</v>
      </c>
      <c r="M102" s="51">
        <f t="shared" si="24"/>
        <v>244969.96000000086</v>
      </c>
    </row>
    <row r="103" spans="1:13" x14ac:dyDescent="0.25">
      <c r="A103" s="13" t="s">
        <v>167</v>
      </c>
      <c r="B103" s="97" t="s">
        <v>78</v>
      </c>
      <c r="C103" s="98"/>
      <c r="D103" s="99"/>
      <c r="E103" s="98"/>
      <c r="F103" s="98"/>
      <c r="G103" s="100"/>
      <c r="H103" s="41"/>
      <c r="I103" s="30"/>
      <c r="J103" s="30"/>
      <c r="K103" s="30"/>
      <c r="L103" s="30"/>
      <c r="M103" s="30"/>
    </row>
    <row r="104" spans="1:13" x14ac:dyDescent="0.25">
      <c r="A104" s="13" t="s">
        <v>340</v>
      </c>
      <c r="B104" s="85" t="s">
        <v>164</v>
      </c>
      <c r="C104" s="81">
        <v>99999.96</v>
      </c>
      <c r="D104" s="82">
        <v>20000.04</v>
      </c>
      <c r="E104" s="81">
        <v>0</v>
      </c>
      <c r="F104" s="81">
        <v>0</v>
      </c>
      <c r="G104" s="86">
        <v>0</v>
      </c>
      <c r="H104" s="46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</row>
    <row r="105" spans="1:13" hidden="1" x14ac:dyDescent="0.25">
      <c r="A105" s="13" t="s">
        <v>169</v>
      </c>
      <c r="B105" s="63"/>
      <c r="C105" s="57"/>
      <c r="D105" s="58"/>
      <c r="E105" s="57"/>
      <c r="F105" s="57"/>
      <c r="G105" s="59"/>
      <c r="H105" s="42"/>
      <c r="I105" s="29"/>
      <c r="J105" s="29"/>
      <c r="K105" s="29"/>
      <c r="L105" s="29"/>
      <c r="M105" s="29"/>
    </row>
    <row r="106" spans="1:13" ht="15.75" thickBot="1" x14ac:dyDescent="0.3">
      <c r="A106" s="13" t="s">
        <v>165</v>
      </c>
      <c r="B106" s="68" t="str">
        <f>"Total "&amp;B103</f>
        <v>Total Reserve Movements</v>
      </c>
      <c r="C106" s="69">
        <f t="shared" ref="C106:M106" si="25">SUM(C104:C105)</f>
        <v>99999.96</v>
      </c>
      <c r="D106" s="70">
        <f t="shared" si="25"/>
        <v>20000.04</v>
      </c>
      <c r="E106" s="69">
        <f t="shared" si="25"/>
        <v>0</v>
      </c>
      <c r="F106" s="69">
        <f t="shared" si="25"/>
        <v>0</v>
      </c>
      <c r="G106" s="71">
        <f t="shared" si="25"/>
        <v>0</v>
      </c>
      <c r="H106" s="43">
        <f t="shared" si="25"/>
        <v>0</v>
      </c>
      <c r="I106" s="31">
        <f t="shared" si="25"/>
        <v>0</v>
      </c>
      <c r="J106" s="31">
        <f t="shared" si="25"/>
        <v>0</v>
      </c>
      <c r="K106" s="31">
        <f t="shared" si="25"/>
        <v>0</v>
      </c>
      <c r="L106" s="31">
        <f t="shared" si="25"/>
        <v>0</v>
      </c>
      <c r="M106" s="31">
        <f t="shared" si="25"/>
        <v>0</v>
      </c>
    </row>
    <row r="107" spans="1:13" ht="16.5" thickTop="1" thickBot="1" x14ac:dyDescent="0.3">
      <c r="A107" s="13" t="s">
        <v>165</v>
      </c>
      <c r="B107" s="72" t="s">
        <v>109</v>
      </c>
      <c r="C107" s="73">
        <f t="shared" ref="C107:M107" si="26">C102+C106</f>
        <v>-399133.11000000028</v>
      </c>
      <c r="D107" s="73">
        <f t="shared" si="26"/>
        <v>162843.85000000053</v>
      </c>
      <c r="E107" s="73">
        <f t="shared" si="26"/>
        <v>235949.65000000037</v>
      </c>
      <c r="F107" s="73">
        <f t="shared" si="26"/>
        <v>255088.5700000003</v>
      </c>
      <c r="G107" s="74">
        <f t="shared" si="26"/>
        <v>275324.87999999995</v>
      </c>
      <c r="H107" s="50">
        <f t="shared" si="26"/>
        <v>193978.49999999971</v>
      </c>
      <c r="I107" s="51">
        <f t="shared" si="26"/>
        <v>267179.64999999874</v>
      </c>
      <c r="J107" s="51">
        <f t="shared" si="26"/>
        <v>262409.95999999886</v>
      </c>
      <c r="K107" s="51">
        <f t="shared" si="26"/>
        <v>257138.88999999917</v>
      </c>
      <c r="L107" s="51">
        <f t="shared" si="26"/>
        <v>171335.83000000045</v>
      </c>
      <c r="M107" s="51">
        <f t="shared" si="26"/>
        <v>244969.96000000086</v>
      </c>
    </row>
    <row r="108" spans="1:13" ht="15.75" thickTop="1" x14ac:dyDescent="0.25">
      <c r="A108" s="13" t="s">
        <v>172</v>
      </c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x14ac:dyDescent="0.25">
      <c r="A109" s="13" t="s">
        <v>257</v>
      </c>
      <c r="B109" s="77" t="s">
        <v>250</v>
      </c>
      <c r="C109" s="78">
        <f>+C107+'Gen Unrestricted'!B8</f>
        <v>1747866.8899999997</v>
      </c>
      <c r="D109" s="78">
        <f t="shared" ref="D109" si="27">+C109+D107</f>
        <v>1910710.7400000002</v>
      </c>
      <c r="E109" s="78">
        <f t="shared" ref="E109" si="28">+D109+E107</f>
        <v>2146660.3900000006</v>
      </c>
      <c r="F109" s="78">
        <f t="shared" ref="F109" si="29">+E109+F107</f>
        <v>2401748.9600000009</v>
      </c>
      <c r="G109" s="78">
        <f t="shared" ref="G109" si="30">+F109+G107</f>
        <v>2677073.8400000008</v>
      </c>
      <c r="H109" s="52"/>
      <c r="I109" s="52"/>
      <c r="J109" s="52"/>
      <c r="K109" s="52"/>
      <c r="L109" s="52"/>
      <c r="M109" s="52"/>
    </row>
    <row r="110" spans="1:13" x14ac:dyDescent="0.25">
      <c r="A110" s="13" t="s">
        <v>165</v>
      </c>
    </row>
    <row r="111" spans="1:13" hidden="1" x14ac:dyDescent="0.25">
      <c r="A111" s="13" t="s">
        <v>207</v>
      </c>
      <c r="B111" s="1" t="str">
        <f>IF(xlvar.SELECT="Entity",B113,IF(xlvar.SELECT="Directorate",C113,IF(xlvar.SELECT="Business Unit",D113,IF(xlvar.SELECT="Key Outcome Area",H113,IF(xlvar.SELECT="IPR Outcomes",I113,IF(xlvar.SELECT="IPR Strategies",J113,IF(xlvar.SELECT="IPR Activities",K113,IF(xlvar.SELECT="Project",L113,F113))))))))</f>
        <v>30 - Water Fund</v>
      </c>
    </row>
    <row r="112" spans="1:13" ht="15.75" thickBot="1" x14ac:dyDescent="0.3">
      <c r="A112" s="13" t="s">
        <v>165</v>
      </c>
      <c r="B112" s="1"/>
    </row>
    <row r="113" spans="1:13" ht="15.75" hidden="1" thickBot="1" x14ac:dyDescent="0.3">
      <c r="A113" s="13" t="s">
        <v>166</v>
      </c>
      <c r="B113" s="34" t="s">
        <v>197</v>
      </c>
      <c r="C113" s="34" t="s">
        <v>192</v>
      </c>
      <c r="D113" s="34" t="s">
        <v>198</v>
      </c>
      <c r="E113" s="34" t="s">
        <v>44</v>
      </c>
      <c r="F113" s="34" t="s">
        <v>199</v>
      </c>
      <c r="G113" s="34"/>
      <c r="H113" s="34" t="s">
        <v>200</v>
      </c>
      <c r="I113" s="34" t="s">
        <v>193</v>
      </c>
      <c r="J113" s="34" t="s">
        <v>194</v>
      </c>
      <c r="K113" s="34" t="s">
        <v>195</v>
      </c>
      <c r="L113" s="34" t="s">
        <v>341</v>
      </c>
    </row>
    <row r="114" spans="1:13" ht="28.5" customHeight="1" thickTop="1" x14ac:dyDescent="0.25">
      <c r="A114" s="13" t="s">
        <v>167</v>
      </c>
      <c r="B114" s="87" t="s">
        <v>262</v>
      </c>
      <c r="C114" s="88" t="str">
        <f>xlvar.PYORIG.DESCRLONG</f>
        <v>2020/21 Quarter 2 PJ Budget</v>
      </c>
      <c r="D114" s="88" t="str">
        <f>LEFT(xlvar.NXTBUD.DESCRLONG,7)</f>
        <v>2021/22</v>
      </c>
      <c r="E114" s="88" t="str">
        <f t="shared" ref="E114:M114" si="31">LEFT(D114,4)+1&amp;"/"&amp;RIGHT(D114,2)+1</f>
        <v>2022/23</v>
      </c>
      <c r="F114" s="88" t="str">
        <f t="shared" si="31"/>
        <v>2023/24</v>
      </c>
      <c r="G114" s="89" t="str">
        <f t="shared" si="31"/>
        <v>2024/25</v>
      </c>
      <c r="H114" s="48" t="str">
        <f t="shared" si="31"/>
        <v>2025/26</v>
      </c>
      <c r="I114" s="49" t="str">
        <f t="shared" si="31"/>
        <v>2026/27</v>
      </c>
      <c r="J114" s="49" t="str">
        <f t="shared" si="31"/>
        <v>2027/28</v>
      </c>
      <c r="K114" s="49" t="str">
        <f t="shared" si="31"/>
        <v>2028/29</v>
      </c>
      <c r="L114" s="49" t="str">
        <f t="shared" si="31"/>
        <v>2029/30</v>
      </c>
      <c r="M114" s="49" t="str">
        <f t="shared" si="31"/>
        <v>2030/31</v>
      </c>
    </row>
    <row r="115" spans="1:13" x14ac:dyDescent="0.25">
      <c r="A115" s="13" t="s">
        <v>207</v>
      </c>
      <c r="B115" s="90" t="s">
        <v>134</v>
      </c>
      <c r="C115" s="91"/>
      <c r="D115" s="92"/>
      <c r="E115" s="91"/>
      <c r="F115" s="91"/>
      <c r="G115" s="93"/>
      <c r="H115" s="40"/>
      <c r="I115" s="28"/>
      <c r="J115" s="28"/>
      <c r="K115" s="28"/>
      <c r="L115" s="28"/>
      <c r="M115" s="28"/>
    </row>
    <row r="116" spans="1:13" x14ac:dyDescent="0.25">
      <c r="A116" s="13" t="s">
        <v>342</v>
      </c>
      <c r="B116" s="80" t="s">
        <v>144</v>
      </c>
      <c r="C116" s="81">
        <v>2256135</v>
      </c>
      <c r="D116" s="82">
        <v>2342309.39</v>
      </c>
      <c r="E116" s="83">
        <v>2417084.4500000002</v>
      </c>
      <c r="F116" s="83">
        <v>2494235.69</v>
      </c>
      <c r="G116" s="84">
        <v>2573838.19</v>
      </c>
      <c r="H116" s="44">
        <v>2655969.37</v>
      </c>
      <c r="I116" s="45">
        <v>2740709.07</v>
      </c>
      <c r="J116" s="45">
        <v>2828139.63</v>
      </c>
      <c r="K116" s="45">
        <v>2918345.99</v>
      </c>
      <c r="L116" s="45">
        <v>3011415.72</v>
      </c>
      <c r="M116" s="45">
        <v>3107439.16</v>
      </c>
    </row>
    <row r="117" spans="1:13" x14ac:dyDescent="0.25">
      <c r="A117" s="13" t="s">
        <v>343</v>
      </c>
      <c r="B117" s="80" t="s">
        <v>145</v>
      </c>
      <c r="C117" s="81">
        <v>7020765.46</v>
      </c>
      <c r="D117" s="82">
        <v>7254362.4000000004</v>
      </c>
      <c r="E117" s="83">
        <v>7490982.2800000003</v>
      </c>
      <c r="F117" s="83">
        <v>7735326.4400000004</v>
      </c>
      <c r="G117" s="84">
        <v>7987647.2599999998</v>
      </c>
      <c r="H117" s="44">
        <v>8248205.4100000001</v>
      </c>
      <c r="I117" s="45">
        <v>8517270.0999999996</v>
      </c>
      <c r="J117" s="45">
        <v>8795119.3100000005</v>
      </c>
      <c r="K117" s="45">
        <v>9082040.1300000008</v>
      </c>
      <c r="L117" s="45">
        <v>9378329.0600000005</v>
      </c>
      <c r="M117" s="45">
        <v>9684292.2899999991</v>
      </c>
    </row>
    <row r="118" spans="1:13" x14ac:dyDescent="0.25">
      <c r="A118" s="13" t="s">
        <v>344</v>
      </c>
      <c r="B118" s="80" t="s">
        <v>146</v>
      </c>
      <c r="C118" s="81">
        <v>282500</v>
      </c>
      <c r="D118" s="82">
        <v>270000</v>
      </c>
      <c r="E118" s="83">
        <v>270000</v>
      </c>
      <c r="F118" s="83">
        <v>270000</v>
      </c>
      <c r="G118" s="84">
        <v>270000</v>
      </c>
      <c r="H118" s="44">
        <v>270000</v>
      </c>
      <c r="I118" s="45">
        <v>270000</v>
      </c>
      <c r="J118" s="45">
        <v>270000</v>
      </c>
      <c r="K118" s="45">
        <v>270000</v>
      </c>
      <c r="L118" s="45">
        <v>270000</v>
      </c>
      <c r="M118" s="45">
        <v>270000</v>
      </c>
    </row>
    <row r="119" spans="1:13" x14ac:dyDescent="0.25">
      <c r="A119" s="13" t="s">
        <v>345</v>
      </c>
      <c r="B119" s="80" t="s">
        <v>147</v>
      </c>
      <c r="C119" s="81">
        <v>99639.360000000001</v>
      </c>
      <c r="D119" s="82">
        <v>102692.21</v>
      </c>
      <c r="E119" s="83">
        <v>106799.9</v>
      </c>
      <c r="F119" s="83">
        <v>111071.9</v>
      </c>
      <c r="G119" s="84">
        <v>115514.77</v>
      </c>
      <c r="H119" s="44">
        <v>120135.37</v>
      </c>
      <c r="I119" s="45">
        <v>124940.79</v>
      </c>
      <c r="J119" s="45">
        <v>129938.42</v>
      </c>
      <c r="K119" s="45">
        <v>135135.96</v>
      </c>
      <c r="L119" s="45">
        <v>140541.4</v>
      </c>
      <c r="M119" s="45">
        <v>146163.04999999999</v>
      </c>
    </row>
    <row r="120" spans="1:13" x14ac:dyDescent="0.25">
      <c r="A120" s="13" t="s">
        <v>346</v>
      </c>
      <c r="B120" s="80" t="s">
        <v>148</v>
      </c>
      <c r="C120" s="81">
        <v>99000</v>
      </c>
      <c r="D120" s="82">
        <v>138500</v>
      </c>
      <c r="E120" s="83">
        <v>140240</v>
      </c>
      <c r="F120" s="83">
        <v>142049.60000000001</v>
      </c>
      <c r="G120" s="84">
        <v>143931.57999999999</v>
      </c>
      <c r="H120" s="44">
        <v>145888.84</v>
      </c>
      <c r="I120" s="45">
        <v>147924.39000000001</v>
      </c>
      <c r="J120" s="45">
        <v>150041.37</v>
      </c>
      <c r="K120" s="45">
        <v>152243.01999999999</v>
      </c>
      <c r="L120" s="45">
        <v>154532.74</v>
      </c>
      <c r="M120" s="45">
        <v>156914.04999999999</v>
      </c>
    </row>
    <row r="121" spans="1:13" x14ac:dyDescent="0.25">
      <c r="A121" s="13" t="s">
        <v>347</v>
      </c>
      <c r="B121" s="80" t="s">
        <v>149</v>
      </c>
      <c r="C121" s="81">
        <v>473897</v>
      </c>
      <c r="D121" s="82">
        <v>494113.91</v>
      </c>
      <c r="E121" s="83">
        <v>508952.32000000001</v>
      </c>
      <c r="F121" s="83">
        <v>524236.38</v>
      </c>
      <c r="G121" s="84">
        <v>539979.46</v>
      </c>
      <c r="H121" s="44">
        <v>556195.36</v>
      </c>
      <c r="I121" s="45">
        <v>572898.26</v>
      </c>
      <c r="J121" s="45">
        <v>590102.81999999995</v>
      </c>
      <c r="K121" s="45">
        <v>607824.06999999995</v>
      </c>
      <c r="L121" s="45">
        <v>626077.56000000006</v>
      </c>
      <c r="M121" s="45">
        <v>644879.26</v>
      </c>
    </row>
    <row r="122" spans="1:13" hidden="1" x14ac:dyDescent="0.25">
      <c r="A122" s="13" t="s">
        <v>166</v>
      </c>
      <c r="B122" s="63"/>
      <c r="C122" s="57"/>
      <c r="D122" s="58"/>
      <c r="E122" s="57"/>
      <c r="F122" s="57"/>
      <c r="G122" s="59"/>
      <c r="H122" s="42"/>
      <c r="I122" s="29"/>
      <c r="J122" s="29"/>
      <c r="K122" s="29"/>
      <c r="L122" s="29"/>
      <c r="M122" s="29"/>
    </row>
    <row r="123" spans="1:13" x14ac:dyDescent="0.25">
      <c r="A123" s="13" t="s">
        <v>167</v>
      </c>
      <c r="B123" s="64" t="s">
        <v>115</v>
      </c>
      <c r="C123" s="65">
        <f t="shared" ref="C123" si="32">SUM(C115:C122)</f>
        <v>10231936.82</v>
      </c>
      <c r="D123" s="66">
        <f t="shared" ref="D123:M123" si="33">SUM(D115:D122)</f>
        <v>10601977.910000002</v>
      </c>
      <c r="E123" s="65">
        <f t="shared" si="33"/>
        <v>10934058.950000001</v>
      </c>
      <c r="F123" s="65">
        <f t="shared" si="33"/>
        <v>11276920.010000002</v>
      </c>
      <c r="G123" s="67">
        <f t="shared" si="33"/>
        <v>11630911.259999998</v>
      </c>
      <c r="H123" s="43">
        <f t="shared" si="33"/>
        <v>11996394.35</v>
      </c>
      <c r="I123" s="31">
        <f t="shared" si="33"/>
        <v>12373742.609999999</v>
      </c>
      <c r="J123" s="31">
        <f t="shared" si="33"/>
        <v>12763341.550000001</v>
      </c>
      <c r="K123" s="31">
        <f t="shared" si="33"/>
        <v>13165589.170000002</v>
      </c>
      <c r="L123" s="31">
        <f t="shared" si="33"/>
        <v>13580896.480000002</v>
      </c>
      <c r="M123" s="31">
        <f t="shared" si="33"/>
        <v>14009687.810000001</v>
      </c>
    </row>
    <row r="124" spans="1:13" x14ac:dyDescent="0.25">
      <c r="A124" s="13" t="s">
        <v>207</v>
      </c>
      <c r="B124" s="56" t="s">
        <v>135</v>
      </c>
      <c r="C124" s="57"/>
      <c r="D124" s="58"/>
      <c r="E124" s="57"/>
      <c r="F124" s="57"/>
      <c r="G124" s="59"/>
      <c r="H124" s="42"/>
      <c r="I124" s="29"/>
      <c r="J124" s="29"/>
      <c r="K124" s="29"/>
      <c r="L124" s="29"/>
      <c r="M124" s="29"/>
    </row>
    <row r="125" spans="1:13" x14ac:dyDescent="0.25">
      <c r="A125" s="13" t="s">
        <v>348</v>
      </c>
      <c r="B125" s="85" t="s">
        <v>150</v>
      </c>
      <c r="C125" s="81">
        <v>2147993.6800000002</v>
      </c>
      <c r="D125" s="82">
        <v>2081817.76</v>
      </c>
      <c r="E125" s="81">
        <v>2154731.9300000002</v>
      </c>
      <c r="F125" s="81">
        <v>2230184.5699999998</v>
      </c>
      <c r="G125" s="86">
        <v>2308305.09</v>
      </c>
      <c r="H125" s="46">
        <v>2389150.13</v>
      </c>
      <c r="I125" s="47">
        <v>2472817.6</v>
      </c>
      <c r="J125" s="47">
        <v>2559422.9900000002</v>
      </c>
      <c r="K125" s="47">
        <v>2652291.44</v>
      </c>
      <c r="L125" s="47">
        <v>2745160.09</v>
      </c>
      <c r="M125" s="47">
        <v>2841312.18</v>
      </c>
    </row>
    <row r="126" spans="1:13" x14ac:dyDescent="0.25">
      <c r="A126" s="13" t="s">
        <v>349</v>
      </c>
      <c r="B126" s="85" t="s">
        <v>151</v>
      </c>
      <c r="C126" s="81">
        <v>2381912</v>
      </c>
      <c r="D126" s="82">
        <v>2267900</v>
      </c>
      <c r="E126" s="81">
        <v>2292487</v>
      </c>
      <c r="F126" s="81">
        <v>2359011.61</v>
      </c>
      <c r="G126" s="86">
        <v>2427531.9700000002</v>
      </c>
      <c r="H126" s="46">
        <v>2498107.9300000002</v>
      </c>
      <c r="I126" s="47">
        <v>2615801.14</v>
      </c>
      <c r="J126" s="47">
        <v>2645675.17</v>
      </c>
      <c r="K126" s="47">
        <v>2722795.4</v>
      </c>
      <c r="L126" s="47">
        <v>2802229.24</v>
      </c>
      <c r="M126" s="47">
        <v>2884046.11</v>
      </c>
    </row>
    <row r="127" spans="1:13" x14ac:dyDescent="0.25">
      <c r="A127" s="13" t="s">
        <v>350</v>
      </c>
      <c r="B127" s="85" t="s">
        <v>152</v>
      </c>
      <c r="C127" s="81">
        <v>911553</v>
      </c>
      <c r="D127" s="82">
        <v>875809</v>
      </c>
      <c r="E127" s="81">
        <v>837523</v>
      </c>
      <c r="F127" s="81">
        <v>797184</v>
      </c>
      <c r="G127" s="86">
        <v>751371</v>
      </c>
      <c r="H127" s="46">
        <v>715415</v>
      </c>
      <c r="I127" s="47">
        <v>673558</v>
      </c>
      <c r="J127" s="47">
        <v>633322</v>
      </c>
      <c r="K127" s="47">
        <v>586641</v>
      </c>
      <c r="L127" s="47">
        <v>537315</v>
      </c>
      <c r="M127" s="47">
        <v>537315</v>
      </c>
    </row>
    <row r="128" spans="1:13" x14ac:dyDescent="0.25">
      <c r="A128" s="13" t="s">
        <v>267</v>
      </c>
      <c r="B128" s="85" t="s">
        <v>153</v>
      </c>
      <c r="C128" s="81">
        <v>3332513</v>
      </c>
      <c r="D128" s="82">
        <v>3432513</v>
      </c>
      <c r="E128" s="81">
        <v>3432513</v>
      </c>
      <c r="F128" s="81">
        <v>3432513</v>
      </c>
      <c r="G128" s="86">
        <v>3432513</v>
      </c>
      <c r="H128" s="46">
        <v>3432513</v>
      </c>
      <c r="I128" s="47">
        <v>3432513</v>
      </c>
      <c r="J128" s="47">
        <v>3432513</v>
      </c>
      <c r="K128" s="47">
        <v>3432513</v>
      </c>
      <c r="L128" s="47">
        <v>3432513</v>
      </c>
      <c r="M128" s="47">
        <v>3432513</v>
      </c>
    </row>
    <row r="129" spans="1:13" x14ac:dyDescent="0.25">
      <c r="A129" s="13" t="s">
        <v>351</v>
      </c>
      <c r="B129" s="85" t="s">
        <v>154</v>
      </c>
      <c r="C129" s="81">
        <v>427800</v>
      </c>
      <c r="D129" s="82">
        <v>482650</v>
      </c>
      <c r="E129" s="81">
        <v>497129.5</v>
      </c>
      <c r="F129" s="81">
        <v>512043.4</v>
      </c>
      <c r="G129" s="86">
        <v>527404.69999999995</v>
      </c>
      <c r="H129" s="46">
        <v>543226.86</v>
      </c>
      <c r="I129" s="47">
        <v>559523.66</v>
      </c>
      <c r="J129" s="47">
        <v>576309.36</v>
      </c>
      <c r="K129" s="47">
        <v>593598.64</v>
      </c>
      <c r="L129" s="47">
        <v>611406.61</v>
      </c>
      <c r="M129" s="47">
        <v>629748.80000000005</v>
      </c>
    </row>
    <row r="130" spans="1:13" x14ac:dyDescent="0.25">
      <c r="A130" s="13" t="s">
        <v>352</v>
      </c>
      <c r="B130" s="85" t="s">
        <v>155</v>
      </c>
      <c r="C130" s="81">
        <v>2000313.02</v>
      </c>
      <c r="D130" s="82">
        <v>2081522.43</v>
      </c>
      <c r="E130" s="81">
        <v>2152549.23</v>
      </c>
      <c r="F130" s="81">
        <v>2226007.19</v>
      </c>
      <c r="G130" s="86">
        <v>2301979.73</v>
      </c>
      <c r="H130" s="46">
        <v>2380553.1800000002</v>
      </c>
      <c r="I130" s="47">
        <v>2461816.81</v>
      </c>
      <c r="J130" s="47">
        <v>2545863.0099999998</v>
      </c>
      <c r="K130" s="47">
        <v>2632787.29</v>
      </c>
      <c r="L130" s="47">
        <v>2722688.52</v>
      </c>
      <c r="M130" s="47">
        <v>2815668.87</v>
      </c>
    </row>
    <row r="131" spans="1:13" hidden="1" x14ac:dyDescent="0.25">
      <c r="A131" s="13" t="s">
        <v>169</v>
      </c>
      <c r="B131" s="63"/>
      <c r="C131" s="57"/>
      <c r="D131" s="58"/>
      <c r="E131" s="57"/>
      <c r="F131" s="57"/>
      <c r="G131" s="59"/>
      <c r="H131" s="42"/>
      <c r="I131" s="29"/>
      <c r="J131" s="29"/>
      <c r="K131" s="29"/>
      <c r="L131" s="29"/>
      <c r="M131" s="29"/>
    </row>
    <row r="132" spans="1:13" ht="15.75" thickBot="1" x14ac:dyDescent="0.3">
      <c r="A132" s="13" t="s">
        <v>168</v>
      </c>
      <c r="B132" s="68" t="s">
        <v>116</v>
      </c>
      <c r="C132" s="69">
        <f t="shared" ref="C132:M132" si="34">SUM(C124:C131)</f>
        <v>11202084.699999999</v>
      </c>
      <c r="D132" s="70">
        <f t="shared" si="34"/>
        <v>11222212.189999999</v>
      </c>
      <c r="E132" s="69">
        <f t="shared" si="34"/>
        <v>11366933.66</v>
      </c>
      <c r="F132" s="69">
        <f t="shared" si="34"/>
        <v>11556943.77</v>
      </c>
      <c r="G132" s="71">
        <f t="shared" si="34"/>
        <v>11749105.49</v>
      </c>
      <c r="H132" s="43">
        <f t="shared" si="34"/>
        <v>11958966.1</v>
      </c>
      <c r="I132" s="31">
        <f t="shared" si="34"/>
        <v>12216030.210000001</v>
      </c>
      <c r="J132" s="31">
        <f t="shared" si="34"/>
        <v>12393105.529999999</v>
      </c>
      <c r="K132" s="31">
        <f t="shared" si="34"/>
        <v>12620626.77</v>
      </c>
      <c r="L132" s="31">
        <f t="shared" si="34"/>
        <v>12851312.459999999</v>
      </c>
      <c r="M132" s="31">
        <f t="shared" si="34"/>
        <v>13140603.960000001</v>
      </c>
    </row>
    <row r="133" spans="1:13" ht="15.75" thickTop="1" x14ac:dyDescent="0.25">
      <c r="A133" s="13" t="s">
        <v>167</v>
      </c>
      <c r="B133" s="94" t="s">
        <v>106</v>
      </c>
      <c r="C133" s="95">
        <f t="shared" ref="C133:M133" si="35">C123-C132</f>
        <v>-970147.87999999896</v>
      </c>
      <c r="D133" s="95">
        <f t="shared" si="35"/>
        <v>-620234.27999999747</v>
      </c>
      <c r="E133" s="95">
        <f t="shared" si="35"/>
        <v>-432874.70999999903</v>
      </c>
      <c r="F133" s="95">
        <f t="shared" si="35"/>
        <v>-280023.75999999791</v>
      </c>
      <c r="G133" s="96">
        <f t="shared" si="35"/>
        <v>-118194.23000000231</v>
      </c>
      <c r="H133" s="50">
        <f t="shared" si="35"/>
        <v>37428.25</v>
      </c>
      <c r="I133" s="51">
        <f t="shared" si="35"/>
        <v>157712.39999999851</v>
      </c>
      <c r="J133" s="51">
        <f t="shared" si="35"/>
        <v>370236.02000000142</v>
      </c>
      <c r="K133" s="51">
        <f t="shared" si="35"/>
        <v>544962.40000000224</v>
      </c>
      <c r="L133" s="51">
        <f t="shared" si="35"/>
        <v>729584.02000000328</v>
      </c>
      <c r="M133" s="51">
        <f t="shared" si="35"/>
        <v>869083.84999999963</v>
      </c>
    </row>
    <row r="134" spans="1:13" x14ac:dyDescent="0.25">
      <c r="A134" s="13" t="s">
        <v>207</v>
      </c>
      <c r="B134" s="90" t="s">
        <v>74</v>
      </c>
      <c r="C134" s="91"/>
      <c r="D134" s="92"/>
      <c r="E134" s="91"/>
      <c r="F134" s="91"/>
      <c r="G134" s="93"/>
      <c r="H134" s="42"/>
      <c r="I134" s="29"/>
      <c r="J134" s="29"/>
      <c r="K134" s="29"/>
      <c r="L134" s="29"/>
      <c r="M134" s="29"/>
    </row>
    <row r="135" spans="1:13" x14ac:dyDescent="0.25">
      <c r="A135" s="13" t="s">
        <v>353</v>
      </c>
      <c r="B135" s="85" t="s">
        <v>156</v>
      </c>
      <c r="C135" s="81">
        <v>1029553</v>
      </c>
      <c r="D135" s="82">
        <v>614000</v>
      </c>
      <c r="E135" s="81">
        <v>617840</v>
      </c>
      <c r="F135" s="81">
        <v>621812</v>
      </c>
      <c r="G135" s="86">
        <v>625928</v>
      </c>
      <c r="H135" s="46">
        <v>630188</v>
      </c>
      <c r="I135" s="47">
        <v>634592</v>
      </c>
      <c r="J135" s="47">
        <v>639152</v>
      </c>
      <c r="K135" s="47">
        <v>640628</v>
      </c>
      <c r="L135" s="47">
        <v>645404</v>
      </c>
      <c r="M135" s="47">
        <v>650336</v>
      </c>
    </row>
    <row r="136" spans="1:13" hidden="1" x14ac:dyDescent="0.25">
      <c r="A136" s="13" t="s">
        <v>165</v>
      </c>
      <c r="B136" s="63"/>
      <c r="C136" s="57"/>
      <c r="D136" s="58"/>
      <c r="E136" s="57"/>
      <c r="F136" s="57"/>
      <c r="G136" s="59"/>
      <c r="H136" s="42"/>
      <c r="I136" s="29"/>
      <c r="J136" s="29"/>
      <c r="K136" s="29"/>
      <c r="L136" s="29"/>
      <c r="M136" s="29"/>
    </row>
    <row r="137" spans="1:13" ht="15.75" thickBot="1" x14ac:dyDescent="0.3">
      <c r="A137" s="13" t="s">
        <v>165</v>
      </c>
      <c r="B137" s="72" t="s">
        <v>107</v>
      </c>
      <c r="C137" s="73">
        <f t="shared" ref="C137:M137" si="36">SUM(C133:C136)</f>
        <v>59405.120000001043</v>
      </c>
      <c r="D137" s="73">
        <f t="shared" si="36"/>
        <v>-6234.2799999974668</v>
      </c>
      <c r="E137" s="73">
        <f t="shared" si="36"/>
        <v>184965.29000000097</v>
      </c>
      <c r="F137" s="73">
        <f t="shared" si="36"/>
        <v>341788.24000000209</v>
      </c>
      <c r="G137" s="74">
        <f t="shared" si="36"/>
        <v>507733.76999999769</v>
      </c>
      <c r="H137" s="50">
        <f t="shared" si="36"/>
        <v>667616.25</v>
      </c>
      <c r="I137" s="51">
        <f t="shared" si="36"/>
        <v>792304.39999999851</v>
      </c>
      <c r="J137" s="51">
        <f t="shared" si="36"/>
        <v>1009388.0200000014</v>
      </c>
      <c r="K137" s="51">
        <f t="shared" si="36"/>
        <v>1185590.4000000022</v>
      </c>
      <c r="L137" s="51">
        <f t="shared" si="36"/>
        <v>1374988.0200000033</v>
      </c>
      <c r="M137" s="51">
        <f t="shared" si="36"/>
        <v>1519419.8499999996</v>
      </c>
    </row>
    <row r="138" spans="1:13" ht="16.5" thickTop="1" thickBot="1" x14ac:dyDescent="0.3">
      <c r="A138" s="13" t="s">
        <v>168</v>
      </c>
      <c r="B138" s="38"/>
      <c r="C138" s="39"/>
      <c r="D138" s="39"/>
      <c r="E138" s="39"/>
      <c r="F138" s="39"/>
      <c r="G138" s="39"/>
      <c r="H138" s="35"/>
      <c r="I138" s="35"/>
      <c r="J138" s="35"/>
      <c r="K138" s="35"/>
      <c r="L138" s="35"/>
      <c r="M138" s="35"/>
    </row>
    <row r="139" spans="1:13" ht="26.25" thickTop="1" x14ac:dyDescent="0.25">
      <c r="A139" s="13" t="s">
        <v>167</v>
      </c>
      <c r="B139" s="87" t="s">
        <v>263</v>
      </c>
      <c r="C139" s="88" t="str">
        <f>LEFT(xlvar.NXTBUD.DESCRLONG,7)&amp;" Original"</f>
        <v>2021/22 Original</v>
      </c>
      <c r="D139" s="88" t="str">
        <f>LEFT(xlvar.NXTBUD.DESCRLONG,7)</f>
        <v>2021/22</v>
      </c>
      <c r="E139" s="88" t="str">
        <f t="shared" ref="E139:M139" si="37">LEFT(D139,4)+1&amp;"/"&amp;RIGHT(D139,2)+1</f>
        <v>2022/23</v>
      </c>
      <c r="F139" s="88" t="str">
        <f t="shared" si="37"/>
        <v>2023/24</v>
      </c>
      <c r="G139" s="89" t="str">
        <f t="shared" si="37"/>
        <v>2024/25</v>
      </c>
      <c r="H139" s="48" t="str">
        <f t="shared" si="37"/>
        <v>2025/26</v>
      </c>
      <c r="I139" s="49" t="str">
        <f t="shared" si="37"/>
        <v>2026/27</v>
      </c>
      <c r="J139" s="49" t="str">
        <f t="shared" si="37"/>
        <v>2027/28</v>
      </c>
      <c r="K139" s="49" t="str">
        <f t="shared" si="37"/>
        <v>2028/29</v>
      </c>
      <c r="L139" s="49" t="str">
        <f t="shared" si="37"/>
        <v>2029/30</v>
      </c>
      <c r="M139" s="49" t="str">
        <f t="shared" si="37"/>
        <v>2030/31</v>
      </c>
    </row>
    <row r="140" spans="1:13" x14ac:dyDescent="0.25">
      <c r="A140" s="13" t="s">
        <v>207</v>
      </c>
      <c r="B140" s="90" t="s">
        <v>137</v>
      </c>
      <c r="C140" s="91"/>
      <c r="D140" s="92"/>
      <c r="E140" s="91"/>
      <c r="F140" s="91"/>
      <c r="G140" s="93"/>
      <c r="H140" s="42"/>
      <c r="I140" s="29"/>
      <c r="J140" s="29"/>
      <c r="K140" s="29"/>
      <c r="L140" s="29"/>
      <c r="M140" s="29"/>
    </row>
    <row r="141" spans="1:13" x14ac:dyDescent="0.25">
      <c r="A141" s="13" t="s">
        <v>354</v>
      </c>
      <c r="B141" s="85" t="s">
        <v>153</v>
      </c>
      <c r="C141" s="81">
        <v>3332513</v>
      </c>
      <c r="D141" s="82">
        <v>3432513</v>
      </c>
      <c r="E141" s="81">
        <v>3432513</v>
      </c>
      <c r="F141" s="81">
        <v>3432513</v>
      </c>
      <c r="G141" s="86">
        <v>3432513</v>
      </c>
      <c r="H141" s="46">
        <v>3432513</v>
      </c>
      <c r="I141" s="47">
        <v>3432513</v>
      </c>
      <c r="J141" s="47">
        <v>3432513</v>
      </c>
      <c r="K141" s="47">
        <v>3432513</v>
      </c>
      <c r="L141" s="47">
        <v>3432513</v>
      </c>
      <c r="M141" s="47">
        <v>3432513</v>
      </c>
    </row>
    <row r="142" spans="1:13" hidden="1" x14ac:dyDescent="0.25">
      <c r="A142" s="13" t="s">
        <v>168</v>
      </c>
      <c r="B142" s="63"/>
      <c r="C142" s="57"/>
      <c r="D142" s="58"/>
      <c r="E142" s="57"/>
      <c r="F142" s="57"/>
      <c r="G142" s="59"/>
      <c r="H142" s="42"/>
      <c r="I142" s="29"/>
      <c r="J142" s="29"/>
      <c r="K142" s="29"/>
      <c r="L142" s="29"/>
      <c r="M142" s="29"/>
    </row>
    <row r="143" spans="1:13" x14ac:dyDescent="0.25">
      <c r="A143" s="13" t="s">
        <v>170</v>
      </c>
      <c r="B143" s="64" t="str">
        <f t="shared" ref="B143" si="38">"Total "&amp;B140</f>
        <v>Total Non Cash</v>
      </c>
      <c r="C143" s="65">
        <f t="shared" ref="C143:M143" si="39">SUM(C140:C142)</f>
        <v>3332513</v>
      </c>
      <c r="D143" s="66">
        <f t="shared" si="39"/>
        <v>3432513</v>
      </c>
      <c r="E143" s="65">
        <f t="shared" si="39"/>
        <v>3432513</v>
      </c>
      <c r="F143" s="65">
        <f t="shared" si="39"/>
        <v>3432513</v>
      </c>
      <c r="G143" s="67">
        <f t="shared" si="39"/>
        <v>3432513</v>
      </c>
      <c r="H143" s="43">
        <f t="shared" si="39"/>
        <v>3432513</v>
      </c>
      <c r="I143" s="31">
        <f t="shared" si="39"/>
        <v>3432513</v>
      </c>
      <c r="J143" s="31">
        <f t="shared" si="39"/>
        <v>3432513</v>
      </c>
      <c r="K143" s="31">
        <f t="shared" si="39"/>
        <v>3432513</v>
      </c>
      <c r="L143" s="31">
        <f t="shared" si="39"/>
        <v>3432513</v>
      </c>
      <c r="M143" s="31">
        <f t="shared" si="39"/>
        <v>3432513</v>
      </c>
    </row>
    <row r="144" spans="1:13" x14ac:dyDescent="0.25">
      <c r="A144" s="13" t="s">
        <v>171</v>
      </c>
      <c r="B144" s="75" t="s">
        <v>75</v>
      </c>
      <c r="C144" s="61"/>
      <c r="D144" s="76"/>
      <c r="E144" s="61"/>
      <c r="F144" s="61"/>
      <c r="G144" s="62"/>
      <c r="H144" s="41"/>
      <c r="I144" s="30"/>
      <c r="J144" s="30"/>
      <c r="K144" s="30"/>
      <c r="L144" s="30"/>
      <c r="M144" s="30"/>
    </row>
    <row r="145" spans="1:13" x14ac:dyDescent="0.25">
      <c r="A145" s="13" t="s">
        <v>355</v>
      </c>
      <c r="B145" s="85" t="s">
        <v>140</v>
      </c>
      <c r="C145" s="81">
        <v>-7414904</v>
      </c>
      <c r="D145" s="82">
        <v>-6725000</v>
      </c>
      <c r="E145" s="81">
        <v>-13543840</v>
      </c>
      <c r="F145" s="81">
        <v>-4097812</v>
      </c>
      <c r="G145" s="86">
        <v>-2701928</v>
      </c>
      <c r="H145" s="46">
        <v>-5056188</v>
      </c>
      <c r="I145" s="47">
        <v>-4125592</v>
      </c>
      <c r="J145" s="47">
        <v>-6415152</v>
      </c>
      <c r="K145" s="47">
        <v>-3366628</v>
      </c>
      <c r="L145" s="47">
        <v>-4421404</v>
      </c>
      <c r="M145" s="47">
        <v>-3236336</v>
      </c>
    </row>
    <row r="146" spans="1:13" x14ac:dyDescent="0.25">
      <c r="A146" s="13" t="s">
        <v>165</v>
      </c>
      <c r="B146" s="63" t="s">
        <v>142</v>
      </c>
      <c r="C146" s="57">
        <v>0</v>
      </c>
      <c r="D146" s="58">
        <v>0</v>
      </c>
      <c r="E146" s="57">
        <v>0</v>
      </c>
      <c r="F146" s="57">
        <v>0</v>
      </c>
      <c r="G146" s="59">
        <v>0</v>
      </c>
      <c r="H146" s="42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</row>
    <row r="147" spans="1:13" hidden="1" x14ac:dyDescent="0.25">
      <c r="A147" s="13" t="s">
        <v>165</v>
      </c>
      <c r="B147" s="63"/>
      <c r="C147" s="57"/>
      <c r="D147" s="58"/>
      <c r="E147" s="57"/>
      <c r="F147" s="57"/>
      <c r="G147" s="59"/>
      <c r="H147" s="42"/>
      <c r="I147" s="29"/>
      <c r="J147" s="29"/>
      <c r="K147" s="29"/>
      <c r="L147" s="29"/>
      <c r="M147" s="29"/>
    </row>
    <row r="148" spans="1:13" x14ac:dyDescent="0.25">
      <c r="A148" s="13" t="s">
        <v>170</v>
      </c>
      <c r="B148" s="64" t="str">
        <f>"Total "&amp;B144</f>
        <v>Total Investing Fund Flows</v>
      </c>
      <c r="C148" s="65">
        <f t="shared" ref="C148:M148" si="40">SUM(C145:C147)</f>
        <v>-7414904</v>
      </c>
      <c r="D148" s="66">
        <f t="shared" si="40"/>
        <v>-6725000</v>
      </c>
      <c r="E148" s="65">
        <f t="shared" si="40"/>
        <v>-13543840</v>
      </c>
      <c r="F148" s="65">
        <f t="shared" si="40"/>
        <v>-4097812</v>
      </c>
      <c r="G148" s="67">
        <f t="shared" si="40"/>
        <v>-2701928</v>
      </c>
      <c r="H148" s="43">
        <f t="shared" si="40"/>
        <v>-5056188</v>
      </c>
      <c r="I148" s="31">
        <f t="shared" si="40"/>
        <v>-4125592</v>
      </c>
      <c r="J148" s="31">
        <f t="shared" si="40"/>
        <v>-6415152</v>
      </c>
      <c r="K148" s="31">
        <f t="shared" si="40"/>
        <v>-3366628</v>
      </c>
      <c r="L148" s="31">
        <f t="shared" si="40"/>
        <v>-4421404</v>
      </c>
      <c r="M148" s="31">
        <f t="shared" si="40"/>
        <v>-3236336</v>
      </c>
    </row>
    <row r="149" spans="1:13" x14ac:dyDescent="0.25">
      <c r="A149" s="13" t="s">
        <v>167</v>
      </c>
      <c r="B149" s="75" t="s">
        <v>77</v>
      </c>
      <c r="C149" s="61"/>
      <c r="D149" s="76"/>
      <c r="E149" s="61"/>
      <c r="F149" s="61"/>
      <c r="G149" s="62"/>
      <c r="H149" s="41"/>
      <c r="I149" s="30"/>
      <c r="J149" s="30"/>
      <c r="K149" s="30"/>
      <c r="L149" s="30"/>
      <c r="M149" s="30"/>
    </row>
    <row r="150" spans="1:13" x14ac:dyDescent="0.25">
      <c r="A150" s="13" t="s">
        <v>356</v>
      </c>
      <c r="B150" s="85" t="s">
        <v>157</v>
      </c>
      <c r="C150" s="81">
        <v>-514207</v>
      </c>
      <c r="D150" s="82">
        <v>-549951</v>
      </c>
      <c r="E150" s="81">
        <v>-588236</v>
      </c>
      <c r="F150" s="81">
        <v>-628575</v>
      </c>
      <c r="G150" s="86">
        <v>-630850</v>
      </c>
      <c r="H150" s="46">
        <v>-536192</v>
      </c>
      <c r="I150" s="47">
        <v>-578049</v>
      </c>
      <c r="J150" s="47">
        <v>-618285</v>
      </c>
      <c r="K150" s="47">
        <v>-664965</v>
      </c>
      <c r="L150" s="47">
        <v>-714292</v>
      </c>
      <c r="M150" s="47">
        <v>-714292</v>
      </c>
    </row>
    <row r="151" spans="1:13" hidden="1" x14ac:dyDescent="0.25">
      <c r="A151" s="13" t="s">
        <v>169</v>
      </c>
      <c r="B151" s="63"/>
      <c r="C151" s="57"/>
      <c r="D151" s="58"/>
      <c r="E151" s="57"/>
      <c r="F151" s="57"/>
      <c r="G151" s="59"/>
      <c r="H151" s="42"/>
      <c r="I151" s="29"/>
      <c r="J151" s="29"/>
      <c r="K151" s="29"/>
      <c r="L151" s="29"/>
      <c r="M151" s="29"/>
    </row>
    <row r="152" spans="1:13" ht="15.75" thickBot="1" x14ac:dyDescent="0.3">
      <c r="A152" s="13" t="s">
        <v>165</v>
      </c>
      <c r="B152" s="68" t="str">
        <f>"Total "&amp;B149</f>
        <v>Total Financing Fund Flows</v>
      </c>
      <c r="C152" s="69">
        <f t="shared" ref="C152:M152" si="41">SUM(C150:C151)</f>
        <v>-514207</v>
      </c>
      <c r="D152" s="70">
        <f t="shared" si="41"/>
        <v>-549951</v>
      </c>
      <c r="E152" s="69">
        <f t="shared" si="41"/>
        <v>-588236</v>
      </c>
      <c r="F152" s="69">
        <f t="shared" si="41"/>
        <v>-628575</v>
      </c>
      <c r="G152" s="71">
        <f t="shared" si="41"/>
        <v>-630850</v>
      </c>
      <c r="H152" s="43">
        <f t="shared" si="41"/>
        <v>-536192</v>
      </c>
      <c r="I152" s="31">
        <f t="shared" si="41"/>
        <v>-578049</v>
      </c>
      <c r="J152" s="31">
        <f t="shared" si="41"/>
        <v>-618285</v>
      </c>
      <c r="K152" s="31">
        <f t="shared" si="41"/>
        <v>-664965</v>
      </c>
      <c r="L152" s="31">
        <f t="shared" si="41"/>
        <v>-714292</v>
      </c>
      <c r="M152" s="31">
        <f t="shared" si="41"/>
        <v>-714292</v>
      </c>
    </row>
    <row r="153" spans="1:13" ht="15.75" thickTop="1" x14ac:dyDescent="0.25">
      <c r="A153" s="13" t="s">
        <v>170</v>
      </c>
      <c r="B153" s="94" t="s">
        <v>108</v>
      </c>
      <c r="C153" s="95">
        <f t="shared" ref="C153:M153" si="42">C137+C143+C148+C152</f>
        <v>-4537192.879999999</v>
      </c>
      <c r="D153" s="95">
        <f t="shared" si="42"/>
        <v>-3848672.2799999975</v>
      </c>
      <c r="E153" s="95">
        <f t="shared" si="42"/>
        <v>-10514597.709999999</v>
      </c>
      <c r="F153" s="95">
        <f t="shared" si="42"/>
        <v>-952085.75999999791</v>
      </c>
      <c r="G153" s="96">
        <f t="shared" si="42"/>
        <v>607468.76999999769</v>
      </c>
      <c r="H153" s="50">
        <f t="shared" si="42"/>
        <v>-1492250.75</v>
      </c>
      <c r="I153" s="51">
        <f t="shared" si="42"/>
        <v>-478823.60000000149</v>
      </c>
      <c r="J153" s="51">
        <f t="shared" si="42"/>
        <v>-2591535.9799999986</v>
      </c>
      <c r="K153" s="51">
        <f t="shared" si="42"/>
        <v>586510.40000000224</v>
      </c>
      <c r="L153" s="51">
        <f t="shared" si="42"/>
        <v>-328194.97999999672</v>
      </c>
      <c r="M153" s="51">
        <f t="shared" si="42"/>
        <v>1001304.8499999996</v>
      </c>
    </row>
    <row r="154" spans="1:13" x14ac:dyDescent="0.25">
      <c r="A154" s="13" t="s">
        <v>167</v>
      </c>
      <c r="B154" s="97" t="s">
        <v>78</v>
      </c>
      <c r="C154" s="98"/>
      <c r="D154" s="99"/>
      <c r="E154" s="98"/>
      <c r="F154" s="98"/>
      <c r="G154" s="100"/>
      <c r="H154" s="41"/>
      <c r="I154" s="30"/>
      <c r="J154" s="30"/>
      <c r="K154" s="30"/>
      <c r="L154" s="30"/>
      <c r="M154" s="30"/>
    </row>
    <row r="155" spans="1:13" x14ac:dyDescent="0.25">
      <c r="A155" s="13" t="s">
        <v>357</v>
      </c>
      <c r="B155" s="85" t="s">
        <v>160</v>
      </c>
      <c r="C155" s="81">
        <v>-500000.04</v>
      </c>
      <c r="D155" s="82">
        <v>-500000.04</v>
      </c>
      <c r="E155" s="81">
        <v>-500000</v>
      </c>
      <c r="F155" s="81">
        <v>-500000</v>
      </c>
      <c r="G155" s="86">
        <v>-500000</v>
      </c>
      <c r="H155" s="46">
        <v>-500000</v>
      </c>
      <c r="I155" s="47">
        <v>-500000</v>
      </c>
      <c r="J155" s="47">
        <v>-500000</v>
      </c>
      <c r="K155" s="47">
        <v>-500000</v>
      </c>
      <c r="L155" s="47">
        <v>-500000</v>
      </c>
      <c r="M155" s="47">
        <v>-500000</v>
      </c>
    </row>
    <row r="156" spans="1:13" x14ac:dyDescent="0.25">
      <c r="A156" s="13" t="s">
        <v>358</v>
      </c>
      <c r="B156" s="85" t="s">
        <v>163</v>
      </c>
      <c r="C156" s="81">
        <v>2532272.04</v>
      </c>
      <c r="D156" s="82">
        <v>2174235</v>
      </c>
      <c r="E156" s="81">
        <v>424235</v>
      </c>
      <c r="F156" s="81">
        <v>174235</v>
      </c>
      <c r="G156" s="86">
        <v>674235</v>
      </c>
      <c r="H156" s="46">
        <v>174235</v>
      </c>
      <c r="I156" s="47">
        <v>174235</v>
      </c>
      <c r="J156" s="47">
        <v>174235</v>
      </c>
      <c r="K156" s="47">
        <v>174235</v>
      </c>
      <c r="L156" s="47">
        <v>174235</v>
      </c>
      <c r="M156" s="47">
        <v>174235</v>
      </c>
    </row>
    <row r="157" spans="1:13" x14ac:dyDescent="0.25">
      <c r="A157" s="13" t="s">
        <v>359</v>
      </c>
      <c r="B157" s="85" t="s">
        <v>164</v>
      </c>
      <c r="C157" s="81">
        <v>1714212.12</v>
      </c>
      <c r="D157" s="82">
        <v>999999.96</v>
      </c>
      <c r="E157" s="81">
        <v>423948</v>
      </c>
      <c r="F157" s="81">
        <v>0</v>
      </c>
      <c r="G157" s="86">
        <v>0</v>
      </c>
      <c r="H157" s="46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</row>
    <row r="158" spans="1:13" hidden="1" x14ac:dyDescent="0.25">
      <c r="A158" s="13" t="s">
        <v>169</v>
      </c>
      <c r="B158" s="63"/>
      <c r="C158" s="57"/>
      <c r="D158" s="58"/>
      <c r="E158" s="57"/>
      <c r="F158" s="57"/>
      <c r="G158" s="59"/>
      <c r="H158" s="42"/>
      <c r="I158" s="29"/>
      <c r="J158" s="29"/>
      <c r="K158" s="29"/>
      <c r="L158" s="29"/>
      <c r="M158" s="29"/>
    </row>
    <row r="159" spans="1:13" ht="15.75" thickBot="1" x14ac:dyDescent="0.3">
      <c r="A159" s="13" t="s">
        <v>165</v>
      </c>
      <c r="B159" s="68" t="str">
        <f>"Total "&amp;B154</f>
        <v>Total Reserve Movements</v>
      </c>
      <c r="C159" s="69">
        <f t="shared" ref="C159:M159" si="43">SUM(C155:C158)</f>
        <v>3746484.12</v>
      </c>
      <c r="D159" s="70">
        <f t="shared" si="43"/>
        <v>2674234.92</v>
      </c>
      <c r="E159" s="69">
        <f t="shared" si="43"/>
        <v>348183</v>
      </c>
      <c r="F159" s="69">
        <f t="shared" si="43"/>
        <v>-325765</v>
      </c>
      <c r="G159" s="71">
        <f t="shared" si="43"/>
        <v>174235</v>
      </c>
      <c r="H159" s="43">
        <f t="shared" si="43"/>
        <v>-325765</v>
      </c>
      <c r="I159" s="31">
        <f t="shared" si="43"/>
        <v>-325765</v>
      </c>
      <c r="J159" s="31">
        <f t="shared" si="43"/>
        <v>-325765</v>
      </c>
      <c r="K159" s="31">
        <f t="shared" si="43"/>
        <v>-325765</v>
      </c>
      <c r="L159" s="31">
        <f t="shared" si="43"/>
        <v>-325765</v>
      </c>
      <c r="M159" s="31">
        <f t="shared" si="43"/>
        <v>-325765</v>
      </c>
    </row>
    <row r="160" spans="1:13" ht="16.5" thickTop="1" thickBot="1" x14ac:dyDescent="0.3">
      <c r="A160" s="13" t="s">
        <v>165</v>
      </c>
      <c r="B160" s="72" t="s">
        <v>109</v>
      </c>
      <c r="C160" s="73">
        <f t="shared" ref="C160:M160" si="44">C153+C159</f>
        <v>-790708.75999999885</v>
      </c>
      <c r="D160" s="73">
        <f t="shared" si="44"/>
        <v>-1174437.3599999975</v>
      </c>
      <c r="E160" s="73">
        <f t="shared" si="44"/>
        <v>-10166414.709999999</v>
      </c>
      <c r="F160" s="73">
        <f t="shared" si="44"/>
        <v>-1277850.7599999979</v>
      </c>
      <c r="G160" s="74">
        <f t="shared" si="44"/>
        <v>781703.76999999769</v>
      </c>
      <c r="H160" s="50">
        <f t="shared" si="44"/>
        <v>-1818015.75</v>
      </c>
      <c r="I160" s="51">
        <f t="shared" si="44"/>
        <v>-804588.60000000149</v>
      </c>
      <c r="J160" s="51">
        <f t="shared" si="44"/>
        <v>-2917300.9799999986</v>
      </c>
      <c r="K160" s="51">
        <f t="shared" si="44"/>
        <v>260745.40000000224</v>
      </c>
      <c r="L160" s="51">
        <f t="shared" si="44"/>
        <v>-653959.97999999672</v>
      </c>
      <c r="M160" s="51">
        <f t="shared" si="44"/>
        <v>675539.84999999963</v>
      </c>
    </row>
    <row r="161" spans="1:13" ht="15.75" thickTop="1" x14ac:dyDescent="0.25">
      <c r="A161" s="13" t="s">
        <v>172</v>
      </c>
      <c r="B161" s="38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</row>
    <row r="162" spans="1:13" x14ac:dyDescent="0.25">
      <c r="A162" s="13" t="s">
        <v>257</v>
      </c>
      <c r="B162" s="77" t="s">
        <v>250</v>
      </c>
      <c r="C162" s="78">
        <f>+C160+'Gen Unrestricted'!B9</f>
        <v>18455291.240000002</v>
      </c>
      <c r="D162" s="78">
        <f t="shared" ref="D162" si="45">+C162+D160</f>
        <v>17280853.880000003</v>
      </c>
      <c r="E162" s="78">
        <f t="shared" ref="E162" si="46">+D162+E160</f>
        <v>7114439.1700000037</v>
      </c>
      <c r="F162" s="78">
        <f t="shared" ref="F162" si="47">+E162+F160</f>
        <v>5836588.4100000057</v>
      </c>
      <c r="G162" s="78">
        <f t="shared" ref="G162" si="48">+F162+G160</f>
        <v>6618292.1800000034</v>
      </c>
      <c r="H162" s="52"/>
      <c r="I162" s="52"/>
      <c r="J162" s="52"/>
      <c r="K162" s="52"/>
      <c r="L162" s="52"/>
      <c r="M162" s="52"/>
    </row>
    <row r="163" spans="1:13" x14ac:dyDescent="0.25">
      <c r="A163" s="13" t="s">
        <v>165</v>
      </c>
    </row>
    <row r="164" spans="1:13" hidden="1" x14ac:dyDescent="0.25">
      <c r="A164" s="13" t="s">
        <v>207</v>
      </c>
      <c r="B164" s="1" t="str">
        <f>IF(xlvar.SELECT="Entity",B166,IF(xlvar.SELECT="Directorate",C166,IF(xlvar.SELECT="Business Unit",D166,IF(xlvar.SELECT="Key Outcome Area",H166,IF(xlvar.SELECT="IPR Outcomes",I166,IF(xlvar.SELECT="IPR Strategies",J166,IF(xlvar.SELECT="IPR Activities",K166,IF(xlvar.SELECT="Project",L166,F166))))))))</f>
        <v>40 - Sewer Fund</v>
      </c>
    </row>
    <row r="165" spans="1:13" ht="15.75" thickBot="1" x14ac:dyDescent="0.3">
      <c r="A165" s="13" t="s">
        <v>165</v>
      </c>
      <c r="B165" s="1"/>
    </row>
    <row r="166" spans="1:13" ht="15.75" hidden="1" thickBot="1" x14ac:dyDescent="0.3">
      <c r="A166" s="13" t="s">
        <v>166</v>
      </c>
      <c r="B166" s="34" t="s">
        <v>201</v>
      </c>
      <c r="C166" s="34" t="s">
        <v>192</v>
      </c>
      <c r="D166" s="34" t="s">
        <v>202</v>
      </c>
      <c r="E166" s="34" t="s">
        <v>44</v>
      </c>
      <c r="F166" s="34" t="s">
        <v>203</v>
      </c>
      <c r="G166" s="34"/>
      <c r="H166" s="34" t="s">
        <v>204</v>
      </c>
      <c r="I166" s="34" t="s">
        <v>193</v>
      </c>
      <c r="J166" s="34" t="s">
        <v>194</v>
      </c>
      <c r="K166" s="34" t="s">
        <v>195</v>
      </c>
      <c r="L166" s="34" t="s">
        <v>405</v>
      </c>
    </row>
    <row r="167" spans="1:13" ht="28.5" customHeight="1" thickTop="1" x14ac:dyDescent="0.25">
      <c r="A167" s="13" t="s">
        <v>167</v>
      </c>
      <c r="B167" s="87" t="s">
        <v>264</v>
      </c>
      <c r="C167" s="88" t="str">
        <f>xlvar.PYORIG.DESCRLONG</f>
        <v>2020/21 Quarter 2 PJ Budget</v>
      </c>
      <c r="D167" s="88" t="str">
        <f>LEFT(xlvar.NXTBUD.DESCRLONG,7)</f>
        <v>2021/22</v>
      </c>
      <c r="E167" s="88" t="str">
        <f t="shared" ref="E167:M167" si="49">LEFT(D167,4)+1&amp;"/"&amp;RIGHT(D167,2)+1</f>
        <v>2022/23</v>
      </c>
      <c r="F167" s="88" t="str">
        <f t="shared" si="49"/>
        <v>2023/24</v>
      </c>
      <c r="G167" s="89" t="str">
        <f t="shared" si="49"/>
        <v>2024/25</v>
      </c>
      <c r="H167" s="48" t="str">
        <f t="shared" si="49"/>
        <v>2025/26</v>
      </c>
      <c r="I167" s="49" t="str">
        <f t="shared" si="49"/>
        <v>2026/27</v>
      </c>
      <c r="J167" s="49" t="str">
        <f t="shared" si="49"/>
        <v>2027/28</v>
      </c>
      <c r="K167" s="49" t="str">
        <f t="shared" si="49"/>
        <v>2028/29</v>
      </c>
      <c r="L167" s="49" t="str">
        <f t="shared" si="49"/>
        <v>2029/30</v>
      </c>
      <c r="M167" s="49" t="str">
        <f t="shared" si="49"/>
        <v>2030/31</v>
      </c>
    </row>
    <row r="168" spans="1:13" x14ac:dyDescent="0.25">
      <c r="A168" s="13" t="s">
        <v>207</v>
      </c>
      <c r="B168" s="90" t="s">
        <v>134</v>
      </c>
      <c r="C168" s="91"/>
      <c r="D168" s="92"/>
      <c r="E168" s="91"/>
      <c r="F168" s="91"/>
      <c r="G168" s="93"/>
      <c r="H168" s="40"/>
      <c r="I168" s="28"/>
      <c r="J168" s="28"/>
      <c r="K168" s="28"/>
      <c r="L168" s="28"/>
      <c r="M168" s="28"/>
    </row>
    <row r="169" spans="1:13" x14ac:dyDescent="0.25">
      <c r="A169" s="13" t="s">
        <v>361</v>
      </c>
      <c r="B169" s="80" t="s">
        <v>144</v>
      </c>
      <c r="C169" s="81">
        <v>9088752.5299999993</v>
      </c>
      <c r="D169" s="82">
        <v>9391044.4900000002</v>
      </c>
      <c r="E169" s="83">
        <v>9694978.4399999995</v>
      </c>
      <c r="F169" s="83">
        <v>10008739.24</v>
      </c>
      <c r="G169" s="84">
        <v>10332644.220000001</v>
      </c>
      <c r="H169" s="44">
        <v>10667020.949999999</v>
      </c>
      <c r="I169" s="45">
        <v>11012207.550000001</v>
      </c>
      <c r="J169" s="45">
        <v>11368553.060000001</v>
      </c>
      <c r="K169" s="45">
        <v>11736417.75</v>
      </c>
      <c r="L169" s="45">
        <v>12116173.51</v>
      </c>
      <c r="M169" s="45">
        <v>12508204.220000001</v>
      </c>
    </row>
    <row r="170" spans="1:13" x14ac:dyDescent="0.25">
      <c r="A170" s="13" t="s">
        <v>362</v>
      </c>
      <c r="B170" s="80" t="s">
        <v>145</v>
      </c>
      <c r="C170" s="81">
        <v>1907407.95</v>
      </c>
      <c r="D170" s="82">
        <v>1969486.2</v>
      </c>
      <c r="E170" s="83">
        <v>2033525.7</v>
      </c>
      <c r="F170" s="83">
        <v>2099647.7400000002</v>
      </c>
      <c r="G170" s="84">
        <v>2167920.04</v>
      </c>
      <c r="H170" s="44">
        <v>2238412.54</v>
      </c>
      <c r="I170" s="45">
        <v>2311197.4300000002</v>
      </c>
      <c r="J170" s="45">
        <v>2386349.31</v>
      </c>
      <c r="K170" s="45">
        <v>2463945.15</v>
      </c>
      <c r="L170" s="45">
        <v>2544064.42</v>
      </c>
      <c r="M170" s="45">
        <v>2626789.2200000002</v>
      </c>
    </row>
    <row r="171" spans="1:13" x14ac:dyDescent="0.25">
      <c r="A171" s="13" t="s">
        <v>363</v>
      </c>
      <c r="B171" s="80" t="s">
        <v>146</v>
      </c>
      <c r="C171" s="81">
        <v>418405</v>
      </c>
      <c r="D171" s="82">
        <v>387217</v>
      </c>
      <c r="E171" s="83">
        <v>386006</v>
      </c>
      <c r="F171" s="83">
        <v>384770</v>
      </c>
      <c r="G171" s="84">
        <v>383509</v>
      </c>
      <c r="H171" s="44">
        <v>382223</v>
      </c>
      <c r="I171" s="45">
        <v>380911</v>
      </c>
      <c r="J171" s="45">
        <v>379753</v>
      </c>
      <c r="K171" s="45">
        <v>378207</v>
      </c>
      <c r="L171" s="45">
        <v>376815</v>
      </c>
      <c r="M171" s="45">
        <v>375394</v>
      </c>
    </row>
    <row r="172" spans="1:13" x14ac:dyDescent="0.25">
      <c r="A172" s="13" t="s">
        <v>364</v>
      </c>
      <c r="B172" s="80" t="s">
        <v>147</v>
      </c>
      <c r="C172" s="81">
        <v>13368</v>
      </c>
      <c r="D172" s="82">
        <v>13630</v>
      </c>
      <c r="E172" s="83">
        <v>14175.2</v>
      </c>
      <c r="F172" s="83">
        <v>14742.21</v>
      </c>
      <c r="G172" s="84">
        <v>15331.9</v>
      </c>
      <c r="H172" s="44">
        <v>15945.18</v>
      </c>
      <c r="I172" s="45">
        <v>16582.990000000002</v>
      </c>
      <c r="J172" s="45">
        <v>17246.310000000001</v>
      </c>
      <c r="K172" s="45">
        <v>17936.16</v>
      </c>
      <c r="L172" s="45">
        <v>18653.61</v>
      </c>
      <c r="M172" s="45">
        <v>19399.75</v>
      </c>
    </row>
    <row r="173" spans="1:13" x14ac:dyDescent="0.25">
      <c r="A173" s="13" t="s">
        <v>365</v>
      </c>
      <c r="B173" s="80" t="s">
        <v>148</v>
      </c>
      <c r="C173" s="81">
        <v>93500</v>
      </c>
      <c r="D173" s="82">
        <v>93500</v>
      </c>
      <c r="E173" s="83">
        <v>93500</v>
      </c>
      <c r="F173" s="83">
        <v>93500</v>
      </c>
      <c r="G173" s="84">
        <v>93500</v>
      </c>
      <c r="H173" s="44">
        <v>93500</v>
      </c>
      <c r="I173" s="45">
        <v>93500</v>
      </c>
      <c r="J173" s="45">
        <v>93500</v>
      </c>
      <c r="K173" s="45">
        <v>93500</v>
      </c>
      <c r="L173" s="45">
        <v>93500</v>
      </c>
      <c r="M173" s="45">
        <v>93500</v>
      </c>
    </row>
    <row r="174" spans="1:13" x14ac:dyDescent="0.25">
      <c r="A174" s="13" t="s">
        <v>366</v>
      </c>
      <c r="B174" s="80" t="s">
        <v>149</v>
      </c>
      <c r="C174" s="81">
        <v>200959</v>
      </c>
      <c r="D174" s="82">
        <v>206987.77</v>
      </c>
      <c r="E174" s="83">
        <v>213197.4</v>
      </c>
      <c r="F174" s="83">
        <v>219593.32</v>
      </c>
      <c r="G174" s="84">
        <v>226181.12</v>
      </c>
      <c r="H174" s="44">
        <v>232966.56</v>
      </c>
      <c r="I174" s="45">
        <v>239955.55</v>
      </c>
      <c r="J174" s="45">
        <v>247154.23</v>
      </c>
      <c r="K174" s="45">
        <v>254568.85</v>
      </c>
      <c r="L174" s="45">
        <v>262205.92</v>
      </c>
      <c r="M174" s="45">
        <v>270072.09000000003</v>
      </c>
    </row>
    <row r="175" spans="1:13" hidden="1" x14ac:dyDescent="0.25">
      <c r="A175" s="13" t="s">
        <v>166</v>
      </c>
      <c r="B175" s="63"/>
      <c r="C175" s="57"/>
      <c r="D175" s="58"/>
      <c r="E175" s="57"/>
      <c r="F175" s="57"/>
      <c r="G175" s="59"/>
      <c r="H175" s="42"/>
      <c r="I175" s="29"/>
      <c r="J175" s="29"/>
      <c r="K175" s="29"/>
      <c r="L175" s="29"/>
      <c r="M175" s="29"/>
    </row>
    <row r="176" spans="1:13" x14ac:dyDescent="0.25">
      <c r="A176" s="13" t="s">
        <v>167</v>
      </c>
      <c r="B176" s="64" t="s">
        <v>115</v>
      </c>
      <c r="C176" s="65">
        <f t="shared" ref="C176" si="50">SUM(C168:C175)</f>
        <v>11722392.479999999</v>
      </c>
      <c r="D176" s="66">
        <f t="shared" ref="D176:M176" si="51">SUM(D168:D175)</f>
        <v>12061865.459999999</v>
      </c>
      <c r="E176" s="65">
        <f t="shared" si="51"/>
        <v>12435382.739999998</v>
      </c>
      <c r="F176" s="65">
        <f t="shared" si="51"/>
        <v>12820992.510000002</v>
      </c>
      <c r="G176" s="67">
        <f t="shared" si="51"/>
        <v>13219086.280000001</v>
      </c>
      <c r="H176" s="43">
        <f t="shared" si="51"/>
        <v>13630068.229999999</v>
      </c>
      <c r="I176" s="31">
        <f t="shared" si="51"/>
        <v>14054354.520000001</v>
      </c>
      <c r="J176" s="31">
        <f t="shared" si="51"/>
        <v>14492555.910000002</v>
      </c>
      <c r="K176" s="31">
        <f t="shared" si="51"/>
        <v>14944574.91</v>
      </c>
      <c r="L176" s="31">
        <f t="shared" si="51"/>
        <v>15411412.459999999</v>
      </c>
      <c r="M176" s="31">
        <f t="shared" si="51"/>
        <v>15893359.280000001</v>
      </c>
    </row>
    <row r="177" spans="1:13" x14ac:dyDescent="0.25">
      <c r="A177" s="13" t="s">
        <v>207</v>
      </c>
      <c r="B177" s="56" t="s">
        <v>135</v>
      </c>
      <c r="C177" s="57"/>
      <c r="D177" s="58"/>
      <c r="E177" s="57"/>
      <c r="F177" s="57"/>
      <c r="G177" s="59"/>
      <c r="H177" s="42"/>
      <c r="I177" s="29"/>
      <c r="J177" s="29"/>
      <c r="K177" s="29"/>
      <c r="L177" s="29"/>
      <c r="M177" s="29"/>
    </row>
    <row r="178" spans="1:13" x14ac:dyDescent="0.25">
      <c r="A178" s="13" t="s">
        <v>367</v>
      </c>
      <c r="B178" s="85" t="s">
        <v>150</v>
      </c>
      <c r="C178" s="81">
        <v>1939744.83</v>
      </c>
      <c r="D178" s="82">
        <v>2015894.12</v>
      </c>
      <c r="E178" s="81">
        <v>2086408.86</v>
      </c>
      <c r="F178" s="81">
        <v>2159408.1</v>
      </c>
      <c r="G178" s="86">
        <v>2234932.0699999998</v>
      </c>
      <c r="H178" s="46">
        <v>2313100.2200000002</v>
      </c>
      <c r="I178" s="47">
        <v>2394021.2400000002</v>
      </c>
      <c r="J178" s="47">
        <v>2477769.08</v>
      </c>
      <c r="K178" s="47">
        <v>2564455.06</v>
      </c>
      <c r="L178" s="47">
        <v>2654164.86</v>
      </c>
      <c r="M178" s="47">
        <v>2747009.54</v>
      </c>
    </row>
    <row r="179" spans="1:13" x14ac:dyDescent="0.25">
      <c r="A179" s="13" t="s">
        <v>368</v>
      </c>
      <c r="B179" s="85" t="s">
        <v>151</v>
      </c>
      <c r="C179" s="81">
        <v>1641250</v>
      </c>
      <c r="D179" s="82">
        <v>2247300</v>
      </c>
      <c r="E179" s="81">
        <v>2314719</v>
      </c>
      <c r="F179" s="81">
        <v>2434160.56</v>
      </c>
      <c r="G179" s="86">
        <v>2455685.41</v>
      </c>
      <c r="H179" s="46">
        <v>2529355.96</v>
      </c>
      <c r="I179" s="47">
        <v>2605236.66</v>
      </c>
      <c r="J179" s="47">
        <v>2733393.78</v>
      </c>
      <c r="K179" s="47">
        <v>2763895.6</v>
      </c>
      <c r="L179" s="47">
        <v>2846812.49</v>
      </c>
      <c r="M179" s="47">
        <v>2932216.88</v>
      </c>
    </row>
    <row r="180" spans="1:13" x14ac:dyDescent="0.25">
      <c r="A180" s="13" t="s">
        <v>369</v>
      </c>
      <c r="B180" s="85" t="s">
        <v>152</v>
      </c>
      <c r="C180" s="81">
        <v>205415</v>
      </c>
      <c r="D180" s="82">
        <v>171424</v>
      </c>
      <c r="E180" s="81">
        <v>150666</v>
      </c>
      <c r="F180" s="81">
        <v>133885</v>
      </c>
      <c r="G180" s="86">
        <v>115142</v>
      </c>
      <c r="H180" s="46">
        <v>104046</v>
      </c>
      <c r="I180" s="47">
        <v>97343</v>
      </c>
      <c r="J180" s="47">
        <v>90450</v>
      </c>
      <c r="K180" s="47">
        <v>82637</v>
      </c>
      <c r="L180" s="47">
        <v>74563</v>
      </c>
      <c r="M180" s="47">
        <v>74563</v>
      </c>
    </row>
    <row r="181" spans="1:13" x14ac:dyDescent="0.25">
      <c r="A181" s="13" t="s">
        <v>268</v>
      </c>
      <c r="B181" s="85" t="s">
        <v>153</v>
      </c>
      <c r="C181" s="81">
        <v>1801307</v>
      </c>
      <c r="D181" s="82">
        <v>1851307</v>
      </c>
      <c r="E181" s="81">
        <v>1851307</v>
      </c>
      <c r="F181" s="81">
        <v>1851307</v>
      </c>
      <c r="G181" s="86">
        <v>1851307</v>
      </c>
      <c r="H181" s="46">
        <v>1851307</v>
      </c>
      <c r="I181" s="47">
        <v>1851307</v>
      </c>
      <c r="J181" s="47">
        <v>1851307</v>
      </c>
      <c r="K181" s="47">
        <v>1851307</v>
      </c>
      <c r="L181" s="47">
        <v>1851307</v>
      </c>
      <c r="M181" s="47">
        <v>1851307</v>
      </c>
    </row>
    <row r="182" spans="1:13" x14ac:dyDescent="0.25">
      <c r="A182" s="13" t="s">
        <v>370</v>
      </c>
      <c r="B182" s="85" t="s">
        <v>154</v>
      </c>
      <c r="C182" s="81">
        <v>752600</v>
      </c>
      <c r="D182" s="82">
        <v>543710</v>
      </c>
      <c r="E182" s="81">
        <v>560021.30000000005</v>
      </c>
      <c r="F182" s="81">
        <v>576821.93999999994</v>
      </c>
      <c r="G182" s="86">
        <v>594126.59</v>
      </c>
      <c r="H182" s="46">
        <v>611950.41</v>
      </c>
      <c r="I182" s="47">
        <v>630308.92000000004</v>
      </c>
      <c r="J182" s="47">
        <v>649218.18999999994</v>
      </c>
      <c r="K182" s="47">
        <v>668694.74</v>
      </c>
      <c r="L182" s="47">
        <v>688755.58</v>
      </c>
      <c r="M182" s="47">
        <v>709418.24</v>
      </c>
    </row>
    <row r="183" spans="1:13" x14ac:dyDescent="0.25">
      <c r="A183" s="13" t="s">
        <v>371</v>
      </c>
      <c r="B183" s="85" t="s">
        <v>155</v>
      </c>
      <c r="C183" s="81">
        <v>2108197.0699999998</v>
      </c>
      <c r="D183" s="82">
        <v>2050699.88</v>
      </c>
      <c r="E183" s="81">
        <v>2120680.13</v>
      </c>
      <c r="F183" s="81">
        <v>2193055.87</v>
      </c>
      <c r="G183" s="86">
        <v>2267909.2799999998</v>
      </c>
      <c r="H183" s="46">
        <v>2345325.46</v>
      </c>
      <c r="I183" s="47">
        <v>2425392.38</v>
      </c>
      <c r="J183" s="47">
        <v>2508201.0499999998</v>
      </c>
      <c r="K183" s="47">
        <v>2593845.6</v>
      </c>
      <c r="L183" s="47">
        <v>2682423.42</v>
      </c>
      <c r="M183" s="47">
        <v>2774035.26</v>
      </c>
    </row>
    <row r="184" spans="1:13" hidden="1" x14ac:dyDescent="0.25">
      <c r="A184" s="13" t="s">
        <v>169</v>
      </c>
      <c r="B184" s="63"/>
      <c r="C184" s="57"/>
      <c r="D184" s="58"/>
      <c r="E184" s="57"/>
      <c r="F184" s="57"/>
      <c r="G184" s="59"/>
      <c r="H184" s="42"/>
      <c r="I184" s="29"/>
      <c r="J184" s="29"/>
      <c r="K184" s="29"/>
      <c r="L184" s="29"/>
      <c r="M184" s="29"/>
    </row>
    <row r="185" spans="1:13" ht="15.75" thickBot="1" x14ac:dyDescent="0.3">
      <c r="A185" s="13" t="s">
        <v>168</v>
      </c>
      <c r="B185" s="68" t="s">
        <v>116</v>
      </c>
      <c r="C185" s="69">
        <f t="shared" ref="C185:M185" si="52">SUM(C177:C184)</f>
        <v>8448513.9000000004</v>
      </c>
      <c r="D185" s="70">
        <f t="shared" si="52"/>
        <v>8880335</v>
      </c>
      <c r="E185" s="69">
        <f t="shared" si="52"/>
        <v>9083802.2899999991</v>
      </c>
      <c r="F185" s="69">
        <f t="shared" si="52"/>
        <v>9348638.4699999988</v>
      </c>
      <c r="G185" s="71">
        <f t="shared" si="52"/>
        <v>9519102.3499999996</v>
      </c>
      <c r="H185" s="43">
        <f t="shared" si="52"/>
        <v>9755085.0500000007</v>
      </c>
      <c r="I185" s="31">
        <f t="shared" si="52"/>
        <v>10003609.199999999</v>
      </c>
      <c r="J185" s="31">
        <f t="shared" si="52"/>
        <v>10310339.099999998</v>
      </c>
      <c r="K185" s="31">
        <f t="shared" si="52"/>
        <v>10524835</v>
      </c>
      <c r="L185" s="31">
        <f t="shared" si="52"/>
        <v>10798026.35</v>
      </c>
      <c r="M185" s="31">
        <f t="shared" si="52"/>
        <v>11088549.92</v>
      </c>
    </row>
    <row r="186" spans="1:13" ht="15.75" thickTop="1" x14ac:dyDescent="0.25">
      <c r="A186" s="13" t="s">
        <v>167</v>
      </c>
      <c r="B186" s="94" t="s">
        <v>106</v>
      </c>
      <c r="C186" s="95">
        <f t="shared" ref="C186:M186" si="53">C176-C185</f>
        <v>3273878.5799999982</v>
      </c>
      <c r="D186" s="95">
        <f t="shared" si="53"/>
        <v>3181530.459999999</v>
      </c>
      <c r="E186" s="95">
        <f t="shared" si="53"/>
        <v>3351580.4499999993</v>
      </c>
      <c r="F186" s="95">
        <f t="shared" si="53"/>
        <v>3472354.0400000028</v>
      </c>
      <c r="G186" s="96">
        <f t="shared" si="53"/>
        <v>3699983.9300000016</v>
      </c>
      <c r="H186" s="50">
        <f t="shared" si="53"/>
        <v>3874983.1799999978</v>
      </c>
      <c r="I186" s="51">
        <f t="shared" si="53"/>
        <v>4050745.3200000022</v>
      </c>
      <c r="J186" s="51">
        <f t="shared" si="53"/>
        <v>4182216.8100000042</v>
      </c>
      <c r="K186" s="51">
        <f t="shared" si="53"/>
        <v>4419739.91</v>
      </c>
      <c r="L186" s="51">
        <f t="shared" si="53"/>
        <v>4613386.1099999994</v>
      </c>
      <c r="M186" s="51">
        <f t="shared" si="53"/>
        <v>4804809.3600000013</v>
      </c>
    </row>
    <row r="187" spans="1:13" x14ac:dyDescent="0.25">
      <c r="A187" s="13" t="s">
        <v>207</v>
      </c>
      <c r="B187" s="90" t="s">
        <v>74</v>
      </c>
      <c r="C187" s="91"/>
      <c r="D187" s="92"/>
      <c r="E187" s="91"/>
      <c r="F187" s="91"/>
      <c r="G187" s="93"/>
      <c r="H187" s="42"/>
      <c r="I187" s="29"/>
      <c r="J187" s="29"/>
      <c r="K187" s="29"/>
      <c r="L187" s="29"/>
      <c r="M187" s="29"/>
    </row>
    <row r="188" spans="1:13" x14ac:dyDescent="0.25">
      <c r="A188" s="13" t="s">
        <v>372</v>
      </c>
      <c r="B188" s="85" t="s">
        <v>156</v>
      </c>
      <c r="C188" s="81">
        <v>3959009</v>
      </c>
      <c r="D188" s="82">
        <v>600000</v>
      </c>
      <c r="E188" s="81">
        <v>600000</v>
      </c>
      <c r="F188" s="81">
        <v>600000</v>
      </c>
      <c r="G188" s="86">
        <v>600000</v>
      </c>
      <c r="H188" s="46">
        <v>600000</v>
      </c>
      <c r="I188" s="47">
        <v>600000</v>
      </c>
      <c r="J188" s="47">
        <v>600000</v>
      </c>
      <c r="K188" s="47">
        <v>600000</v>
      </c>
      <c r="L188" s="47">
        <v>600000</v>
      </c>
      <c r="M188" s="47">
        <v>600000</v>
      </c>
    </row>
    <row r="189" spans="1:13" hidden="1" x14ac:dyDescent="0.25">
      <c r="A189" s="13" t="s">
        <v>165</v>
      </c>
      <c r="B189" s="63"/>
      <c r="C189" s="57"/>
      <c r="D189" s="58"/>
      <c r="E189" s="57"/>
      <c r="F189" s="57"/>
      <c r="G189" s="59"/>
      <c r="H189" s="42"/>
      <c r="I189" s="29"/>
      <c r="J189" s="29"/>
      <c r="K189" s="29"/>
      <c r="L189" s="29"/>
      <c r="M189" s="29"/>
    </row>
    <row r="190" spans="1:13" ht="15.75" thickBot="1" x14ac:dyDescent="0.3">
      <c r="A190" s="13" t="s">
        <v>165</v>
      </c>
      <c r="B190" s="72" t="s">
        <v>107</v>
      </c>
      <c r="C190" s="73">
        <f t="shared" ref="C190:M190" si="54">SUM(C186:C189)</f>
        <v>7232887.5799999982</v>
      </c>
      <c r="D190" s="73">
        <f t="shared" si="54"/>
        <v>3781530.459999999</v>
      </c>
      <c r="E190" s="73">
        <f t="shared" si="54"/>
        <v>3951580.4499999993</v>
      </c>
      <c r="F190" s="73">
        <f t="shared" si="54"/>
        <v>4072354.0400000028</v>
      </c>
      <c r="G190" s="74">
        <f t="shared" si="54"/>
        <v>4299983.9300000016</v>
      </c>
      <c r="H190" s="50">
        <f t="shared" si="54"/>
        <v>4474983.1799999978</v>
      </c>
      <c r="I190" s="51">
        <f t="shared" si="54"/>
        <v>4650745.3200000022</v>
      </c>
      <c r="J190" s="51">
        <f t="shared" si="54"/>
        <v>4782216.8100000042</v>
      </c>
      <c r="K190" s="51">
        <f t="shared" si="54"/>
        <v>5019739.91</v>
      </c>
      <c r="L190" s="51">
        <f t="shared" si="54"/>
        <v>5213386.1099999994</v>
      </c>
      <c r="M190" s="51">
        <f t="shared" si="54"/>
        <v>5404809.3600000013</v>
      </c>
    </row>
    <row r="191" spans="1:13" ht="16.5" thickTop="1" thickBot="1" x14ac:dyDescent="0.3">
      <c r="A191" s="13" t="s">
        <v>168</v>
      </c>
      <c r="B191" s="38"/>
      <c r="C191" s="39"/>
      <c r="D191" s="39"/>
      <c r="E191" s="39"/>
      <c r="F191" s="39"/>
      <c r="G191" s="39"/>
      <c r="H191" s="35"/>
      <c r="I191" s="35"/>
      <c r="J191" s="35"/>
      <c r="K191" s="35"/>
      <c r="L191" s="35"/>
      <c r="M191" s="35"/>
    </row>
    <row r="192" spans="1:13" ht="26.25" thickTop="1" x14ac:dyDescent="0.25">
      <c r="A192" s="13" t="s">
        <v>167</v>
      </c>
      <c r="B192" s="87" t="s">
        <v>265</v>
      </c>
      <c r="C192" s="88" t="str">
        <f>LEFT(xlvar.NXTBUD.DESCRLONG,7)&amp;" Original"</f>
        <v>2021/22 Original</v>
      </c>
      <c r="D192" s="88" t="str">
        <f>LEFT(xlvar.NXTBUD.DESCRLONG,7)</f>
        <v>2021/22</v>
      </c>
      <c r="E192" s="88" t="str">
        <f t="shared" ref="E192:M192" si="55">LEFT(D192,4)+1&amp;"/"&amp;RIGHT(D192,2)+1</f>
        <v>2022/23</v>
      </c>
      <c r="F192" s="88" t="str">
        <f t="shared" si="55"/>
        <v>2023/24</v>
      </c>
      <c r="G192" s="89" t="str">
        <f t="shared" si="55"/>
        <v>2024/25</v>
      </c>
      <c r="H192" s="48" t="str">
        <f t="shared" si="55"/>
        <v>2025/26</v>
      </c>
      <c r="I192" s="49" t="str">
        <f t="shared" si="55"/>
        <v>2026/27</v>
      </c>
      <c r="J192" s="49" t="str">
        <f t="shared" si="55"/>
        <v>2027/28</v>
      </c>
      <c r="K192" s="49" t="str">
        <f t="shared" si="55"/>
        <v>2028/29</v>
      </c>
      <c r="L192" s="49" t="str">
        <f t="shared" si="55"/>
        <v>2029/30</v>
      </c>
      <c r="M192" s="49" t="str">
        <f t="shared" si="55"/>
        <v>2030/31</v>
      </c>
    </row>
    <row r="193" spans="1:13" x14ac:dyDescent="0.25">
      <c r="A193" s="13" t="s">
        <v>207</v>
      </c>
      <c r="B193" s="90" t="s">
        <v>137</v>
      </c>
      <c r="C193" s="91"/>
      <c r="D193" s="92"/>
      <c r="E193" s="91"/>
      <c r="F193" s="91"/>
      <c r="G193" s="93"/>
      <c r="H193" s="42"/>
      <c r="I193" s="29"/>
      <c r="J193" s="29"/>
      <c r="K193" s="29"/>
      <c r="L193" s="29"/>
      <c r="M193" s="29"/>
    </row>
    <row r="194" spans="1:13" x14ac:dyDescent="0.25">
      <c r="A194" s="13" t="s">
        <v>373</v>
      </c>
      <c r="B194" s="85" t="s">
        <v>153</v>
      </c>
      <c r="C194" s="81">
        <v>1801307</v>
      </c>
      <c r="D194" s="82">
        <v>1851307</v>
      </c>
      <c r="E194" s="81">
        <v>1851307</v>
      </c>
      <c r="F194" s="81">
        <v>1851307</v>
      </c>
      <c r="G194" s="86">
        <v>1851307</v>
      </c>
      <c r="H194" s="46">
        <v>1851307</v>
      </c>
      <c r="I194" s="47">
        <v>1851307</v>
      </c>
      <c r="J194" s="47">
        <v>1851307</v>
      </c>
      <c r="K194" s="47">
        <v>1851307</v>
      </c>
      <c r="L194" s="47">
        <v>1851307</v>
      </c>
      <c r="M194" s="47">
        <v>1851307</v>
      </c>
    </row>
    <row r="195" spans="1:13" hidden="1" x14ac:dyDescent="0.25">
      <c r="A195" s="13" t="s">
        <v>168</v>
      </c>
      <c r="B195" s="63"/>
      <c r="C195" s="57"/>
      <c r="D195" s="58"/>
      <c r="E195" s="57"/>
      <c r="F195" s="57"/>
      <c r="G195" s="59"/>
      <c r="H195" s="42"/>
      <c r="I195" s="29"/>
      <c r="J195" s="29"/>
      <c r="K195" s="29"/>
      <c r="L195" s="29"/>
      <c r="M195" s="29"/>
    </row>
    <row r="196" spans="1:13" x14ac:dyDescent="0.25">
      <c r="A196" s="13" t="s">
        <v>170</v>
      </c>
      <c r="B196" s="64" t="str">
        <f t="shared" ref="B196" si="56">"Total "&amp;B193</f>
        <v>Total Non Cash</v>
      </c>
      <c r="C196" s="65">
        <f t="shared" ref="C196:M196" si="57">SUM(C193:C195)</f>
        <v>1801307</v>
      </c>
      <c r="D196" s="66">
        <f t="shared" si="57"/>
        <v>1851307</v>
      </c>
      <c r="E196" s="65">
        <f t="shared" si="57"/>
        <v>1851307</v>
      </c>
      <c r="F196" s="65">
        <f t="shared" si="57"/>
        <v>1851307</v>
      </c>
      <c r="G196" s="67">
        <f t="shared" si="57"/>
        <v>1851307</v>
      </c>
      <c r="H196" s="43">
        <f t="shared" si="57"/>
        <v>1851307</v>
      </c>
      <c r="I196" s="31">
        <f t="shared" si="57"/>
        <v>1851307</v>
      </c>
      <c r="J196" s="31">
        <f t="shared" si="57"/>
        <v>1851307</v>
      </c>
      <c r="K196" s="31">
        <f t="shared" si="57"/>
        <v>1851307</v>
      </c>
      <c r="L196" s="31">
        <f t="shared" si="57"/>
        <v>1851307</v>
      </c>
      <c r="M196" s="31">
        <f t="shared" si="57"/>
        <v>1851307</v>
      </c>
    </row>
    <row r="197" spans="1:13" x14ac:dyDescent="0.25">
      <c r="A197" s="13" t="s">
        <v>171</v>
      </c>
      <c r="B197" s="75" t="s">
        <v>75</v>
      </c>
      <c r="C197" s="61"/>
      <c r="D197" s="76"/>
      <c r="E197" s="61"/>
      <c r="F197" s="61"/>
      <c r="G197" s="62"/>
      <c r="H197" s="41"/>
      <c r="I197" s="30"/>
      <c r="J197" s="30"/>
      <c r="K197" s="30"/>
      <c r="L197" s="30"/>
      <c r="M197" s="30"/>
    </row>
    <row r="198" spans="1:13" x14ac:dyDescent="0.25">
      <c r="A198" s="13" t="s">
        <v>374</v>
      </c>
      <c r="B198" s="85" t="s">
        <v>140</v>
      </c>
      <c r="C198" s="81">
        <v>-18369118</v>
      </c>
      <c r="D198" s="82">
        <v>-12625000</v>
      </c>
      <c r="E198" s="81">
        <v>-13565000</v>
      </c>
      <c r="F198" s="81">
        <v>-9065000</v>
      </c>
      <c r="G198" s="86">
        <v>-2965000</v>
      </c>
      <c r="H198" s="46">
        <v>-3815000</v>
      </c>
      <c r="I198" s="47">
        <v>-4815000</v>
      </c>
      <c r="J198" s="47">
        <v>-5215000</v>
      </c>
      <c r="K198" s="47">
        <v>-11665000</v>
      </c>
      <c r="L198" s="47">
        <v>-5415000</v>
      </c>
      <c r="M198" s="47">
        <v>-3815000</v>
      </c>
    </row>
    <row r="199" spans="1:13" x14ac:dyDescent="0.25">
      <c r="A199" s="13" t="s">
        <v>165</v>
      </c>
      <c r="B199" s="63" t="s">
        <v>142</v>
      </c>
      <c r="C199" s="57">
        <v>0</v>
      </c>
      <c r="D199" s="58">
        <v>0</v>
      </c>
      <c r="E199" s="57">
        <v>0</v>
      </c>
      <c r="F199" s="57">
        <v>0</v>
      </c>
      <c r="G199" s="59">
        <v>0</v>
      </c>
      <c r="H199" s="42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</row>
    <row r="200" spans="1:13" hidden="1" x14ac:dyDescent="0.25">
      <c r="A200" s="13" t="s">
        <v>165</v>
      </c>
      <c r="B200" s="63"/>
      <c r="C200" s="57"/>
      <c r="D200" s="58"/>
      <c r="E200" s="57"/>
      <c r="F200" s="57"/>
      <c r="G200" s="59"/>
      <c r="H200" s="42"/>
      <c r="I200" s="29"/>
      <c r="J200" s="29"/>
      <c r="K200" s="29"/>
      <c r="L200" s="29"/>
      <c r="M200" s="29"/>
    </row>
    <row r="201" spans="1:13" x14ac:dyDescent="0.25">
      <c r="A201" s="13" t="s">
        <v>170</v>
      </c>
      <c r="B201" s="64" t="str">
        <f>"Total "&amp;B197</f>
        <v>Total Investing Fund Flows</v>
      </c>
      <c r="C201" s="65">
        <f t="shared" ref="C201:M201" si="58">SUM(C198:C200)</f>
        <v>-18369118</v>
      </c>
      <c r="D201" s="66">
        <f t="shared" si="58"/>
        <v>-12625000</v>
      </c>
      <c r="E201" s="65">
        <f t="shared" si="58"/>
        <v>-13565000</v>
      </c>
      <c r="F201" s="65">
        <f t="shared" si="58"/>
        <v>-9065000</v>
      </c>
      <c r="G201" s="67">
        <f t="shared" si="58"/>
        <v>-2965000</v>
      </c>
      <c r="H201" s="43">
        <f t="shared" si="58"/>
        <v>-3815000</v>
      </c>
      <c r="I201" s="31">
        <f t="shared" si="58"/>
        <v>-4815000</v>
      </c>
      <c r="J201" s="31">
        <f t="shared" si="58"/>
        <v>-5215000</v>
      </c>
      <c r="K201" s="31">
        <f t="shared" si="58"/>
        <v>-11665000</v>
      </c>
      <c r="L201" s="31">
        <f t="shared" si="58"/>
        <v>-5415000</v>
      </c>
      <c r="M201" s="31">
        <f t="shared" si="58"/>
        <v>-3815000</v>
      </c>
    </row>
    <row r="202" spans="1:13" x14ac:dyDescent="0.25">
      <c r="A202" s="13" t="s">
        <v>167</v>
      </c>
      <c r="B202" s="75" t="s">
        <v>77</v>
      </c>
      <c r="C202" s="61"/>
      <c r="D202" s="76"/>
      <c r="E202" s="61"/>
      <c r="F202" s="61"/>
      <c r="G202" s="62"/>
      <c r="H202" s="41"/>
      <c r="I202" s="30"/>
      <c r="J202" s="30"/>
      <c r="K202" s="30"/>
      <c r="L202" s="30"/>
      <c r="M202" s="30"/>
    </row>
    <row r="203" spans="1:13" x14ac:dyDescent="0.25">
      <c r="A203" s="13" t="s">
        <v>375</v>
      </c>
      <c r="B203" s="85" t="s">
        <v>157</v>
      </c>
      <c r="C203" s="81">
        <v>-486159</v>
      </c>
      <c r="D203" s="82">
        <v>-300222</v>
      </c>
      <c r="E203" s="81">
        <v>-214412</v>
      </c>
      <c r="F203" s="81">
        <v>-229957</v>
      </c>
      <c r="G203" s="86">
        <v>-193044</v>
      </c>
      <c r="H203" s="46">
        <v>-39667</v>
      </c>
      <c r="I203" s="47">
        <v>-45059</v>
      </c>
      <c r="J203" s="47">
        <v>-50613</v>
      </c>
      <c r="K203" s="47">
        <v>-57061</v>
      </c>
      <c r="L203" s="47">
        <v>-63742</v>
      </c>
      <c r="M203" s="47">
        <v>-62321</v>
      </c>
    </row>
    <row r="204" spans="1:13" hidden="1" x14ac:dyDescent="0.25">
      <c r="A204" s="13" t="s">
        <v>169</v>
      </c>
      <c r="B204" s="63"/>
      <c r="C204" s="57"/>
      <c r="D204" s="58"/>
      <c r="E204" s="57"/>
      <c r="F204" s="57"/>
      <c r="G204" s="59"/>
      <c r="H204" s="42"/>
      <c r="I204" s="29"/>
      <c r="J204" s="29"/>
      <c r="K204" s="29"/>
      <c r="L204" s="29"/>
      <c r="M204" s="29"/>
    </row>
    <row r="205" spans="1:13" ht="15.75" thickBot="1" x14ac:dyDescent="0.3">
      <c r="A205" s="13" t="s">
        <v>165</v>
      </c>
      <c r="B205" s="68" t="str">
        <f>"Total "&amp;B202</f>
        <v>Total Financing Fund Flows</v>
      </c>
      <c r="C205" s="69">
        <f t="shared" ref="C205:M205" si="59">SUM(C203:C204)</f>
        <v>-486159</v>
      </c>
      <c r="D205" s="70">
        <f t="shared" si="59"/>
        <v>-300222</v>
      </c>
      <c r="E205" s="69">
        <f t="shared" si="59"/>
        <v>-214412</v>
      </c>
      <c r="F205" s="69">
        <f t="shared" si="59"/>
        <v>-229957</v>
      </c>
      <c r="G205" s="71">
        <f t="shared" si="59"/>
        <v>-193044</v>
      </c>
      <c r="H205" s="43">
        <f t="shared" si="59"/>
        <v>-39667</v>
      </c>
      <c r="I205" s="31">
        <f t="shared" si="59"/>
        <v>-45059</v>
      </c>
      <c r="J205" s="31">
        <f t="shared" si="59"/>
        <v>-50613</v>
      </c>
      <c r="K205" s="31">
        <f t="shared" si="59"/>
        <v>-57061</v>
      </c>
      <c r="L205" s="31">
        <f t="shared" si="59"/>
        <v>-63742</v>
      </c>
      <c r="M205" s="31">
        <f t="shared" si="59"/>
        <v>-62321</v>
      </c>
    </row>
    <row r="206" spans="1:13" ht="15.75" thickTop="1" x14ac:dyDescent="0.25">
      <c r="A206" s="13" t="s">
        <v>170</v>
      </c>
      <c r="B206" s="94" t="s">
        <v>108</v>
      </c>
      <c r="C206" s="95">
        <f t="shared" ref="C206:M206" si="60">C190+C196+C201+C205</f>
        <v>-9821082.4200000018</v>
      </c>
      <c r="D206" s="95">
        <f t="shared" si="60"/>
        <v>-7292384.540000001</v>
      </c>
      <c r="E206" s="95">
        <f t="shared" si="60"/>
        <v>-7976524.5500000007</v>
      </c>
      <c r="F206" s="95">
        <f t="shared" si="60"/>
        <v>-3371295.9599999972</v>
      </c>
      <c r="G206" s="96">
        <f t="shared" si="60"/>
        <v>2993246.9300000016</v>
      </c>
      <c r="H206" s="50">
        <f t="shared" si="60"/>
        <v>2471623.1799999978</v>
      </c>
      <c r="I206" s="51">
        <f t="shared" si="60"/>
        <v>1641993.3200000022</v>
      </c>
      <c r="J206" s="51">
        <f t="shared" si="60"/>
        <v>1367910.8100000042</v>
      </c>
      <c r="K206" s="51">
        <f t="shared" si="60"/>
        <v>-4851014.09</v>
      </c>
      <c r="L206" s="51">
        <f t="shared" si="60"/>
        <v>1585951.1099999994</v>
      </c>
      <c r="M206" s="51">
        <f t="shared" si="60"/>
        <v>3378795.3600000013</v>
      </c>
    </row>
    <row r="207" spans="1:13" x14ac:dyDescent="0.25">
      <c r="A207" s="13" t="s">
        <v>167</v>
      </c>
      <c r="B207" s="97" t="s">
        <v>78</v>
      </c>
      <c r="C207" s="98"/>
      <c r="D207" s="99"/>
      <c r="E207" s="98"/>
      <c r="F207" s="98"/>
      <c r="G207" s="100"/>
      <c r="H207" s="41"/>
      <c r="I207" s="30"/>
      <c r="J207" s="30"/>
      <c r="K207" s="30"/>
      <c r="L207" s="30"/>
      <c r="M207" s="30"/>
    </row>
    <row r="208" spans="1:13" x14ac:dyDescent="0.25">
      <c r="A208" s="13" t="s">
        <v>376</v>
      </c>
      <c r="B208" s="85" t="s">
        <v>160</v>
      </c>
      <c r="C208" s="81">
        <v>-500000.04</v>
      </c>
      <c r="D208" s="82">
        <v>-500000.04</v>
      </c>
      <c r="E208" s="81">
        <v>-500000</v>
      </c>
      <c r="F208" s="81">
        <v>-500000</v>
      </c>
      <c r="G208" s="86">
        <v>-500000</v>
      </c>
      <c r="H208" s="46">
        <v>-500000</v>
      </c>
      <c r="I208" s="47">
        <v>-500000</v>
      </c>
      <c r="J208" s="47">
        <v>-500000</v>
      </c>
      <c r="K208" s="47">
        <v>-500000</v>
      </c>
      <c r="L208" s="47">
        <v>-500000</v>
      </c>
      <c r="M208" s="47">
        <v>-500000</v>
      </c>
    </row>
    <row r="209" spans="1:13" x14ac:dyDescent="0.25">
      <c r="A209" s="13" t="s">
        <v>377</v>
      </c>
      <c r="B209" s="85" t="s">
        <v>163</v>
      </c>
      <c r="C209" s="81">
        <v>2178686.88</v>
      </c>
      <c r="D209" s="82">
        <v>1748641.92</v>
      </c>
      <c r="E209" s="81">
        <v>383642</v>
      </c>
      <c r="F209" s="81">
        <v>148642</v>
      </c>
      <c r="G209" s="86">
        <v>148642</v>
      </c>
      <c r="H209" s="46">
        <v>148642</v>
      </c>
      <c r="I209" s="47">
        <v>148642</v>
      </c>
      <c r="J209" s="47">
        <v>348642</v>
      </c>
      <c r="K209" s="47">
        <v>148642</v>
      </c>
      <c r="L209" s="47">
        <v>148642</v>
      </c>
      <c r="M209" s="47">
        <v>148642</v>
      </c>
    </row>
    <row r="210" spans="1:13" x14ac:dyDescent="0.25">
      <c r="A210" s="13" t="s">
        <v>378</v>
      </c>
      <c r="B210" s="85" t="s">
        <v>164</v>
      </c>
      <c r="C210" s="81">
        <v>7185063.8399999999</v>
      </c>
      <c r="D210" s="82">
        <v>2527479</v>
      </c>
      <c r="E210" s="81">
        <v>2115000</v>
      </c>
      <c r="F210" s="81">
        <v>250000</v>
      </c>
      <c r="G210" s="86">
        <v>0</v>
      </c>
      <c r="H210" s="46">
        <v>0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</row>
    <row r="211" spans="1:13" hidden="1" x14ac:dyDescent="0.25">
      <c r="A211" s="13" t="s">
        <v>169</v>
      </c>
      <c r="B211" s="63"/>
      <c r="C211" s="57"/>
      <c r="D211" s="58"/>
      <c r="E211" s="57"/>
      <c r="F211" s="57"/>
      <c r="G211" s="59"/>
      <c r="H211" s="42"/>
      <c r="I211" s="29"/>
      <c r="J211" s="29"/>
      <c r="K211" s="29"/>
      <c r="L211" s="29"/>
      <c r="M211" s="29"/>
    </row>
    <row r="212" spans="1:13" ht="15.75" thickBot="1" x14ac:dyDescent="0.3">
      <c r="A212" s="13" t="s">
        <v>165</v>
      </c>
      <c r="B212" s="68" t="str">
        <f>"Total "&amp;B207</f>
        <v>Total Reserve Movements</v>
      </c>
      <c r="C212" s="69">
        <f t="shared" ref="C212:M212" si="61">SUM(C208:C211)</f>
        <v>8863750.6799999997</v>
      </c>
      <c r="D212" s="70">
        <f t="shared" si="61"/>
        <v>3776120.88</v>
      </c>
      <c r="E212" s="69">
        <f t="shared" si="61"/>
        <v>1998642</v>
      </c>
      <c r="F212" s="69">
        <f t="shared" si="61"/>
        <v>-101358</v>
      </c>
      <c r="G212" s="71">
        <f t="shared" si="61"/>
        <v>-351358</v>
      </c>
      <c r="H212" s="43">
        <f t="shared" si="61"/>
        <v>-351358</v>
      </c>
      <c r="I212" s="31">
        <f t="shared" si="61"/>
        <v>-351358</v>
      </c>
      <c r="J212" s="31">
        <f t="shared" si="61"/>
        <v>-151358</v>
      </c>
      <c r="K212" s="31">
        <f t="shared" si="61"/>
        <v>-351358</v>
      </c>
      <c r="L212" s="31">
        <f t="shared" si="61"/>
        <v>-351358</v>
      </c>
      <c r="M212" s="31">
        <f t="shared" si="61"/>
        <v>-351358</v>
      </c>
    </row>
    <row r="213" spans="1:13" ht="16.5" thickTop="1" thickBot="1" x14ac:dyDescent="0.3">
      <c r="A213" s="13" t="s">
        <v>165</v>
      </c>
      <c r="B213" s="72" t="s">
        <v>109</v>
      </c>
      <c r="C213" s="73">
        <f t="shared" ref="C213:M213" si="62">C206+C212</f>
        <v>-957331.74000000209</v>
      </c>
      <c r="D213" s="73">
        <f t="shared" si="62"/>
        <v>-3516263.6600000011</v>
      </c>
      <c r="E213" s="73">
        <f t="shared" si="62"/>
        <v>-5977882.5500000007</v>
      </c>
      <c r="F213" s="73">
        <f t="shared" si="62"/>
        <v>-3472653.9599999972</v>
      </c>
      <c r="G213" s="74">
        <f t="shared" si="62"/>
        <v>2641888.9300000016</v>
      </c>
      <c r="H213" s="50">
        <f t="shared" si="62"/>
        <v>2120265.1799999978</v>
      </c>
      <c r="I213" s="51">
        <f t="shared" si="62"/>
        <v>1290635.3200000022</v>
      </c>
      <c r="J213" s="51">
        <f t="shared" si="62"/>
        <v>1216552.8100000042</v>
      </c>
      <c r="K213" s="51">
        <f t="shared" si="62"/>
        <v>-5202372.09</v>
      </c>
      <c r="L213" s="51">
        <f t="shared" si="62"/>
        <v>1234593.1099999994</v>
      </c>
      <c r="M213" s="51">
        <f t="shared" si="62"/>
        <v>3027437.3600000013</v>
      </c>
    </row>
    <row r="214" spans="1:13" ht="15.75" thickTop="1" x14ac:dyDescent="0.25">
      <c r="A214" s="13" t="s">
        <v>172</v>
      </c>
      <c r="B214" s="38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</row>
    <row r="215" spans="1:13" x14ac:dyDescent="0.25">
      <c r="A215" s="13" t="s">
        <v>80</v>
      </c>
      <c r="B215" s="77" t="s">
        <v>250</v>
      </c>
      <c r="C215" s="78">
        <f>+C213+'Gen Unrestricted'!B10</f>
        <v>16191668.259999998</v>
      </c>
      <c r="D215" s="78">
        <f t="shared" ref="D215" si="63">+C215+D213</f>
        <v>12675404.599999998</v>
      </c>
      <c r="E215" s="78">
        <f t="shared" ref="E215" si="64">+D215+E213</f>
        <v>6697522.049999997</v>
      </c>
      <c r="F215" s="78">
        <f t="shared" ref="F215" si="65">+E215+F213</f>
        <v>3224868.09</v>
      </c>
      <c r="G215" s="78">
        <f t="shared" ref="G215" si="66">+F215+G213</f>
        <v>5866757.0200000014</v>
      </c>
      <c r="H215" s="52"/>
      <c r="I215" s="52"/>
      <c r="J215" s="52"/>
      <c r="K215" s="52"/>
      <c r="L215" s="52"/>
      <c r="M215" s="52"/>
    </row>
    <row r="216" spans="1:13" x14ac:dyDescent="0.25">
      <c r="A216" s="13" t="s">
        <v>79</v>
      </c>
    </row>
    <row r="217" spans="1:13" x14ac:dyDescent="0.25">
      <c r="A217" s="13" t="s">
        <v>61</v>
      </c>
    </row>
    <row r="218" spans="1:13" x14ac:dyDescent="0.25">
      <c r="A218" s="13" t="s">
        <v>43</v>
      </c>
      <c r="C218" s="26"/>
      <c r="D218" s="26"/>
    </row>
    <row r="219" spans="1:13" ht="15.75" thickBot="1" x14ac:dyDescent="0.3">
      <c r="A219" s="13" t="s">
        <v>61</v>
      </c>
      <c r="B219" s="1" t="s">
        <v>110</v>
      </c>
    </row>
    <row r="220" spans="1:13" ht="26.25" thickTop="1" x14ac:dyDescent="0.25">
      <c r="A220" s="13" t="s">
        <v>45</v>
      </c>
      <c r="B220" s="53" t="s">
        <v>254</v>
      </c>
      <c r="C220" s="54" t="str">
        <f>LEFT(xlvar.NXTBUD.DESCRLONG,7)&amp;" Original"</f>
        <v>2021/22 Original</v>
      </c>
      <c r="D220" s="54" t="str">
        <f>LEFT(xlvar.NXTBUD.DESCRLONG,7)</f>
        <v>2021/22</v>
      </c>
      <c r="E220" s="54" t="str">
        <f t="shared" ref="E220:M220" si="67">LEFT(D220,4)+1&amp;"/"&amp;RIGHT(D220,2)+1</f>
        <v>2022/23</v>
      </c>
      <c r="F220" s="54" t="str">
        <f t="shared" si="67"/>
        <v>2023/24</v>
      </c>
      <c r="G220" s="55" t="str">
        <f t="shared" si="67"/>
        <v>2024/25</v>
      </c>
      <c r="H220" s="48" t="str">
        <f t="shared" si="67"/>
        <v>2025/26</v>
      </c>
      <c r="I220" s="49" t="str">
        <f t="shared" si="67"/>
        <v>2026/27</v>
      </c>
      <c r="J220" s="49" t="str">
        <f t="shared" si="67"/>
        <v>2027/28</v>
      </c>
      <c r="K220" s="49" t="str">
        <f t="shared" si="67"/>
        <v>2028/29</v>
      </c>
      <c r="L220" s="49" t="str">
        <f t="shared" si="67"/>
        <v>2029/30</v>
      </c>
      <c r="M220" s="49" t="str">
        <f t="shared" si="67"/>
        <v>2030/31</v>
      </c>
    </row>
    <row r="221" spans="1:13" x14ac:dyDescent="0.25">
      <c r="A221" s="13" t="s">
        <v>206</v>
      </c>
      <c r="B221" s="56" t="s">
        <v>134</v>
      </c>
      <c r="C221" s="57"/>
      <c r="D221" s="58"/>
      <c r="E221" s="57"/>
      <c r="F221" s="57"/>
      <c r="G221" s="59"/>
      <c r="H221" s="40"/>
      <c r="I221" s="28"/>
      <c r="J221" s="28"/>
      <c r="K221" s="28"/>
      <c r="L221" s="28"/>
      <c r="M221" s="28"/>
    </row>
    <row r="222" spans="1:13" x14ac:dyDescent="0.25">
      <c r="A222" s="13" t="s">
        <v>379</v>
      </c>
      <c r="B222" s="80" t="s">
        <v>144</v>
      </c>
      <c r="C222" s="81">
        <v>37179373.530000001</v>
      </c>
      <c r="D222" s="82">
        <v>38695377.890000001</v>
      </c>
      <c r="E222" s="83">
        <v>40127266.18</v>
      </c>
      <c r="F222" s="83">
        <v>41612599.119999997</v>
      </c>
      <c r="G222" s="84">
        <v>43153387.780000001</v>
      </c>
      <c r="H222" s="44">
        <v>44723667.049999997</v>
      </c>
      <c r="I222" s="45">
        <v>46351832.439999998</v>
      </c>
      <c r="J222" s="45">
        <v>48040043.520000003</v>
      </c>
      <c r="K222" s="45">
        <v>49790541.32</v>
      </c>
      <c r="L222" s="45">
        <v>51605651.399999999</v>
      </c>
      <c r="M222" s="45">
        <v>53487787.130000003</v>
      </c>
    </row>
    <row r="223" spans="1:13" x14ac:dyDescent="0.25">
      <c r="A223" s="13" t="s">
        <v>380</v>
      </c>
      <c r="B223" s="80" t="s">
        <v>145</v>
      </c>
      <c r="C223" s="81">
        <v>15274573.699999999</v>
      </c>
      <c r="D223" s="82">
        <v>15924530.199999999</v>
      </c>
      <c r="E223" s="83">
        <v>16542916.85</v>
      </c>
      <c r="F223" s="83">
        <v>17081810.41</v>
      </c>
      <c r="G223" s="84">
        <v>17741958.690000001</v>
      </c>
      <c r="H223" s="44">
        <v>18324137.23</v>
      </c>
      <c r="I223" s="45">
        <v>19029149.949999999</v>
      </c>
      <c r="J223" s="45">
        <v>19657830.57</v>
      </c>
      <c r="K223" s="45">
        <v>20411043.48</v>
      </c>
      <c r="L223" s="45">
        <v>21089685.079999998</v>
      </c>
      <c r="M223" s="45">
        <v>21894684.710000001</v>
      </c>
    </row>
    <row r="224" spans="1:13" x14ac:dyDescent="0.25">
      <c r="A224" s="13" t="s">
        <v>381</v>
      </c>
      <c r="B224" s="80" t="s">
        <v>146</v>
      </c>
      <c r="C224" s="81">
        <v>1279155</v>
      </c>
      <c r="D224" s="82">
        <v>957717</v>
      </c>
      <c r="E224" s="83">
        <v>956506</v>
      </c>
      <c r="F224" s="83">
        <v>955270</v>
      </c>
      <c r="G224" s="84">
        <v>954009</v>
      </c>
      <c r="H224" s="44">
        <v>952723</v>
      </c>
      <c r="I224" s="45">
        <v>951411</v>
      </c>
      <c r="J224" s="45">
        <v>950253</v>
      </c>
      <c r="K224" s="45">
        <v>948707</v>
      </c>
      <c r="L224" s="45">
        <v>947315</v>
      </c>
      <c r="M224" s="45">
        <v>945894</v>
      </c>
    </row>
    <row r="225" spans="1:13" x14ac:dyDescent="0.25">
      <c r="A225" s="13" t="s">
        <v>382</v>
      </c>
      <c r="B225" s="80" t="s">
        <v>147</v>
      </c>
      <c r="C225" s="81">
        <v>1578295.71</v>
      </c>
      <c r="D225" s="82">
        <v>1492925.41</v>
      </c>
      <c r="E225" s="83">
        <v>1552166.14</v>
      </c>
      <c r="F225" s="83">
        <v>1603536.08</v>
      </c>
      <c r="G225" s="84">
        <v>1667120.26</v>
      </c>
      <c r="H225" s="44">
        <v>1723003.88</v>
      </c>
      <c r="I225" s="45">
        <v>1791278.43</v>
      </c>
      <c r="J225" s="45">
        <v>1852038.87</v>
      </c>
      <c r="K225" s="45">
        <v>1925381.73</v>
      </c>
      <c r="L225" s="45">
        <v>1991408.97</v>
      </c>
      <c r="M225" s="45">
        <v>2070229.73</v>
      </c>
    </row>
    <row r="226" spans="1:13" x14ac:dyDescent="0.25">
      <c r="A226" s="13" t="s">
        <v>383</v>
      </c>
      <c r="B226" s="80" t="s">
        <v>148</v>
      </c>
      <c r="C226" s="81">
        <v>11166270.52</v>
      </c>
      <c r="D226" s="82">
        <v>10904405.140000001</v>
      </c>
      <c r="E226" s="83">
        <v>11004046.359999999</v>
      </c>
      <c r="F226" s="83">
        <v>11146414.470000001</v>
      </c>
      <c r="G226" s="84">
        <v>11302124.890000001</v>
      </c>
      <c r="H226" s="44">
        <v>11438830.84</v>
      </c>
      <c r="I226" s="45">
        <v>11601638.300000001</v>
      </c>
      <c r="J226" s="45">
        <v>11770656.17</v>
      </c>
      <c r="K226" s="45">
        <v>11941996.289999999</v>
      </c>
      <c r="L226" s="45">
        <v>12117773.65</v>
      </c>
      <c r="M226" s="45">
        <v>12163106.27</v>
      </c>
    </row>
    <row r="227" spans="1:13" x14ac:dyDescent="0.25">
      <c r="A227" s="13" t="s">
        <v>384</v>
      </c>
      <c r="B227" s="80" t="s">
        <v>149</v>
      </c>
      <c r="C227" s="81">
        <v>19567072.399999999</v>
      </c>
      <c r="D227" s="82">
        <v>20322698.960000001</v>
      </c>
      <c r="E227" s="83">
        <v>21009032.359999999</v>
      </c>
      <c r="F227" s="83">
        <v>21699068.77</v>
      </c>
      <c r="G227" s="84">
        <v>22433632.84</v>
      </c>
      <c r="H227" s="44">
        <v>23181578.280000001</v>
      </c>
      <c r="I227" s="45">
        <v>23979788.48</v>
      </c>
      <c r="J227" s="45">
        <v>24781178.190000001</v>
      </c>
      <c r="K227" s="45">
        <v>25634693.809999999</v>
      </c>
      <c r="L227" s="45">
        <v>26493315.329999998</v>
      </c>
      <c r="M227" s="45">
        <v>27406056.859999999</v>
      </c>
    </row>
    <row r="228" spans="1:13" hidden="1" x14ac:dyDescent="0.25">
      <c r="A228" s="13" t="s">
        <v>61</v>
      </c>
      <c r="B228" s="63"/>
      <c r="C228" s="57"/>
      <c r="D228" s="58"/>
      <c r="E228" s="57"/>
      <c r="F228" s="57"/>
      <c r="G228" s="59"/>
      <c r="H228" s="42"/>
      <c r="I228" s="29"/>
      <c r="J228" s="29"/>
      <c r="K228" s="29"/>
      <c r="L228" s="29"/>
      <c r="M228" s="29"/>
    </row>
    <row r="229" spans="1:13" x14ac:dyDescent="0.25">
      <c r="A229" s="13" t="s">
        <v>45</v>
      </c>
      <c r="B229" s="64" t="s">
        <v>115</v>
      </c>
      <c r="C229" s="65">
        <f>SUM(C221:C228)</f>
        <v>86044740.860000014</v>
      </c>
      <c r="D229" s="66">
        <f t="shared" ref="D229:M229" si="68">SUM(D221:D228)</f>
        <v>88297654.599999994</v>
      </c>
      <c r="E229" s="65">
        <f t="shared" si="68"/>
        <v>91191933.890000001</v>
      </c>
      <c r="F229" s="65">
        <f t="shared" si="68"/>
        <v>94098698.849999994</v>
      </c>
      <c r="G229" s="67">
        <f t="shared" si="68"/>
        <v>97252233.460000008</v>
      </c>
      <c r="H229" s="43">
        <f t="shared" si="68"/>
        <v>100343940.28</v>
      </c>
      <c r="I229" s="31">
        <f t="shared" si="68"/>
        <v>103705098.60000001</v>
      </c>
      <c r="J229" s="31">
        <f t="shared" si="68"/>
        <v>107052000.32000001</v>
      </c>
      <c r="K229" s="31">
        <f t="shared" si="68"/>
        <v>110652363.63</v>
      </c>
      <c r="L229" s="31">
        <f t="shared" si="68"/>
        <v>114245149.42999999</v>
      </c>
      <c r="M229" s="31">
        <f t="shared" si="68"/>
        <v>117967758.7</v>
      </c>
    </row>
    <row r="230" spans="1:13" x14ac:dyDescent="0.25">
      <c r="A230" s="13" t="s">
        <v>206</v>
      </c>
      <c r="B230" s="56" t="s">
        <v>135</v>
      </c>
      <c r="C230" s="57"/>
      <c r="D230" s="58"/>
      <c r="E230" s="57"/>
      <c r="F230" s="57"/>
      <c r="G230" s="59"/>
      <c r="H230" s="42"/>
      <c r="I230" s="29"/>
      <c r="J230" s="29"/>
      <c r="K230" s="29"/>
      <c r="L230" s="29"/>
      <c r="M230" s="29"/>
    </row>
    <row r="231" spans="1:13" x14ac:dyDescent="0.25">
      <c r="A231" s="13" t="s">
        <v>385</v>
      </c>
      <c r="B231" s="85" t="s">
        <v>150</v>
      </c>
      <c r="C231" s="81">
        <v>27267269.489999998</v>
      </c>
      <c r="D231" s="82">
        <v>28859619.219999999</v>
      </c>
      <c r="E231" s="81">
        <v>29852671.649999999</v>
      </c>
      <c r="F231" s="81">
        <v>30941208.010000002</v>
      </c>
      <c r="G231" s="86">
        <v>32044898.030000001</v>
      </c>
      <c r="H231" s="46">
        <v>33212208.27</v>
      </c>
      <c r="I231" s="47">
        <v>34369509.18</v>
      </c>
      <c r="J231" s="47">
        <v>35618194.780000001</v>
      </c>
      <c r="K231" s="47">
        <v>36862948.210000001</v>
      </c>
      <c r="L231" s="47">
        <v>38198882.579999998</v>
      </c>
      <c r="M231" s="47">
        <v>39530727.759999998</v>
      </c>
    </row>
    <row r="232" spans="1:13" x14ac:dyDescent="0.25">
      <c r="A232" s="13" t="s">
        <v>386</v>
      </c>
      <c r="B232" s="85" t="s">
        <v>151</v>
      </c>
      <c r="C232" s="81">
        <v>13869624.18</v>
      </c>
      <c r="D232" s="82">
        <v>14832194.16</v>
      </c>
      <c r="E232" s="81">
        <v>15086201.99</v>
      </c>
      <c r="F232" s="81">
        <v>15830976</v>
      </c>
      <c r="G232" s="86">
        <v>16351317.32</v>
      </c>
      <c r="H232" s="46">
        <v>16529403.869999999</v>
      </c>
      <c r="I232" s="47">
        <v>17069508.02</v>
      </c>
      <c r="J232" s="47">
        <v>17758190.34</v>
      </c>
      <c r="K232" s="47">
        <v>18345355.91</v>
      </c>
      <c r="L232" s="47">
        <v>18549767.239999998</v>
      </c>
      <c r="M232" s="47">
        <v>18973072.25</v>
      </c>
    </row>
    <row r="233" spans="1:13" x14ac:dyDescent="0.25">
      <c r="A233" s="13" t="s">
        <v>387</v>
      </c>
      <c r="B233" s="85" t="s">
        <v>152</v>
      </c>
      <c r="C233" s="81">
        <v>1277084</v>
      </c>
      <c r="D233" s="82">
        <v>1419798</v>
      </c>
      <c r="E233" s="81">
        <v>1351970</v>
      </c>
      <c r="F233" s="81">
        <v>1282580</v>
      </c>
      <c r="G233" s="86">
        <v>1193555</v>
      </c>
      <c r="H233" s="46">
        <v>1121738</v>
      </c>
      <c r="I233" s="47">
        <v>1047942</v>
      </c>
      <c r="J233" s="47">
        <v>975218</v>
      </c>
      <c r="K233" s="47">
        <v>894373</v>
      </c>
      <c r="L233" s="47">
        <v>810215</v>
      </c>
      <c r="M233" s="47">
        <v>787587</v>
      </c>
    </row>
    <row r="234" spans="1:13" x14ac:dyDescent="0.25">
      <c r="A234" s="13" t="s">
        <v>269</v>
      </c>
      <c r="B234" s="85" t="s">
        <v>153</v>
      </c>
      <c r="C234" s="81">
        <v>14957876</v>
      </c>
      <c r="D234" s="82">
        <v>15407876</v>
      </c>
      <c r="E234" s="81">
        <v>15407876</v>
      </c>
      <c r="F234" s="81">
        <v>15407876</v>
      </c>
      <c r="G234" s="86">
        <v>15407876</v>
      </c>
      <c r="H234" s="46">
        <v>15407876</v>
      </c>
      <c r="I234" s="47">
        <v>15407876</v>
      </c>
      <c r="J234" s="47">
        <v>15407876</v>
      </c>
      <c r="K234" s="47">
        <v>15407876</v>
      </c>
      <c r="L234" s="47">
        <v>15407876</v>
      </c>
      <c r="M234" s="47">
        <v>15407876</v>
      </c>
    </row>
    <row r="235" spans="1:13" x14ac:dyDescent="0.25">
      <c r="A235" s="13" t="s">
        <v>388</v>
      </c>
      <c r="B235" s="85" t="s">
        <v>154</v>
      </c>
      <c r="C235" s="81">
        <v>5996271.2800000003</v>
      </c>
      <c r="D235" s="82">
        <v>6068587.6100000003</v>
      </c>
      <c r="E235" s="81">
        <v>6244209.2300000004</v>
      </c>
      <c r="F235" s="81">
        <v>6425320.46</v>
      </c>
      <c r="G235" s="86">
        <v>6612880.0800000001</v>
      </c>
      <c r="H235" s="46">
        <v>6805051.5</v>
      </c>
      <c r="I235" s="47">
        <v>7004003.1299999999</v>
      </c>
      <c r="J235" s="47">
        <v>7207908.1799999997</v>
      </c>
      <c r="K235" s="47">
        <v>7418945.4299999997</v>
      </c>
      <c r="L235" s="47">
        <v>7635298.8399999999</v>
      </c>
      <c r="M235" s="47">
        <v>7859157.7400000002</v>
      </c>
    </row>
    <row r="236" spans="1:13" x14ac:dyDescent="0.25">
      <c r="A236" s="13" t="s">
        <v>389</v>
      </c>
      <c r="B236" s="85" t="s">
        <v>155</v>
      </c>
      <c r="C236" s="81">
        <v>18937986.120000001</v>
      </c>
      <c r="D236" s="82">
        <v>20327787.91</v>
      </c>
      <c r="E236" s="81">
        <v>20999898.16</v>
      </c>
      <c r="F236" s="81">
        <v>21694374.23</v>
      </c>
      <c r="G236" s="86">
        <v>22411964.079999998</v>
      </c>
      <c r="H236" s="46">
        <v>23153440.940000001</v>
      </c>
      <c r="I236" s="47">
        <v>23919603.84</v>
      </c>
      <c r="J236" s="47">
        <v>24711279.140000001</v>
      </c>
      <c r="K236" s="47">
        <v>25529320.34</v>
      </c>
      <c r="L236" s="47">
        <v>26374610.109999999</v>
      </c>
      <c r="M236" s="47">
        <v>27248060.620000001</v>
      </c>
    </row>
    <row r="237" spans="1:13" hidden="1" x14ac:dyDescent="0.25">
      <c r="A237" s="13" t="s">
        <v>69</v>
      </c>
      <c r="B237" s="63"/>
      <c r="C237" s="57"/>
      <c r="D237" s="58"/>
      <c r="E237" s="57"/>
      <c r="F237" s="57"/>
      <c r="G237" s="59"/>
      <c r="H237" s="42"/>
      <c r="I237" s="29"/>
      <c r="J237" s="29"/>
      <c r="K237" s="29"/>
      <c r="L237" s="29"/>
      <c r="M237" s="29"/>
    </row>
    <row r="238" spans="1:13" ht="15.75" thickBot="1" x14ac:dyDescent="0.3">
      <c r="A238" s="13" t="s">
        <v>79</v>
      </c>
      <c r="B238" s="68" t="s">
        <v>116</v>
      </c>
      <c r="C238" s="69">
        <f>SUM(C230:C237)</f>
        <v>82306111.070000008</v>
      </c>
      <c r="D238" s="70">
        <f t="shared" ref="D238:M238" si="69">SUM(D230:D237)</f>
        <v>86915862.899999991</v>
      </c>
      <c r="E238" s="69">
        <f t="shared" si="69"/>
        <v>88942827.030000001</v>
      </c>
      <c r="F238" s="69">
        <f t="shared" si="69"/>
        <v>91582334.700000003</v>
      </c>
      <c r="G238" s="71">
        <f t="shared" si="69"/>
        <v>94022490.510000005</v>
      </c>
      <c r="H238" s="43">
        <f t="shared" si="69"/>
        <v>96229718.579999998</v>
      </c>
      <c r="I238" s="31">
        <f t="shared" si="69"/>
        <v>98818442.170000002</v>
      </c>
      <c r="J238" s="31">
        <f t="shared" si="69"/>
        <v>101678666.44000001</v>
      </c>
      <c r="K238" s="31">
        <f t="shared" si="69"/>
        <v>104458818.89000002</v>
      </c>
      <c r="L238" s="31">
        <f t="shared" si="69"/>
        <v>106976649.77</v>
      </c>
      <c r="M238" s="31">
        <f t="shared" si="69"/>
        <v>109806481.36999999</v>
      </c>
    </row>
    <row r="239" spans="1:13" ht="15.75" thickTop="1" x14ac:dyDescent="0.25">
      <c r="A239" s="13" t="s">
        <v>45</v>
      </c>
      <c r="B239" s="94" t="s">
        <v>106</v>
      </c>
      <c r="C239" s="95">
        <f t="shared" ref="C239:M239" si="70">C229-C238</f>
        <v>3738629.7900000066</v>
      </c>
      <c r="D239" s="95">
        <f t="shared" si="70"/>
        <v>1381791.700000003</v>
      </c>
      <c r="E239" s="95">
        <f t="shared" si="70"/>
        <v>2249106.8599999994</v>
      </c>
      <c r="F239" s="95">
        <f t="shared" si="70"/>
        <v>2516364.1499999911</v>
      </c>
      <c r="G239" s="96">
        <f t="shared" si="70"/>
        <v>3229742.950000003</v>
      </c>
      <c r="H239" s="50">
        <f t="shared" si="70"/>
        <v>4114221.700000003</v>
      </c>
      <c r="I239" s="51">
        <f t="shared" si="70"/>
        <v>4886656.4300000072</v>
      </c>
      <c r="J239" s="51">
        <f t="shared" si="70"/>
        <v>5373333.8799999952</v>
      </c>
      <c r="K239" s="51">
        <f t="shared" si="70"/>
        <v>6193544.7399999797</v>
      </c>
      <c r="L239" s="51">
        <f t="shared" si="70"/>
        <v>7268499.6599999964</v>
      </c>
      <c r="M239" s="51">
        <f t="shared" si="70"/>
        <v>8161277.3300000131</v>
      </c>
    </row>
    <row r="240" spans="1:13" x14ac:dyDescent="0.25">
      <c r="A240" s="13" t="s">
        <v>206</v>
      </c>
      <c r="B240" s="90" t="s">
        <v>74</v>
      </c>
      <c r="C240" s="91"/>
      <c r="D240" s="92"/>
      <c r="E240" s="91"/>
      <c r="F240" s="91"/>
      <c r="G240" s="93"/>
      <c r="H240" s="42"/>
      <c r="I240" s="29"/>
      <c r="J240" s="29"/>
      <c r="K240" s="29"/>
      <c r="L240" s="29"/>
      <c r="M240" s="29"/>
    </row>
    <row r="241" spans="1:13" x14ac:dyDescent="0.25">
      <c r="A241" s="13" t="s">
        <v>390</v>
      </c>
      <c r="B241" s="85" t="s">
        <v>156</v>
      </c>
      <c r="C241" s="81">
        <v>47650481</v>
      </c>
      <c r="D241" s="82">
        <v>11301745</v>
      </c>
      <c r="E241" s="81">
        <v>4402340</v>
      </c>
      <c r="F241" s="81">
        <v>1906312</v>
      </c>
      <c r="G241" s="86">
        <v>1910428</v>
      </c>
      <c r="H241" s="46">
        <v>1914688</v>
      </c>
      <c r="I241" s="47">
        <v>1919092</v>
      </c>
      <c r="J241" s="47">
        <v>1923652</v>
      </c>
      <c r="K241" s="47">
        <v>1925128</v>
      </c>
      <c r="L241" s="47">
        <v>1929904</v>
      </c>
      <c r="M241" s="47">
        <v>1934836</v>
      </c>
    </row>
    <row r="242" spans="1:13" hidden="1" x14ac:dyDescent="0.25">
      <c r="A242" s="13" t="s">
        <v>43</v>
      </c>
      <c r="B242" s="101"/>
      <c r="C242" s="102"/>
      <c r="D242" s="103"/>
      <c r="E242" s="102"/>
      <c r="F242" s="102"/>
      <c r="G242" s="104"/>
      <c r="H242" s="42"/>
      <c r="I242" s="29"/>
      <c r="J242" s="29"/>
      <c r="K242" s="29"/>
      <c r="L242" s="29"/>
      <c r="M242" s="29"/>
    </row>
    <row r="243" spans="1:13" ht="15.75" thickBot="1" x14ac:dyDescent="0.3">
      <c r="A243" s="13" t="s">
        <v>43</v>
      </c>
      <c r="B243" s="72" t="s">
        <v>107</v>
      </c>
      <c r="C243" s="73">
        <f>SUM(C239:C242)</f>
        <v>51389110.790000007</v>
      </c>
      <c r="D243" s="73">
        <f t="shared" ref="D243:M243" si="71">SUM(D239:D242)</f>
        <v>12683536.700000003</v>
      </c>
      <c r="E243" s="73">
        <f t="shared" si="71"/>
        <v>6651446.8599999994</v>
      </c>
      <c r="F243" s="73">
        <f t="shared" si="71"/>
        <v>4422676.1499999911</v>
      </c>
      <c r="G243" s="74">
        <f t="shared" si="71"/>
        <v>5140170.950000003</v>
      </c>
      <c r="H243" s="50">
        <f t="shared" si="71"/>
        <v>6028909.700000003</v>
      </c>
      <c r="I243" s="51">
        <f t="shared" si="71"/>
        <v>6805748.4300000072</v>
      </c>
      <c r="J243" s="51">
        <f t="shared" si="71"/>
        <v>7296985.8799999952</v>
      </c>
      <c r="K243" s="51">
        <f t="shared" si="71"/>
        <v>8118672.7399999797</v>
      </c>
      <c r="L243" s="51">
        <f t="shared" si="71"/>
        <v>9198403.6599999964</v>
      </c>
      <c r="M243" s="51">
        <f t="shared" si="71"/>
        <v>10096113.330000013</v>
      </c>
    </row>
    <row r="244" spans="1:13" ht="16.5" thickTop="1" thickBot="1" x14ac:dyDescent="0.3">
      <c r="A244" s="13" t="s">
        <v>79</v>
      </c>
      <c r="B244" s="38"/>
      <c r="C244" s="39"/>
      <c r="D244" s="39"/>
      <c r="E244" s="39"/>
      <c r="F244" s="39"/>
      <c r="G244" s="39"/>
      <c r="H244" s="35"/>
      <c r="I244" s="35"/>
      <c r="J244" s="35"/>
      <c r="K244" s="35"/>
      <c r="L244" s="35"/>
      <c r="M244" s="35"/>
    </row>
    <row r="245" spans="1:13" ht="26.25" thickTop="1" x14ac:dyDescent="0.25">
      <c r="A245" s="13" t="s">
        <v>45</v>
      </c>
      <c r="B245" s="87" t="s">
        <v>255</v>
      </c>
      <c r="C245" s="88" t="str">
        <f>LEFT(xlvar.NXTBUD.DESCRLONG,7)&amp;" Original"</f>
        <v>2021/22 Original</v>
      </c>
      <c r="D245" s="88" t="str">
        <f>LEFT(xlvar.NXTBUD.DESCRLONG,7)</f>
        <v>2021/22</v>
      </c>
      <c r="E245" s="88" t="str">
        <f t="shared" ref="E245:M245" si="72">LEFT(D245,4)+1&amp;"/"&amp;RIGHT(D245,2)+1</f>
        <v>2022/23</v>
      </c>
      <c r="F245" s="88" t="str">
        <f t="shared" si="72"/>
        <v>2023/24</v>
      </c>
      <c r="G245" s="89" t="str">
        <f t="shared" si="72"/>
        <v>2024/25</v>
      </c>
      <c r="H245" s="48" t="str">
        <f t="shared" si="72"/>
        <v>2025/26</v>
      </c>
      <c r="I245" s="49" t="str">
        <f t="shared" si="72"/>
        <v>2026/27</v>
      </c>
      <c r="J245" s="49" t="str">
        <f t="shared" si="72"/>
        <v>2027/28</v>
      </c>
      <c r="K245" s="49" t="str">
        <f t="shared" si="72"/>
        <v>2028/29</v>
      </c>
      <c r="L245" s="49" t="str">
        <f t="shared" si="72"/>
        <v>2029/30</v>
      </c>
      <c r="M245" s="49" t="str">
        <f t="shared" si="72"/>
        <v>2030/31</v>
      </c>
    </row>
    <row r="246" spans="1:13" x14ac:dyDescent="0.25">
      <c r="A246" s="13" t="s">
        <v>206</v>
      </c>
      <c r="B246" s="90" t="s">
        <v>137</v>
      </c>
      <c r="C246" s="91"/>
      <c r="D246" s="92"/>
      <c r="E246" s="91"/>
      <c r="F246" s="91"/>
      <c r="G246" s="93"/>
      <c r="H246" s="42"/>
      <c r="I246" s="29"/>
      <c r="J246" s="29"/>
      <c r="K246" s="29"/>
      <c r="L246" s="29"/>
      <c r="M246" s="29"/>
    </row>
    <row r="247" spans="1:13" x14ac:dyDescent="0.25">
      <c r="A247" s="13" t="s">
        <v>391</v>
      </c>
      <c r="B247" s="85" t="s">
        <v>153</v>
      </c>
      <c r="C247" s="81">
        <v>14957876</v>
      </c>
      <c r="D247" s="82">
        <v>15407876</v>
      </c>
      <c r="E247" s="81">
        <v>15407876</v>
      </c>
      <c r="F247" s="81">
        <v>15407876</v>
      </c>
      <c r="G247" s="86">
        <v>15407876</v>
      </c>
      <c r="H247" s="46">
        <v>15407876</v>
      </c>
      <c r="I247" s="47">
        <v>15407876</v>
      </c>
      <c r="J247" s="47">
        <v>15407876</v>
      </c>
      <c r="K247" s="47">
        <v>15407876</v>
      </c>
      <c r="L247" s="47">
        <v>15407876</v>
      </c>
      <c r="M247" s="47">
        <v>15407876</v>
      </c>
    </row>
    <row r="248" spans="1:13" hidden="1" x14ac:dyDescent="0.25">
      <c r="A248" s="13" t="s">
        <v>79</v>
      </c>
      <c r="B248" s="63"/>
      <c r="C248" s="57"/>
      <c r="D248" s="58"/>
      <c r="E248" s="57"/>
      <c r="F248" s="57"/>
      <c r="G248" s="59"/>
      <c r="H248" s="42"/>
      <c r="I248" s="29"/>
      <c r="J248" s="29"/>
      <c r="K248" s="29"/>
      <c r="L248" s="29"/>
      <c r="M248" s="29"/>
    </row>
    <row r="249" spans="1:13" x14ac:dyDescent="0.25">
      <c r="A249" s="13" t="s">
        <v>72</v>
      </c>
      <c r="B249" s="64" t="str">
        <f>"Total "&amp;B246</f>
        <v>Total Non Cash</v>
      </c>
      <c r="C249" s="65">
        <f t="shared" ref="C249:M249" si="73">SUM(C246:C248)</f>
        <v>14957876</v>
      </c>
      <c r="D249" s="66">
        <f t="shared" si="73"/>
        <v>15407876</v>
      </c>
      <c r="E249" s="65">
        <f t="shared" si="73"/>
        <v>15407876</v>
      </c>
      <c r="F249" s="65">
        <f t="shared" si="73"/>
        <v>15407876</v>
      </c>
      <c r="G249" s="67">
        <f t="shared" si="73"/>
        <v>15407876</v>
      </c>
      <c r="H249" s="43">
        <f t="shared" si="73"/>
        <v>15407876</v>
      </c>
      <c r="I249" s="31">
        <f t="shared" si="73"/>
        <v>15407876</v>
      </c>
      <c r="J249" s="31">
        <f t="shared" si="73"/>
        <v>15407876</v>
      </c>
      <c r="K249" s="31">
        <f t="shared" si="73"/>
        <v>15407876</v>
      </c>
      <c r="L249" s="31">
        <f t="shared" si="73"/>
        <v>15407876</v>
      </c>
      <c r="M249" s="31">
        <f t="shared" si="73"/>
        <v>15407876</v>
      </c>
    </row>
    <row r="250" spans="1:13" x14ac:dyDescent="0.25">
      <c r="A250" s="13" t="s">
        <v>105</v>
      </c>
      <c r="B250" s="75" t="s">
        <v>75</v>
      </c>
      <c r="C250" s="61"/>
      <c r="D250" s="76"/>
      <c r="E250" s="61"/>
      <c r="F250" s="61"/>
      <c r="G250" s="62"/>
      <c r="H250" s="41"/>
      <c r="I250" s="30"/>
      <c r="J250" s="30"/>
      <c r="K250" s="30"/>
      <c r="L250" s="30"/>
      <c r="M250" s="30"/>
    </row>
    <row r="251" spans="1:13" x14ac:dyDescent="0.25">
      <c r="A251" s="13" t="s">
        <v>392</v>
      </c>
      <c r="B251" s="85" t="s">
        <v>140</v>
      </c>
      <c r="C251" s="81">
        <v>-115439978.63</v>
      </c>
      <c r="D251" s="82">
        <v>-48696903.799999997</v>
      </c>
      <c r="E251" s="81">
        <v>-40877749</v>
      </c>
      <c r="F251" s="81">
        <v>-23743993.5</v>
      </c>
      <c r="G251" s="86">
        <v>-15938655.18</v>
      </c>
      <c r="H251" s="46">
        <v>-18747084.73</v>
      </c>
      <c r="I251" s="47">
        <v>-19548073.370000001</v>
      </c>
      <c r="J251" s="47">
        <v>-21609675.539999999</v>
      </c>
      <c r="K251" s="47">
        <v>-25515694.98</v>
      </c>
      <c r="L251" s="47">
        <v>-20065560.710000001</v>
      </c>
      <c r="M251" s="47">
        <v>-17708175.129999999</v>
      </c>
    </row>
    <row r="252" spans="1:13" x14ac:dyDescent="0.25">
      <c r="A252" s="13" t="s">
        <v>393</v>
      </c>
      <c r="B252" s="85" t="s">
        <v>142</v>
      </c>
      <c r="C252" s="81">
        <v>522000</v>
      </c>
      <c r="D252" s="82">
        <v>355000</v>
      </c>
      <c r="E252" s="81">
        <v>320000</v>
      </c>
      <c r="F252" s="81">
        <v>320000</v>
      </c>
      <c r="G252" s="86">
        <v>320000</v>
      </c>
      <c r="H252" s="46">
        <v>320000</v>
      </c>
      <c r="I252" s="47">
        <v>320000</v>
      </c>
      <c r="J252" s="47">
        <v>320000</v>
      </c>
      <c r="K252" s="47">
        <v>320000</v>
      </c>
      <c r="L252" s="47">
        <v>320000</v>
      </c>
      <c r="M252" s="47">
        <v>320000</v>
      </c>
    </row>
    <row r="253" spans="1:13" hidden="1" x14ac:dyDescent="0.25">
      <c r="A253" s="13" t="s">
        <v>43</v>
      </c>
      <c r="B253" s="63"/>
      <c r="C253" s="57"/>
      <c r="D253" s="58"/>
      <c r="E253" s="57"/>
      <c r="F253" s="57"/>
      <c r="G253" s="59"/>
      <c r="H253" s="42"/>
      <c r="I253" s="29"/>
      <c r="J253" s="29"/>
      <c r="K253" s="29"/>
      <c r="L253" s="29"/>
      <c r="M253" s="29"/>
    </row>
    <row r="254" spans="1:13" x14ac:dyDescent="0.25">
      <c r="A254" s="13" t="s">
        <v>72</v>
      </c>
      <c r="B254" s="64" t="str">
        <f>"Total "&amp;B250</f>
        <v>Total Investing Fund Flows</v>
      </c>
      <c r="C254" s="65">
        <f t="shared" ref="C254:M254" si="74">SUM(C251:C253)</f>
        <v>-114917978.63</v>
      </c>
      <c r="D254" s="66">
        <f t="shared" si="74"/>
        <v>-48341903.799999997</v>
      </c>
      <c r="E254" s="65">
        <f t="shared" si="74"/>
        <v>-40557749</v>
      </c>
      <c r="F254" s="65">
        <f t="shared" si="74"/>
        <v>-23423993.5</v>
      </c>
      <c r="G254" s="67">
        <f t="shared" si="74"/>
        <v>-15618655.18</v>
      </c>
      <c r="H254" s="43">
        <f t="shared" si="74"/>
        <v>-18427084.73</v>
      </c>
      <c r="I254" s="31">
        <f t="shared" si="74"/>
        <v>-19228073.370000001</v>
      </c>
      <c r="J254" s="31">
        <f t="shared" si="74"/>
        <v>-21289675.539999999</v>
      </c>
      <c r="K254" s="31">
        <f t="shared" si="74"/>
        <v>-25195694.98</v>
      </c>
      <c r="L254" s="31">
        <f t="shared" si="74"/>
        <v>-19745560.710000001</v>
      </c>
      <c r="M254" s="31">
        <f t="shared" si="74"/>
        <v>-17388175.129999999</v>
      </c>
    </row>
    <row r="255" spans="1:13" x14ac:dyDescent="0.25">
      <c r="A255" s="13" t="s">
        <v>45</v>
      </c>
      <c r="B255" s="75" t="s">
        <v>77</v>
      </c>
      <c r="C255" s="61"/>
      <c r="D255" s="76"/>
      <c r="E255" s="61"/>
      <c r="F255" s="61"/>
      <c r="G255" s="62"/>
      <c r="H255" s="41"/>
      <c r="I255" s="30"/>
      <c r="J255" s="30"/>
      <c r="K255" s="30"/>
      <c r="L255" s="30"/>
      <c r="M255" s="30"/>
    </row>
    <row r="256" spans="1:13" x14ac:dyDescent="0.25">
      <c r="A256" s="13" t="s">
        <v>394</v>
      </c>
      <c r="B256" s="85" t="s">
        <v>157</v>
      </c>
      <c r="C256" s="81">
        <v>-1651712</v>
      </c>
      <c r="D256" s="82">
        <v>-3079972</v>
      </c>
      <c r="E256" s="81">
        <v>-2959840</v>
      </c>
      <c r="F256" s="81">
        <v>-2827799</v>
      </c>
      <c r="G256" s="86">
        <v>-2817692</v>
      </c>
      <c r="H256" s="46">
        <v>-2594361</v>
      </c>
      <c r="I256" s="47">
        <v>-2666846</v>
      </c>
      <c r="J256" s="47">
        <v>-2738230</v>
      </c>
      <c r="K256" s="47">
        <v>-2817711</v>
      </c>
      <c r="L256" s="47">
        <v>-2900476</v>
      </c>
      <c r="M256" s="47">
        <v>-2921682</v>
      </c>
    </row>
    <row r="257" spans="1:13" x14ac:dyDescent="0.25">
      <c r="A257" s="13" t="s">
        <v>395</v>
      </c>
      <c r="B257" s="85" t="s">
        <v>158</v>
      </c>
      <c r="C257" s="81">
        <v>25480000</v>
      </c>
      <c r="D257" s="82">
        <v>2000000</v>
      </c>
      <c r="E257" s="81">
        <v>2000000</v>
      </c>
      <c r="F257" s="81">
        <v>0</v>
      </c>
      <c r="G257" s="86">
        <v>0</v>
      </c>
      <c r="H257" s="46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</row>
    <row r="258" spans="1:13" hidden="1" x14ac:dyDescent="0.25">
      <c r="A258" s="13" t="s">
        <v>69</v>
      </c>
      <c r="B258" s="63"/>
      <c r="C258" s="57"/>
      <c r="D258" s="58"/>
      <c r="E258" s="57"/>
      <c r="F258" s="57"/>
      <c r="G258" s="59"/>
      <c r="H258" s="42"/>
      <c r="I258" s="29"/>
      <c r="J258" s="29"/>
      <c r="K258" s="29"/>
      <c r="L258" s="29"/>
      <c r="M258" s="29"/>
    </row>
    <row r="259" spans="1:13" ht="15.75" thickBot="1" x14ac:dyDescent="0.3">
      <c r="A259" s="13" t="s">
        <v>43</v>
      </c>
      <c r="B259" s="68" t="str">
        <f>"Total "&amp;B255</f>
        <v>Total Financing Fund Flows</v>
      </c>
      <c r="C259" s="69">
        <f t="shared" ref="C259:M259" si="75">SUM(C256:C258)</f>
        <v>23828288</v>
      </c>
      <c r="D259" s="70">
        <f t="shared" si="75"/>
        <v>-1079972</v>
      </c>
      <c r="E259" s="69">
        <f t="shared" si="75"/>
        <v>-959840</v>
      </c>
      <c r="F259" s="69">
        <f t="shared" si="75"/>
        <v>-2827799</v>
      </c>
      <c r="G259" s="79">
        <f t="shared" si="75"/>
        <v>-2817692</v>
      </c>
      <c r="H259" s="43">
        <f t="shared" si="75"/>
        <v>-2594361</v>
      </c>
      <c r="I259" s="31">
        <f t="shared" si="75"/>
        <v>-2666846</v>
      </c>
      <c r="J259" s="31">
        <f t="shared" si="75"/>
        <v>-2738230</v>
      </c>
      <c r="K259" s="31">
        <f t="shared" si="75"/>
        <v>-2817711</v>
      </c>
      <c r="L259" s="31">
        <f t="shared" si="75"/>
        <v>-2900476</v>
      </c>
      <c r="M259" s="31">
        <f t="shared" si="75"/>
        <v>-2921682</v>
      </c>
    </row>
    <row r="260" spans="1:13" ht="15.75" thickTop="1" x14ac:dyDescent="0.25">
      <c r="A260" s="13" t="s">
        <v>72</v>
      </c>
      <c r="B260" s="94" t="s">
        <v>108</v>
      </c>
      <c r="C260" s="95">
        <f t="shared" ref="C260:M260" si="76">C243+C249+C254+C259</f>
        <v>-24742703.839999989</v>
      </c>
      <c r="D260" s="95">
        <f t="shared" si="76"/>
        <v>-21330463.099999994</v>
      </c>
      <c r="E260" s="95">
        <f t="shared" si="76"/>
        <v>-19458266.140000001</v>
      </c>
      <c r="F260" s="95">
        <f t="shared" si="76"/>
        <v>-6421240.3500000089</v>
      </c>
      <c r="G260" s="96">
        <f t="shared" si="76"/>
        <v>2111699.7700000033</v>
      </c>
      <c r="H260" s="50">
        <f t="shared" si="76"/>
        <v>415339.97000000253</v>
      </c>
      <c r="I260" s="51">
        <f t="shared" si="76"/>
        <v>318705.06000000611</v>
      </c>
      <c r="J260" s="51">
        <f t="shared" si="76"/>
        <v>-1323043.6600000039</v>
      </c>
      <c r="K260" s="51">
        <f t="shared" si="76"/>
        <v>-4486857.2400000207</v>
      </c>
      <c r="L260" s="51">
        <f t="shared" si="76"/>
        <v>1960242.9499999955</v>
      </c>
      <c r="M260" s="51">
        <f t="shared" si="76"/>
        <v>5194132.2000000142</v>
      </c>
    </row>
    <row r="261" spans="1:13" x14ac:dyDescent="0.25">
      <c r="A261" s="13" t="s">
        <v>45</v>
      </c>
      <c r="B261" s="97" t="s">
        <v>78</v>
      </c>
      <c r="C261" s="98"/>
      <c r="D261" s="99"/>
      <c r="E261" s="98"/>
      <c r="F261" s="98"/>
      <c r="G261" s="100"/>
      <c r="H261" s="41"/>
      <c r="I261" s="30"/>
      <c r="J261" s="30"/>
      <c r="K261" s="30"/>
      <c r="L261" s="30"/>
      <c r="M261" s="30"/>
    </row>
    <row r="262" spans="1:13" x14ac:dyDescent="0.25">
      <c r="A262" s="13" t="s">
        <v>396</v>
      </c>
      <c r="B262" s="85" t="s">
        <v>159</v>
      </c>
      <c r="C262" s="81">
        <v>-1132319.8799999999</v>
      </c>
      <c r="D262" s="82">
        <v>-736689.96</v>
      </c>
      <c r="E262" s="81">
        <v>-802190</v>
      </c>
      <c r="F262" s="81">
        <v>-801690</v>
      </c>
      <c r="G262" s="86">
        <v>-737190</v>
      </c>
      <c r="H262" s="46">
        <v>-806690</v>
      </c>
      <c r="I262" s="47">
        <v>-807190</v>
      </c>
      <c r="J262" s="47">
        <v>-806690</v>
      </c>
      <c r="K262" s="47">
        <v>-737190</v>
      </c>
      <c r="L262" s="47">
        <v>-811690</v>
      </c>
      <c r="M262" s="47">
        <v>-812190</v>
      </c>
    </row>
    <row r="263" spans="1:13" x14ac:dyDescent="0.25">
      <c r="A263" s="13" t="s">
        <v>397</v>
      </c>
      <c r="B263" s="85" t="s">
        <v>160</v>
      </c>
      <c r="C263" s="81">
        <v>-3162600</v>
      </c>
      <c r="D263" s="82">
        <v>-3162500.04</v>
      </c>
      <c r="E263" s="81">
        <v>-3162500</v>
      </c>
      <c r="F263" s="81">
        <v>-3162500</v>
      </c>
      <c r="G263" s="86">
        <v>-3162500</v>
      </c>
      <c r="H263" s="46">
        <v>-3162500</v>
      </c>
      <c r="I263" s="47">
        <v>-3162500</v>
      </c>
      <c r="J263" s="47">
        <v>-3162500</v>
      </c>
      <c r="K263" s="47">
        <v>-3162500</v>
      </c>
      <c r="L263" s="47">
        <v>-3162500</v>
      </c>
      <c r="M263" s="47">
        <v>-3162500</v>
      </c>
    </row>
    <row r="264" spans="1:13" x14ac:dyDescent="0.25">
      <c r="A264" s="13" t="s">
        <v>398</v>
      </c>
      <c r="B264" s="85" t="s">
        <v>161</v>
      </c>
      <c r="C264" s="81">
        <v>-3990000</v>
      </c>
      <c r="D264" s="82">
        <v>-80000.039999999994</v>
      </c>
      <c r="E264" s="81">
        <v>-90000</v>
      </c>
      <c r="F264" s="81">
        <v>-80000</v>
      </c>
      <c r="G264" s="86">
        <v>-90000</v>
      </c>
      <c r="H264" s="46">
        <v>-80000</v>
      </c>
      <c r="I264" s="47">
        <v>-90000</v>
      </c>
      <c r="J264" s="47">
        <v>-80000</v>
      </c>
      <c r="K264" s="47">
        <v>-90000</v>
      </c>
      <c r="L264" s="47">
        <v>-80000</v>
      </c>
      <c r="M264" s="47">
        <v>-80000</v>
      </c>
    </row>
    <row r="265" spans="1:13" x14ac:dyDescent="0.25">
      <c r="A265" s="13" t="s">
        <v>399</v>
      </c>
      <c r="B265" s="85" t="s">
        <v>162</v>
      </c>
      <c r="C265" s="81">
        <v>11532406.439999999</v>
      </c>
      <c r="D265" s="82">
        <v>4328022.96</v>
      </c>
      <c r="E265" s="81">
        <v>946914</v>
      </c>
      <c r="F265" s="81">
        <v>468738</v>
      </c>
      <c r="G265" s="86">
        <v>594066</v>
      </c>
      <c r="H265" s="46">
        <v>469404</v>
      </c>
      <c r="I265" s="47">
        <v>464752</v>
      </c>
      <c r="J265" s="47">
        <v>470110</v>
      </c>
      <c r="K265" s="47">
        <v>675479</v>
      </c>
      <c r="L265" s="47">
        <v>465859</v>
      </c>
      <c r="M265" s="47">
        <v>466250</v>
      </c>
    </row>
    <row r="266" spans="1:13" x14ac:dyDescent="0.25">
      <c r="A266" s="13" t="s">
        <v>400</v>
      </c>
      <c r="B266" s="85" t="s">
        <v>163</v>
      </c>
      <c r="C266" s="81">
        <v>8658752.8800000008</v>
      </c>
      <c r="D266" s="82">
        <v>5582543.8799999999</v>
      </c>
      <c r="E266" s="81">
        <v>1843877</v>
      </c>
      <c r="F266" s="81">
        <v>798877</v>
      </c>
      <c r="G266" s="86">
        <v>823877</v>
      </c>
      <c r="H266" s="46">
        <v>333877</v>
      </c>
      <c r="I266" s="47">
        <v>323877</v>
      </c>
      <c r="J266" s="47">
        <v>523877</v>
      </c>
      <c r="K266" s="47">
        <v>323877</v>
      </c>
      <c r="L266" s="47">
        <v>323877</v>
      </c>
      <c r="M266" s="47">
        <v>323877</v>
      </c>
    </row>
    <row r="267" spans="1:13" x14ac:dyDescent="0.25">
      <c r="A267" s="13" t="s">
        <v>401</v>
      </c>
      <c r="B267" s="85" t="s">
        <v>164</v>
      </c>
      <c r="C267" s="81">
        <v>11927736.119999999</v>
      </c>
      <c r="D267" s="82">
        <v>7537479</v>
      </c>
      <c r="E267" s="81">
        <v>2618948</v>
      </c>
      <c r="F267" s="81">
        <v>340000</v>
      </c>
      <c r="G267" s="86">
        <v>80000</v>
      </c>
      <c r="H267" s="46">
        <v>90000</v>
      </c>
      <c r="I267" s="47">
        <v>80000</v>
      </c>
      <c r="J267" s="47">
        <v>90000</v>
      </c>
      <c r="K267" s="47">
        <v>80000</v>
      </c>
      <c r="L267" s="47">
        <v>90000</v>
      </c>
      <c r="M267" s="47">
        <v>90000</v>
      </c>
    </row>
    <row r="268" spans="1:13" hidden="1" x14ac:dyDescent="0.25">
      <c r="A268" s="13" t="s">
        <v>69</v>
      </c>
      <c r="B268" s="63"/>
      <c r="C268" s="57"/>
      <c r="D268" s="58"/>
      <c r="E268" s="57"/>
      <c r="F268" s="57"/>
      <c r="G268" s="59"/>
      <c r="H268" s="42"/>
      <c r="I268" s="29"/>
      <c r="J268" s="29"/>
      <c r="K268" s="29"/>
      <c r="L268" s="29"/>
      <c r="M268" s="29"/>
    </row>
    <row r="269" spans="1:13" ht="15.75" thickBot="1" x14ac:dyDescent="0.3">
      <c r="A269" s="13" t="s">
        <v>43</v>
      </c>
      <c r="B269" s="68" t="str">
        <f>"Total "&amp;B261</f>
        <v>Total Reserve Movements</v>
      </c>
      <c r="C269" s="69">
        <f t="shared" ref="C269:M269" si="77">SUM(C262:C268)</f>
        <v>23833975.560000002</v>
      </c>
      <c r="D269" s="70">
        <f t="shared" si="77"/>
        <v>13468855.800000001</v>
      </c>
      <c r="E269" s="69">
        <f t="shared" si="77"/>
        <v>1355049</v>
      </c>
      <c r="F269" s="69">
        <f t="shared" si="77"/>
        <v>-2436575</v>
      </c>
      <c r="G269" s="71">
        <f t="shared" si="77"/>
        <v>-2491747</v>
      </c>
      <c r="H269" s="43">
        <f t="shared" si="77"/>
        <v>-3155909</v>
      </c>
      <c r="I269" s="31">
        <f t="shared" si="77"/>
        <v>-3191061</v>
      </c>
      <c r="J269" s="31">
        <f t="shared" si="77"/>
        <v>-2965203</v>
      </c>
      <c r="K269" s="31">
        <f t="shared" si="77"/>
        <v>-2910334</v>
      </c>
      <c r="L269" s="31">
        <f t="shared" si="77"/>
        <v>-3174454</v>
      </c>
      <c r="M269" s="31">
        <f t="shared" si="77"/>
        <v>-3174563</v>
      </c>
    </row>
    <row r="270" spans="1:13" ht="15.75" thickTop="1" x14ac:dyDescent="0.25">
      <c r="B270" s="77" t="s">
        <v>109</v>
      </c>
      <c r="C270" s="78">
        <f t="shared" ref="C270:M270" si="78">C260+C269</f>
        <v>-908728.27999998629</v>
      </c>
      <c r="D270" s="78">
        <f t="shared" si="78"/>
        <v>-7861607.2999999933</v>
      </c>
      <c r="E270" s="78">
        <f t="shared" si="78"/>
        <v>-18103217.140000001</v>
      </c>
      <c r="F270" s="78">
        <f t="shared" si="78"/>
        <v>-8857815.3500000089</v>
      </c>
      <c r="G270" s="78">
        <f t="shared" si="78"/>
        <v>-380047.22999999672</v>
      </c>
      <c r="H270" s="50">
        <f t="shared" si="78"/>
        <v>-2740569.0299999975</v>
      </c>
      <c r="I270" s="51">
        <f t="shared" si="78"/>
        <v>-2872355.9399999939</v>
      </c>
      <c r="J270" s="51">
        <f t="shared" si="78"/>
        <v>-4288246.6600000039</v>
      </c>
      <c r="K270" s="51">
        <f t="shared" si="78"/>
        <v>-7397191.2400000207</v>
      </c>
      <c r="L270" s="51">
        <f t="shared" si="78"/>
        <v>-1214211.0500000045</v>
      </c>
      <c r="M270" s="51">
        <f t="shared" si="78"/>
        <v>2019569.2000000142</v>
      </c>
    </row>
  </sheetData>
  <hyperlinks>
    <hyperlink ref="B12" location="'Initial Bud 151220'!B12" tooltip="Click to drilldown" display="'Initial Bud 151220'!B12" xr:uid="{00000000-0004-0000-1000-000000000000}"/>
    <hyperlink ref="C12" location="'Initial Bud 151220'!C12" tooltip="Click to drilldown" display="'Initial Bud 151220'!C12" xr:uid="{00000000-0004-0000-1000-000001000000}"/>
    <hyperlink ref="D12" location="'Initial Bud 151220'!D12" tooltip="Click to drilldown" display="'Initial Bud 151220'!D12" xr:uid="{00000000-0004-0000-1000-000002000000}"/>
    <hyperlink ref="E12" location="'Initial Bud 151220'!E12" tooltip="Click to drilldown" display="'Initial Bud 151220'!E12" xr:uid="{00000000-0004-0000-1000-000003000000}"/>
    <hyperlink ref="F12" location="'Initial Bud 151220'!F12" tooltip="Click to drilldown" display="'Initial Bud 151220'!F12" xr:uid="{00000000-0004-0000-1000-000004000000}"/>
    <hyperlink ref="G12" location="'Initial Bud 151220'!G12" tooltip="Click to drilldown" display="'Initial Bud 151220'!G12" xr:uid="{00000000-0004-0000-1000-000005000000}"/>
    <hyperlink ref="H12" location="'Initial Bud 151220'!H12" tooltip="Click to drilldown" display="'Initial Bud 151220'!H12" xr:uid="{00000000-0004-0000-1000-000006000000}"/>
    <hyperlink ref="I12" location="'Initial Bud 151220'!I12" tooltip="Click to drilldown" display="'Initial Bud 151220'!I12" xr:uid="{00000000-0004-0000-1000-000007000000}"/>
    <hyperlink ref="J12" location="'Initial Bud 151220'!J12" tooltip="Click to drilldown" display="'Initial Bud 151220'!J12" xr:uid="{00000000-0004-0000-1000-000008000000}"/>
    <hyperlink ref="K12" location="'Initial Bud 151220'!K12" tooltip="Click to drilldown" display="'Initial Bud 151220'!K12" xr:uid="{00000000-0004-0000-1000-000009000000}"/>
    <hyperlink ref="L12" location="'Initial Bud 151220'!L12" tooltip="Click to drilldown" display="'Initial Bud 151220'!L12" xr:uid="{00000000-0004-0000-1000-00000A000000}"/>
    <hyperlink ref="M12" location="'Initial Bud 151220'!M12" tooltip="Click to drilldown" display="'Initial Bud 151220'!M12" xr:uid="{00000000-0004-0000-1000-00000B000000}"/>
    <hyperlink ref="B13" location="'Initial Bud 151220'!B13" tooltip="Click to drilldown" display="'Initial Bud 151220'!B13" xr:uid="{00000000-0004-0000-1000-00000C000000}"/>
    <hyperlink ref="C13" location="'Initial Bud 151220'!C13" tooltip="Click to drilldown" display="'Initial Bud 151220'!C13" xr:uid="{00000000-0004-0000-1000-00000D000000}"/>
    <hyperlink ref="D13" location="'Initial Bud 151220'!D13" tooltip="Click to drilldown" display="'Initial Bud 151220'!D13" xr:uid="{00000000-0004-0000-1000-00000E000000}"/>
    <hyperlink ref="E13" location="'Initial Bud 151220'!E13" tooltip="Click to drilldown" display="'Initial Bud 151220'!E13" xr:uid="{00000000-0004-0000-1000-00000F000000}"/>
    <hyperlink ref="F13" location="'Initial Bud 151220'!F13" tooltip="Click to drilldown" display="'Initial Bud 151220'!F13" xr:uid="{00000000-0004-0000-1000-000010000000}"/>
    <hyperlink ref="G13" location="'Initial Bud 151220'!G13" tooltip="Click to drilldown" display="'Initial Bud 151220'!G13" xr:uid="{00000000-0004-0000-1000-000011000000}"/>
    <hyperlink ref="H13" location="'Initial Bud 151220'!H13" tooltip="Click to drilldown" display="'Initial Bud 151220'!H13" xr:uid="{00000000-0004-0000-1000-000012000000}"/>
    <hyperlink ref="I13" location="'Initial Bud 151220'!I13" tooltip="Click to drilldown" display="'Initial Bud 151220'!I13" xr:uid="{00000000-0004-0000-1000-000013000000}"/>
    <hyperlink ref="J13" location="'Initial Bud 151220'!J13" tooltip="Click to drilldown" display="'Initial Bud 151220'!J13" xr:uid="{00000000-0004-0000-1000-000014000000}"/>
    <hyperlink ref="K13" location="'Initial Bud 151220'!K13" tooltip="Click to drilldown" display="'Initial Bud 151220'!K13" xr:uid="{00000000-0004-0000-1000-000015000000}"/>
    <hyperlink ref="L13" location="'Initial Bud 151220'!L13" tooltip="Click to drilldown" display="'Initial Bud 151220'!L13" xr:uid="{00000000-0004-0000-1000-000016000000}"/>
    <hyperlink ref="M13" location="'Initial Bud 151220'!M13" tooltip="Click to drilldown" display="'Initial Bud 151220'!M13" xr:uid="{00000000-0004-0000-1000-000017000000}"/>
    <hyperlink ref="B14" location="'Initial Bud 151220'!B14" tooltip="Click to drilldown" display="'Initial Bud 151220'!B14" xr:uid="{00000000-0004-0000-1000-000018000000}"/>
    <hyperlink ref="C14" location="'Initial Bud 151220'!C14" tooltip="Click to drilldown" display="'Initial Bud 151220'!C14" xr:uid="{00000000-0004-0000-1000-000019000000}"/>
    <hyperlink ref="D14" location="'Initial Bud 151220'!D14" tooltip="Click to drilldown" display="'Initial Bud 151220'!D14" xr:uid="{00000000-0004-0000-1000-00001A000000}"/>
    <hyperlink ref="E14" location="'Initial Bud 151220'!E14" tooltip="Click to drilldown" display="'Initial Bud 151220'!E14" xr:uid="{00000000-0004-0000-1000-00001B000000}"/>
    <hyperlink ref="F14" location="'Initial Bud 151220'!F14" tooltip="Click to drilldown" display="'Initial Bud 151220'!F14" xr:uid="{00000000-0004-0000-1000-00001C000000}"/>
    <hyperlink ref="G14" location="'Initial Bud 151220'!G14" tooltip="Click to drilldown" display="'Initial Bud 151220'!G14" xr:uid="{00000000-0004-0000-1000-00001D000000}"/>
    <hyperlink ref="H14" location="'Initial Bud 151220'!H14" tooltip="Click to drilldown" display="'Initial Bud 151220'!H14" xr:uid="{00000000-0004-0000-1000-00001E000000}"/>
    <hyperlink ref="I14" location="'Initial Bud 151220'!I14" tooltip="Click to drilldown" display="'Initial Bud 151220'!I14" xr:uid="{00000000-0004-0000-1000-00001F000000}"/>
    <hyperlink ref="J14" location="'Initial Bud 151220'!J14" tooltip="Click to drilldown" display="'Initial Bud 151220'!J14" xr:uid="{00000000-0004-0000-1000-000020000000}"/>
    <hyperlink ref="K14" location="'Initial Bud 151220'!K14" tooltip="Click to drilldown" display="'Initial Bud 151220'!K14" xr:uid="{00000000-0004-0000-1000-000021000000}"/>
    <hyperlink ref="L14" location="'Initial Bud 151220'!L14" tooltip="Click to drilldown" display="'Initial Bud 151220'!L14" xr:uid="{00000000-0004-0000-1000-000022000000}"/>
    <hyperlink ref="M14" location="'Initial Bud 151220'!M14" tooltip="Click to drilldown" display="'Initial Bud 151220'!M14" xr:uid="{00000000-0004-0000-1000-000023000000}"/>
    <hyperlink ref="B15" location="'Initial Bud 151220'!B15" tooltip="Click to drilldown" display="'Initial Bud 151220'!B15" xr:uid="{00000000-0004-0000-1000-000024000000}"/>
    <hyperlink ref="C15" location="'Initial Bud 151220'!C15" tooltip="Click to drilldown" display="'Initial Bud 151220'!C15" xr:uid="{00000000-0004-0000-1000-000025000000}"/>
    <hyperlink ref="D15" location="'Initial Bud 151220'!D15" tooltip="Click to drilldown" display="'Initial Bud 151220'!D15" xr:uid="{00000000-0004-0000-1000-000026000000}"/>
    <hyperlink ref="E15" location="'Initial Bud 151220'!E15" tooltip="Click to drilldown" display="'Initial Bud 151220'!E15" xr:uid="{00000000-0004-0000-1000-000027000000}"/>
    <hyperlink ref="F15" location="'Initial Bud 151220'!F15" tooltip="Click to drilldown" display="'Initial Bud 151220'!F15" xr:uid="{00000000-0004-0000-1000-000028000000}"/>
    <hyperlink ref="G15" location="'Initial Bud 151220'!G15" tooltip="Click to drilldown" display="'Initial Bud 151220'!G15" xr:uid="{00000000-0004-0000-1000-000029000000}"/>
    <hyperlink ref="H15" location="'Initial Bud 151220'!H15" tooltip="Click to drilldown" display="'Initial Bud 151220'!H15" xr:uid="{00000000-0004-0000-1000-00002A000000}"/>
    <hyperlink ref="I15" location="'Initial Bud 151220'!I15" tooltip="Click to drilldown" display="'Initial Bud 151220'!I15" xr:uid="{00000000-0004-0000-1000-00002B000000}"/>
    <hyperlink ref="J15" location="'Initial Bud 151220'!J15" tooltip="Click to drilldown" display="'Initial Bud 151220'!J15" xr:uid="{00000000-0004-0000-1000-00002C000000}"/>
    <hyperlink ref="K15" location="'Initial Bud 151220'!K15" tooltip="Click to drilldown" display="'Initial Bud 151220'!K15" xr:uid="{00000000-0004-0000-1000-00002D000000}"/>
    <hyperlink ref="L15" location="'Initial Bud 151220'!L15" tooltip="Click to drilldown" display="'Initial Bud 151220'!L15" xr:uid="{00000000-0004-0000-1000-00002E000000}"/>
    <hyperlink ref="M15" location="'Initial Bud 151220'!M15" tooltip="Click to drilldown" display="'Initial Bud 151220'!M15" xr:uid="{00000000-0004-0000-1000-00002F000000}"/>
    <hyperlink ref="B16" location="'Initial Bud 151220'!B16" tooltip="Click to drilldown" display="'Initial Bud 151220'!B16" xr:uid="{00000000-0004-0000-1000-000030000000}"/>
    <hyperlink ref="C16" location="'Initial Bud 151220'!C16" tooltip="Click to drilldown" display="'Initial Bud 151220'!C16" xr:uid="{00000000-0004-0000-1000-000031000000}"/>
    <hyperlink ref="D16" location="'Initial Bud 151220'!D16" tooltip="Click to drilldown" display="'Initial Bud 151220'!D16" xr:uid="{00000000-0004-0000-1000-000032000000}"/>
    <hyperlink ref="E16" location="'Initial Bud 151220'!E16" tooltip="Click to drilldown" display="'Initial Bud 151220'!E16" xr:uid="{00000000-0004-0000-1000-000033000000}"/>
    <hyperlink ref="F16" location="'Initial Bud 151220'!F16" tooltip="Click to drilldown" display="'Initial Bud 151220'!F16" xr:uid="{00000000-0004-0000-1000-000034000000}"/>
    <hyperlink ref="G16" location="'Initial Bud 151220'!G16" tooltip="Click to drilldown" display="'Initial Bud 151220'!G16" xr:uid="{00000000-0004-0000-1000-000035000000}"/>
    <hyperlink ref="H16" location="'Initial Bud 151220'!H16" tooltip="Click to drilldown" display="'Initial Bud 151220'!H16" xr:uid="{00000000-0004-0000-1000-000036000000}"/>
    <hyperlink ref="I16" location="'Initial Bud 151220'!I16" tooltip="Click to drilldown" display="'Initial Bud 151220'!I16" xr:uid="{00000000-0004-0000-1000-000037000000}"/>
    <hyperlink ref="J16" location="'Initial Bud 151220'!J16" tooltip="Click to drilldown" display="'Initial Bud 151220'!J16" xr:uid="{00000000-0004-0000-1000-000038000000}"/>
    <hyperlink ref="K16" location="'Initial Bud 151220'!K16" tooltip="Click to drilldown" display="'Initial Bud 151220'!K16" xr:uid="{00000000-0004-0000-1000-000039000000}"/>
    <hyperlink ref="L16" location="'Initial Bud 151220'!L16" tooltip="Click to drilldown" display="'Initial Bud 151220'!L16" xr:uid="{00000000-0004-0000-1000-00003A000000}"/>
    <hyperlink ref="M16" location="'Initial Bud 151220'!M16" tooltip="Click to drilldown" display="'Initial Bud 151220'!M16" xr:uid="{00000000-0004-0000-1000-00003B000000}"/>
    <hyperlink ref="B17" location="'Initial Bud 151220'!B17" tooltip="Click to drilldown" display="'Initial Bud 151220'!B17" xr:uid="{00000000-0004-0000-1000-00003C000000}"/>
    <hyperlink ref="C17" location="'Initial Bud 151220'!C17" tooltip="Click to drilldown" display="'Initial Bud 151220'!C17" xr:uid="{00000000-0004-0000-1000-00003D000000}"/>
    <hyperlink ref="D17" location="'Initial Bud 151220'!D17" tooltip="Click to drilldown" display="'Initial Bud 151220'!D17" xr:uid="{00000000-0004-0000-1000-00003E000000}"/>
    <hyperlink ref="E17" location="'Initial Bud 151220'!E17" tooltip="Click to drilldown" display="'Initial Bud 151220'!E17" xr:uid="{00000000-0004-0000-1000-00003F000000}"/>
    <hyperlink ref="F17" location="'Initial Bud 151220'!F17" tooltip="Click to drilldown" display="'Initial Bud 151220'!F17" xr:uid="{00000000-0004-0000-1000-000040000000}"/>
    <hyperlink ref="G17" location="'Initial Bud 151220'!G17" tooltip="Click to drilldown" display="'Initial Bud 151220'!G17" xr:uid="{00000000-0004-0000-1000-000041000000}"/>
    <hyperlink ref="H17" location="'Initial Bud 151220'!H17" tooltip="Click to drilldown" display="'Initial Bud 151220'!H17" xr:uid="{00000000-0004-0000-1000-000042000000}"/>
    <hyperlink ref="I17" location="'Initial Bud 151220'!I17" tooltip="Click to drilldown" display="'Initial Bud 151220'!I17" xr:uid="{00000000-0004-0000-1000-000043000000}"/>
    <hyperlink ref="J17" location="'Initial Bud 151220'!J17" tooltip="Click to drilldown" display="'Initial Bud 151220'!J17" xr:uid="{00000000-0004-0000-1000-000044000000}"/>
    <hyperlink ref="K17" location="'Initial Bud 151220'!K17" tooltip="Click to drilldown" display="'Initial Bud 151220'!K17" xr:uid="{00000000-0004-0000-1000-000045000000}"/>
    <hyperlink ref="L17" location="'Initial Bud 151220'!L17" tooltip="Click to drilldown" display="'Initial Bud 151220'!L17" xr:uid="{00000000-0004-0000-1000-000046000000}"/>
    <hyperlink ref="M17" location="'Initial Bud 151220'!M17" tooltip="Click to drilldown" display="'Initial Bud 151220'!M17" xr:uid="{00000000-0004-0000-1000-000047000000}"/>
    <hyperlink ref="B21" location="'Initial Bud 151220'!B21" tooltip="Click to drilldown" display="'Initial Bud 151220'!B21" xr:uid="{00000000-0004-0000-1000-000048000000}"/>
    <hyperlink ref="C21" location="'Initial Bud 151220'!C21" tooltip="Click to drilldown" display="'Initial Bud 151220'!C21" xr:uid="{00000000-0004-0000-1000-000049000000}"/>
    <hyperlink ref="D21" location="'Initial Bud 151220'!D21" tooltip="Click to drilldown" display="'Initial Bud 151220'!D21" xr:uid="{00000000-0004-0000-1000-00004A000000}"/>
    <hyperlink ref="E21" location="'Initial Bud 151220'!E21" tooltip="Click to drilldown" display="'Initial Bud 151220'!E21" xr:uid="{00000000-0004-0000-1000-00004B000000}"/>
    <hyperlink ref="F21" location="'Initial Bud 151220'!F21" tooltip="Click to drilldown" display="'Initial Bud 151220'!F21" xr:uid="{00000000-0004-0000-1000-00004C000000}"/>
    <hyperlink ref="G21" location="'Initial Bud 151220'!G21" tooltip="Click to drilldown" display="'Initial Bud 151220'!G21" xr:uid="{00000000-0004-0000-1000-00004D000000}"/>
    <hyperlink ref="H21" location="'Initial Bud 151220'!H21" tooltip="Click to drilldown" display="'Initial Bud 151220'!H21" xr:uid="{00000000-0004-0000-1000-00004E000000}"/>
    <hyperlink ref="I21" location="'Initial Bud 151220'!I21" tooltip="Click to drilldown" display="'Initial Bud 151220'!I21" xr:uid="{00000000-0004-0000-1000-00004F000000}"/>
    <hyperlink ref="J21" location="'Initial Bud 151220'!J21" tooltip="Click to drilldown" display="'Initial Bud 151220'!J21" xr:uid="{00000000-0004-0000-1000-000050000000}"/>
    <hyperlink ref="K21" location="'Initial Bud 151220'!K21" tooltip="Click to drilldown" display="'Initial Bud 151220'!K21" xr:uid="{00000000-0004-0000-1000-000051000000}"/>
    <hyperlink ref="L21" location="'Initial Bud 151220'!L21" tooltip="Click to drilldown" display="'Initial Bud 151220'!L21" xr:uid="{00000000-0004-0000-1000-000052000000}"/>
    <hyperlink ref="M21" location="'Initial Bud 151220'!M21" tooltip="Click to drilldown" display="'Initial Bud 151220'!M21" xr:uid="{00000000-0004-0000-1000-000053000000}"/>
    <hyperlink ref="B22" location="'Initial Bud 151220'!B22" tooltip="Click to drilldown" display="'Initial Bud 151220'!B22" xr:uid="{00000000-0004-0000-1000-000054000000}"/>
    <hyperlink ref="C22" location="'Initial Bud 151220'!C22" tooltip="Click to drilldown" display="'Initial Bud 151220'!C22" xr:uid="{00000000-0004-0000-1000-000055000000}"/>
    <hyperlink ref="D22" location="'Initial Bud 151220'!D22" tooltip="Click to drilldown" display="'Initial Bud 151220'!D22" xr:uid="{00000000-0004-0000-1000-000056000000}"/>
    <hyperlink ref="E22" location="'Initial Bud 151220'!E22" tooltip="Click to drilldown" display="'Initial Bud 151220'!E22" xr:uid="{00000000-0004-0000-1000-000057000000}"/>
    <hyperlink ref="F22" location="'Initial Bud 151220'!F22" tooltip="Click to drilldown" display="'Initial Bud 151220'!F22" xr:uid="{00000000-0004-0000-1000-000058000000}"/>
    <hyperlink ref="G22" location="'Initial Bud 151220'!G22" tooltip="Click to drilldown" display="'Initial Bud 151220'!G22" xr:uid="{00000000-0004-0000-1000-000059000000}"/>
    <hyperlink ref="H22" location="'Initial Bud 151220'!H22" tooltip="Click to drilldown" display="'Initial Bud 151220'!H22" xr:uid="{00000000-0004-0000-1000-00005A000000}"/>
    <hyperlink ref="I22" location="'Initial Bud 151220'!I22" tooltip="Click to drilldown" display="'Initial Bud 151220'!I22" xr:uid="{00000000-0004-0000-1000-00005B000000}"/>
    <hyperlink ref="J22" location="'Initial Bud 151220'!J22" tooltip="Click to drilldown" display="'Initial Bud 151220'!J22" xr:uid="{00000000-0004-0000-1000-00005C000000}"/>
    <hyperlink ref="K22" location="'Initial Bud 151220'!K22" tooltip="Click to drilldown" display="'Initial Bud 151220'!K22" xr:uid="{00000000-0004-0000-1000-00005D000000}"/>
    <hyperlink ref="L22" location="'Initial Bud 151220'!L22" tooltip="Click to drilldown" display="'Initial Bud 151220'!L22" xr:uid="{00000000-0004-0000-1000-00005E000000}"/>
    <hyperlink ref="M22" location="'Initial Bud 151220'!M22" tooltip="Click to drilldown" display="'Initial Bud 151220'!M22" xr:uid="{00000000-0004-0000-1000-00005F000000}"/>
    <hyperlink ref="B23" location="'Initial Bud 151220'!B23" tooltip="Click to drilldown" display="'Initial Bud 151220'!B23" xr:uid="{00000000-0004-0000-1000-000060000000}"/>
    <hyperlink ref="C23" location="'Initial Bud 151220'!C23" tooltip="Click to drilldown" display="'Initial Bud 151220'!C23" xr:uid="{00000000-0004-0000-1000-000061000000}"/>
    <hyperlink ref="D23" location="'Initial Bud 151220'!D23" tooltip="Click to drilldown" display="'Initial Bud 151220'!D23" xr:uid="{00000000-0004-0000-1000-000062000000}"/>
    <hyperlink ref="E23" location="'Initial Bud 151220'!E23" tooltip="Click to drilldown" display="'Initial Bud 151220'!E23" xr:uid="{00000000-0004-0000-1000-000063000000}"/>
    <hyperlink ref="F23" location="'Initial Bud 151220'!F23" tooltip="Click to drilldown" display="'Initial Bud 151220'!F23" xr:uid="{00000000-0004-0000-1000-000064000000}"/>
    <hyperlink ref="G23" location="'Initial Bud 151220'!G23" tooltip="Click to drilldown" display="'Initial Bud 151220'!G23" xr:uid="{00000000-0004-0000-1000-000065000000}"/>
    <hyperlink ref="H23" location="'Initial Bud 151220'!H23" tooltip="Click to drilldown" display="'Initial Bud 151220'!H23" xr:uid="{00000000-0004-0000-1000-000066000000}"/>
    <hyperlink ref="I23" location="'Initial Bud 151220'!I23" tooltip="Click to drilldown" display="'Initial Bud 151220'!I23" xr:uid="{00000000-0004-0000-1000-000067000000}"/>
    <hyperlink ref="J23" location="'Initial Bud 151220'!J23" tooltip="Click to drilldown" display="'Initial Bud 151220'!J23" xr:uid="{00000000-0004-0000-1000-000068000000}"/>
    <hyperlink ref="K23" location="'Initial Bud 151220'!K23" tooltip="Click to drilldown" display="'Initial Bud 151220'!K23" xr:uid="{00000000-0004-0000-1000-000069000000}"/>
    <hyperlink ref="L23" location="'Initial Bud 151220'!L23" tooltip="Click to drilldown" display="'Initial Bud 151220'!L23" xr:uid="{00000000-0004-0000-1000-00006A000000}"/>
    <hyperlink ref="M23" location="'Initial Bud 151220'!M23" tooltip="Click to drilldown" display="'Initial Bud 151220'!M23" xr:uid="{00000000-0004-0000-1000-00006B000000}"/>
    <hyperlink ref="B24" location="'Initial Bud 151220'!B24" tooltip="Click to drilldown" display="'Initial Bud 151220'!B24" xr:uid="{00000000-0004-0000-1000-00006C000000}"/>
    <hyperlink ref="C24" location="'Initial Bud 151220'!C24" tooltip="Click to drilldown" display="'Initial Bud 151220'!C24" xr:uid="{00000000-0004-0000-1000-00006D000000}"/>
    <hyperlink ref="D24" location="'Initial Bud 151220'!D24" tooltip="Click to drilldown" display="'Initial Bud 151220'!D24" xr:uid="{00000000-0004-0000-1000-00006E000000}"/>
    <hyperlink ref="E24" location="'Initial Bud 151220'!E24" tooltip="Click to drilldown" display="'Initial Bud 151220'!E24" xr:uid="{00000000-0004-0000-1000-00006F000000}"/>
    <hyperlink ref="F24" location="'Initial Bud 151220'!F24" tooltip="Click to drilldown" display="'Initial Bud 151220'!F24" xr:uid="{00000000-0004-0000-1000-000070000000}"/>
    <hyperlink ref="G24" location="'Initial Bud 151220'!G24" tooltip="Click to drilldown" display="'Initial Bud 151220'!G24" xr:uid="{00000000-0004-0000-1000-000071000000}"/>
    <hyperlink ref="H24" location="'Initial Bud 151220'!H24" tooltip="Click to drilldown" display="'Initial Bud 151220'!H24" xr:uid="{00000000-0004-0000-1000-000072000000}"/>
    <hyperlink ref="I24" location="'Initial Bud 151220'!I24" tooltip="Click to drilldown" display="'Initial Bud 151220'!I24" xr:uid="{00000000-0004-0000-1000-000073000000}"/>
    <hyperlink ref="J24" location="'Initial Bud 151220'!J24" tooltip="Click to drilldown" display="'Initial Bud 151220'!J24" xr:uid="{00000000-0004-0000-1000-000074000000}"/>
    <hyperlink ref="K24" location="'Initial Bud 151220'!K24" tooltip="Click to drilldown" display="'Initial Bud 151220'!K24" xr:uid="{00000000-0004-0000-1000-000075000000}"/>
    <hyperlink ref="L24" location="'Initial Bud 151220'!L24" tooltip="Click to drilldown" display="'Initial Bud 151220'!L24" xr:uid="{00000000-0004-0000-1000-000076000000}"/>
    <hyperlink ref="M24" location="'Initial Bud 151220'!M24" tooltip="Click to drilldown" display="'Initial Bud 151220'!M24" xr:uid="{00000000-0004-0000-1000-000077000000}"/>
    <hyperlink ref="B25" location="'Initial Bud 151220'!B25" tooltip="Click to drilldown" display="'Initial Bud 151220'!B25" xr:uid="{00000000-0004-0000-1000-000078000000}"/>
    <hyperlink ref="C25" location="'Initial Bud 151220'!C25" tooltip="Click to drilldown" display="'Initial Bud 151220'!C25" xr:uid="{00000000-0004-0000-1000-000079000000}"/>
    <hyperlink ref="D25" location="'Initial Bud 151220'!D25" tooltip="Click to drilldown" display="'Initial Bud 151220'!D25" xr:uid="{00000000-0004-0000-1000-00007A000000}"/>
    <hyperlink ref="E25" location="'Initial Bud 151220'!E25" tooltip="Click to drilldown" display="'Initial Bud 151220'!E25" xr:uid="{00000000-0004-0000-1000-00007B000000}"/>
    <hyperlink ref="F25" location="'Initial Bud 151220'!F25" tooltip="Click to drilldown" display="'Initial Bud 151220'!F25" xr:uid="{00000000-0004-0000-1000-00007C000000}"/>
    <hyperlink ref="G25" location="'Initial Bud 151220'!G25" tooltip="Click to drilldown" display="'Initial Bud 151220'!G25" xr:uid="{00000000-0004-0000-1000-00007D000000}"/>
    <hyperlink ref="H25" location="'Initial Bud 151220'!H25" tooltip="Click to drilldown" display="'Initial Bud 151220'!H25" xr:uid="{00000000-0004-0000-1000-00007E000000}"/>
    <hyperlink ref="I25" location="'Initial Bud 151220'!I25" tooltip="Click to drilldown" display="'Initial Bud 151220'!I25" xr:uid="{00000000-0004-0000-1000-00007F000000}"/>
    <hyperlink ref="J25" location="'Initial Bud 151220'!J25" tooltip="Click to drilldown" display="'Initial Bud 151220'!J25" xr:uid="{00000000-0004-0000-1000-000080000000}"/>
    <hyperlink ref="K25" location="'Initial Bud 151220'!K25" tooltip="Click to drilldown" display="'Initial Bud 151220'!K25" xr:uid="{00000000-0004-0000-1000-000081000000}"/>
    <hyperlink ref="L25" location="'Initial Bud 151220'!L25" tooltip="Click to drilldown" display="'Initial Bud 151220'!L25" xr:uid="{00000000-0004-0000-1000-000082000000}"/>
    <hyperlink ref="M25" location="'Initial Bud 151220'!M25" tooltip="Click to drilldown" display="'Initial Bud 151220'!M25" xr:uid="{00000000-0004-0000-1000-000083000000}"/>
    <hyperlink ref="B26" location="'Initial Bud 151220'!B26" tooltip="Click to drilldown" display="'Initial Bud 151220'!B26" xr:uid="{00000000-0004-0000-1000-000084000000}"/>
    <hyperlink ref="C26" location="'Initial Bud 151220'!C26" tooltip="Click to drilldown" display="'Initial Bud 151220'!C26" xr:uid="{00000000-0004-0000-1000-000085000000}"/>
    <hyperlink ref="D26" location="'Initial Bud 151220'!D26" tooltip="Click to drilldown" display="'Initial Bud 151220'!D26" xr:uid="{00000000-0004-0000-1000-000086000000}"/>
    <hyperlink ref="E26" location="'Initial Bud 151220'!E26" tooltip="Click to drilldown" display="'Initial Bud 151220'!E26" xr:uid="{00000000-0004-0000-1000-000087000000}"/>
    <hyperlink ref="F26" location="'Initial Bud 151220'!F26" tooltip="Click to drilldown" display="'Initial Bud 151220'!F26" xr:uid="{00000000-0004-0000-1000-000088000000}"/>
    <hyperlink ref="G26" location="'Initial Bud 151220'!G26" tooltip="Click to drilldown" display="'Initial Bud 151220'!G26" xr:uid="{00000000-0004-0000-1000-000089000000}"/>
    <hyperlink ref="H26" location="'Initial Bud 151220'!H26" tooltip="Click to drilldown" display="'Initial Bud 151220'!H26" xr:uid="{00000000-0004-0000-1000-00008A000000}"/>
    <hyperlink ref="I26" location="'Initial Bud 151220'!I26" tooltip="Click to drilldown" display="'Initial Bud 151220'!I26" xr:uid="{00000000-0004-0000-1000-00008B000000}"/>
    <hyperlink ref="J26" location="'Initial Bud 151220'!J26" tooltip="Click to drilldown" display="'Initial Bud 151220'!J26" xr:uid="{00000000-0004-0000-1000-00008C000000}"/>
    <hyperlink ref="K26" location="'Initial Bud 151220'!K26" tooltip="Click to drilldown" display="'Initial Bud 151220'!K26" xr:uid="{00000000-0004-0000-1000-00008D000000}"/>
    <hyperlink ref="L26" location="'Initial Bud 151220'!L26" tooltip="Click to drilldown" display="'Initial Bud 151220'!L26" xr:uid="{00000000-0004-0000-1000-00008E000000}"/>
    <hyperlink ref="M26" location="'Initial Bud 151220'!M26" tooltip="Click to drilldown" display="'Initial Bud 151220'!M26" xr:uid="{00000000-0004-0000-1000-00008F000000}"/>
    <hyperlink ref="B31" location="'Initial Bud 151220'!B31" tooltip="Click to drilldown" display="'Initial Bud 151220'!B31" xr:uid="{00000000-0004-0000-1000-000090000000}"/>
    <hyperlink ref="C31" location="'Initial Bud 151220'!C31" tooltip="Click to drilldown" display="'Initial Bud 151220'!C31" xr:uid="{00000000-0004-0000-1000-000091000000}"/>
    <hyperlink ref="D31" location="'Initial Bud 151220'!D31" tooltip="Click to drilldown" display="'Initial Bud 151220'!D31" xr:uid="{00000000-0004-0000-1000-000092000000}"/>
    <hyperlink ref="E31" location="'Initial Bud 151220'!E31" tooltip="Click to drilldown" display="'Initial Bud 151220'!E31" xr:uid="{00000000-0004-0000-1000-000093000000}"/>
    <hyperlink ref="F31" location="'Initial Bud 151220'!F31" tooltip="Click to drilldown" display="'Initial Bud 151220'!F31" xr:uid="{00000000-0004-0000-1000-000094000000}"/>
    <hyperlink ref="G31" location="'Initial Bud 151220'!G31" tooltip="Click to drilldown" display="'Initial Bud 151220'!G31" xr:uid="{00000000-0004-0000-1000-000095000000}"/>
    <hyperlink ref="H31" location="'Initial Bud 151220'!H31" tooltip="Click to drilldown" display="'Initial Bud 151220'!H31" xr:uid="{00000000-0004-0000-1000-000096000000}"/>
    <hyperlink ref="I31" location="'Initial Bud 151220'!I31" tooltip="Click to drilldown" display="'Initial Bud 151220'!I31" xr:uid="{00000000-0004-0000-1000-000097000000}"/>
    <hyperlink ref="J31" location="'Initial Bud 151220'!J31" tooltip="Click to drilldown" display="'Initial Bud 151220'!J31" xr:uid="{00000000-0004-0000-1000-000098000000}"/>
    <hyperlink ref="K31" location="'Initial Bud 151220'!K31" tooltip="Click to drilldown" display="'Initial Bud 151220'!K31" xr:uid="{00000000-0004-0000-1000-000099000000}"/>
    <hyperlink ref="L31" location="'Initial Bud 151220'!L31" tooltip="Click to drilldown" display="'Initial Bud 151220'!L31" xr:uid="{00000000-0004-0000-1000-00009A000000}"/>
    <hyperlink ref="M31" location="'Initial Bud 151220'!M31" tooltip="Click to drilldown" display="'Initial Bud 151220'!M31" xr:uid="{00000000-0004-0000-1000-00009B000000}"/>
    <hyperlink ref="B37" location="'Initial Bud 151220'!B37" tooltip="Click to drilldown" display="'Initial Bud 151220'!B37" xr:uid="{00000000-0004-0000-1000-00009C000000}"/>
    <hyperlink ref="C37" location="'Initial Bud 151220'!C37" tooltip="Click to drilldown" display="'Initial Bud 151220'!C37" xr:uid="{00000000-0004-0000-1000-00009D000000}"/>
    <hyperlink ref="D37" location="'Initial Bud 151220'!D37" tooltip="Click to drilldown" display="'Initial Bud 151220'!D37" xr:uid="{00000000-0004-0000-1000-00009E000000}"/>
    <hyperlink ref="E37" location="'Initial Bud 151220'!E37" tooltip="Click to drilldown" display="'Initial Bud 151220'!E37" xr:uid="{00000000-0004-0000-1000-00009F000000}"/>
    <hyperlink ref="F37" location="'Initial Bud 151220'!F37" tooltip="Click to drilldown" display="'Initial Bud 151220'!F37" xr:uid="{00000000-0004-0000-1000-0000A0000000}"/>
    <hyperlink ref="G37" location="'Initial Bud 151220'!G37" tooltip="Click to drilldown" display="'Initial Bud 151220'!G37" xr:uid="{00000000-0004-0000-1000-0000A1000000}"/>
    <hyperlink ref="H37" location="'Initial Bud 151220'!H37" tooltip="Click to drilldown" display="'Initial Bud 151220'!H37" xr:uid="{00000000-0004-0000-1000-0000A2000000}"/>
    <hyperlink ref="I37" location="'Initial Bud 151220'!I37" tooltip="Click to drilldown" display="'Initial Bud 151220'!I37" xr:uid="{00000000-0004-0000-1000-0000A3000000}"/>
    <hyperlink ref="J37" location="'Initial Bud 151220'!J37" tooltip="Click to drilldown" display="'Initial Bud 151220'!J37" xr:uid="{00000000-0004-0000-1000-0000A4000000}"/>
    <hyperlink ref="K37" location="'Initial Bud 151220'!K37" tooltip="Click to drilldown" display="'Initial Bud 151220'!K37" xr:uid="{00000000-0004-0000-1000-0000A5000000}"/>
    <hyperlink ref="L37" location="'Initial Bud 151220'!L37" tooltip="Click to drilldown" display="'Initial Bud 151220'!L37" xr:uid="{00000000-0004-0000-1000-0000A6000000}"/>
    <hyperlink ref="M37" location="'Initial Bud 151220'!M37" tooltip="Click to drilldown" display="'Initial Bud 151220'!M37" xr:uid="{00000000-0004-0000-1000-0000A7000000}"/>
    <hyperlink ref="B41" location="'Initial Bud 151220'!B41" tooltip="Click to drilldown" display="'Initial Bud 151220'!B41" xr:uid="{00000000-0004-0000-1000-0000A8000000}"/>
    <hyperlink ref="C41" location="'Initial Bud 151220'!C41" tooltip="Click to drilldown" display="'Initial Bud 151220'!C41" xr:uid="{00000000-0004-0000-1000-0000A9000000}"/>
    <hyperlink ref="D41" location="'Initial Bud 151220'!D41" tooltip="Click to drilldown" display="'Initial Bud 151220'!D41" xr:uid="{00000000-0004-0000-1000-0000AA000000}"/>
    <hyperlink ref="E41" location="'Initial Bud 151220'!E41" tooltip="Click to drilldown" display="'Initial Bud 151220'!E41" xr:uid="{00000000-0004-0000-1000-0000AB000000}"/>
    <hyperlink ref="F41" location="'Initial Bud 151220'!F41" tooltip="Click to drilldown" display="'Initial Bud 151220'!F41" xr:uid="{00000000-0004-0000-1000-0000AC000000}"/>
    <hyperlink ref="G41" location="'Initial Bud 151220'!G41" tooltip="Click to drilldown" display="'Initial Bud 151220'!G41" xr:uid="{00000000-0004-0000-1000-0000AD000000}"/>
    <hyperlink ref="H41" location="'Initial Bud 151220'!H41" tooltip="Click to drilldown" display="'Initial Bud 151220'!H41" xr:uid="{00000000-0004-0000-1000-0000AE000000}"/>
    <hyperlink ref="I41" location="'Initial Bud 151220'!I41" tooltip="Click to drilldown" display="'Initial Bud 151220'!I41" xr:uid="{00000000-0004-0000-1000-0000AF000000}"/>
    <hyperlink ref="J41" location="'Initial Bud 151220'!J41" tooltip="Click to drilldown" display="'Initial Bud 151220'!J41" xr:uid="{00000000-0004-0000-1000-0000B0000000}"/>
    <hyperlink ref="K41" location="'Initial Bud 151220'!K41" tooltip="Click to drilldown" display="'Initial Bud 151220'!K41" xr:uid="{00000000-0004-0000-1000-0000B1000000}"/>
    <hyperlink ref="L41" location="'Initial Bud 151220'!L41" tooltip="Click to drilldown" display="'Initial Bud 151220'!L41" xr:uid="{00000000-0004-0000-1000-0000B2000000}"/>
    <hyperlink ref="M41" location="'Initial Bud 151220'!M41" tooltip="Click to drilldown" display="'Initial Bud 151220'!M41" xr:uid="{00000000-0004-0000-1000-0000B3000000}"/>
    <hyperlink ref="B42" location="'Initial Bud 151220'!B42" tooltip="Click to drilldown" display="'Initial Bud 151220'!B42" xr:uid="{00000000-0004-0000-1000-0000B4000000}"/>
    <hyperlink ref="C42" location="'Initial Bud 151220'!C42" tooltip="Click to drilldown" display="'Initial Bud 151220'!C42" xr:uid="{00000000-0004-0000-1000-0000B5000000}"/>
    <hyperlink ref="D42" location="'Initial Bud 151220'!D42" tooltip="Click to drilldown" display="'Initial Bud 151220'!D42" xr:uid="{00000000-0004-0000-1000-0000B6000000}"/>
    <hyperlink ref="E42" location="'Initial Bud 151220'!E42" tooltip="Click to drilldown" display="'Initial Bud 151220'!E42" xr:uid="{00000000-0004-0000-1000-0000B7000000}"/>
    <hyperlink ref="F42" location="'Initial Bud 151220'!F42" tooltip="Click to drilldown" display="'Initial Bud 151220'!F42" xr:uid="{00000000-0004-0000-1000-0000B8000000}"/>
    <hyperlink ref="G42" location="'Initial Bud 151220'!G42" tooltip="Click to drilldown" display="'Initial Bud 151220'!G42" xr:uid="{00000000-0004-0000-1000-0000B9000000}"/>
    <hyperlink ref="H42" location="'Initial Bud 151220'!H42" tooltip="Click to drilldown" display="'Initial Bud 151220'!H42" xr:uid="{00000000-0004-0000-1000-0000BA000000}"/>
    <hyperlink ref="I42" location="'Initial Bud 151220'!I42" tooltip="Click to drilldown" display="'Initial Bud 151220'!I42" xr:uid="{00000000-0004-0000-1000-0000BB000000}"/>
    <hyperlink ref="J42" location="'Initial Bud 151220'!J42" tooltip="Click to drilldown" display="'Initial Bud 151220'!J42" xr:uid="{00000000-0004-0000-1000-0000BC000000}"/>
    <hyperlink ref="K42" location="'Initial Bud 151220'!K42" tooltip="Click to drilldown" display="'Initial Bud 151220'!K42" xr:uid="{00000000-0004-0000-1000-0000BD000000}"/>
    <hyperlink ref="L42" location="'Initial Bud 151220'!L42" tooltip="Click to drilldown" display="'Initial Bud 151220'!L42" xr:uid="{00000000-0004-0000-1000-0000BE000000}"/>
    <hyperlink ref="M42" location="'Initial Bud 151220'!M42" tooltip="Click to drilldown" display="'Initial Bud 151220'!M42" xr:uid="{00000000-0004-0000-1000-0000BF000000}"/>
    <hyperlink ref="B46" location="'Initial Bud 151220'!B46" tooltip="Click to drilldown" display="'Initial Bud 151220'!B46" xr:uid="{00000000-0004-0000-1000-0000C0000000}"/>
    <hyperlink ref="C46" location="'Initial Bud 151220'!C46" tooltip="Click to drilldown" display="'Initial Bud 151220'!C46" xr:uid="{00000000-0004-0000-1000-0000C1000000}"/>
    <hyperlink ref="D46" location="'Initial Bud 151220'!D46" tooltip="Click to drilldown" display="'Initial Bud 151220'!D46" xr:uid="{00000000-0004-0000-1000-0000C2000000}"/>
    <hyperlink ref="E46" location="'Initial Bud 151220'!E46" tooltip="Click to drilldown" display="'Initial Bud 151220'!E46" xr:uid="{00000000-0004-0000-1000-0000C3000000}"/>
    <hyperlink ref="F46" location="'Initial Bud 151220'!F46" tooltip="Click to drilldown" display="'Initial Bud 151220'!F46" xr:uid="{00000000-0004-0000-1000-0000C4000000}"/>
    <hyperlink ref="G46" location="'Initial Bud 151220'!G46" tooltip="Click to drilldown" display="'Initial Bud 151220'!G46" xr:uid="{00000000-0004-0000-1000-0000C5000000}"/>
    <hyperlink ref="H46" location="'Initial Bud 151220'!H46" tooltip="Click to drilldown" display="'Initial Bud 151220'!H46" xr:uid="{00000000-0004-0000-1000-0000C6000000}"/>
    <hyperlink ref="I46" location="'Initial Bud 151220'!I46" tooltip="Click to drilldown" display="'Initial Bud 151220'!I46" xr:uid="{00000000-0004-0000-1000-0000C7000000}"/>
    <hyperlink ref="J46" location="'Initial Bud 151220'!J46" tooltip="Click to drilldown" display="'Initial Bud 151220'!J46" xr:uid="{00000000-0004-0000-1000-0000C8000000}"/>
    <hyperlink ref="K46" location="'Initial Bud 151220'!K46" tooltip="Click to drilldown" display="'Initial Bud 151220'!K46" xr:uid="{00000000-0004-0000-1000-0000C9000000}"/>
    <hyperlink ref="L46" location="'Initial Bud 151220'!L46" tooltip="Click to drilldown" display="'Initial Bud 151220'!L46" xr:uid="{00000000-0004-0000-1000-0000CA000000}"/>
    <hyperlink ref="M46" location="'Initial Bud 151220'!M46" tooltip="Click to drilldown" display="'Initial Bud 151220'!M46" xr:uid="{00000000-0004-0000-1000-0000CB000000}"/>
    <hyperlink ref="B47" location="'Initial Bud 151220'!B47" tooltip="Click to drilldown" display="'Initial Bud 151220'!B47" xr:uid="{00000000-0004-0000-1000-0000CC000000}"/>
    <hyperlink ref="C47" location="'Initial Bud 151220'!C47" tooltip="Click to drilldown" display="'Initial Bud 151220'!C47" xr:uid="{00000000-0004-0000-1000-0000CD000000}"/>
    <hyperlink ref="D47" location="'Initial Bud 151220'!D47" tooltip="Click to drilldown" display="'Initial Bud 151220'!D47" xr:uid="{00000000-0004-0000-1000-0000CE000000}"/>
    <hyperlink ref="E47" location="'Initial Bud 151220'!E47" tooltip="Click to drilldown" display="'Initial Bud 151220'!E47" xr:uid="{00000000-0004-0000-1000-0000CF000000}"/>
    <hyperlink ref="F47" location="'Initial Bud 151220'!F47" tooltip="Click to drilldown" display="'Initial Bud 151220'!F47" xr:uid="{00000000-0004-0000-1000-0000D0000000}"/>
    <hyperlink ref="G47" location="'Initial Bud 151220'!G47" tooltip="Click to drilldown" display="'Initial Bud 151220'!G47" xr:uid="{00000000-0004-0000-1000-0000D1000000}"/>
    <hyperlink ref="H47" location="'Initial Bud 151220'!H47" tooltip="Click to drilldown" display="'Initial Bud 151220'!H47" xr:uid="{00000000-0004-0000-1000-0000D2000000}"/>
    <hyperlink ref="I47" location="'Initial Bud 151220'!I47" tooltip="Click to drilldown" display="'Initial Bud 151220'!I47" xr:uid="{00000000-0004-0000-1000-0000D3000000}"/>
    <hyperlink ref="J47" location="'Initial Bud 151220'!J47" tooltip="Click to drilldown" display="'Initial Bud 151220'!J47" xr:uid="{00000000-0004-0000-1000-0000D4000000}"/>
    <hyperlink ref="K47" location="'Initial Bud 151220'!K47" tooltip="Click to drilldown" display="'Initial Bud 151220'!K47" xr:uid="{00000000-0004-0000-1000-0000D5000000}"/>
    <hyperlink ref="L47" location="'Initial Bud 151220'!L47" tooltip="Click to drilldown" display="'Initial Bud 151220'!L47" xr:uid="{00000000-0004-0000-1000-0000D6000000}"/>
    <hyperlink ref="M47" location="'Initial Bud 151220'!M47" tooltip="Click to drilldown" display="'Initial Bud 151220'!M47" xr:uid="{00000000-0004-0000-1000-0000D7000000}"/>
    <hyperlink ref="B52" location="'Initial Bud 151220'!B52" tooltip="Click to drilldown" display="'Initial Bud 151220'!B52" xr:uid="{00000000-0004-0000-1000-0000D8000000}"/>
    <hyperlink ref="C52" location="'Initial Bud 151220'!C52" tooltip="Click to drilldown" display="'Initial Bud 151220'!C52" xr:uid="{00000000-0004-0000-1000-0000D9000000}"/>
    <hyperlink ref="D52" location="'Initial Bud 151220'!D52" tooltip="Click to drilldown" display="'Initial Bud 151220'!D52" xr:uid="{00000000-0004-0000-1000-0000DA000000}"/>
    <hyperlink ref="E52" location="'Initial Bud 151220'!E52" tooltip="Click to drilldown" display="'Initial Bud 151220'!E52" xr:uid="{00000000-0004-0000-1000-0000DB000000}"/>
    <hyperlink ref="F52" location="'Initial Bud 151220'!F52" tooltip="Click to drilldown" display="'Initial Bud 151220'!F52" xr:uid="{00000000-0004-0000-1000-0000DC000000}"/>
    <hyperlink ref="G52" location="'Initial Bud 151220'!G52" tooltip="Click to drilldown" display="'Initial Bud 151220'!G52" xr:uid="{00000000-0004-0000-1000-0000DD000000}"/>
    <hyperlink ref="H52" location="'Initial Bud 151220'!H52" tooltip="Click to drilldown" display="'Initial Bud 151220'!H52" xr:uid="{00000000-0004-0000-1000-0000DE000000}"/>
    <hyperlink ref="I52" location="'Initial Bud 151220'!I52" tooltip="Click to drilldown" display="'Initial Bud 151220'!I52" xr:uid="{00000000-0004-0000-1000-0000DF000000}"/>
    <hyperlink ref="J52" location="'Initial Bud 151220'!J52" tooltip="Click to drilldown" display="'Initial Bud 151220'!J52" xr:uid="{00000000-0004-0000-1000-0000E0000000}"/>
    <hyperlink ref="K52" location="'Initial Bud 151220'!K52" tooltip="Click to drilldown" display="'Initial Bud 151220'!K52" xr:uid="{00000000-0004-0000-1000-0000E1000000}"/>
    <hyperlink ref="L52" location="'Initial Bud 151220'!L52" tooltip="Click to drilldown" display="'Initial Bud 151220'!L52" xr:uid="{00000000-0004-0000-1000-0000E2000000}"/>
    <hyperlink ref="M52" location="'Initial Bud 151220'!M52" tooltip="Click to drilldown" display="'Initial Bud 151220'!M52" xr:uid="{00000000-0004-0000-1000-0000E3000000}"/>
    <hyperlink ref="B53" location="'Initial Bud 151220'!B53" tooltip="Click to drilldown" display="'Initial Bud 151220'!B53" xr:uid="{00000000-0004-0000-1000-0000E4000000}"/>
    <hyperlink ref="C53" location="'Initial Bud 151220'!C53" tooltip="Click to drilldown" display="'Initial Bud 151220'!C53" xr:uid="{00000000-0004-0000-1000-0000E5000000}"/>
    <hyperlink ref="D53" location="'Initial Bud 151220'!D53" tooltip="Click to drilldown" display="'Initial Bud 151220'!D53" xr:uid="{00000000-0004-0000-1000-0000E6000000}"/>
    <hyperlink ref="E53" location="'Initial Bud 151220'!E53" tooltip="Click to drilldown" display="'Initial Bud 151220'!E53" xr:uid="{00000000-0004-0000-1000-0000E7000000}"/>
    <hyperlink ref="F53" location="'Initial Bud 151220'!F53" tooltip="Click to drilldown" display="'Initial Bud 151220'!F53" xr:uid="{00000000-0004-0000-1000-0000E8000000}"/>
    <hyperlink ref="G53" location="'Initial Bud 151220'!G53" tooltip="Click to drilldown" display="'Initial Bud 151220'!G53" xr:uid="{00000000-0004-0000-1000-0000E9000000}"/>
    <hyperlink ref="H53" location="'Initial Bud 151220'!H53" tooltip="Click to drilldown" display="'Initial Bud 151220'!H53" xr:uid="{00000000-0004-0000-1000-0000EA000000}"/>
    <hyperlink ref="I53" location="'Initial Bud 151220'!I53" tooltip="Click to drilldown" display="'Initial Bud 151220'!I53" xr:uid="{00000000-0004-0000-1000-0000EB000000}"/>
    <hyperlink ref="J53" location="'Initial Bud 151220'!J53" tooltip="Click to drilldown" display="'Initial Bud 151220'!J53" xr:uid="{00000000-0004-0000-1000-0000EC000000}"/>
    <hyperlink ref="K53" location="'Initial Bud 151220'!K53" tooltip="Click to drilldown" display="'Initial Bud 151220'!K53" xr:uid="{00000000-0004-0000-1000-0000ED000000}"/>
    <hyperlink ref="L53" location="'Initial Bud 151220'!L53" tooltip="Click to drilldown" display="'Initial Bud 151220'!L53" xr:uid="{00000000-0004-0000-1000-0000EE000000}"/>
    <hyperlink ref="M53" location="'Initial Bud 151220'!M53" tooltip="Click to drilldown" display="'Initial Bud 151220'!M53" xr:uid="{00000000-0004-0000-1000-0000EF000000}"/>
    <hyperlink ref="B54" location="'Initial Bud 151220'!B54" tooltip="Click to drilldown" display="'Initial Bud 151220'!B54" xr:uid="{00000000-0004-0000-1000-0000F0000000}"/>
    <hyperlink ref="C54" location="'Initial Bud 151220'!C54" tooltip="Click to drilldown" display="'Initial Bud 151220'!C54" xr:uid="{00000000-0004-0000-1000-0000F1000000}"/>
    <hyperlink ref="D54" location="'Initial Bud 151220'!D54" tooltip="Click to drilldown" display="'Initial Bud 151220'!D54" xr:uid="{00000000-0004-0000-1000-0000F2000000}"/>
    <hyperlink ref="E54" location="'Initial Bud 151220'!E54" tooltip="Click to drilldown" display="'Initial Bud 151220'!E54" xr:uid="{00000000-0004-0000-1000-0000F3000000}"/>
    <hyperlink ref="F54" location="'Initial Bud 151220'!F54" tooltip="Click to drilldown" display="'Initial Bud 151220'!F54" xr:uid="{00000000-0004-0000-1000-0000F4000000}"/>
    <hyperlink ref="G54" location="'Initial Bud 151220'!G54" tooltip="Click to drilldown" display="'Initial Bud 151220'!G54" xr:uid="{00000000-0004-0000-1000-0000F5000000}"/>
    <hyperlink ref="H54" location="'Initial Bud 151220'!H54" tooltip="Click to drilldown" display="'Initial Bud 151220'!H54" xr:uid="{00000000-0004-0000-1000-0000F6000000}"/>
    <hyperlink ref="I54" location="'Initial Bud 151220'!I54" tooltip="Click to drilldown" display="'Initial Bud 151220'!I54" xr:uid="{00000000-0004-0000-1000-0000F7000000}"/>
    <hyperlink ref="J54" location="'Initial Bud 151220'!J54" tooltip="Click to drilldown" display="'Initial Bud 151220'!J54" xr:uid="{00000000-0004-0000-1000-0000F8000000}"/>
    <hyperlink ref="K54" location="'Initial Bud 151220'!K54" tooltip="Click to drilldown" display="'Initial Bud 151220'!K54" xr:uid="{00000000-0004-0000-1000-0000F9000000}"/>
    <hyperlink ref="L54" location="'Initial Bud 151220'!L54" tooltip="Click to drilldown" display="'Initial Bud 151220'!L54" xr:uid="{00000000-0004-0000-1000-0000FA000000}"/>
    <hyperlink ref="M54" location="'Initial Bud 151220'!M54" tooltip="Click to drilldown" display="'Initial Bud 151220'!M54" xr:uid="{00000000-0004-0000-1000-0000FB000000}"/>
    <hyperlink ref="B55" location="'Initial Bud 151220'!B55" tooltip="Click to drilldown" display="'Initial Bud 151220'!B55" xr:uid="{00000000-0004-0000-1000-0000FC000000}"/>
    <hyperlink ref="C55" location="'Initial Bud 151220'!C55" tooltip="Click to drilldown" display="'Initial Bud 151220'!C55" xr:uid="{00000000-0004-0000-1000-0000FD000000}"/>
    <hyperlink ref="D55" location="'Initial Bud 151220'!D55" tooltip="Click to drilldown" display="'Initial Bud 151220'!D55" xr:uid="{00000000-0004-0000-1000-0000FE000000}"/>
    <hyperlink ref="E55" location="'Initial Bud 151220'!E55" tooltip="Click to drilldown" display="'Initial Bud 151220'!E55" xr:uid="{00000000-0004-0000-1000-0000FF000000}"/>
    <hyperlink ref="F55" location="'Initial Bud 151220'!F55" tooltip="Click to drilldown" display="'Initial Bud 151220'!F55" xr:uid="{00000000-0004-0000-1000-000000010000}"/>
    <hyperlink ref="G55" location="'Initial Bud 151220'!G55" tooltip="Click to drilldown" display="'Initial Bud 151220'!G55" xr:uid="{00000000-0004-0000-1000-000001010000}"/>
    <hyperlink ref="H55" location="'Initial Bud 151220'!H55" tooltip="Click to drilldown" display="'Initial Bud 151220'!H55" xr:uid="{00000000-0004-0000-1000-000002010000}"/>
    <hyperlink ref="I55" location="'Initial Bud 151220'!I55" tooltip="Click to drilldown" display="'Initial Bud 151220'!I55" xr:uid="{00000000-0004-0000-1000-000003010000}"/>
    <hyperlink ref="J55" location="'Initial Bud 151220'!J55" tooltip="Click to drilldown" display="'Initial Bud 151220'!J55" xr:uid="{00000000-0004-0000-1000-000004010000}"/>
    <hyperlink ref="K55" location="'Initial Bud 151220'!K55" tooltip="Click to drilldown" display="'Initial Bud 151220'!K55" xr:uid="{00000000-0004-0000-1000-000005010000}"/>
    <hyperlink ref="L55" location="'Initial Bud 151220'!L55" tooltip="Click to drilldown" display="'Initial Bud 151220'!L55" xr:uid="{00000000-0004-0000-1000-000006010000}"/>
    <hyperlink ref="M55" location="'Initial Bud 151220'!M55" tooltip="Click to drilldown" display="'Initial Bud 151220'!M55" xr:uid="{00000000-0004-0000-1000-000007010000}"/>
    <hyperlink ref="B56" location="'Initial Bud 151220'!B56" tooltip="Click to drilldown" display="'Initial Bud 151220'!B56" xr:uid="{00000000-0004-0000-1000-000008010000}"/>
    <hyperlink ref="C56" location="'Initial Bud 151220'!C56" tooltip="Click to drilldown" display="'Initial Bud 151220'!C56" xr:uid="{00000000-0004-0000-1000-000009010000}"/>
    <hyperlink ref="D56" location="'Initial Bud 151220'!D56" tooltip="Click to drilldown" display="'Initial Bud 151220'!D56" xr:uid="{00000000-0004-0000-1000-00000A010000}"/>
    <hyperlink ref="E56" location="'Initial Bud 151220'!E56" tooltip="Click to drilldown" display="'Initial Bud 151220'!E56" xr:uid="{00000000-0004-0000-1000-00000B010000}"/>
    <hyperlink ref="F56" location="'Initial Bud 151220'!F56" tooltip="Click to drilldown" display="'Initial Bud 151220'!F56" xr:uid="{00000000-0004-0000-1000-00000C010000}"/>
    <hyperlink ref="G56" location="'Initial Bud 151220'!G56" tooltip="Click to drilldown" display="'Initial Bud 151220'!G56" xr:uid="{00000000-0004-0000-1000-00000D010000}"/>
    <hyperlink ref="H56" location="'Initial Bud 151220'!H56" tooltip="Click to drilldown" display="'Initial Bud 151220'!H56" xr:uid="{00000000-0004-0000-1000-00000E010000}"/>
    <hyperlink ref="I56" location="'Initial Bud 151220'!I56" tooltip="Click to drilldown" display="'Initial Bud 151220'!I56" xr:uid="{00000000-0004-0000-1000-00000F010000}"/>
    <hyperlink ref="J56" location="'Initial Bud 151220'!J56" tooltip="Click to drilldown" display="'Initial Bud 151220'!J56" xr:uid="{00000000-0004-0000-1000-000010010000}"/>
    <hyperlink ref="K56" location="'Initial Bud 151220'!K56" tooltip="Click to drilldown" display="'Initial Bud 151220'!K56" xr:uid="{00000000-0004-0000-1000-000011010000}"/>
    <hyperlink ref="L56" location="'Initial Bud 151220'!L56" tooltip="Click to drilldown" display="'Initial Bud 151220'!L56" xr:uid="{00000000-0004-0000-1000-000012010000}"/>
    <hyperlink ref="M56" location="'Initial Bud 151220'!M56" tooltip="Click to drilldown" display="'Initial Bud 151220'!M56" xr:uid="{00000000-0004-0000-1000-000013010000}"/>
    <hyperlink ref="B57" location="'Initial Bud 151220'!B57" tooltip="Click to drilldown" display="'Initial Bud 151220'!B57" xr:uid="{00000000-0004-0000-1000-000014010000}"/>
    <hyperlink ref="C57" location="'Initial Bud 151220'!C57" tooltip="Click to drilldown" display="'Initial Bud 151220'!C57" xr:uid="{00000000-0004-0000-1000-000015010000}"/>
    <hyperlink ref="D57" location="'Initial Bud 151220'!D57" tooltip="Click to drilldown" display="'Initial Bud 151220'!D57" xr:uid="{00000000-0004-0000-1000-000016010000}"/>
    <hyperlink ref="E57" location="'Initial Bud 151220'!E57" tooltip="Click to drilldown" display="'Initial Bud 151220'!E57" xr:uid="{00000000-0004-0000-1000-000017010000}"/>
    <hyperlink ref="F57" location="'Initial Bud 151220'!F57" tooltip="Click to drilldown" display="'Initial Bud 151220'!F57" xr:uid="{00000000-0004-0000-1000-000018010000}"/>
    <hyperlink ref="G57" location="'Initial Bud 151220'!G57" tooltip="Click to drilldown" display="'Initial Bud 151220'!G57" xr:uid="{00000000-0004-0000-1000-000019010000}"/>
    <hyperlink ref="H57" location="'Initial Bud 151220'!H57" tooltip="Click to drilldown" display="'Initial Bud 151220'!H57" xr:uid="{00000000-0004-0000-1000-00001A010000}"/>
    <hyperlink ref="I57" location="'Initial Bud 151220'!I57" tooltip="Click to drilldown" display="'Initial Bud 151220'!I57" xr:uid="{00000000-0004-0000-1000-00001B010000}"/>
    <hyperlink ref="J57" location="'Initial Bud 151220'!J57" tooltip="Click to drilldown" display="'Initial Bud 151220'!J57" xr:uid="{00000000-0004-0000-1000-00001C010000}"/>
    <hyperlink ref="K57" location="'Initial Bud 151220'!K57" tooltip="Click to drilldown" display="'Initial Bud 151220'!K57" xr:uid="{00000000-0004-0000-1000-00001D010000}"/>
    <hyperlink ref="L57" location="'Initial Bud 151220'!L57" tooltip="Click to drilldown" display="'Initial Bud 151220'!L57" xr:uid="{00000000-0004-0000-1000-00001E010000}"/>
    <hyperlink ref="M57" location="'Initial Bud 151220'!M57" tooltip="Click to drilldown" display="'Initial Bud 151220'!M57" xr:uid="{00000000-0004-0000-1000-00001F010000}"/>
    <hyperlink ref="B69" location="'Initial Bud 151220'!B69" tooltip="Click to drilldown" display="'Initial Bud 151220'!B69" xr:uid="{00000000-0004-0000-1000-000020010000}"/>
    <hyperlink ref="C69" location="'Initial Bud 151220'!C69" tooltip="Click to drilldown" display="'Initial Bud 151220'!C69" xr:uid="{00000000-0004-0000-1000-000021010000}"/>
    <hyperlink ref="D69" location="'Initial Bud 151220'!D69" tooltip="Click to drilldown" display="'Initial Bud 151220'!D69" xr:uid="{00000000-0004-0000-1000-000022010000}"/>
    <hyperlink ref="E69" location="'Initial Bud 151220'!E69" tooltip="Click to drilldown" display="'Initial Bud 151220'!E69" xr:uid="{00000000-0004-0000-1000-000023010000}"/>
    <hyperlink ref="F69" location="'Initial Bud 151220'!F69" tooltip="Click to drilldown" display="'Initial Bud 151220'!F69" xr:uid="{00000000-0004-0000-1000-000024010000}"/>
    <hyperlink ref="G69" location="'Initial Bud 151220'!G69" tooltip="Click to drilldown" display="'Initial Bud 151220'!G69" xr:uid="{00000000-0004-0000-1000-000025010000}"/>
    <hyperlink ref="H69" location="'Initial Bud 151220'!H69" tooltip="Click to drilldown" display="'Initial Bud 151220'!H69" xr:uid="{00000000-0004-0000-1000-000026010000}"/>
    <hyperlink ref="I69" location="'Initial Bud 151220'!I69" tooltip="Click to drilldown" display="'Initial Bud 151220'!I69" xr:uid="{00000000-0004-0000-1000-000027010000}"/>
    <hyperlink ref="J69" location="'Initial Bud 151220'!J69" tooltip="Click to drilldown" display="'Initial Bud 151220'!J69" xr:uid="{00000000-0004-0000-1000-000028010000}"/>
    <hyperlink ref="K69" location="'Initial Bud 151220'!K69" tooltip="Click to drilldown" display="'Initial Bud 151220'!K69" xr:uid="{00000000-0004-0000-1000-000029010000}"/>
    <hyperlink ref="L69" location="'Initial Bud 151220'!L69" tooltip="Click to drilldown" display="'Initial Bud 151220'!L69" xr:uid="{00000000-0004-0000-1000-00002A010000}"/>
    <hyperlink ref="M69" location="'Initial Bud 151220'!M69" tooltip="Click to drilldown" display="'Initial Bud 151220'!M69" xr:uid="{00000000-0004-0000-1000-00002B010000}"/>
    <hyperlink ref="B70" location="'Initial Bud 151220'!B70" tooltip="Click to drilldown" display="'Initial Bud 151220'!B70" xr:uid="{00000000-0004-0000-1000-00002C010000}"/>
    <hyperlink ref="C70" location="'Initial Bud 151220'!C70" tooltip="Click to drilldown" display="'Initial Bud 151220'!C70" xr:uid="{00000000-0004-0000-1000-00002D010000}"/>
    <hyperlink ref="D70" location="'Initial Bud 151220'!D70" tooltip="Click to drilldown" display="'Initial Bud 151220'!D70" xr:uid="{00000000-0004-0000-1000-00002E010000}"/>
    <hyperlink ref="E70" location="'Initial Bud 151220'!E70" tooltip="Click to drilldown" display="'Initial Bud 151220'!E70" xr:uid="{00000000-0004-0000-1000-00002F010000}"/>
    <hyperlink ref="F70" location="'Initial Bud 151220'!F70" tooltip="Click to drilldown" display="'Initial Bud 151220'!F70" xr:uid="{00000000-0004-0000-1000-000030010000}"/>
    <hyperlink ref="G70" location="'Initial Bud 151220'!G70" tooltip="Click to drilldown" display="'Initial Bud 151220'!G70" xr:uid="{00000000-0004-0000-1000-000031010000}"/>
    <hyperlink ref="H70" location="'Initial Bud 151220'!H70" tooltip="Click to drilldown" display="'Initial Bud 151220'!H70" xr:uid="{00000000-0004-0000-1000-000032010000}"/>
    <hyperlink ref="I70" location="'Initial Bud 151220'!I70" tooltip="Click to drilldown" display="'Initial Bud 151220'!I70" xr:uid="{00000000-0004-0000-1000-000033010000}"/>
    <hyperlink ref="J70" location="'Initial Bud 151220'!J70" tooltip="Click to drilldown" display="'Initial Bud 151220'!J70" xr:uid="{00000000-0004-0000-1000-000034010000}"/>
    <hyperlink ref="K70" location="'Initial Bud 151220'!K70" tooltip="Click to drilldown" display="'Initial Bud 151220'!K70" xr:uid="{00000000-0004-0000-1000-000035010000}"/>
    <hyperlink ref="L70" location="'Initial Bud 151220'!L70" tooltip="Click to drilldown" display="'Initial Bud 151220'!L70" xr:uid="{00000000-0004-0000-1000-000036010000}"/>
    <hyperlink ref="M70" location="'Initial Bud 151220'!M70" tooltip="Click to drilldown" display="'Initial Bud 151220'!M70" xr:uid="{00000000-0004-0000-1000-000037010000}"/>
    <hyperlink ref="B71" location="'Initial Bud 151220'!B71" tooltip="Click to drilldown" display="'Initial Bud 151220'!B71" xr:uid="{00000000-0004-0000-1000-000038010000}"/>
    <hyperlink ref="C71" location="'Initial Bud 151220'!C71" tooltip="Click to drilldown" display="'Initial Bud 151220'!C71" xr:uid="{00000000-0004-0000-1000-000039010000}"/>
    <hyperlink ref="D71" location="'Initial Bud 151220'!D71" tooltip="Click to drilldown" display="'Initial Bud 151220'!D71" xr:uid="{00000000-0004-0000-1000-00003A010000}"/>
    <hyperlink ref="E71" location="'Initial Bud 151220'!E71" tooltip="Click to drilldown" display="'Initial Bud 151220'!E71" xr:uid="{00000000-0004-0000-1000-00003B010000}"/>
    <hyperlink ref="F71" location="'Initial Bud 151220'!F71" tooltip="Click to drilldown" display="'Initial Bud 151220'!F71" xr:uid="{00000000-0004-0000-1000-00003C010000}"/>
    <hyperlink ref="G71" location="'Initial Bud 151220'!G71" tooltip="Click to drilldown" display="'Initial Bud 151220'!G71" xr:uid="{00000000-0004-0000-1000-00003D010000}"/>
    <hyperlink ref="H71" location="'Initial Bud 151220'!H71" tooltip="Click to drilldown" display="'Initial Bud 151220'!H71" xr:uid="{00000000-0004-0000-1000-00003E010000}"/>
    <hyperlink ref="I71" location="'Initial Bud 151220'!I71" tooltip="Click to drilldown" display="'Initial Bud 151220'!I71" xr:uid="{00000000-0004-0000-1000-00003F010000}"/>
    <hyperlink ref="J71" location="'Initial Bud 151220'!J71" tooltip="Click to drilldown" display="'Initial Bud 151220'!J71" xr:uid="{00000000-0004-0000-1000-000040010000}"/>
    <hyperlink ref="K71" location="'Initial Bud 151220'!K71" tooltip="Click to drilldown" display="'Initial Bud 151220'!K71" xr:uid="{00000000-0004-0000-1000-000041010000}"/>
    <hyperlink ref="L71" location="'Initial Bud 151220'!L71" tooltip="Click to drilldown" display="'Initial Bud 151220'!L71" xr:uid="{00000000-0004-0000-1000-000042010000}"/>
    <hyperlink ref="M71" location="'Initial Bud 151220'!M71" tooltip="Click to drilldown" display="'Initial Bud 151220'!M71" xr:uid="{00000000-0004-0000-1000-000043010000}"/>
    <hyperlink ref="B72" location="'Initial Bud 151220'!B72" tooltip="Click to drilldown" display="'Initial Bud 151220'!B72" xr:uid="{00000000-0004-0000-1000-000044010000}"/>
    <hyperlink ref="C72" location="'Initial Bud 151220'!C72" tooltip="Click to drilldown" display="'Initial Bud 151220'!C72" xr:uid="{00000000-0004-0000-1000-000045010000}"/>
    <hyperlink ref="D72" location="'Initial Bud 151220'!D72" tooltip="Click to drilldown" display="'Initial Bud 151220'!D72" xr:uid="{00000000-0004-0000-1000-000046010000}"/>
    <hyperlink ref="E72" location="'Initial Bud 151220'!E72" tooltip="Click to drilldown" display="'Initial Bud 151220'!E72" xr:uid="{00000000-0004-0000-1000-000047010000}"/>
    <hyperlink ref="F72" location="'Initial Bud 151220'!F72" tooltip="Click to drilldown" display="'Initial Bud 151220'!F72" xr:uid="{00000000-0004-0000-1000-000048010000}"/>
    <hyperlink ref="G72" location="'Initial Bud 151220'!G72" tooltip="Click to drilldown" display="'Initial Bud 151220'!G72" xr:uid="{00000000-0004-0000-1000-000049010000}"/>
    <hyperlink ref="H72" location="'Initial Bud 151220'!H72" tooltip="Click to drilldown" display="'Initial Bud 151220'!H72" xr:uid="{00000000-0004-0000-1000-00004A010000}"/>
    <hyperlink ref="I72" location="'Initial Bud 151220'!I72" tooltip="Click to drilldown" display="'Initial Bud 151220'!I72" xr:uid="{00000000-0004-0000-1000-00004B010000}"/>
    <hyperlink ref="J72" location="'Initial Bud 151220'!J72" tooltip="Click to drilldown" display="'Initial Bud 151220'!J72" xr:uid="{00000000-0004-0000-1000-00004C010000}"/>
    <hyperlink ref="K72" location="'Initial Bud 151220'!K72" tooltip="Click to drilldown" display="'Initial Bud 151220'!K72" xr:uid="{00000000-0004-0000-1000-00004D010000}"/>
    <hyperlink ref="L72" location="'Initial Bud 151220'!L72" tooltip="Click to drilldown" display="'Initial Bud 151220'!L72" xr:uid="{00000000-0004-0000-1000-00004E010000}"/>
    <hyperlink ref="M72" location="'Initial Bud 151220'!M72" tooltip="Click to drilldown" display="'Initial Bud 151220'!M72" xr:uid="{00000000-0004-0000-1000-00004F010000}"/>
    <hyperlink ref="B73" location="'Initial Bud 151220'!B73" tooltip="Click to drilldown" display="'Initial Bud 151220'!B73" xr:uid="{00000000-0004-0000-1000-000050010000}"/>
    <hyperlink ref="C73" location="'Initial Bud 151220'!C73" tooltip="Click to drilldown" display="'Initial Bud 151220'!C73" xr:uid="{00000000-0004-0000-1000-000051010000}"/>
    <hyperlink ref="D73" location="'Initial Bud 151220'!D73" tooltip="Click to drilldown" display="'Initial Bud 151220'!D73" xr:uid="{00000000-0004-0000-1000-000052010000}"/>
    <hyperlink ref="E73" location="'Initial Bud 151220'!E73" tooltip="Click to drilldown" display="'Initial Bud 151220'!E73" xr:uid="{00000000-0004-0000-1000-000053010000}"/>
    <hyperlink ref="F73" location="'Initial Bud 151220'!F73" tooltip="Click to drilldown" display="'Initial Bud 151220'!F73" xr:uid="{00000000-0004-0000-1000-000054010000}"/>
    <hyperlink ref="G73" location="'Initial Bud 151220'!G73" tooltip="Click to drilldown" display="'Initial Bud 151220'!G73" xr:uid="{00000000-0004-0000-1000-000055010000}"/>
    <hyperlink ref="H73" location="'Initial Bud 151220'!H73" tooltip="Click to drilldown" display="'Initial Bud 151220'!H73" xr:uid="{00000000-0004-0000-1000-000056010000}"/>
    <hyperlink ref="I73" location="'Initial Bud 151220'!I73" tooltip="Click to drilldown" display="'Initial Bud 151220'!I73" xr:uid="{00000000-0004-0000-1000-000057010000}"/>
    <hyperlink ref="J73" location="'Initial Bud 151220'!J73" tooltip="Click to drilldown" display="'Initial Bud 151220'!J73" xr:uid="{00000000-0004-0000-1000-000058010000}"/>
    <hyperlink ref="K73" location="'Initial Bud 151220'!K73" tooltip="Click to drilldown" display="'Initial Bud 151220'!K73" xr:uid="{00000000-0004-0000-1000-000059010000}"/>
    <hyperlink ref="L73" location="'Initial Bud 151220'!L73" tooltip="Click to drilldown" display="'Initial Bud 151220'!L73" xr:uid="{00000000-0004-0000-1000-00005A010000}"/>
    <hyperlink ref="M73" location="'Initial Bud 151220'!M73" tooltip="Click to drilldown" display="'Initial Bud 151220'!M73" xr:uid="{00000000-0004-0000-1000-00005B010000}"/>
    <hyperlink ref="B77" location="'Initial Bud 151220'!B77" tooltip="Click to drilldown" display="'Initial Bud 151220'!B77" xr:uid="{00000000-0004-0000-1000-00005C010000}"/>
    <hyperlink ref="C77" location="'Initial Bud 151220'!C77" tooltip="Click to drilldown" display="'Initial Bud 151220'!C77" xr:uid="{00000000-0004-0000-1000-00005D010000}"/>
    <hyperlink ref="D77" location="'Initial Bud 151220'!D77" tooltip="Click to drilldown" display="'Initial Bud 151220'!D77" xr:uid="{00000000-0004-0000-1000-00005E010000}"/>
    <hyperlink ref="E77" location="'Initial Bud 151220'!E77" tooltip="Click to drilldown" display="'Initial Bud 151220'!E77" xr:uid="{00000000-0004-0000-1000-00005F010000}"/>
    <hyperlink ref="F77" location="'Initial Bud 151220'!F77" tooltip="Click to drilldown" display="'Initial Bud 151220'!F77" xr:uid="{00000000-0004-0000-1000-000060010000}"/>
    <hyperlink ref="G77" location="'Initial Bud 151220'!G77" tooltip="Click to drilldown" display="'Initial Bud 151220'!G77" xr:uid="{00000000-0004-0000-1000-000061010000}"/>
    <hyperlink ref="H77" location="'Initial Bud 151220'!H77" tooltip="Click to drilldown" display="'Initial Bud 151220'!H77" xr:uid="{00000000-0004-0000-1000-000062010000}"/>
    <hyperlink ref="I77" location="'Initial Bud 151220'!I77" tooltip="Click to drilldown" display="'Initial Bud 151220'!I77" xr:uid="{00000000-0004-0000-1000-000063010000}"/>
    <hyperlink ref="J77" location="'Initial Bud 151220'!J77" tooltip="Click to drilldown" display="'Initial Bud 151220'!J77" xr:uid="{00000000-0004-0000-1000-000064010000}"/>
    <hyperlink ref="K77" location="'Initial Bud 151220'!K77" tooltip="Click to drilldown" display="'Initial Bud 151220'!K77" xr:uid="{00000000-0004-0000-1000-000065010000}"/>
    <hyperlink ref="L77" location="'Initial Bud 151220'!L77" tooltip="Click to drilldown" display="'Initial Bud 151220'!L77" xr:uid="{00000000-0004-0000-1000-000066010000}"/>
    <hyperlink ref="M77" location="'Initial Bud 151220'!M77" tooltip="Click to drilldown" display="'Initial Bud 151220'!M77" xr:uid="{00000000-0004-0000-1000-000067010000}"/>
    <hyperlink ref="B78" location="'Initial Bud 151220'!B78" tooltip="Click to drilldown" display="'Initial Bud 151220'!B78" xr:uid="{00000000-0004-0000-1000-000068010000}"/>
    <hyperlink ref="C78" location="'Initial Bud 151220'!C78" tooltip="Click to drilldown" display="'Initial Bud 151220'!C78" xr:uid="{00000000-0004-0000-1000-000069010000}"/>
    <hyperlink ref="D78" location="'Initial Bud 151220'!D78" tooltip="Click to drilldown" display="'Initial Bud 151220'!D78" xr:uid="{00000000-0004-0000-1000-00006A010000}"/>
    <hyperlink ref="E78" location="'Initial Bud 151220'!E78" tooltip="Click to drilldown" display="'Initial Bud 151220'!E78" xr:uid="{00000000-0004-0000-1000-00006B010000}"/>
    <hyperlink ref="F78" location="'Initial Bud 151220'!F78" tooltip="Click to drilldown" display="'Initial Bud 151220'!F78" xr:uid="{00000000-0004-0000-1000-00006C010000}"/>
    <hyperlink ref="G78" location="'Initial Bud 151220'!G78" tooltip="Click to drilldown" display="'Initial Bud 151220'!G78" xr:uid="{00000000-0004-0000-1000-00006D010000}"/>
    <hyperlink ref="H78" location="'Initial Bud 151220'!H78" tooltip="Click to drilldown" display="'Initial Bud 151220'!H78" xr:uid="{00000000-0004-0000-1000-00006E010000}"/>
    <hyperlink ref="I78" location="'Initial Bud 151220'!I78" tooltip="Click to drilldown" display="'Initial Bud 151220'!I78" xr:uid="{00000000-0004-0000-1000-00006F010000}"/>
    <hyperlink ref="J78" location="'Initial Bud 151220'!J78" tooltip="Click to drilldown" display="'Initial Bud 151220'!J78" xr:uid="{00000000-0004-0000-1000-000070010000}"/>
    <hyperlink ref="K78" location="'Initial Bud 151220'!K78" tooltip="Click to drilldown" display="'Initial Bud 151220'!K78" xr:uid="{00000000-0004-0000-1000-000071010000}"/>
    <hyperlink ref="L78" location="'Initial Bud 151220'!L78" tooltip="Click to drilldown" display="'Initial Bud 151220'!L78" xr:uid="{00000000-0004-0000-1000-000072010000}"/>
    <hyperlink ref="M78" location="'Initial Bud 151220'!M78" tooltip="Click to drilldown" display="'Initial Bud 151220'!M78" xr:uid="{00000000-0004-0000-1000-000073010000}"/>
    <hyperlink ref="B79" location="'Initial Bud 151220'!B79" tooltip="Click to drilldown" display="'Initial Bud 151220'!B79" xr:uid="{00000000-0004-0000-1000-000074010000}"/>
    <hyperlink ref="C79" location="'Initial Bud 151220'!C79" tooltip="Click to drilldown" display="'Initial Bud 151220'!C79" xr:uid="{00000000-0004-0000-1000-000075010000}"/>
    <hyperlink ref="D79" location="'Initial Bud 151220'!D79" tooltip="Click to drilldown" display="'Initial Bud 151220'!D79" xr:uid="{00000000-0004-0000-1000-000076010000}"/>
    <hyperlink ref="E79" location="'Initial Bud 151220'!E79" tooltip="Click to drilldown" display="'Initial Bud 151220'!E79" xr:uid="{00000000-0004-0000-1000-000077010000}"/>
    <hyperlink ref="F79" location="'Initial Bud 151220'!F79" tooltip="Click to drilldown" display="'Initial Bud 151220'!F79" xr:uid="{00000000-0004-0000-1000-000078010000}"/>
    <hyperlink ref="G79" location="'Initial Bud 151220'!G79" tooltip="Click to drilldown" display="'Initial Bud 151220'!G79" xr:uid="{00000000-0004-0000-1000-000079010000}"/>
    <hyperlink ref="H79" location="'Initial Bud 151220'!H79" tooltip="Click to drilldown" display="'Initial Bud 151220'!H79" xr:uid="{00000000-0004-0000-1000-00007A010000}"/>
    <hyperlink ref="I79" location="'Initial Bud 151220'!I79" tooltip="Click to drilldown" display="'Initial Bud 151220'!I79" xr:uid="{00000000-0004-0000-1000-00007B010000}"/>
    <hyperlink ref="J79" location="'Initial Bud 151220'!J79" tooltip="Click to drilldown" display="'Initial Bud 151220'!J79" xr:uid="{00000000-0004-0000-1000-00007C010000}"/>
    <hyperlink ref="K79" location="'Initial Bud 151220'!K79" tooltip="Click to drilldown" display="'Initial Bud 151220'!K79" xr:uid="{00000000-0004-0000-1000-00007D010000}"/>
    <hyperlink ref="L79" location="'Initial Bud 151220'!L79" tooltip="Click to drilldown" display="'Initial Bud 151220'!L79" xr:uid="{00000000-0004-0000-1000-00007E010000}"/>
    <hyperlink ref="M79" location="'Initial Bud 151220'!M79" tooltip="Click to drilldown" display="'Initial Bud 151220'!M79" xr:uid="{00000000-0004-0000-1000-00007F010000}"/>
    <hyperlink ref="B80" location="'Initial Bud 151220'!B80" tooltip="Click to drilldown" display="'Initial Bud 151220'!B80" xr:uid="{00000000-0004-0000-1000-000080010000}"/>
    <hyperlink ref="C80" location="'Initial Bud 151220'!C80" tooltip="Click to drilldown" display="'Initial Bud 151220'!C80" xr:uid="{00000000-0004-0000-1000-000081010000}"/>
    <hyperlink ref="D80" location="'Initial Bud 151220'!D80" tooltip="Click to drilldown" display="'Initial Bud 151220'!D80" xr:uid="{00000000-0004-0000-1000-000082010000}"/>
    <hyperlink ref="E80" location="'Initial Bud 151220'!E80" tooltip="Click to drilldown" display="'Initial Bud 151220'!E80" xr:uid="{00000000-0004-0000-1000-000083010000}"/>
    <hyperlink ref="F80" location="'Initial Bud 151220'!F80" tooltip="Click to drilldown" display="'Initial Bud 151220'!F80" xr:uid="{00000000-0004-0000-1000-000084010000}"/>
    <hyperlink ref="G80" location="'Initial Bud 151220'!G80" tooltip="Click to drilldown" display="'Initial Bud 151220'!G80" xr:uid="{00000000-0004-0000-1000-000085010000}"/>
    <hyperlink ref="H80" location="'Initial Bud 151220'!H80" tooltip="Click to drilldown" display="'Initial Bud 151220'!H80" xr:uid="{00000000-0004-0000-1000-000086010000}"/>
    <hyperlink ref="I80" location="'Initial Bud 151220'!I80" tooltip="Click to drilldown" display="'Initial Bud 151220'!I80" xr:uid="{00000000-0004-0000-1000-000087010000}"/>
    <hyperlink ref="J80" location="'Initial Bud 151220'!J80" tooltip="Click to drilldown" display="'Initial Bud 151220'!J80" xr:uid="{00000000-0004-0000-1000-000088010000}"/>
    <hyperlink ref="K80" location="'Initial Bud 151220'!K80" tooltip="Click to drilldown" display="'Initial Bud 151220'!K80" xr:uid="{00000000-0004-0000-1000-000089010000}"/>
    <hyperlink ref="L80" location="'Initial Bud 151220'!L80" tooltip="Click to drilldown" display="'Initial Bud 151220'!L80" xr:uid="{00000000-0004-0000-1000-00008A010000}"/>
    <hyperlink ref="M80" location="'Initial Bud 151220'!M80" tooltip="Click to drilldown" display="'Initial Bud 151220'!M80" xr:uid="{00000000-0004-0000-1000-00008B010000}"/>
    <hyperlink ref="B81" location="'Initial Bud 151220'!B81" tooltip="Click to drilldown" display="'Initial Bud 151220'!B81" xr:uid="{00000000-0004-0000-1000-00008C010000}"/>
    <hyperlink ref="C81" location="'Initial Bud 151220'!C81" tooltip="Click to drilldown" display="'Initial Bud 151220'!C81" xr:uid="{00000000-0004-0000-1000-00008D010000}"/>
    <hyperlink ref="D81" location="'Initial Bud 151220'!D81" tooltip="Click to drilldown" display="'Initial Bud 151220'!D81" xr:uid="{00000000-0004-0000-1000-00008E010000}"/>
    <hyperlink ref="E81" location="'Initial Bud 151220'!E81" tooltip="Click to drilldown" display="'Initial Bud 151220'!E81" xr:uid="{00000000-0004-0000-1000-00008F010000}"/>
    <hyperlink ref="F81" location="'Initial Bud 151220'!F81" tooltip="Click to drilldown" display="'Initial Bud 151220'!F81" xr:uid="{00000000-0004-0000-1000-000090010000}"/>
    <hyperlink ref="G81" location="'Initial Bud 151220'!G81" tooltip="Click to drilldown" display="'Initial Bud 151220'!G81" xr:uid="{00000000-0004-0000-1000-000091010000}"/>
    <hyperlink ref="H81" location="'Initial Bud 151220'!H81" tooltip="Click to drilldown" display="'Initial Bud 151220'!H81" xr:uid="{00000000-0004-0000-1000-000092010000}"/>
    <hyperlink ref="I81" location="'Initial Bud 151220'!I81" tooltip="Click to drilldown" display="'Initial Bud 151220'!I81" xr:uid="{00000000-0004-0000-1000-000093010000}"/>
    <hyperlink ref="J81" location="'Initial Bud 151220'!J81" tooltip="Click to drilldown" display="'Initial Bud 151220'!J81" xr:uid="{00000000-0004-0000-1000-000094010000}"/>
    <hyperlink ref="K81" location="'Initial Bud 151220'!K81" tooltip="Click to drilldown" display="'Initial Bud 151220'!K81" xr:uid="{00000000-0004-0000-1000-000095010000}"/>
    <hyperlink ref="L81" location="'Initial Bud 151220'!L81" tooltip="Click to drilldown" display="'Initial Bud 151220'!L81" xr:uid="{00000000-0004-0000-1000-000096010000}"/>
    <hyperlink ref="M81" location="'Initial Bud 151220'!M81" tooltip="Click to drilldown" display="'Initial Bud 151220'!M81" xr:uid="{00000000-0004-0000-1000-000097010000}"/>
    <hyperlink ref="B91" location="'Initial Bud 151220'!B91" tooltip="Click to drilldown" display="'Initial Bud 151220'!B91" xr:uid="{00000000-0004-0000-1000-000098010000}"/>
    <hyperlink ref="C91" location="'Initial Bud 151220'!C91" tooltip="Click to drilldown" display="'Initial Bud 151220'!C91" xr:uid="{00000000-0004-0000-1000-000099010000}"/>
    <hyperlink ref="D91" location="'Initial Bud 151220'!D91" tooltip="Click to drilldown" display="'Initial Bud 151220'!D91" xr:uid="{00000000-0004-0000-1000-00009A010000}"/>
    <hyperlink ref="E91" location="'Initial Bud 151220'!E91" tooltip="Click to drilldown" display="'Initial Bud 151220'!E91" xr:uid="{00000000-0004-0000-1000-00009B010000}"/>
    <hyperlink ref="F91" location="'Initial Bud 151220'!F91" tooltip="Click to drilldown" display="'Initial Bud 151220'!F91" xr:uid="{00000000-0004-0000-1000-00009C010000}"/>
    <hyperlink ref="G91" location="'Initial Bud 151220'!G91" tooltip="Click to drilldown" display="'Initial Bud 151220'!G91" xr:uid="{00000000-0004-0000-1000-00009D010000}"/>
    <hyperlink ref="H91" location="'Initial Bud 151220'!H91" tooltip="Click to drilldown" display="'Initial Bud 151220'!H91" xr:uid="{00000000-0004-0000-1000-00009E010000}"/>
    <hyperlink ref="I91" location="'Initial Bud 151220'!I91" tooltip="Click to drilldown" display="'Initial Bud 151220'!I91" xr:uid="{00000000-0004-0000-1000-00009F010000}"/>
    <hyperlink ref="J91" location="'Initial Bud 151220'!J91" tooltip="Click to drilldown" display="'Initial Bud 151220'!J91" xr:uid="{00000000-0004-0000-1000-0000A0010000}"/>
    <hyperlink ref="K91" location="'Initial Bud 151220'!K91" tooltip="Click to drilldown" display="'Initial Bud 151220'!K91" xr:uid="{00000000-0004-0000-1000-0000A1010000}"/>
    <hyperlink ref="L91" location="'Initial Bud 151220'!L91" tooltip="Click to drilldown" display="'Initial Bud 151220'!L91" xr:uid="{00000000-0004-0000-1000-0000A2010000}"/>
    <hyperlink ref="M91" location="'Initial Bud 151220'!M91" tooltip="Click to drilldown" display="'Initial Bud 151220'!M91" xr:uid="{00000000-0004-0000-1000-0000A3010000}"/>
    <hyperlink ref="B95" location="'Initial Bud 151220'!B95" tooltip="Click to drilldown" display="'Initial Bud 151220'!B95" xr:uid="{00000000-0004-0000-1000-0000A4010000}"/>
    <hyperlink ref="C95" location="'Initial Bud 151220'!C95" tooltip="Click to drilldown" display="'Initial Bud 151220'!C95" xr:uid="{00000000-0004-0000-1000-0000A5010000}"/>
    <hyperlink ref="D95" location="'Initial Bud 151220'!D95" tooltip="Click to drilldown" display="'Initial Bud 151220'!D95" xr:uid="{00000000-0004-0000-1000-0000A6010000}"/>
    <hyperlink ref="E95" location="'Initial Bud 151220'!E95" tooltip="Click to drilldown" display="'Initial Bud 151220'!E95" xr:uid="{00000000-0004-0000-1000-0000A7010000}"/>
    <hyperlink ref="F95" location="'Initial Bud 151220'!F95" tooltip="Click to drilldown" display="'Initial Bud 151220'!F95" xr:uid="{00000000-0004-0000-1000-0000A8010000}"/>
    <hyperlink ref="G95" location="'Initial Bud 151220'!G95" tooltip="Click to drilldown" display="'Initial Bud 151220'!G95" xr:uid="{00000000-0004-0000-1000-0000A9010000}"/>
    <hyperlink ref="H95" location="'Initial Bud 151220'!H95" tooltip="Click to drilldown" display="'Initial Bud 151220'!H95" xr:uid="{00000000-0004-0000-1000-0000AA010000}"/>
    <hyperlink ref="I95" location="'Initial Bud 151220'!I95" tooltip="Click to drilldown" display="'Initial Bud 151220'!I95" xr:uid="{00000000-0004-0000-1000-0000AB010000}"/>
    <hyperlink ref="J95" location="'Initial Bud 151220'!J95" tooltip="Click to drilldown" display="'Initial Bud 151220'!J95" xr:uid="{00000000-0004-0000-1000-0000AC010000}"/>
    <hyperlink ref="K95" location="'Initial Bud 151220'!K95" tooltip="Click to drilldown" display="'Initial Bud 151220'!K95" xr:uid="{00000000-0004-0000-1000-0000AD010000}"/>
    <hyperlink ref="L95" location="'Initial Bud 151220'!L95" tooltip="Click to drilldown" display="'Initial Bud 151220'!L95" xr:uid="{00000000-0004-0000-1000-0000AE010000}"/>
    <hyperlink ref="M95" location="'Initial Bud 151220'!M95" tooltip="Click to drilldown" display="'Initial Bud 151220'!M95" xr:uid="{00000000-0004-0000-1000-0000AF010000}"/>
    <hyperlink ref="B104" location="'Initial Bud 151220'!B104" tooltip="Click to drilldown" display="'Initial Bud 151220'!B104" xr:uid="{00000000-0004-0000-1000-0000B0010000}"/>
    <hyperlink ref="C104" location="'Initial Bud 151220'!C104" tooltip="Click to drilldown" display="'Initial Bud 151220'!C104" xr:uid="{00000000-0004-0000-1000-0000B1010000}"/>
    <hyperlink ref="D104" location="'Initial Bud 151220'!D104" tooltip="Click to drilldown" display="'Initial Bud 151220'!D104" xr:uid="{00000000-0004-0000-1000-0000B2010000}"/>
    <hyperlink ref="E104" location="'Initial Bud 151220'!E104" tooltip="Click to drilldown" display="'Initial Bud 151220'!E104" xr:uid="{00000000-0004-0000-1000-0000B3010000}"/>
    <hyperlink ref="F104" location="'Initial Bud 151220'!F104" tooltip="Click to drilldown" display="'Initial Bud 151220'!F104" xr:uid="{00000000-0004-0000-1000-0000B4010000}"/>
    <hyperlink ref="G104" location="'Initial Bud 151220'!G104" tooltip="Click to drilldown" display="'Initial Bud 151220'!G104" xr:uid="{00000000-0004-0000-1000-0000B5010000}"/>
    <hyperlink ref="H104" location="'Initial Bud 151220'!H104" tooltip="Click to drilldown" display="'Initial Bud 151220'!H104" xr:uid="{00000000-0004-0000-1000-0000B6010000}"/>
    <hyperlink ref="I104" location="'Initial Bud 151220'!I104" tooltip="Click to drilldown" display="'Initial Bud 151220'!I104" xr:uid="{00000000-0004-0000-1000-0000B7010000}"/>
    <hyperlink ref="J104" location="'Initial Bud 151220'!J104" tooltip="Click to drilldown" display="'Initial Bud 151220'!J104" xr:uid="{00000000-0004-0000-1000-0000B8010000}"/>
    <hyperlink ref="K104" location="'Initial Bud 151220'!K104" tooltip="Click to drilldown" display="'Initial Bud 151220'!K104" xr:uid="{00000000-0004-0000-1000-0000B9010000}"/>
    <hyperlink ref="L104" location="'Initial Bud 151220'!L104" tooltip="Click to drilldown" display="'Initial Bud 151220'!L104" xr:uid="{00000000-0004-0000-1000-0000BA010000}"/>
    <hyperlink ref="M104" location="'Initial Bud 151220'!M104" tooltip="Click to drilldown" display="'Initial Bud 151220'!M104" xr:uid="{00000000-0004-0000-1000-0000BB010000}"/>
    <hyperlink ref="B116" location="'Initial Bud 151220'!B116" tooltip="Click to drilldown" display="'Initial Bud 151220'!B116" xr:uid="{00000000-0004-0000-1000-0000BC010000}"/>
    <hyperlink ref="C116" location="'Initial Bud 151220'!C116" tooltip="Click to drilldown" display="'Initial Bud 151220'!C116" xr:uid="{00000000-0004-0000-1000-0000BD010000}"/>
    <hyperlink ref="D116" location="'Initial Bud 151220'!D116" tooltip="Click to drilldown" display="'Initial Bud 151220'!D116" xr:uid="{00000000-0004-0000-1000-0000BE010000}"/>
    <hyperlink ref="E116" location="'Initial Bud 151220'!E116" tooltip="Click to drilldown" display="'Initial Bud 151220'!E116" xr:uid="{00000000-0004-0000-1000-0000BF010000}"/>
    <hyperlink ref="F116" location="'Initial Bud 151220'!F116" tooltip="Click to drilldown" display="'Initial Bud 151220'!F116" xr:uid="{00000000-0004-0000-1000-0000C0010000}"/>
    <hyperlink ref="G116" location="'Initial Bud 151220'!G116" tooltip="Click to drilldown" display="'Initial Bud 151220'!G116" xr:uid="{00000000-0004-0000-1000-0000C1010000}"/>
    <hyperlink ref="H116" location="'Initial Bud 151220'!H116" tooltip="Click to drilldown" display="'Initial Bud 151220'!H116" xr:uid="{00000000-0004-0000-1000-0000C2010000}"/>
    <hyperlink ref="I116" location="'Initial Bud 151220'!I116" tooltip="Click to drilldown" display="'Initial Bud 151220'!I116" xr:uid="{00000000-0004-0000-1000-0000C3010000}"/>
    <hyperlink ref="J116" location="'Initial Bud 151220'!J116" tooltip="Click to drilldown" display="'Initial Bud 151220'!J116" xr:uid="{00000000-0004-0000-1000-0000C4010000}"/>
    <hyperlink ref="K116" location="'Initial Bud 151220'!K116" tooltip="Click to drilldown" display="'Initial Bud 151220'!K116" xr:uid="{00000000-0004-0000-1000-0000C5010000}"/>
    <hyperlink ref="L116" location="'Initial Bud 151220'!L116" tooltip="Click to drilldown" display="'Initial Bud 151220'!L116" xr:uid="{00000000-0004-0000-1000-0000C6010000}"/>
    <hyperlink ref="M116" location="'Initial Bud 151220'!M116" tooltip="Click to drilldown" display="'Initial Bud 151220'!M116" xr:uid="{00000000-0004-0000-1000-0000C7010000}"/>
    <hyperlink ref="B117" location="'Initial Bud 151220'!B117" tooltip="Click to drilldown" display="'Initial Bud 151220'!B117" xr:uid="{00000000-0004-0000-1000-0000C8010000}"/>
    <hyperlink ref="C117" location="'Initial Bud 151220'!C117" tooltip="Click to drilldown" display="'Initial Bud 151220'!C117" xr:uid="{00000000-0004-0000-1000-0000C9010000}"/>
    <hyperlink ref="D117" location="'Initial Bud 151220'!D117" tooltip="Click to drilldown" display="'Initial Bud 151220'!D117" xr:uid="{00000000-0004-0000-1000-0000CA010000}"/>
    <hyperlink ref="E117" location="'Initial Bud 151220'!E117" tooltip="Click to drilldown" display="'Initial Bud 151220'!E117" xr:uid="{00000000-0004-0000-1000-0000CB010000}"/>
    <hyperlink ref="F117" location="'Initial Bud 151220'!F117" tooltip="Click to drilldown" display="'Initial Bud 151220'!F117" xr:uid="{00000000-0004-0000-1000-0000CC010000}"/>
    <hyperlink ref="G117" location="'Initial Bud 151220'!G117" tooltip="Click to drilldown" display="'Initial Bud 151220'!G117" xr:uid="{00000000-0004-0000-1000-0000CD010000}"/>
    <hyperlink ref="H117" location="'Initial Bud 151220'!H117" tooltip="Click to drilldown" display="'Initial Bud 151220'!H117" xr:uid="{00000000-0004-0000-1000-0000CE010000}"/>
    <hyperlink ref="I117" location="'Initial Bud 151220'!I117" tooltip="Click to drilldown" display="'Initial Bud 151220'!I117" xr:uid="{00000000-0004-0000-1000-0000CF010000}"/>
    <hyperlink ref="J117" location="'Initial Bud 151220'!J117" tooltip="Click to drilldown" display="'Initial Bud 151220'!J117" xr:uid="{00000000-0004-0000-1000-0000D0010000}"/>
    <hyperlink ref="K117" location="'Initial Bud 151220'!K117" tooltip="Click to drilldown" display="'Initial Bud 151220'!K117" xr:uid="{00000000-0004-0000-1000-0000D1010000}"/>
    <hyperlink ref="L117" location="'Initial Bud 151220'!L117" tooltip="Click to drilldown" display="'Initial Bud 151220'!L117" xr:uid="{00000000-0004-0000-1000-0000D2010000}"/>
    <hyperlink ref="M117" location="'Initial Bud 151220'!M117" tooltip="Click to drilldown" display="'Initial Bud 151220'!M117" xr:uid="{00000000-0004-0000-1000-0000D3010000}"/>
    <hyperlink ref="B118" location="'Initial Bud 151220'!B118" tooltip="Click to drilldown" display="'Initial Bud 151220'!B118" xr:uid="{00000000-0004-0000-1000-0000D4010000}"/>
    <hyperlink ref="C118" location="'Initial Bud 151220'!C118" tooltip="Click to drilldown" display="'Initial Bud 151220'!C118" xr:uid="{00000000-0004-0000-1000-0000D5010000}"/>
    <hyperlink ref="D118" location="'Initial Bud 151220'!D118" tooltip="Click to drilldown" display="'Initial Bud 151220'!D118" xr:uid="{00000000-0004-0000-1000-0000D6010000}"/>
    <hyperlink ref="E118" location="'Initial Bud 151220'!E118" tooltip="Click to drilldown" display="'Initial Bud 151220'!E118" xr:uid="{00000000-0004-0000-1000-0000D7010000}"/>
    <hyperlink ref="F118" location="'Initial Bud 151220'!F118" tooltip="Click to drilldown" display="'Initial Bud 151220'!F118" xr:uid="{00000000-0004-0000-1000-0000D8010000}"/>
    <hyperlink ref="G118" location="'Initial Bud 151220'!G118" tooltip="Click to drilldown" display="'Initial Bud 151220'!G118" xr:uid="{00000000-0004-0000-1000-0000D9010000}"/>
    <hyperlink ref="H118" location="'Initial Bud 151220'!H118" tooltip="Click to drilldown" display="'Initial Bud 151220'!H118" xr:uid="{00000000-0004-0000-1000-0000DA010000}"/>
    <hyperlink ref="I118" location="'Initial Bud 151220'!I118" tooltip="Click to drilldown" display="'Initial Bud 151220'!I118" xr:uid="{00000000-0004-0000-1000-0000DB010000}"/>
    <hyperlink ref="J118" location="'Initial Bud 151220'!J118" tooltip="Click to drilldown" display="'Initial Bud 151220'!J118" xr:uid="{00000000-0004-0000-1000-0000DC010000}"/>
    <hyperlink ref="K118" location="'Initial Bud 151220'!K118" tooltip="Click to drilldown" display="'Initial Bud 151220'!K118" xr:uid="{00000000-0004-0000-1000-0000DD010000}"/>
    <hyperlink ref="L118" location="'Initial Bud 151220'!L118" tooltip="Click to drilldown" display="'Initial Bud 151220'!L118" xr:uid="{00000000-0004-0000-1000-0000DE010000}"/>
    <hyperlink ref="M118" location="'Initial Bud 151220'!M118" tooltip="Click to drilldown" display="'Initial Bud 151220'!M118" xr:uid="{00000000-0004-0000-1000-0000DF010000}"/>
    <hyperlink ref="B119" location="'Initial Bud 151220'!B119" tooltip="Click to drilldown" display="'Initial Bud 151220'!B119" xr:uid="{00000000-0004-0000-1000-0000E0010000}"/>
    <hyperlink ref="C119" location="'Initial Bud 151220'!C119" tooltip="Click to drilldown" display="'Initial Bud 151220'!C119" xr:uid="{00000000-0004-0000-1000-0000E1010000}"/>
    <hyperlink ref="D119" location="'Initial Bud 151220'!D119" tooltip="Click to drilldown" display="'Initial Bud 151220'!D119" xr:uid="{00000000-0004-0000-1000-0000E2010000}"/>
    <hyperlink ref="E119" location="'Initial Bud 151220'!E119" tooltip="Click to drilldown" display="'Initial Bud 151220'!E119" xr:uid="{00000000-0004-0000-1000-0000E3010000}"/>
    <hyperlink ref="F119" location="'Initial Bud 151220'!F119" tooltip="Click to drilldown" display="'Initial Bud 151220'!F119" xr:uid="{00000000-0004-0000-1000-0000E4010000}"/>
    <hyperlink ref="G119" location="'Initial Bud 151220'!G119" tooltip="Click to drilldown" display="'Initial Bud 151220'!G119" xr:uid="{00000000-0004-0000-1000-0000E5010000}"/>
    <hyperlink ref="H119" location="'Initial Bud 151220'!H119" tooltip="Click to drilldown" display="'Initial Bud 151220'!H119" xr:uid="{00000000-0004-0000-1000-0000E6010000}"/>
    <hyperlink ref="I119" location="'Initial Bud 151220'!I119" tooltip="Click to drilldown" display="'Initial Bud 151220'!I119" xr:uid="{00000000-0004-0000-1000-0000E7010000}"/>
    <hyperlink ref="J119" location="'Initial Bud 151220'!J119" tooltip="Click to drilldown" display="'Initial Bud 151220'!J119" xr:uid="{00000000-0004-0000-1000-0000E8010000}"/>
    <hyperlink ref="K119" location="'Initial Bud 151220'!K119" tooltip="Click to drilldown" display="'Initial Bud 151220'!K119" xr:uid="{00000000-0004-0000-1000-0000E9010000}"/>
    <hyperlink ref="L119" location="'Initial Bud 151220'!L119" tooltip="Click to drilldown" display="'Initial Bud 151220'!L119" xr:uid="{00000000-0004-0000-1000-0000EA010000}"/>
    <hyperlink ref="M119" location="'Initial Bud 151220'!M119" tooltip="Click to drilldown" display="'Initial Bud 151220'!M119" xr:uid="{00000000-0004-0000-1000-0000EB010000}"/>
    <hyperlink ref="B120" location="'Initial Bud 151220'!B120" tooltip="Click to drilldown" display="'Initial Bud 151220'!B120" xr:uid="{00000000-0004-0000-1000-0000EC010000}"/>
    <hyperlink ref="C120" location="'Initial Bud 151220'!C120" tooltip="Click to drilldown" display="'Initial Bud 151220'!C120" xr:uid="{00000000-0004-0000-1000-0000ED010000}"/>
    <hyperlink ref="D120" location="'Initial Bud 151220'!D120" tooltip="Click to drilldown" display="'Initial Bud 151220'!D120" xr:uid="{00000000-0004-0000-1000-0000EE010000}"/>
    <hyperlink ref="E120" location="'Initial Bud 151220'!E120" tooltip="Click to drilldown" display="'Initial Bud 151220'!E120" xr:uid="{00000000-0004-0000-1000-0000EF010000}"/>
    <hyperlink ref="F120" location="'Initial Bud 151220'!F120" tooltip="Click to drilldown" display="'Initial Bud 151220'!F120" xr:uid="{00000000-0004-0000-1000-0000F0010000}"/>
    <hyperlink ref="G120" location="'Initial Bud 151220'!G120" tooltip="Click to drilldown" display="'Initial Bud 151220'!G120" xr:uid="{00000000-0004-0000-1000-0000F1010000}"/>
    <hyperlink ref="H120" location="'Initial Bud 151220'!H120" tooltip="Click to drilldown" display="'Initial Bud 151220'!H120" xr:uid="{00000000-0004-0000-1000-0000F2010000}"/>
    <hyperlink ref="I120" location="'Initial Bud 151220'!I120" tooltip="Click to drilldown" display="'Initial Bud 151220'!I120" xr:uid="{00000000-0004-0000-1000-0000F3010000}"/>
    <hyperlink ref="J120" location="'Initial Bud 151220'!J120" tooltip="Click to drilldown" display="'Initial Bud 151220'!J120" xr:uid="{00000000-0004-0000-1000-0000F4010000}"/>
    <hyperlink ref="K120" location="'Initial Bud 151220'!K120" tooltip="Click to drilldown" display="'Initial Bud 151220'!K120" xr:uid="{00000000-0004-0000-1000-0000F5010000}"/>
    <hyperlink ref="L120" location="'Initial Bud 151220'!L120" tooltip="Click to drilldown" display="'Initial Bud 151220'!L120" xr:uid="{00000000-0004-0000-1000-0000F6010000}"/>
    <hyperlink ref="M120" location="'Initial Bud 151220'!M120" tooltip="Click to drilldown" display="'Initial Bud 151220'!M120" xr:uid="{00000000-0004-0000-1000-0000F7010000}"/>
    <hyperlink ref="B121" location="'Initial Bud 151220'!B121" tooltip="Click to drilldown" display="'Initial Bud 151220'!B121" xr:uid="{00000000-0004-0000-1000-0000F8010000}"/>
    <hyperlink ref="C121" location="'Initial Bud 151220'!C121" tooltip="Click to drilldown" display="'Initial Bud 151220'!C121" xr:uid="{00000000-0004-0000-1000-0000F9010000}"/>
    <hyperlink ref="D121" location="'Initial Bud 151220'!D121" tooltip="Click to drilldown" display="'Initial Bud 151220'!D121" xr:uid="{00000000-0004-0000-1000-0000FA010000}"/>
    <hyperlink ref="E121" location="'Initial Bud 151220'!E121" tooltip="Click to drilldown" display="'Initial Bud 151220'!E121" xr:uid="{00000000-0004-0000-1000-0000FB010000}"/>
    <hyperlink ref="F121" location="'Initial Bud 151220'!F121" tooltip="Click to drilldown" display="'Initial Bud 151220'!F121" xr:uid="{00000000-0004-0000-1000-0000FC010000}"/>
    <hyperlink ref="G121" location="'Initial Bud 151220'!G121" tooltip="Click to drilldown" display="'Initial Bud 151220'!G121" xr:uid="{00000000-0004-0000-1000-0000FD010000}"/>
    <hyperlink ref="H121" location="'Initial Bud 151220'!H121" tooltip="Click to drilldown" display="'Initial Bud 151220'!H121" xr:uid="{00000000-0004-0000-1000-0000FE010000}"/>
    <hyperlink ref="I121" location="'Initial Bud 151220'!I121" tooltip="Click to drilldown" display="'Initial Bud 151220'!I121" xr:uid="{00000000-0004-0000-1000-0000FF010000}"/>
    <hyperlink ref="J121" location="'Initial Bud 151220'!J121" tooltip="Click to drilldown" display="'Initial Bud 151220'!J121" xr:uid="{00000000-0004-0000-1000-000000020000}"/>
    <hyperlink ref="K121" location="'Initial Bud 151220'!K121" tooltip="Click to drilldown" display="'Initial Bud 151220'!K121" xr:uid="{00000000-0004-0000-1000-000001020000}"/>
    <hyperlink ref="L121" location="'Initial Bud 151220'!L121" tooltip="Click to drilldown" display="'Initial Bud 151220'!L121" xr:uid="{00000000-0004-0000-1000-000002020000}"/>
    <hyperlink ref="M121" location="'Initial Bud 151220'!M121" tooltip="Click to drilldown" display="'Initial Bud 151220'!M121" xr:uid="{00000000-0004-0000-1000-000003020000}"/>
    <hyperlink ref="B125" location="'Initial Bud 151220'!B125" tooltip="Click to drilldown" display="'Initial Bud 151220'!B125" xr:uid="{00000000-0004-0000-1000-000004020000}"/>
    <hyperlink ref="C125" location="'Initial Bud 151220'!C125" tooltip="Click to drilldown" display="'Initial Bud 151220'!C125" xr:uid="{00000000-0004-0000-1000-000005020000}"/>
    <hyperlink ref="D125" location="'Initial Bud 151220'!D125" tooltip="Click to drilldown" display="'Initial Bud 151220'!D125" xr:uid="{00000000-0004-0000-1000-000006020000}"/>
    <hyperlink ref="E125" location="'Initial Bud 151220'!E125" tooltip="Click to drilldown" display="'Initial Bud 151220'!E125" xr:uid="{00000000-0004-0000-1000-000007020000}"/>
    <hyperlink ref="F125" location="'Initial Bud 151220'!F125" tooltip="Click to drilldown" display="'Initial Bud 151220'!F125" xr:uid="{00000000-0004-0000-1000-000008020000}"/>
    <hyperlink ref="G125" location="'Initial Bud 151220'!G125" tooltip="Click to drilldown" display="'Initial Bud 151220'!G125" xr:uid="{00000000-0004-0000-1000-000009020000}"/>
    <hyperlink ref="H125" location="'Initial Bud 151220'!H125" tooltip="Click to drilldown" display="'Initial Bud 151220'!H125" xr:uid="{00000000-0004-0000-1000-00000A020000}"/>
    <hyperlink ref="I125" location="'Initial Bud 151220'!I125" tooltip="Click to drilldown" display="'Initial Bud 151220'!I125" xr:uid="{00000000-0004-0000-1000-00000B020000}"/>
    <hyperlink ref="J125" location="'Initial Bud 151220'!J125" tooltip="Click to drilldown" display="'Initial Bud 151220'!J125" xr:uid="{00000000-0004-0000-1000-00000C020000}"/>
    <hyperlink ref="K125" location="'Initial Bud 151220'!K125" tooltip="Click to drilldown" display="'Initial Bud 151220'!K125" xr:uid="{00000000-0004-0000-1000-00000D020000}"/>
    <hyperlink ref="L125" location="'Initial Bud 151220'!L125" tooltip="Click to drilldown" display="'Initial Bud 151220'!L125" xr:uid="{00000000-0004-0000-1000-00000E020000}"/>
    <hyperlink ref="M125" location="'Initial Bud 151220'!M125" tooltip="Click to drilldown" display="'Initial Bud 151220'!M125" xr:uid="{00000000-0004-0000-1000-00000F020000}"/>
    <hyperlink ref="B126" location="'Initial Bud 151220'!B126" tooltip="Click to drilldown" display="'Initial Bud 151220'!B126" xr:uid="{00000000-0004-0000-1000-000010020000}"/>
    <hyperlink ref="C126" location="'Initial Bud 151220'!C126" tooltip="Click to drilldown" display="'Initial Bud 151220'!C126" xr:uid="{00000000-0004-0000-1000-000011020000}"/>
    <hyperlink ref="D126" location="'Initial Bud 151220'!D126" tooltip="Click to drilldown" display="'Initial Bud 151220'!D126" xr:uid="{00000000-0004-0000-1000-000012020000}"/>
    <hyperlink ref="E126" location="'Initial Bud 151220'!E126" tooltip="Click to drilldown" display="'Initial Bud 151220'!E126" xr:uid="{00000000-0004-0000-1000-000013020000}"/>
    <hyperlink ref="F126" location="'Initial Bud 151220'!F126" tooltip="Click to drilldown" display="'Initial Bud 151220'!F126" xr:uid="{00000000-0004-0000-1000-000014020000}"/>
    <hyperlink ref="G126" location="'Initial Bud 151220'!G126" tooltip="Click to drilldown" display="'Initial Bud 151220'!G126" xr:uid="{00000000-0004-0000-1000-000015020000}"/>
    <hyperlink ref="H126" location="'Initial Bud 151220'!H126" tooltip="Click to drilldown" display="'Initial Bud 151220'!H126" xr:uid="{00000000-0004-0000-1000-000016020000}"/>
    <hyperlink ref="I126" location="'Initial Bud 151220'!I126" tooltip="Click to drilldown" display="'Initial Bud 151220'!I126" xr:uid="{00000000-0004-0000-1000-000017020000}"/>
    <hyperlink ref="J126" location="'Initial Bud 151220'!J126" tooltip="Click to drilldown" display="'Initial Bud 151220'!J126" xr:uid="{00000000-0004-0000-1000-000018020000}"/>
    <hyperlink ref="K126" location="'Initial Bud 151220'!K126" tooltip="Click to drilldown" display="'Initial Bud 151220'!K126" xr:uid="{00000000-0004-0000-1000-000019020000}"/>
    <hyperlink ref="L126" location="'Initial Bud 151220'!L126" tooltip="Click to drilldown" display="'Initial Bud 151220'!L126" xr:uid="{00000000-0004-0000-1000-00001A020000}"/>
    <hyperlink ref="M126" location="'Initial Bud 151220'!M126" tooltip="Click to drilldown" display="'Initial Bud 151220'!M126" xr:uid="{00000000-0004-0000-1000-00001B020000}"/>
    <hyperlink ref="B127" location="'Initial Bud 151220'!B127" tooltip="Click to drilldown" display="'Initial Bud 151220'!B127" xr:uid="{00000000-0004-0000-1000-00001C020000}"/>
    <hyperlink ref="C127" location="'Initial Bud 151220'!C127" tooltip="Click to drilldown" display="'Initial Bud 151220'!C127" xr:uid="{00000000-0004-0000-1000-00001D020000}"/>
    <hyperlink ref="D127" location="'Initial Bud 151220'!D127" tooltip="Click to drilldown" display="'Initial Bud 151220'!D127" xr:uid="{00000000-0004-0000-1000-00001E020000}"/>
    <hyperlink ref="E127" location="'Initial Bud 151220'!E127" tooltip="Click to drilldown" display="'Initial Bud 151220'!E127" xr:uid="{00000000-0004-0000-1000-00001F020000}"/>
    <hyperlink ref="F127" location="'Initial Bud 151220'!F127" tooltip="Click to drilldown" display="'Initial Bud 151220'!F127" xr:uid="{00000000-0004-0000-1000-000020020000}"/>
    <hyperlink ref="G127" location="'Initial Bud 151220'!G127" tooltip="Click to drilldown" display="'Initial Bud 151220'!G127" xr:uid="{00000000-0004-0000-1000-000021020000}"/>
    <hyperlink ref="H127" location="'Initial Bud 151220'!H127" tooltip="Click to drilldown" display="'Initial Bud 151220'!H127" xr:uid="{00000000-0004-0000-1000-000022020000}"/>
    <hyperlink ref="I127" location="'Initial Bud 151220'!I127" tooltip="Click to drilldown" display="'Initial Bud 151220'!I127" xr:uid="{00000000-0004-0000-1000-000023020000}"/>
    <hyperlink ref="J127" location="'Initial Bud 151220'!J127" tooltip="Click to drilldown" display="'Initial Bud 151220'!J127" xr:uid="{00000000-0004-0000-1000-000024020000}"/>
    <hyperlink ref="K127" location="'Initial Bud 151220'!K127" tooltip="Click to drilldown" display="'Initial Bud 151220'!K127" xr:uid="{00000000-0004-0000-1000-000025020000}"/>
    <hyperlink ref="L127" location="'Initial Bud 151220'!L127" tooltip="Click to drilldown" display="'Initial Bud 151220'!L127" xr:uid="{00000000-0004-0000-1000-000026020000}"/>
    <hyperlink ref="M127" location="'Initial Bud 151220'!M127" tooltip="Click to drilldown" display="'Initial Bud 151220'!M127" xr:uid="{00000000-0004-0000-1000-000027020000}"/>
    <hyperlink ref="B128" location="'Initial Bud 151220'!B128" tooltip="Click to drilldown" display="'Initial Bud 151220'!B128" xr:uid="{00000000-0004-0000-1000-000028020000}"/>
    <hyperlink ref="C128" location="'Initial Bud 151220'!C128" tooltip="Click to drilldown" display="'Initial Bud 151220'!C128" xr:uid="{00000000-0004-0000-1000-000029020000}"/>
    <hyperlink ref="D128" location="'Initial Bud 151220'!D128" tooltip="Click to drilldown" display="'Initial Bud 151220'!D128" xr:uid="{00000000-0004-0000-1000-00002A020000}"/>
    <hyperlink ref="E128" location="'Initial Bud 151220'!E128" tooltip="Click to drilldown" display="'Initial Bud 151220'!E128" xr:uid="{00000000-0004-0000-1000-00002B020000}"/>
    <hyperlink ref="F128" location="'Initial Bud 151220'!F128" tooltip="Click to drilldown" display="'Initial Bud 151220'!F128" xr:uid="{00000000-0004-0000-1000-00002C020000}"/>
    <hyperlink ref="G128" location="'Initial Bud 151220'!G128" tooltip="Click to drilldown" display="'Initial Bud 151220'!G128" xr:uid="{00000000-0004-0000-1000-00002D020000}"/>
    <hyperlink ref="H128" location="'Initial Bud 151220'!H128" tooltip="Click to drilldown" display="'Initial Bud 151220'!H128" xr:uid="{00000000-0004-0000-1000-00002E020000}"/>
    <hyperlink ref="I128" location="'Initial Bud 151220'!I128" tooltip="Click to drilldown" display="'Initial Bud 151220'!I128" xr:uid="{00000000-0004-0000-1000-00002F020000}"/>
    <hyperlink ref="J128" location="'Initial Bud 151220'!J128" tooltip="Click to drilldown" display="'Initial Bud 151220'!J128" xr:uid="{00000000-0004-0000-1000-000030020000}"/>
    <hyperlink ref="K128" location="'Initial Bud 151220'!K128" tooltip="Click to drilldown" display="'Initial Bud 151220'!K128" xr:uid="{00000000-0004-0000-1000-000031020000}"/>
    <hyperlink ref="L128" location="'Initial Bud 151220'!L128" tooltip="Click to drilldown" display="'Initial Bud 151220'!L128" xr:uid="{00000000-0004-0000-1000-000032020000}"/>
    <hyperlink ref="M128" location="'Initial Bud 151220'!M128" tooltip="Click to drilldown" display="'Initial Bud 151220'!M128" xr:uid="{00000000-0004-0000-1000-000033020000}"/>
    <hyperlink ref="B129" location="'Initial Bud 151220'!B129" tooltip="Click to drilldown" display="'Initial Bud 151220'!B129" xr:uid="{00000000-0004-0000-1000-000034020000}"/>
    <hyperlink ref="C129" location="'Initial Bud 151220'!C129" tooltip="Click to drilldown" display="'Initial Bud 151220'!C129" xr:uid="{00000000-0004-0000-1000-000035020000}"/>
    <hyperlink ref="D129" location="'Initial Bud 151220'!D129" tooltip="Click to drilldown" display="'Initial Bud 151220'!D129" xr:uid="{00000000-0004-0000-1000-000036020000}"/>
    <hyperlink ref="E129" location="'Initial Bud 151220'!E129" tooltip="Click to drilldown" display="'Initial Bud 151220'!E129" xr:uid="{00000000-0004-0000-1000-000037020000}"/>
    <hyperlink ref="F129" location="'Initial Bud 151220'!F129" tooltip="Click to drilldown" display="'Initial Bud 151220'!F129" xr:uid="{00000000-0004-0000-1000-000038020000}"/>
    <hyperlink ref="G129" location="'Initial Bud 151220'!G129" tooltip="Click to drilldown" display="'Initial Bud 151220'!G129" xr:uid="{00000000-0004-0000-1000-000039020000}"/>
    <hyperlink ref="H129" location="'Initial Bud 151220'!H129" tooltip="Click to drilldown" display="'Initial Bud 151220'!H129" xr:uid="{00000000-0004-0000-1000-00003A020000}"/>
    <hyperlink ref="I129" location="'Initial Bud 151220'!I129" tooltip="Click to drilldown" display="'Initial Bud 151220'!I129" xr:uid="{00000000-0004-0000-1000-00003B020000}"/>
    <hyperlink ref="J129" location="'Initial Bud 151220'!J129" tooltip="Click to drilldown" display="'Initial Bud 151220'!J129" xr:uid="{00000000-0004-0000-1000-00003C020000}"/>
    <hyperlink ref="K129" location="'Initial Bud 151220'!K129" tooltip="Click to drilldown" display="'Initial Bud 151220'!K129" xr:uid="{00000000-0004-0000-1000-00003D020000}"/>
    <hyperlink ref="L129" location="'Initial Bud 151220'!L129" tooltip="Click to drilldown" display="'Initial Bud 151220'!L129" xr:uid="{00000000-0004-0000-1000-00003E020000}"/>
    <hyperlink ref="M129" location="'Initial Bud 151220'!M129" tooltip="Click to drilldown" display="'Initial Bud 151220'!M129" xr:uid="{00000000-0004-0000-1000-00003F020000}"/>
    <hyperlink ref="B130" location="'Initial Bud 151220'!B130" tooltip="Click to drilldown" display="'Initial Bud 151220'!B130" xr:uid="{00000000-0004-0000-1000-000040020000}"/>
    <hyperlink ref="C130" location="'Initial Bud 151220'!C130" tooltip="Click to drilldown" display="'Initial Bud 151220'!C130" xr:uid="{00000000-0004-0000-1000-000041020000}"/>
    <hyperlink ref="D130" location="'Initial Bud 151220'!D130" tooltip="Click to drilldown" display="'Initial Bud 151220'!D130" xr:uid="{00000000-0004-0000-1000-000042020000}"/>
    <hyperlink ref="E130" location="'Initial Bud 151220'!E130" tooltip="Click to drilldown" display="'Initial Bud 151220'!E130" xr:uid="{00000000-0004-0000-1000-000043020000}"/>
    <hyperlink ref="F130" location="'Initial Bud 151220'!F130" tooltip="Click to drilldown" display="'Initial Bud 151220'!F130" xr:uid="{00000000-0004-0000-1000-000044020000}"/>
    <hyperlink ref="G130" location="'Initial Bud 151220'!G130" tooltip="Click to drilldown" display="'Initial Bud 151220'!G130" xr:uid="{00000000-0004-0000-1000-000045020000}"/>
    <hyperlink ref="H130" location="'Initial Bud 151220'!H130" tooltip="Click to drilldown" display="'Initial Bud 151220'!H130" xr:uid="{00000000-0004-0000-1000-000046020000}"/>
    <hyperlink ref="I130" location="'Initial Bud 151220'!I130" tooltip="Click to drilldown" display="'Initial Bud 151220'!I130" xr:uid="{00000000-0004-0000-1000-000047020000}"/>
    <hyperlink ref="J130" location="'Initial Bud 151220'!J130" tooltip="Click to drilldown" display="'Initial Bud 151220'!J130" xr:uid="{00000000-0004-0000-1000-000048020000}"/>
    <hyperlink ref="K130" location="'Initial Bud 151220'!K130" tooltip="Click to drilldown" display="'Initial Bud 151220'!K130" xr:uid="{00000000-0004-0000-1000-000049020000}"/>
    <hyperlink ref="L130" location="'Initial Bud 151220'!L130" tooltip="Click to drilldown" display="'Initial Bud 151220'!L130" xr:uid="{00000000-0004-0000-1000-00004A020000}"/>
    <hyperlink ref="M130" location="'Initial Bud 151220'!M130" tooltip="Click to drilldown" display="'Initial Bud 151220'!M130" xr:uid="{00000000-0004-0000-1000-00004B020000}"/>
    <hyperlink ref="B135" location="'Initial Bud 151220'!B135" tooltip="Click to drilldown" display="'Initial Bud 151220'!B135" xr:uid="{00000000-0004-0000-1000-00004C020000}"/>
    <hyperlink ref="C135" location="'Initial Bud 151220'!C135" tooltip="Click to drilldown" display="'Initial Bud 151220'!C135" xr:uid="{00000000-0004-0000-1000-00004D020000}"/>
    <hyperlink ref="D135" location="'Initial Bud 151220'!D135" tooltip="Click to drilldown" display="'Initial Bud 151220'!D135" xr:uid="{00000000-0004-0000-1000-00004E020000}"/>
    <hyperlink ref="E135" location="'Initial Bud 151220'!E135" tooltip="Click to drilldown" display="'Initial Bud 151220'!E135" xr:uid="{00000000-0004-0000-1000-00004F020000}"/>
    <hyperlink ref="F135" location="'Initial Bud 151220'!F135" tooltip="Click to drilldown" display="'Initial Bud 151220'!F135" xr:uid="{00000000-0004-0000-1000-000050020000}"/>
    <hyperlink ref="G135" location="'Initial Bud 151220'!G135" tooltip="Click to drilldown" display="'Initial Bud 151220'!G135" xr:uid="{00000000-0004-0000-1000-000051020000}"/>
    <hyperlink ref="H135" location="'Initial Bud 151220'!H135" tooltip="Click to drilldown" display="'Initial Bud 151220'!H135" xr:uid="{00000000-0004-0000-1000-000052020000}"/>
    <hyperlink ref="I135" location="'Initial Bud 151220'!I135" tooltip="Click to drilldown" display="'Initial Bud 151220'!I135" xr:uid="{00000000-0004-0000-1000-000053020000}"/>
    <hyperlink ref="J135" location="'Initial Bud 151220'!J135" tooltip="Click to drilldown" display="'Initial Bud 151220'!J135" xr:uid="{00000000-0004-0000-1000-000054020000}"/>
    <hyperlink ref="K135" location="'Initial Bud 151220'!K135" tooltip="Click to drilldown" display="'Initial Bud 151220'!K135" xr:uid="{00000000-0004-0000-1000-000055020000}"/>
    <hyperlink ref="L135" location="'Initial Bud 151220'!L135" tooltip="Click to drilldown" display="'Initial Bud 151220'!L135" xr:uid="{00000000-0004-0000-1000-000056020000}"/>
    <hyperlink ref="M135" location="'Initial Bud 151220'!M135" tooltip="Click to drilldown" display="'Initial Bud 151220'!M135" xr:uid="{00000000-0004-0000-1000-000057020000}"/>
    <hyperlink ref="B141" location="'Initial Bud 151220'!B141" tooltip="Click to drilldown" display="'Initial Bud 151220'!B141" xr:uid="{00000000-0004-0000-1000-000058020000}"/>
    <hyperlink ref="C141" location="'Initial Bud 151220'!C141" tooltip="Click to drilldown" display="'Initial Bud 151220'!C141" xr:uid="{00000000-0004-0000-1000-000059020000}"/>
    <hyperlink ref="D141" location="'Initial Bud 151220'!D141" tooltip="Click to drilldown" display="'Initial Bud 151220'!D141" xr:uid="{00000000-0004-0000-1000-00005A020000}"/>
    <hyperlink ref="E141" location="'Initial Bud 151220'!E141" tooltip="Click to drilldown" display="'Initial Bud 151220'!E141" xr:uid="{00000000-0004-0000-1000-00005B020000}"/>
    <hyperlink ref="F141" location="'Initial Bud 151220'!F141" tooltip="Click to drilldown" display="'Initial Bud 151220'!F141" xr:uid="{00000000-0004-0000-1000-00005C020000}"/>
    <hyperlink ref="G141" location="'Initial Bud 151220'!G141" tooltip="Click to drilldown" display="'Initial Bud 151220'!G141" xr:uid="{00000000-0004-0000-1000-00005D020000}"/>
    <hyperlink ref="H141" location="'Initial Bud 151220'!H141" tooltip="Click to drilldown" display="'Initial Bud 151220'!H141" xr:uid="{00000000-0004-0000-1000-00005E020000}"/>
    <hyperlink ref="I141" location="'Initial Bud 151220'!I141" tooltip="Click to drilldown" display="'Initial Bud 151220'!I141" xr:uid="{00000000-0004-0000-1000-00005F020000}"/>
    <hyperlink ref="J141" location="'Initial Bud 151220'!J141" tooltip="Click to drilldown" display="'Initial Bud 151220'!J141" xr:uid="{00000000-0004-0000-1000-000060020000}"/>
    <hyperlink ref="K141" location="'Initial Bud 151220'!K141" tooltip="Click to drilldown" display="'Initial Bud 151220'!K141" xr:uid="{00000000-0004-0000-1000-000061020000}"/>
    <hyperlink ref="L141" location="'Initial Bud 151220'!L141" tooltip="Click to drilldown" display="'Initial Bud 151220'!L141" xr:uid="{00000000-0004-0000-1000-000062020000}"/>
    <hyperlink ref="M141" location="'Initial Bud 151220'!M141" tooltip="Click to drilldown" display="'Initial Bud 151220'!M141" xr:uid="{00000000-0004-0000-1000-000063020000}"/>
    <hyperlink ref="B145" location="'Initial Bud 151220'!B145" tooltip="Click to drilldown" display="'Initial Bud 151220'!B145" xr:uid="{00000000-0004-0000-1000-000064020000}"/>
    <hyperlink ref="C145" location="'Initial Bud 151220'!C145" tooltip="Click to drilldown" display="'Initial Bud 151220'!C145" xr:uid="{00000000-0004-0000-1000-000065020000}"/>
    <hyperlink ref="D145" location="'Initial Bud 151220'!D145" tooltip="Click to drilldown" display="'Initial Bud 151220'!D145" xr:uid="{00000000-0004-0000-1000-000066020000}"/>
    <hyperlink ref="E145" location="'Initial Bud 151220'!E145" tooltip="Click to drilldown" display="'Initial Bud 151220'!E145" xr:uid="{00000000-0004-0000-1000-000067020000}"/>
    <hyperlink ref="F145" location="'Initial Bud 151220'!F145" tooltip="Click to drilldown" display="'Initial Bud 151220'!F145" xr:uid="{00000000-0004-0000-1000-000068020000}"/>
    <hyperlink ref="G145" location="'Initial Bud 151220'!G145" tooltip="Click to drilldown" display="'Initial Bud 151220'!G145" xr:uid="{00000000-0004-0000-1000-000069020000}"/>
    <hyperlink ref="H145" location="'Initial Bud 151220'!H145" tooltip="Click to drilldown" display="'Initial Bud 151220'!H145" xr:uid="{00000000-0004-0000-1000-00006A020000}"/>
    <hyperlink ref="I145" location="'Initial Bud 151220'!I145" tooltip="Click to drilldown" display="'Initial Bud 151220'!I145" xr:uid="{00000000-0004-0000-1000-00006B020000}"/>
    <hyperlink ref="J145" location="'Initial Bud 151220'!J145" tooltip="Click to drilldown" display="'Initial Bud 151220'!J145" xr:uid="{00000000-0004-0000-1000-00006C020000}"/>
    <hyperlink ref="K145" location="'Initial Bud 151220'!K145" tooltip="Click to drilldown" display="'Initial Bud 151220'!K145" xr:uid="{00000000-0004-0000-1000-00006D020000}"/>
    <hyperlink ref="L145" location="'Initial Bud 151220'!L145" tooltip="Click to drilldown" display="'Initial Bud 151220'!L145" xr:uid="{00000000-0004-0000-1000-00006E020000}"/>
    <hyperlink ref="M145" location="'Initial Bud 151220'!M145" tooltip="Click to drilldown" display="'Initial Bud 151220'!M145" xr:uid="{00000000-0004-0000-1000-00006F020000}"/>
    <hyperlink ref="B150" location="'Initial Bud 151220'!B150" tooltip="Click to drilldown" display="'Initial Bud 151220'!B150" xr:uid="{00000000-0004-0000-1000-000070020000}"/>
    <hyperlink ref="C150" location="'Initial Bud 151220'!C150" tooltip="Click to drilldown" display="'Initial Bud 151220'!C150" xr:uid="{00000000-0004-0000-1000-000071020000}"/>
    <hyperlink ref="D150" location="'Initial Bud 151220'!D150" tooltip="Click to drilldown" display="'Initial Bud 151220'!D150" xr:uid="{00000000-0004-0000-1000-000072020000}"/>
    <hyperlink ref="E150" location="'Initial Bud 151220'!E150" tooltip="Click to drilldown" display="'Initial Bud 151220'!E150" xr:uid="{00000000-0004-0000-1000-000073020000}"/>
    <hyperlink ref="F150" location="'Initial Bud 151220'!F150" tooltip="Click to drilldown" display="'Initial Bud 151220'!F150" xr:uid="{00000000-0004-0000-1000-000074020000}"/>
    <hyperlink ref="G150" location="'Initial Bud 151220'!G150" tooltip="Click to drilldown" display="'Initial Bud 151220'!G150" xr:uid="{00000000-0004-0000-1000-000075020000}"/>
    <hyperlink ref="H150" location="'Initial Bud 151220'!H150" tooltip="Click to drilldown" display="'Initial Bud 151220'!H150" xr:uid="{00000000-0004-0000-1000-000076020000}"/>
    <hyperlink ref="I150" location="'Initial Bud 151220'!I150" tooltip="Click to drilldown" display="'Initial Bud 151220'!I150" xr:uid="{00000000-0004-0000-1000-000077020000}"/>
    <hyperlink ref="J150" location="'Initial Bud 151220'!J150" tooltip="Click to drilldown" display="'Initial Bud 151220'!J150" xr:uid="{00000000-0004-0000-1000-000078020000}"/>
    <hyperlink ref="K150" location="'Initial Bud 151220'!K150" tooltip="Click to drilldown" display="'Initial Bud 151220'!K150" xr:uid="{00000000-0004-0000-1000-000079020000}"/>
    <hyperlink ref="L150" location="'Initial Bud 151220'!L150" tooltip="Click to drilldown" display="'Initial Bud 151220'!L150" xr:uid="{00000000-0004-0000-1000-00007A020000}"/>
    <hyperlink ref="M150" location="'Initial Bud 151220'!M150" tooltip="Click to drilldown" display="'Initial Bud 151220'!M150" xr:uid="{00000000-0004-0000-1000-00007B020000}"/>
    <hyperlink ref="B155" location="'Initial Bud 151220'!B155" tooltip="Click to drilldown" display="'Initial Bud 151220'!B155" xr:uid="{00000000-0004-0000-1000-00007C020000}"/>
    <hyperlink ref="C155" location="'Initial Bud 151220'!C155" tooltip="Click to drilldown" display="'Initial Bud 151220'!C155" xr:uid="{00000000-0004-0000-1000-00007D020000}"/>
    <hyperlink ref="D155" location="'Initial Bud 151220'!D155" tooltip="Click to drilldown" display="'Initial Bud 151220'!D155" xr:uid="{00000000-0004-0000-1000-00007E020000}"/>
    <hyperlink ref="E155" location="'Initial Bud 151220'!E155" tooltip="Click to drilldown" display="'Initial Bud 151220'!E155" xr:uid="{00000000-0004-0000-1000-00007F020000}"/>
    <hyperlink ref="F155" location="'Initial Bud 151220'!F155" tooltip="Click to drilldown" display="'Initial Bud 151220'!F155" xr:uid="{00000000-0004-0000-1000-000080020000}"/>
    <hyperlink ref="G155" location="'Initial Bud 151220'!G155" tooltip="Click to drilldown" display="'Initial Bud 151220'!G155" xr:uid="{00000000-0004-0000-1000-000081020000}"/>
    <hyperlink ref="H155" location="'Initial Bud 151220'!H155" tooltip="Click to drilldown" display="'Initial Bud 151220'!H155" xr:uid="{00000000-0004-0000-1000-000082020000}"/>
    <hyperlink ref="I155" location="'Initial Bud 151220'!I155" tooltip="Click to drilldown" display="'Initial Bud 151220'!I155" xr:uid="{00000000-0004-0000-1000-000083020000}"/>
    <hyperlink ref="J155" location="'Initial Bud 151220'!J155" tooltip="Click to drilldown" display="'Initial Bud 151220'!J155" xr:uid="{00000000-0004-0000-1000-000084020000}"/>
    <hyperlink ref="K155" location="'Initial Bud 151220'!K155" tooltip="Click to drilldown" display="'Initial Bud 151220'!K155" xr:uid="{00000000-0004-0000-1000-000085020000}"/>
    <hyperlink ref="L155" location="'Initial Bud 151220'!L155" tooltip="Click to drilldown" display="'Initial Bud 151220'!L155" xr:uid="{00000000-0004-0000-1000-000086020000}"/>
    <hyperlink ref="M155" location="'Initial Bud 151220'!M155" tooltip="Click to drilldown" display="'Initial Bud 151220'!M155" xr:uid="{00000000-0004-0000-1000-000087020000}"/>
    <hyperlink ref="B156" location="'Initial Bud 151220'!B156" tooltip="Click to drilldown" display="'Initial Bud 151220'!B156" xr:uid="{00000000-0004-0000-1000-000088020000}"/>
    <hyperlink ref="C156" location="'Initial Bud 151220'!C156" tooltip="Click to drilldown" display="'Initial Bud 151220'!C156" xr:uid="{00000000-0004-0000-1000-000089020000}"/>
    <hyperlink ref="D156" location="'Initial Bud 151220'!D156" tooltip="Click to drilldown" display="'Initial Bud 151220'!D156" xr:uid="{00000000-0004-0000-1000-00008A020000}"/>
    <hyperlink ref="E156" location="'Initial Bud 151220'!E156" tooltip="Click to drilldown" display="'Initial Bud 151220'!E156" xr:uid="{00000000-0004-0000-1000-00008B020000}"/>
    <hyperlink ref="F156" location="'Initial Bud 151220'!F156" tooltip="Click to drilldown" display="'Initial Bud 151220'!F156" xr:uid="{00000000-0004-0000-1000-00008C020000}"/>
    <hyperlink ref="G156" location="'Initial Bud 151220'!G156" tooltip="Click to drilldown" display="'Initial Bud 151220'!G156" xr:uid="{00000000-0004-0000-1000-00008D020000}"/>
    <hyperlink ref="H156" location="'Initial Bud 151220'!H156" tooltip="Click to drilldown" display="'Initial Bud 151220'!H156" xr:uid="{00000000-0004-0000-1000-00008E020000}"/>
    <hyperlink ref="I156" location="'Initial Bud 151220'!I156" tooltip="Click to drilldown" display="'Initial Bud 151220'!I156" xr:uid="{00000000-0004-0000-1000-00008F020000}"/>
    <hyperlink ref="J156" location="'Initial Bud 151220'!J156" tooltip="Click to drilldown" display="'Initial Bud 151220'!J156" xr:uid="{00000000-0004-0000-1000-000090020000}"/>
    <hyperlink ref="K156" location="'Initial Bud 151220'!K156" tooltip="Click to drilldown" display="'Initial Bud 151220'!K156" xr:uid="{00000000-0004-0000-1000-000091020000}"/>
    <hyperlink ref="L156" location="'Initial Bud 151220'!L156" tooltip="Click to drilldown" display="'Initial Bud 151220'!L156" xr:uid="{00000000-0004-0000-1000-000092020000}"/>
    <hyperlink ref="M156" location="'Initial Bud 151220'!M156" tooltip="Click to drilldown" display="'Initial Bud 151220'!M156" xr:uid="{00000000-0004-0000-1000-000093020000}"/>
    <hyperlink ref="B157" location="'Initial Bud 151220'!B157" tooltip="Click to drilldown" display="'Initial Bud 151220'!B157" xr:uid="{00000000-0004-0000-1000-000094020000}"/>
    <hyperlink ref="C157" location="'Initial Bud 151220'!C157" tooltip="Click to drilldown" display="'Initial Bud 151220'!C157" xr:uid="{00000000-0004-0000-1000-000095020000}"/>
    <hyperlink ref="D157" location="'Initial Bud 151220'!D157" tooltip="Click to drilldown" display="'Initial Bud 151220'!D157" xr:uid="{00000000-0004-0000-1000-000096020000}"/>
    <hyperlink ref="E157" location="'Initial Bud 151220'!E157" tooltip="Click to drilldown" display="'Initial Bud 151220'!E157" xr:uid="{00000000-0004-0000-1000-000097020000}"/>
    <hyperlink ref="F157" location="'Initial Bud 151220'!F157" tooltip="Click to drilldown" display="'Initial Bud 151220'!F157" xr:uid="{00000000-0004-0000-1000-000098020000}"/>
    <hyperlink ref="G157" location="'Initial Bud 151220'!G157" tooltip="Click to drilldown" display="'Initial Bud 151220'!G157" xr:uid="{00000000-0004-0000-1000-000099020000}"/>
    <hyperlink ref="H157" location="'Initial Bud 151220'!H157" tooltip="Click to drilldown" display="'Initial Bud 151220'!H157" xr:uid="{00000000-0004-0000-1000-00009A020000}"/>
    <hyperlink ref="I157" location="'Initial Bud 151220'!I157" tooltip="Click to drilldown" display="'Initial Bud 151220'!I157" xr:uid="{00000000-0004-0000-1000-00009B020000}"/>
    <hyperlink ref="J157" location="'Initial Bud 151220'!J157" tooltip="Click to drilldown" display="'Initial Bud 151220'!J157" xr:uid="{00000000-0004-0000-1000-00009C020000}"/>
    <hyperlink ref="K157" location="'Initial Bud 151220'!K157" tooltip="Click to drilldown" display="'Initial Bud 151220'!K157" xr:uid="{00000000-0004-0000-1000-00009D020000}"/>
    <hyperlink ref="L157" location="'Initial Bud 151220'!L157" tooltip="Click to drilldown" display="'Initial Bud 151220'!L157" xr:uid="{00000000-0004-0000-1000-00009E020000}"/>
    <hyperlink ref="M157" location="'Initial Bud 151220'!M157" tooltip="Click to drilldown" display="'Initial Bud 151220'!M157" xr:uid="{00000000-0004-0000-1000-00009F020000}"/>
    <hyperlink ref="B169" location="'Initial Bud 151220'!B169" tooltip="Click to drilldown" display="'Initial Bud 151220'!B169" xr:uid="{00000000-0004-0000-1000-0000A0020000}"/>
    <hyperlink ref="C169" location="'Initial Bud 151220'!C169" tooltip="Click to drilldown" display="'Initial Bud 151220'!C169" xr:uid="{00000000-0004-0000-1000-0000A1020000}"/>
    <hyperlink ref="D169" location="'Initial Bud 151220'!D169" tooltip="Click to drilldown" display="'Initial Bud 151220'!D169" xr:uid="{00000000-0004-0000-1000-0000A2020000}"/>
    <hyperlink ref="E169" location="'Initial Bud 151220'!E169" tooltip="Click to drilldown" display="'Initial Bud 151220'!E169" xr:uid="{00000000-0004-0000-1000-0000A3020000}"/>
    <hyperlink ref="F169" location="'Initial Bud 151220'!F169" tooltip="Click to drilldown" display="'Initial Bud 151220'!F169" xr:uid="{00000000-0004-0000-1000-0000A4020000}"/>
    <hyperlink ref="G169" location="'Initial Bud 151220'!G169" tooltip="Click to drilldown" display="'Initial Bud 151220'!G169" xr:uid="{00000000-0004-0000-1000-0000A5020000}"/>
    <hyperlink ref="H169" location="'Initial Bud 151220'!H169" tooltip="Click to drilldown" display="'Initial Bud 151220'!H169" xr:uid="{00000000-0004-0000-1000-0000A6020000}"/>
    <hyperlink ref="I169" location="'Initial Bud 151220'!I169" tooltip="Click to drilldown" display="'Initial Bud 151220'!I169" xr:uid="{00000000-0004-0000-1000-0000A7020000}"/>
    <hyperlink ref="J169" location="'Initial Bud 151220'!J169" tooltip="Click to drilldown" display="'Initial Bud 151220'!J169" xr:uid="{00000000-0004-0000-1000-0000A8020000}"/>
    <hyperlink ref="K169" location="'Initial Bud 151220'!K169" tooltip="Click to drilldown" display="'Initial Bud 151220'!K169" xr:uid="{00000000-0004-0000-1000-0000A9020000}"/>
    <hyperlink ref="L169" location="'Initial Bud 151220'!L169" tooltip="Click to drilldown" display="'Initial Bud 151220'!L169" xr:uid="{00000000-0004-0000-1000-0000AA020000}"/>
    <hyperlink ref="M169" location="'Initial Bud 151220'!M169" tooltip="Click to drilldown" display="'Initial Bud 151220'!M169" xr:uid="{00000000-0004-0000-1000-0000AB020000}"/>
    <hyperlink ref="B170" location="'Initial Bud 151220'!B170" tooltip="Click to drilldown" display="'Initial Bud 151220'!B170" xr:uid="{00000000-0004-0000-1000-0000AC020000}"/>
    <hyperlink ref="C170" location="'Initial Bud 151220'!C170" tooltip="Click to drilldown" display="'Initial Bud 151220'!C170" xr:uid="{00000000-0004-0000-1000-0000AD020000}"/>
    <hyperlink ref="D170" location="'Initial Bud 151220'!D170" tooltip="Click to drilldown" display="'Initial Bud 151220'!D170" xr:uid="{00000000-0004-0000-1000-0000AE020000}"/>
    <hyperlink ref="E170" location="'Initial Bud 151220'!E170" tooltip="Click to drilldown" display="'Initial Bud 151220'!E170" xr:uid="{00000000-0004-0000-1000-0000AF020000}"/>
    <hyperlink ref="F170" location="'Initial Bud 151220'!F170" tooltip="Click to drilldown" display="'Initial Bud 151220'!F170" xr:uid="{00000000-0004-0000-1000-0000B0020000}"/>
    <hyperlink ref="G170" location="'Initial Bud 151220'!G170" tooltip="Click to drilldown" display="'Initial Bud 151220'!G170" xr:uid="{00000000-0004-0000-1000-0000B1020000}"/>
    <hyperlink ref="H170" location="'Initial Bud 151220'!H170" tooltip="Click to drilldown" display="'Initial Bud 151220'!H170" xr:uid="{00000000-0004-0000-1000-0000B2020000}"/>
    <hyperlink ref="I170" location="'Initial Bud 151220'!I170" tooltip="Click to drilldown" display="'Initial Bud 151220'!I170" xr:uid="{00000000-0004-0000-1000-0000B3020000}"/>
    <hyperlink ref="J170" location="'Initial Bud 151220'!J170" tooltip="Click to drilldown" display="'Initial Bud 151220'!J170" xr:uid="{00000000-0004-0000-1000-0000B4020000}"/>
    <hyperlink ref="K170" location="'Initial Bud 151220'!K170" tooltip="Click to drilldown" display="'Initial Bud 151220'!K170" xr:uid="{00000000-0004-0000-1000-0000B5020000}"/>
    <hyperlink ref="L170" location="'Initial Bud 151220'!L170" tooltip="Click to drilldown" display="'Initial Bud 151220'!L170" xr:uid="{00000000-0004-0000-1000-0000B6020000}"/>
    <hyperlink ref="M170" location="'Initial Bud 151220'!M170" tooltip="Click to drilldown" display="'Initial Bud 151220'!M170" xr:uid="{00000000-0004-0000-1000-0000B7020000}"/>
    <hyperlink ref="B171" location="'Initial Bud 151220'!B171" tooltip="Click to drilldown" display="'Initial Bud 151220'!B171" xr:uid="{00000000-0004-0000-1000-0000B8020000}"/>
    <hyperlink ref="C171" location="'Initial Bud 151220'!C171" tooltip="Click to drilldown" display="'Initial Bud 151220'!C171" xr:uid="{00000000-0004-0000-1000-0000B9020000}"/>
    <hyperlink ref="D171" location="'Initial Bud 151220'!D171" tooltip="Click to drilldown" display="'Initial Bud 151220'!D171" xr:uid="{00000000-0004-0000-1000-0000BA020000}"/>
    <hyperlink ref="E171" location="'Initial Bud 151220'!E171" tooltip="Click to drilldown" display="'Initial Bud 151220'!E171" xr:uid="{00000000-0004-0000-1000-0000BB020000}"/>
    <hyperlink ref="F171" location="'Initial Bud 151220'!F171" tooltip="Click to drilldown" display="'Initial Bud 151220'!F171" xr:uid="{00000000-0004-0000-1000-0000BC020000}"/>
    <hyperlink ref="G171" location="'Initial Bud 151220'!G171" tooltip="Click to drilldown" display="'Initial Bud 151220'!G171" xr:uid="{00000000-0004-0000-1000-0000BD020000}"/>
    <hyperlink ref="H171" location="'Initial Bud 151220'!H171" tooltip="Click to drilldown" display="'Initial Bud 151220'!H171" xr:uid="{00000000-0004-0000-1000-0000BE020000}"/>
    <hyperlink ref="I171" location="'Initial Bud 151220'!I171" tooltip="Click to drilldown" display="'Initial Bud 151220'!I171" xr:uid="{00000000-0004-0000-1000-0000BF020000}"/>
    <hyperlink ref="J171" location="'Initial Bud 151220'!J171" tooltip="Click to drilldown" display="'Initial Bud 151220'!J171" xr:uid="{00000000-0004-0000-1000-0000C0020000}"/>
    <hyperlink ref="K171" location="'Initial Bud 151220'!K171" tooltip="Click to drilldown" display="'Initial Bud 151220'!K171" xr:uid="{00000000-0004-0000-1000-0000C1020000}"/>
    <hyperlink ref="L171" location="'Initial Bud 151220'!L171" tooltip="Click to drilldown" display="'Initial Bud 151220'!L171" xr:uid="{00000000-0004-0000-1000-0000C2020000}"/>
    <hyperlink ref="M171" location="'Initial Bud 151220'!M171" tooltip="Click to drilldown" display="'Initial Bud 151220'!M171" xr:uid="{00000000-0004-0000-1000-0000C3020000}"/>
    <hyperlink ref="B172" location="'Initial Bud 151220'!B172" tooltip="Click to drilldown" display="'Initial Bud 151220'!B172" xr:uid="{00000000-0004-0000-1000-0000C4020000}"/>
    <hyperlink ref="C172" location="'Initial Bud 151220'!C172" tooltip="Click to drilldown" display="'Initial Bud 151220'!C172" xr:uid="{00000000-0004-0000-1000-0000C5020000}"/>
    <hyperlink ref="D172" location="'Initial Bud 151220'!D172" tooltip="Click to drilldown" display="'Initial Bud 151220'!D172" xr:uid="{00000000-0004-0000-1000-0000C6020000}"/>
    <hyperlink ref="E172" location="'Initial Bud 151220'!E172" tooltip="Click to drilldown" display="'Initial Bud 151220'!E172" xr:uid="{00000000-0004-0000-1000-0000C7020000}"/>
    <hyperlink ref="F172" location="'Initial Bud 151220'!F172" tooltip="Click to drilldown" display="'Initial Bud 151220'!F172" xr:uid="{00000000-0004-0000-1000-0000C8020000}"/>
    <hyperlink ref="G172" location="'Initial Bud 151220'!G172" tooltip="Click to drilldown" display="'Initial Bud 151220'!G172" xr:uid="{00000000-0004-0000-1000-0000C9020000}"/>
    <hyperlink ref="H172" location="'Initial Bud 151220'!H172" tooltip="Click to drilldown" display="'Initial Bud 151220'!H172" xr:uid="{00000000-0004-0000-1000-0000CA020000}"/>
    <hyperlink ref="I172" location="'Initial Bud 151220'!I172" tooltip="Click to drilldown" display="'Initial Bud 151220'!I172" xr:uid="{00000000-0004-0000-1000-0000CB020000}"/>
    <hyperlink ref="J172" location="'Initial Bud 151220'!J172" tooltip="Click to drilldown" display="'Initial Bud 151220'!J172" xr:uid="{00000000-0004-0000-1000-0000CC020000}"/>
    <hyperlink ref="K172" location="'Initial Bud 151220'!K172" tooltip="Click to drilldown" display="'Initial Bud 151220'!K172" xr:uid="{00000000-0004-0000-1000-0000CD020000}"/>
    <hyperlink ref="L172" location="'Initial Bud 151220'!L172" tooltip="Click to drilldown" display="'Initial Bud 151220'!L172" xr:uid="{00000000-0004-0000-1000-0000CE020000}"/>
    <hyperlink ref="M172" location="'Initial Bud 151220'!M172" tooltip="Click to drilldown" display="'Initial Bud 151220'!M172" xr:uid="{00000000-0004-0000-1000-0000CF020000}"/>
    <hyperlink ref="B173" location="'Initial Bud 151220'!B173" tooltip="Click to drilldown" display="'Initial Bud 151220'!B173" xr:uid="{00000000-0004-0000-1000-0000D0020000}"/>
    <hyperlink ref="C173" location="'Initial Bud 151220'!C173" tooltip="Click to drilldown" display="'Initial Bud 151220'!C173" xr:uid="{00000000-0004-0000-1000-0000D1020000}"/>
    <hyperlink ref="D173" location="'Initial Bud 151220'!D173" tooltip="Click to drilldown" display="'Initial Bud 151220'!D173" xr:uid="{00000000-0004-0000-1000-0000D2020000}"/>
    <hyperlink ref="E173" location="'Initial Bud 151220'!E173" tooltip="Click to drilldown" display="'Initial Bud 151220'!E173" xr:uid="{00000000-0004-0000-1000-0000D3020000}"/>
    <hyperlink ref="F173" location="'Initial Bud 151220'!F173" tooltip="Click to drilldown" display="'Initial Bud 151220'!F173" xr:uid="{00000000-0004-0000-1000-0000D4020000}"/>
    <hyperlink ref="G173" location="'Initial Bud 151220'!G173" tooltip="Click to drilldown" display="'Initial Bud 151220'!G173" xr:uid="{00000000-0004-0000-1000-0000D5020000}"/>
    <hyperlink ref="H173" location="'Initial Bud 151220'!H173" tooltip="Click to drilldown" display="'Initial Bud 151220'!H173" xr:uid="{00000000-0004-0000-1000-0000D6020000}"/>
    <hyperlink ref="I173" location="'Initial Bud 151220'!I173" tooltip="Click to drilldown" display="'Initial Bud 151220'!I173" xr:uid="{00000000-0004-0000-1000-0000D7020000}"/>
    <hyperlink ref="J173" location="'Initial Bud 151220'!J173" tooltip="Click to drilldown" display="'Initial Bud 151220'!J173" xr:uid="{00000000-0004-0000-1000-0000D8020000}"/>
    <hyperlink ref="K173" location="'Initial Bud 151220'!K173" tooltip="Click to drilldown" display="'Initial Bud 151220'!K173" xr:uid="{00000000-0004-0000-1000-0000D9020000}"/>
    <hyperlink ref="L173" location="'Initial Bud 151220'!L173" tooltip="Click to drilldown" display="'Initial Bud 151220'!L173" xr:uid="{00000000-0004-0000-1000-0000DA020000}"/>
    <hyperlink ref="M173" location="'Initial Bud 151220'!M173" tooltip="Click to drilldown" display="'Initial Bud 151220'!M173" xr:uid="{00000000-0004-0000-1000-0000DB020000}"/>
    <hyperlink ref="B174" location="'Initial Bud 151220'!B174" tooltip="Click to drilldown" display="'Initial Bud 151220'!B174" xr:uid="{00000000-0004-0000-1000-0000DC020000}"/>
    <hyperlink ref="C174" location="'Initial Bud 151220'!C174" tooltip="Click to drilldown" display="'Initial Bud 151220'!C174" xr:uid="{00000000-0004-0000-1000-0000DD020000}"/>
    <hyperlink ref="D174" location="'Initial Bud 151220'!D174" tooltip="Click to drilldown" display="'Initial Bud 151220'!D174" xr:uid="{00000000-0004-0000-1000-0000DE020000}"/>
    <hyperlink ref="E174" location="'Initial Bud 151220'!E174" tooltip="Click to drilldown" display="'Initial Bud 151220'!E174" xr:uid="{00000000-0004-0000-1000-0000DF020000}"/>
    <hyperlink ref="F174" location="'Initial Bud 151220'!F174" tooltip="Click to drilldown" display="'Initial Bud 151220'!F174" xr:uid="{00000000-0004-0000-1000-0000E0020000}"/>
    <hyperlink ref="G174" location="'Initial Bud 151220'!G174" tooltip="Click to drilldown" display="'Initial Bud 151220'!G174" xr:uid="{00000000-0004-0000-1000-0000E1020000}"/>
    <hyperlink ref="H174" location="'Initial Bud 151220'!H174" tooltip="Click to drilldown" display="'Initial Bud 151220'!H174" xr:uid="{00000000-0004-0000-1000-0000E2020000}"/>
    <hyperlink ref="I174" location="'Initial Bud 151220'!I174" tooltip="Click to drilldown" display="'Initial Bud 151220'!I174" xr:uid="{00000000-0004-0000-1000-0000E3020000}"/>
    <hyperlink ref="J174" location="'Initial Bud 151220'!J174" tooltip="Click to drilldown" display="'Initial Bud 151220'!J174" xr:uid="{00000000-0004-0000-1000-0000E4020000}"/>
    <hyperlink ref="K174" location="'Initial Bud 151220'!K174" tooltip="Click to drilldown" display="'Initial Bud 151220'!K174" xr:uid="{00000000-0004-0000-1000-0000E5020000}"/>
    <hyperlink ref="L174" location="'Initial Bud 151220'!L174" tooltip="Click to drilldown" display="'Initial Bud 151220'!L174" xr:uid="{00000000-0004-0000-1000-0000E6020000}"/>
    <hyperlink ref="M174" location="'Initial Bud 151220'!M174" tooltip="Click to drilldown" display="'Initial Bud 151220'!M174" xr:uid="{00000000-0004-0000-1000-0000E7020000}"/>
    <hyperlink ref="B178" location="'Initial Bud 151220'!B178" tooltip="Click to drilldown" display="'Initial Bud 151220'!B178" xr:uid="{00000000-0004-0000-1000-0000E8020000}"/>
    <hyperlink ref="C178" location="'Initial Bud 151220'!C178" tooltip="Click to drilldown" display="'Initial Bud 151220'!C178" xr:uid="{00000000-0004-0000-1000-0000E9020000}"/>
    <hyperlink ref="D178" location="'Initial Bud 151220'!D178" tooltip="Click to drilldown" display="'Initial Bud 151220'!D178" xr:uid="{00000000-0004-0000-1000-0000EA020000}"/>
    <hyperlink ref="E178" location="'Initial Bud 151220'!E178" tooltip="Click to drilldown" display="'Initial Bud 151220'!E178" xr:uid="{00000000-0004-0000-1000-0000EB020000}"/>
    <hyperlink ref="F178" location="'Initial Bud 151220'!F178" tooltip="Click to drilldown" display="'Initial Bud 151220'!F178" xr:uid="{00000000-0004-0000-1000-0000EC020000}"/>
    <hyperlink ref="G178" location="'Initial Bud 151220'!G178" tooltip="Click to drilldown" display="'Initial Bud 151220'!G178" xr:uid="{00000000-0004-0000-1000-0000ED020000}"/>
    <hyperlink ref="H178" location="'Initial Bud 151220'!H178" tooltip="Click to drilldown" display="'Initial Bud 151220'!H178" xr:uid="{00000000-0004-0000-1000-0000EE020000}"/>
    <hyperlink ref="I178" location="'Initial Bud 151220'!I178" tooltip="Click to drilldown" display="'Initial Bud 151220'!I178" xr:uid="{00000000-0004-0000-1000-0000EF020000}"/>
    <hyperlink ref="J178" location="'Initial Bud 151220'!J178" tooltip="Click to drilldown" display="'Initial Bud 151220'!J178" xr:uid="{00000000-0004-0000-1000-0000F0020000}"/>
    <hyperlink ref="K178" location="'Initial Bud 151220'!K178" tooltip="Click to drilldown" display="'Initial Bud 151220'!K178" xr:uid="{00000000-0004-0000-1000-0000F1020000}"/>
    <hyperlink ref="L178" location="'Initial Bud 151220'!L178" tooltip="Click to drilldown" display="'Initial Bud 151220'!L178" xr:uid="{00000000-0004-0000-1000-0000F2020000}"/>
    <hyperlink ref="M178" location="'Initial Bud 151220'!M178" tooltip="Click to drilldown" display="'Initial Bud 151220'!M178" xr:uid="{00000000-0004-0000-1000-0000F3020000}"/>
    <hyperlink ref="B179" location="'Initial Bud 151220'!B179" tooltip="Click to drilldown" display="'Initial Bud 151220'!B179" xr:uid="{00000000-0004-0000-1000-0000F4020000}"/>
    <hyperlink ref="C179" location="'Initial Bud 151220'!C179" tooltip="Click to drilldown" display="'Initial Bud 151220'!C179" xr:uid="{00000000-0004-0000-1000-0000F5020000}"/>
    <hyperlink ref="D179" location="'Initial Bud 151220'!D179" tooltip="Click to drilldown" display="'Initial Bud 151220'!D179" xr:uid="{00000000-0004-0000-1000-0000F6020000}"/>
    <hyperlink ref="E179" location="'Initial Bud 151220'!E179" tooltip="Click to drilldown" display="'Initial Bud 151220'!E179" xr:uid="{00000000-0004-0000-1000-0000F7020000}"/>
    <hyperlink ref="F179" location="'Initial Bud 151220'!F179" tooltip="Click to drilldown" display="'Initial Bud 151220'!F179" xr:uid="{00000000-0004-0000-1000-0000F8020000}"/>
    <hyperlink ref="G179" location="'Initial Bud 151220'!G179" tooltip="Click to drilldown" display="'Initial Bud 151220'!G179" xr:uid="{00000000-0004-0000-1000-0000F9020000}"/>
    <hyperlink ref="H179" location="'Initial Bud 151220'!H179" tooltip="Click to drilldown" display="'Initial Bud 151220'!H179" xr:uid="{00000000-0004-0000-1000-0000FA020000}"/>
    <hyperlink ref="I179" location="'Initial Bud 151220'!I179" tooltip="Click to drilldown" display="'Initial Bud 151220'!I179" xr:uid="{00000000-0004-0000-1000-0000FB020000}"/>
    <hyperlink ref="J179" location="'Initial Bud 151220'!J179" tooltip="Click to drilldown" display="'Initial Bud 151220'!J179" xr:uid="{00000000-0004-0000-1000-0000FC020000}"/>
    <hyperlink ref="K179" location="'Initial Bud 151220'!K179" tooltip="Click to drilldown" display="'Initial Bud 151220'!K179" xr:uid="{00000000-0004-0000-1000-0000FD020000}"/>
    <hyperlink ref="L179" location="'Initial Bud 151220'!L179" tooltip="Click to drilldown" display="'Initial Bud 151220'!L179" xr:uid="{00000000-0004-0000-1000-0000FE020000}"/>
    <hyperlink ref="M179" location="'Initial Bud 151220'!M179" tooltip="Click to drilldown" display="'Initial Bud 151220'!M179" xr:uid="{00000000-0004-0000-1000-0000FF020000}"/>
    <hyperlink ref="B180" location="'Initial Bud 151220'!B180" tooltip="Click to drilldown" display="'Initial Bud 151220'!B180" xr:uid="{00000000-0004-0000-1000-000000030000}"/>
    <hyperlink ref="C180" location="'Initial Bud 151220'!C180" tooltip="Click to drilldown" display="'Initial Bud 151220'!C180" xr:uid="{00000000-0004-0000-1000-000001030000}"/>
    <hyperlink ref="D180" location="'Initial Bud 151220'!D180" tooltip="Click to drilldown" display="'Initial Bud 151220'!D180" xr:uid="{00000000-0004-0000-1000-000002030000}"/>
    <hyperlink ref="E180" location="'Initial Bud 151220'!E180" tooltip="Click to drilldown" display="'Initial Bud 151220'!E180" xr:uid="{00000000-0004-0000-1000-000003030000}"/>
    <hyperlink ref="F180" location="'Initial Bud 151220'!F180" tooltip="Click to drilldown" display="'Initial Bud 151220'!F180" xr:uid="{00000000-0004-0000-1000-000004030000}"/>
    <hyperlink ref="G180" location="'Initial Bud 151220'!G180" tooltip="Click to drilldown" display="'Initial Bud 151220'!G180" xr:uid="{00000000-0004-0000-1000-000005030000}"/>
    <hyperlink ref="H180" location="'Initial Bud 151220'!H180" tooltip="Click to drilldown" display="'Initial Bud 151220'!H180" xr:uid="{00000000-0004-0000-1000-000006030000}"/>
    <hyperlink ref="I180" location="'Initial Bud 151220'!I180" tooltip="Click to drilldown" display="'Initial Bud 151220'!I180" xr:uid="{00000000-0004-0000-1000-000007030000}"/>
    <hyperlink ref="J180" location="'Initial Bud 151220'!J180" tooltip="Click to drilldown" display="'Initial Bud 151220'!J180" xr:uid="{00000000-0004-0000-1000-000008030000}"/>
    <hyperlink ref="K180" location="'Initial Bud 151220'!K180" tooltip="Click to drilldown" display="'Initial Bud 151220'!K180" xr:uid="{00000000-0004-0000-1000-000009030000}"/>
    <hyperlink ref="L180" location="'Initial Bud 151220'!L180" tooltip="Click to drilldown" display="'Initial Bud 151220'!L180" xr:uid="{00000000-0004-0000-1000-00000A030000}"/>
    <hyperlink ref="M180" location="'Initial Bud 151220'!M180" tooltip="Click to drilldown" display="'Initial Bud 151220'!M180" xr:uid="{00000000-0004-0000-1000-00000B030000}"/>
    <hyperlink ref="B181" location="'Initial Bud 151220'!B181" tooltip="Click to drilldown" display="'Initial Bud 151220'!B181" xr:uid="{00000000-0004-0000-1000-00000C030000}"/>
    <hyperlink ref="C181" location="'Initial Bud 151220'!C181" tooltip="Click to drilldown" display="'Initial Bud 151220'!C181" xr:uid="{00000000-0004-0000-1000-00000D030000}"/>
    <hyperlink ref="D181" location="'Initial Bud 151220'!D181" tooltip="Click to drilldown" display="'Initial Bud 151220'!D181" xr:uid="{00000000-0004-0000-1000-00000E030000}"/>
    <hyperlink ref="E181" location="'Initial Bud 151220'!E181" tooltip="Click to drilldown" display="'Initial Bud 151220'!E181" xr:uid="{00000000-0004-0000-1000-00000F030000}"/>
    <hyperlink ref="F181" location="'Initial Bud 151220'!F181" tooltip="Click to drilldown" display="'Initial Bud 151220'!F181" xr:uid="{00000000-0004-0000-1000-000010030000}"/>
    <hyperlink ref="G181" location="'Initial Bud 151220'!G181" tooltip="Click to drilldown" display="'Initial Bud 151220'!G181" xr:uid="{00000000-0004-0000-1000-000011030000}"/>
    <hyperlink ref="H181" location="'Initial Bud 151220'!H181" tooltip="Click to drilldown" display="'Initial Bud 151220'!H181" xr:uid="{00000000-0004-0000-1000-000012030000}"/>
    <hyperlink ref="I181" location="'Initial Bud 151220'!I181" tooltip="Click to drilldown" display="'Initial Bud 151220'!I181" xr:uid="{00000000-0004-0000-1000-000013030000}"/>
    <hyperlink ref="J181" location="'Initial Bud 151220'!J181" tooltip="Click to drilldown" display="'Initial Bud 151220'!J181" xr:uid="{00000000-0004-0000-1000-000014030000}"/>
    <hyperlink ref="K181" location="'Initial Bud 151220'!K181" tooltip="Click to drilldown" display="'Initial Bud 151220'!K181" xr:uid="{00000000-0004-0000-1000-000015030000}"/>
    <hyperlink ref="L181" location="'Initial Bud 151220'!L181" tooltip="Click to drilldown" display="'Initial Bud 151220'!L181" xr:uid="{00000000-0004-0000-1000-000016030000}"/>
    <hyperlink ref="M181" location="'Initial Bud 151220'!M181" tooltip="Click to drilldown" display="'Initial Bud 151220'!M181" xr:uid="{00000000-0004-0000-1000-000017030000}"/>
    <hyperlink ref="B182" location="'Initial Bud 151220'!B182" tooltip="Click to drilldown" display="'Initial Bud 151220'!B182" xr:uid="{00000000-0004-0000-1000-000018030000}"/>
    <hyperlink ref="C182" location="'Initial Bud 151220'!C182" tooltip="Click to drilldown" display="'Initial Bud 151220'!C182" xr:uid="{00000000-0004-0000-1000-000019030000}"/>
    <hyperlink ref="D182" location="'Initial Bud 151220'!D182" tooltip="Click to drilldown" display="'Initial Bud 151220'!D182" xr:uid="{00000000-0004-0000-1000-00001A030000}"/>
    <hyperlink ref="E182" location="'Initial Bud 151220'!E182" tooltip="Click to drilldown" display="'Initial Bud 151220'!E182" xr:uid="{00000000-0004-0000-1000-00001B030000}"/>
    <hyperlink ref="F182" location="'Initial Bud 151220'!F182" tooltip="Click to drilldown" display="'Initial Bud 151220'!F182" xr:uid="{00000000-0004-0000-1000-00001C030000}"/>
    <hyperlink ref="G182" location="'Initial Bud 151220'!G182" tooltip="Click to drilldown" display="'Initial Bud 151220'!G182" xr:uid="{00000000-0004-0000-1000-00001D030000}"/>
    <hyperlink ref="H182" location="'Initial Bud 151220'!H182" tooltip="Click to drilldown" display="'Initial Bud 151220'!H182" xr:uid="{00000000-0004-0000-1000-00001E030000}"/>
    <hyperlink ref="I182" location="'Initial Bud 151220'!I182" tooltip="Click to drilldown" display="'Initial Bud 151220'!I182" xr:uid="{00000000-0004-0000-1000-00001F030000}"/>
    <hyperlink ref="J182" location="'Initial Bud 151220'!J182" tooltip="Click to drilldown" display="'Initial Bud 151220'!J182" xr:uid="{00000000-0004-0000-1000-000020030000}"/>
    <hyperlink ref="K182" location="'Initial Bud 151220'!K182" tooltip="Click to drilldown" display="'Initial Bud 151220'!K182" xr:uid="{00000000-0004-0000-1000-000021030000}"/>
    <hyperlink ref="L182" location="'Initial Bud 151220'!L182" tooltip="Click to drilldown" display="'Initial Bud 151220'!L182" xr:uid="{00000000-0004-0000-1000-000022030000}"/>
    <hyperlink ref="M182" location="'Initial Bud 151220'!M182" tooltip="Click to drilldown" display="'Initial Bud 151220'!M182" xr:uid="{00000000-0004-0000-1000-000023030000}"/>
    <hyperlink ref="B183" location="'Initial Bud 151220'!B183" tooltip="Click to drilldown" display="'Initial Bud 151220'!B183" xr:uid="{00000000-0004-0000-1000-000024030000}"/>
    <hyperlink ref="C183" location="'Initial Bud 151220'!C183" tooltip="Click to drilldown" display="'Initial Bud 151220'!C183" xr:uid="{00000000-0004-0000-1000-000025030000}"/>
    <hyperlink ref="D183" location="'Initial Bud 151220'!D183" tooltip="Click to drilldown" display="'Initial Bud 151220'!D183" xr:uid="{00000000-0004-0000-1000-000026030000}"/>
    <hyperlink ref="E183" location="'Initial Bud 151220'!E183" tooltip="Click to drilldown" display="'Initial Bud 151220'!E183" xr:uid="{00000000-0004-0000-1000-000027030000}"/>
    <hyperlink ref="F183" location="'Initial Bud 151220'!F183" tooltip="Click to drilldown" display="'Initial Bud 151220'!F183" xr:uid="{00000000-0004-0000-1000-000028030000}"/>
    <hyperlink ref="G183" location="'Initial Bud 151220'!G183" tooltip="Click to drilldown" display="'Initial Bud 151220'!G183" xr:uid="{00000000-0004-0000-1000-000029030000}"/>
    <hyperlink ref="H183" location="'Initial Bud 151220'!H183" tooltip="Click to drilldown" display="'Initial Bud 151220'!H183" xr:uid="{00000000-0004-0000-1000-00002A030000}"/>
    <hyperlink ref="I183" location="'Initial Bud 151220'!I183" tooltip="Click to drilldown" display="'Initial Bud 151220'!I183" xr:uid="{00000000-0004-0000-1000-00002B030000}"/>
    <hyperlink ref="J183" location="'Initial Bud 151220'!J183" tooltip="Click to drilldown" display="'Initial Bud 151220'!J183" xr:uid="{00000000-0004-0000-1000-00002C030000}"/>
    <hyperlink ref="K183" location="'Initial Bud 151220'!K183" tooltip="Click to drilldown" display="'Initial Bud 151220'!K183" xr:uid="{00000000-0004-0000-1000-00002D030000}"/>
    <hyperlink ref="L183" location="'Initial Bud 151220'!L183" tooltip="Click to drilldown" display="'Initial Bud 151220'!L183" xr:uid="{00000000-0004-0000-1000-00002E030000}"/>
    <hyperlink ref="M183" location="'Initial Bud 151220'!M183" tooltip="Click to drilldown" display="'Initial Bud 151220'!M183" xr:uid="{00000000-0004-0000-1000-00002F030000}"/>
    <hyperlink ref="B188" location="'Initial Bud 151220'!B188" tooltip="Click to drilldown" display="'Initial Bud 151220'!B188" xr:uid="{00000000-0004-0000-1000-000030030000}"/>
    <hyperlink ref="C188" location="'Initial Bud 151220'!C188" tooltip="Click to drilldown" display="'Initial Bud 151220'!C188" xr:uid="{00000000-0004-0000-1000-000031030000}"/>
    <hyperlink ref="D188" location="'Initial Bud 151220'!D188" tooltip="Click to drilldown" display="'Initial Bud 151220'!D188" xr:uid="{00000000-0004-0000-1000-000032030000}"/>
    <hyperlink ref="E188" location="'Initial Bud 151220'!E188" tooltip="Click to drilldown" display="'Initial Bud 151220'!E188" xr:uid="{00000000-0004-0000-1000-000033030000}"/>
    <hyperlink ref="F188" location="'Initial Bud 151220'!F188" tooltip="Click to drilldown" display="'Initial Bud 151220'!F188" xr:uid="{00000000-0004-0000-1000-000034030000}"/>
    <hyperlink ref="G188" location="'Initial Bud 151220'!G188" tooltip="Click to drilldown" display="'Initial Bud 151220'!G188" xr:uid="{00000000-0004-0000-1000-000035030000}"/>
    <hyperlink ref="H188" location="'Initial Bud 151220'!H188" tooltip="Click to drilldown" display="'Initial Bud 151220'!H188" xr:uid="{00000000-0004-0000-1000-000036030000}"/>
    <hyperlink ref="I188" location="'Initial Bud 151220'!I188" tooltip="Click to drilldown" display="'Initial Bud 151220'!I188" xr:uid="{00000000-0004-0000-1000-000037030000}"/>
    <hyperlink ref="J188" location="'Initial Bud 151220'!J188" tooltip="Click to drilldown" display="'Initial Bud 151220'!J188" xr:uid="{00000000-0004-0000-1000-000038030000}"/>
    <hyperlink ref="K188" location="'Initial Bud 151220'!K188" tooltip="Click to drilldown" display="'Initial Bud 151220'!K188" xr:uid="{00000000-0004-0000-1000-000039030000}"/>
    <hyperlink ref="L188" location="'Initial Bud 151220'!L188" tooltip="Click to drilldown" display="'Initial Bud 151220'!L188" xr:uid="{00000000-0004-0000-1000-00003A030000}"/>
    <hyperlink ref="M188" location="'Initial Bud 151220'!M188" tooltip="Click to drilldown" display="'Initial Bud 151220'!M188" xr:uid="{00000000-0004-0000-1000-00003B030000}"/>
    <hyperlink ref="B194" location="'Initial Bud 151220'!B194" tooltip="Click to drilldown" display="'Initial Bud 151220'!B194" xr:uid="{00000000-0004-0000-1000-00003C030000}"/>
    <hyperlink ref="C194" location="'Initial Bud 151220'!C194" tooltip="Click to drilldown" display="'Initial Bud 151220'!C194" xr:uid="{00000000-0004-0000-1000-00003D030000}"/>
    <hyperlink ref="D194" location="'Initial Bud 151220'!D194" tooltip="Click to drilldown" display="'Initial Bud 151220'!D194" xr:uid="{00000000-0004-0000-1000-00003E030000}"/>
    <hyperlink ref="E194" location="'Initial Bud 151220'!E194" tooltip="Click to drilldown" display="'Initial Bud 151220'!E194" xr:uid="{00000000-0004-0000-1000-00003F030000}"/>
    <hyperlink ref="F194" location="'Initial Bud 151220'!F194" tooltip="Click to drilldown" display="'Initial Bud 151220'!F194" xr:uid="{00000000-0004-0000-1000-000040030000}"/>
    <hyperlink ref="G194" location="'Initial Bud 151220'!G194" tooltip="Click to drilldown" display="'Initial Bud 151220'!G194" xr:uid="{00000000-0004-0000-1000-000041030000}"/>
    <hyperlink ref="H194" location="'Initial Bud 151220'!H194" tooltip="Click to drilldown" display="'Initial Bud 151220'!H194" xr:uid="{00000000-0004-0000-1000-000042030000}"/>
    <hyperlink ref="I194" location="'Initial Bud 151220'!I194" tooltip="Click to drilldown" display="'Initial Bud 151220'!I194" xr:uid="{00000000-0004-0000-1000-000043030000}"/>
    <hyperlink ref="J194" location="'Initial Bud 151220'!J194" tooltip="Click to drilldown" display="'Initial Bud 151220'!J194" xr:uid="{00000000-0004-0000-1000-000044030000}"/>
    <hyperlink ref="K194" location="'Initial Bud 151220'!K194" tooltip="Click to drilldown" display="'Initial Bud 151220'!K194" xr:uid="{00000000-0004-0000-1000-000045030000}"/>
    <hyperlink ref="L194" location="'Initial Bud 151220'!L194" tooltip="Click to drilldown" display="'Initial Bud 151220'!L194" xr:uid="{00000000-0004-0000-1000-000046030000}"/>
    <hyperlink ref="M194" location="'Initial Bud 151220'!M194" tooltip="Click to drilldown" display="'Initial Bud 151220'!M194" xr:uid="{00000000-0004-0000-1000-000047030000}"/>
    <hyperlink ref="B198" location="'Initial Bud 151220'!B198" tooltip="Click to drilldown" display="'Initial Bud 151220'!B198" xr:uid="{00000000-0004-0000-1000-000048030000}"/>
    <hyperlink ref="C198" location="'Initial Bud 151220'!C198" tooltip="Click to drilldown" display="'Initial Bud 151220'!C198" xr:uid="{00000000-0004-0000-1000-000049030000}"/>
    <hyperlink ref="D198" location="'Initial Bud 151220'!D198" tooltip="Click to drilldown" display="'Initial Bud 151220'!D198" xr:uid="{00000000-0004-0000-1000-00004A030000}"/>
    <hyperlink ref="E198" location="'Initial Bud 151220'!E198" tooltip="Click to drilldown" display="'Initial Bud 151220'!E198" xr:uid="{00000000-0004-0000-1000-00004B030000}"/>
    <hyperlink ref="F198" location="'Initial Bud 151220'!F198" tooltip="Click to drilldown" display="'Initial Bud 151220'!F198" xr:uid="{00000000-0004-0000-1000-00004C030000}"/>
    <hyperlink ref="G198" location="'Initial Bud 151220'!G198" tooltip="Click to drilldown" display="'Initial Bud 151220'!G198" xr:uid="{00000000-0004-0000-1000-00004D030000}"/>
    <hyperlink ref="H198" location="'Initial Bud 151220'!H198" tooltip="Click to drilldown" display="'Initial Bud 151220'!H198" xr:uid="{00000000-0004-0000-1000-00004E030000}"/>
    <hyperlink ref="I198" location="'Initial Bud 151220'!I198" tooltip="Click to drilldown" display="'Initial Bud 151220'!I198" xr:uid="{00000000-0004-0000-1000-00004F030000}"/>
    <hyperlink ref="J198" location="'Initial Bud 151220'!J198" tooltip="Click to drilldown" display="'Initial Bud 151220'!J198" xr:uid="{00000000-0004-0000-1000-000050030000}"/>
    <hyperlink ref="K198" location="'Initial Bud 151220'!K198" tooltip="Click to drilldown" display="'Initial Bud 151220'!K198" xr:uid="{00000000-0004-0000-1000-000051030000}"/>
    <hyperlink ref="L198" location="'Initial Bud 151220'!L198" tooltip="Click to drilldown" display="'Initial Bud 151220'!L198" xr:uid="{00000000-0004-0000-1000-000052030000}"/>
    <hyperlink ref="M198" location="'Initial Bud 151220'!M198" tooltip="Click to drilldown" display="'Initial Bud 151220'!M198" xr:uid="{00000000-0004-0000-1000-000053030000}"/>
    <hyperlink ref="B203" location="'Initial Bud 151220'!B203" tooltip="Click to drilldown" display="'Initial Bud 151220'!B203" xr:uid="{00000000-0004-0000-1000-000054030000}"/>
    <hyperlink ref="C203" location="'Initial Bud 151220'!C203" tooltip="Click to drilldown" display="'Initial Bud 151220'!C203" xr:uid="{00000000-0004-0000-1000-000055030000}"/>
    <hyperlink ref="D203" location="'Initial Bud 151220'!D203" tooltip="Click to drilldown" display="'Initial Bud 151220'!D203" xr:uid="{00000000-0004-0000-1000-000056030000}"/>
    <hyperlink ref="E203" location="'Initial Bud 151220'!E203" tooltip="Click to drilldown" display="'Initial Bud 151220'!E203" xr:uid="{00000000-0004-0000-1000-000057030000}"/>
    <hyperlink ref="F203" location="'Initial Bud 151220'!F203" tooltip="Click to drilldown" display="'Initial Bud 151220'!F203" xr:uid="{00000000-0004-0000-1000-000058030000}"/>
    <hyperlink ref="G203" location="'Initial Bud 151220'!G203" tooltip="Click to drilldown" display="'Initial Bud 151220'!G203" xr:uid="{00000000-0004-0000-1000-000059030000}"/>
    <hyperlink ref="H203" location="'Initial Bud 151220'!H203" tooltip="Click to drilldown" display="'Initial Bud 151220'!H203" xr:uid="{00000000-0004-0000-1000-00005A030000}"/>
    <hyperlink ref="I203" location="'Initial Bud 151220'!I203" tooltip="Click to drilldown" display="'Initial Bud 151220'!I203" xr:uid="{00000000-0004-0000-1000-00005B030000}"/>
    <hyperlink ref="J203" location="'Initial Bud 151220'!J203" tooltip="Click to drilldown" display="'Initial Bud 151220'!J203" xr:uid="{00000000-0004-0000-1000-00005C030000}"/>
    <hyperlink ref="K203" location="'Initial Bud 151220'!K203" tooltip="Click to drilldown" display="'Initial Bud 151220'!K203" xr:uid="{00000000-0004-0000-1000-00005D030000}"/>
    <hyperlink ref="L203" location="'Initial Bud 151220'!L203" tooltip="Click to drilldown" display="'Initial Bud 151220'!L203" xr:uid="{00000000-0004-0000-1000-00005E030000}"/>
    <hyperlink ref="M203" location="'Initial Bud 151220'!M203" tooltip="Click to drilldown" display="'Initial Bud 151220'!M203" xr:uid="{00000000-0004-0000-1000-00005F030000}"/>
    <hyperlink ref="B208" location="'Initial Bud 151220'!B208" tooltip="Click to drilldown" display="'Initial Bud 151220'!B208" xr:uid="{00000000-0004-0000-1000-000060030000}"/>
    <hyperlink ref="C208" location="'Initial Bud 151220'!C208" tooltip="Click to drilldown" display="'Initial Bud 151220'!C208" xr:uid="{00000000-0004-0000-1000-000061030000}"/>
    <hyperlink ref="D208" location="'Initial Bud 151220'!D208" tooltip="Click to drilldown" display="'Initial Bud 151220'!D208" xr:uid="{00000000-0004-0000-1000-000062030000}"/>
    <hyperlink ref="E208" location="'Initial Bud 151220'!E208" tooltip="Click to drilldown" display="'Initial Bud 151220'!E208" xr:uid="{00000000-0004-0000-1000-000063030000}"/>
    <hyperlink ref="F208" location="'Initial Bud 151220'!F208" tooltip="Click to drilldown" display="'Initial Bud 151220'!F208" xr:uid="{00000000-0004-0000-1000-000064030000}"/>
    <hyperlink ref="G208" location="'Initial Bud 151220'!G208" tooltip="Click to drilldown" display="'Initial Bud 151220'!G208" xr:uid="{00000000-0004-0000-1000-000065030000}"/>
    <hyperlink ref="H208" location="'Initial Bud 151220'!H208" tooltip="Click to drilldown" display="'Initial Bud 151220'!H208" xr:uid="{00000000-0004-0000-1000-000066030000}"/>
    <hyperlink ref="I208" location="'Initial Bud 151220'!I208" tooltip="Click to drilldown" display="'Initial Bud 151220'!I208" xr:uid="{00000000-0004-0000-1000-000067030000}"/>
    <hyperlink ref="J208" location="'Initial Bud 151220'!J208" tooltip="Click to drilldown" display="'Initial Bud 151220'!J208" xr:uid="{00000000-0004-0000-1000-000068030000}"/>
    <hyperlink ref="K208" location="'Initial Bud 151220'!K208" tooltip="Click to drilldown" display="'Initial Bud 151220'!K208" xr:uid="{00000000-0004-0000-1000-000069030000}"/>
    <hyperlink ref="L208" location="'Initial Bud 151220'!L208" tooltip="Click to drilldown" display="'Initial Bud 151220'!L208" xr:uid="{00000000-0004-0000-1000-00006A030000}"/>
    <hyperlink ref="M208" location="'Initial Bud 151220'!M208" tooltip="Click to drilldown" display="'Initial Bud 151220'!M208" xr:uid="{00000000-0004-0000-1000-00006B030000}"/>
    <hyperlink ref="B209" location="'Initial Bud 151220'!B209" tooltip="Click to drilldown" display="'Initial Bud 151220'!B209" xr:uid="{00000000-0004-0000-1000-00006C030000}"/>
    <hyperlink ref="C209" location="'Initial Bud 151220'!C209" tooltip="Click to drilldown" display="'Initial Bud 151220'!C209" xr:uid="{00000000-0004-0000-1000-00006D030000}"/>
    <hyperlink ref="D209" location="'Initial Bud 151220'!D209" tooltip="Click to drilldown" display="'Initial Bud 151220'!D209" xr:uid="{00000000-0004-0000-1000-00006E030000}"/>
    <hyperlink ref="E209" location="'Initial Bud 151220'!E209" tooltip="Click to drilldown" display="'Initial Bud 151220'!E209" xr:uid="{00000000-0004-0000-1000-00006F030000}"/>
    <hyperlink ref="F209" location="'Initial Bud 151220'!F209" tooltip="Click to drilldown" display="'Initial Bud 151220'!F209" xr:uid="{00000000-0004-0000-1000-000070030000}"/>
    <hyperlink ref="G209" location="'Initial Bud 151220'!G209" tooltip="Click to drilldown" display="'Initial Bud 151220'!G209" xr:uid="{00000000-0004-0000-1000-000071030000}"/>
    <hyperlink ref="H209" location="'Initial Bud 151220'!H209" tooltip="Click to drilldown" display="'Initial Bud 151220'!H209" xr:uid="{00000000-0004-0000-1000-000072030000}"/>
    <hyperlink ref="I209" location="'Initial Bud 151220'!I209" tooltip="Click to drilldown" display="'Initial Bud 151220'!I209" xr:uid="{00000000-0004-0000-1000-000073030000}"/>
    <hyperlink ref="J209" location="'Initial Bud 151220'!J209" tooltip="Click to drilldown" display="'Initial Bud 151220'!J209" xr:uid="{00000000-0004-0000-1000-000074030000}"/>
    <hyperlink ref="K209" location="'Initial Bud 151220'!K209" tooltip="Click to drilldown" display="'Initial Bud 151220'!K209" xr:uid="{00000000-0004-0000-1000-000075030000}"/>
    <hyperlink ref="L209" location="'Initial Bud 151220'!L209" tooltip="Click to drilldown" display="'Initial Bud 151220'!L209" xr:uid="{00000000-0004-0000-1000-000076030000}"/>
    <hyperlink ref="M209" location="'Initial Bud 151220'!M209" tooltip="Click to drilldown" display="'Initial Bud 151220'!M209" xr:uid="{00000000-0004-0000-1000-000077030000}"/>
    <hyperlink ref="B210" location="'Initial Bud 151220'!B210" tooltip="Click to drilldown" display="'Initial Bud 151220'!B210" xr:uid="{00000000-0004-0000-1000-000078030000}"/>
    <hyperlink ref="C210" location="'Initial Bud 151220'!C210" tooltip="Click to drilldown" display="'Initial Bud 151220'!C210" xr:uid="{00000000-0004-0000-1000-000079030000}"/>
    <hyperlink ref="D210" location="'Initial Bud 151220'!D210" tooltip="Click to drilldown" display="'Initial Bud 151220'!D210" xr:uid="{00000000-0004-0000-1000-00007A030000}"/>
    <hyperlink ref="E210" location="'Initial Bud 151220'!E210" tooltip="Click to drilldown" display="'Initial Bud 151220'!E210" xr:uid="{00000000-0004-0000-1000-00007B030000}"/>
    <hyperlink ref="F210" location="'Initial Bud 151220'!F210" tooltip="Click to drilldown" display="'Initial Bud 151220'!F210" xr:uid="{00000000-0004-0000-1000-00007C030000}"/>
    <hyperlink ref="G210" location="'Initial Bud 151220'!G210" tooltip="Click to drilldown" display="'Initial Bud 151220'!G210" xr:uid="{00000000-0004-0000-1000-00007D030000}"/>
    <hyperlink ref="H210" location="'Initial Bud 151220'!H210" tooltip="Click to drilldown" display="'Initial Bud 151220'!H210" xr:uid="{00000000-0004-0000-1000-00007E030000}"/>
    <hyperlink ref="I210" location="'Initial Bud 151220'!I210" tooltip="Click to drilldown" display="'Initial Bud 151220'!I210" xr:uid="{00000000-0004-0000-1000-00007F030000}"/>
    <hyperlink ref="J210" location="'Initial Bud 151220'!J210" tooltip="Click to drilldown" display="'Initial Bud 151220'!J210" xr:uid="{00000000-0004-0000-1000-000080030000}"/>
    <hyperlink ref="K210" location="'Initial Bud 151220'!K210" tooltip="Click to drilldown" display="'Initial Bud 151220'!K210" xr:uid="{00000000-0004-0000-1000-000081030000}"/>
    <hyperlink ref="L210" location="'Initial Bud 151220'!L210" tooltip="Click to drilldown" display="'Initial Bud 151220'!L210" xr:uid="{00000000-0004-0000-1000-000082030000}"/>
    <hyperlink ref="M210" location="'Initial Bud 151220'!M210" tooltip="Click to drilldown" display="'Initial Bud 151220'!M210" xr:uid="{00000000-0004-0000-1000-000083030000}"/>
    <hyperlink ref="B222" location="'Initial Bud 151220'!B222" tooltip="Click to drilldown" display="'Initial Bud 151220'!B222" xr:uid="{00000000-0004-0000-1000-000084030000}"/>
    <hyperlink ref="C222" location="'Initial Bud 151220'!C222" tooltip="Click to drilldown" display="'Initial Bud 151220'!C222" xr:uid="{00000000-0004-0000-1000-000085030000}"/>
    <hyperlink ref="D222" location="'Initial Bud 151220'!D222" tooltip="Click to drilldown" display="'Initial Bud 151220'!D222" xr:uid="{00000000-0004-0000-1000-000086030000}"/>
    <hyperlink ref="E222" location="'Initial Bud 151220'!E222" tooltip="Click to drilldown" display="'Initial Bud 151220'!E222" xr:uid="{00000000-0004-0000-1000-000087030000}"/>
    <hyperlink ref="F222" location="'Initial Bud 151220'!F222" tooltip="Click to drilldown" display="'Initial Bud 151220'!F222" xr:uid="{00000000-0004-0000-1000-000088030000}"/>
    <hyperlink ref="G222" location="'Initial Bud 151220'!G222" tooltip="Click to drilldown" display="'Initial Bud 151220'!G222" xr:uid="{00000000-0004-0000-1000-000089030000}"/>
    <hyperlink ref="H222" location="'Initial Bud 151220'!H222" tooltip="Click to drilldown" display="'Initial Bud 151220'!H222" xr:uid="{00000000-0004-0000-1000-00008A030000}"/>
    <hyperlink ref="I222" location="'Initial Bud 151220'!I222" tooltip="Click to drilldown" display="'Initial Bud 151220'!I222" xr:uid="{00000000-0004-0000-1000-00008B030000}"/>
    <hyperlink ref="J222" location="'Initial Bud 151220'!J222" tooltip="Click to drilldown" display="'Initial Bud 151220'!J222" xr:uid="{00000000-0004-0000-1000-00008C030000}"/>
    <hyperlink ref="K222" location="'Initial Bud 151220'!K222" tooltip="Click to drilldown" display="'Initial Bud 151220'!K222" xr:uid="{00000000-0004-0000-1000-00008D030000}"/>
    <hyperlink ref="L222" location="'Initial Bud 151220'!L222" tooltip="Click to drilldown" display="'Initial Bud 151220'!L222" xr:uid="{00000000-0004-0000-1000-00008E030000}"/>
    <hyperlink ref="M222" location="'Initial Bud 151220'!M222" tooltip="Click to drilldown" display="'Initial Bud 151220'!M222" xr:uid="{00000000-0004-0000-1000-00008F030000}"/>
    <hyperlink ref="B223" location="'Initial Bud 151220'!B223" tooltip="Click to drilldown" display="'Initial Bud 151220'!B223" xr:uid="{00000000-0004-0000-1000-000090030000}"/>
    <hyperlink ref="C223" location="'Initial Bud 151220'!C223" tooltip="Click to drilldown" display="'Initial Bud 151220'!C223" xr:uid="{00000000-0004-0000-1000-000091030000}"/>
    <hyperlink ref="D223" location="'Initial Bud 151220'!D223" tooltip="Click to drilldown" display="'Initial Bud 151220'!D223" xr:uid="{00000000-0004-0000-1000-000092030000}"/>
    <hyperlink ref="E223" location="'Initial Bud 151220'!E223" tooltip="Click to drilldown" display="'Initial Bud 151220'!E223" xr:uid="{00000000-0004-0000-1000-000093030000}"/>
    <hyperlink ref="F223" location="'Initial Bud 151220'!F223" tooltip="Click to drilldown" display="'Initial Bud 151220'!F223" xr:uid="{00000000-0004-0000-1000-000094030000}"/>
    <hyperlink ref="G223" location="'Initial Bud 151220'!G223" tooltip="Click to drilldown" display="'Initial Bud 151220'!G223" xr:uid="{00000000-0004-0000-1000-000095030000}"/>
    <hyperlink ref="H223" location="'Initial Bud 151220'!H223" tooltip="Click to drilldown" display="'Initial Bud 151220'!H223" xr:uid="{00000000-0004-0000-1000-000096030000}"/>
    <hyperlink ref="I223" location="'Initial Bud 151220'!I223" tooltip="Click to drilldown" display="'Initial Bud 151220'!I223" xr:uid="{00000000-0004-0000-1000-000097030000}"/>
    <hyperlink ref="J223" location="'Initial Bud 151220'!J223" tooltip="Click to drilldown" display="'Initial Bud 151220'!J223" xr:uid="{00000000-0004-0000-1000-000098030000}"/>
    <hyperlink ref="K223" location="'Initial Bud 151220'!K223" tooltip="Click to drilldown" display="'Initial Bud 151220'!K223" xr:uid="{00000000-0004-0000-1000-000099030000}"/>
    <hyperlink ref="L223" location="'Initial Bud 151220'!L223" tooltip="Click to drilldown" display="'Initial Bud 151220'!L223" xr:uid="{00000000-0004-0000-1000-00009A030000}"/>
    <hyperlink ref="M223" location="'Initial Bud 151220'!M223" tooltip="Click to drilldown" display="'Initial Bud 151220'!M223" xr:uid="{00000000-0004-0000-1000-00009B030000}"/>
    <hyperlink ref="B224" location="'Initial Bud 151220'!B224" tooltip="Click to drilldown" display="'Initial Bud 151220'!B224" xr:uid="{00000000-0004-0000-1000-00009C030000}"/>
    <hyperlink ref="C224" location="'Initial Bud 151220'!C224" tooltip="Click to drilldown" display="'Initial Bud 151220'!C224" xr:uid="{00000000-0004-0000-1000-00009D030000}"/>
    <hyperlink ref="D224" location="'Initial Bud 151220'!D224" tooltip="Click to drilldown" display="'Initial Bud 151220'!D224" xr:uid="{00000000-0004-0000-1000-00009E030000}"/>
    <hyperlink ref="E224" location="'Initial Bud 151220'!E224" tooltip="Click to drilldown" display="'Initial Bud 151220'!E224" xr:uid="{00000000-0004-0000-1000-00009F030000}"/>
    <hyperlink ref="F224" location="'Initial Bud 151220'!F224" tooltip="Click to drilldown" display="'Initial Bud 151220'!F224" xr:uid="{00000000-0004-0000-1000-0000A0030000}"/>
    <hyperlink ref="G224" location="'Initial Bud 151220'!G224" tooltip="Click to drilldown" display="'Initial Bud 151220'!G224" xr:uid="{00000000-0004-0000-1000-0000A1030000}"/>
    <hyperlink ref="H224" location="'Initial Bud 151220'!H224" tooltip="Click to drilldown" display="'Initial Bud 151220'!H224" xr:uid="{00000000-0004-0000-1000-0000A2030000}"/>
    <hyperlink ref="I224" location="'Initial Bud 151220'!I224" tooltip="Click to drilldown" display="'Initial Bud 151220'!I224" xr:uid="{00000000-0004-0000-1000-0000A3030000}"/>
    <hyperlink ref="J224" location="'Initial Bud 151220'!J224" tooltip="Click to drilldown" display="'Initial Bud 151220'!J224" xr:uid="{00000000-0004-0000-1000-0000A4030000}"/>
    <hyperlink ref="K224" location="'Initial Bud 151220'!K224" tooltip="Click to drilldown" display="'Initial Bud 151220'!K224" xr:uid="{00000000-0004-0000-1000-0000A5030000}"/>
    <hyperlink ref="L224" location="'Initial Bud 151220'!L224" tooltip="Click to drilldown" display="'Initial Bud 151220'!L224" xr:uid="{00000000-0004-0000-1000-0000A6030000}"/>
    <hyperlink ref="M224" location="'Initial Bud 151220'!M224" tooltip="Click to drilldown" display="'Initial Bud 151220'!M224" xr:uid="{00000000-0004-0000-1000-0000A7030000}"/>
    <hyperlink ref="B225" location="'Initial Bud 151220'!B225" tooltip="Click to drilldown" display="'Initial Bud 151220'!B225" xr:uid="{00000000-0004-0000-1000-0000A8030000}"/>
    <hyperlink ref="C225" location="'Initial Bud 151220'!C225" tooltip="Click to drilldown" display="'Initial Bud 151220'!C225" xr:uid="{00000000-0004-0000-1000-0000A9030000}"/>
    <hyperlink ref="D225" location="'Initial Bud 151220'!D225" tooltip="Click to drilldown" display="'Initial Bud 151220'!D225" xr:uid="{00000000-0004-0000-1000-0000AA030000}"/>
    <hyperlink ref="E225" location="'Initial Bud 151220'!E225" tooltip="Click to drilldown" display="'Initial Bud 151220'!E225" xr:uid="{00000000-0004-0000-1000-0000AB030000}"/>
    <hyperlink ref="F225" location="'Initial Bud 151220'!F225" tooltip="Click to drilldown" display="'Initial Bud 151220'!F225" xr:uid="{00000000-0004-0000-1000-0000AC030000}"/>
    <hyperlink ref="G225" location="'Initial Bud 151220'!G225" tooltip="Click to drilldown" display="'Initial Bud 151220'!G225" xr:uid="{00000000-0004-0000-1000-0000AD030000}"/>
    <hyperlink ref="H225" location="'Initial Bud 151220'!H225" tooltip="Click to drilldown" display="'Initial Bud 151220'!H225" xr:uid="{00000000-0004-0000-1000-0000AE030000}"/>
    <hyperlink ref="I225" location="'Initial Bud 151220'!I225" tooltip="Click to drilldown" display="'Initial Bud 151220'!I225" xr:uid="{00000000-0004-0000-1000-0000AF030000}"/>
    <hyperlink ref="J225" location="'Initial Bud 151220'!J225" tooltip="Click to drilldown" display="'Initial Bud 151220'!J225" xr:uid="{00000000-0004-0000-1000-0000B0030000}"/>
    <hyperlink ref="K225" location="'Initial Bud 151220'!K225" tooltip="Click to drilldown" display="'Initial Bud 151220'!K225" xr:uid="{00000000-0004-0000-1000-0000B1030000}"/>
    <hyperlink ref="L225" location="'Initial Bud 151220'!L225" tooltip="Click to drilldown" display="'Initial Bud 151220'!L225" xr:uid="{00000000-0004-0000-1000-0000B2030000}"/>
    <hyperlink ref="M225" location="'Initial Bud 151220'!M225" tooltip="Click to drilldown" display="'Initial Bud 151220'!M225" xr:uid="{00000000-0004-0000-1000-0000B3030000}"/>
    <hyperlink ref="B226" location="'Initial Bud 151220'!B226" tooltip="Click to drilldown" display="'Initial Bud 151220'!B226" xr:uid="{00000000-0004-0000-1000-0000B4030000}"/>
    <hyperlink ref="C226" location="'Initial Bud 151220'!C226" tooltip="Click to drilldown" display="'Initial Bud 151220'!C226" xr:uid="{00000000-0004-0000-1000-0000B5030000}"/>
    <hyperlink ref="D226" location="'Initial Bud 151220'!D226" tooltip="Click to drilldown" display="'Initial Bud 151220'!D226" xr:uid="{00000000-0004-0000-1000-0000B6030000}"/>
    <hyperlink ref="E226" location="'Initial Bud 151220'!E226" tooltip="Click to drilldown" display="'Initial Bud 151220'!E226" xr:uid="{00000000-0004-0000-1000-0000B7030000}"/>
    <hyperlink ref="F226" location="'Initial Bud 151220'!F226" tooltip="Click to drilldown" display="'Initial Bud 151220'!F226" xr:uid="{00000000-0004-0000-1000-0000B8030000}"/>
    <hyperlink ref="G226" location="'Initial Bud 151220'!G226" tooltip="Click to drilldown" display="'Initial Bud 151220'!G226" xr:uid="{00000000-0004-0000-1000-0000B9030000}"/>
    <hyperlink ref="H226" location="'Initial Bud 151220'!H226" tooltip="Click to drilldown" display="'Initial Bud 151220'!H226" xr:uid="{00000000-0004-0000-1000-0000BA030000}"/>
    <hyperlink ref="I226" location="'Initial Bud 151220'!I226" tooltip="Click to drilldown" display="'Initial Bud 151220'!I226" xr:uid="{00000000-0004-0000-1000-0000BB030000}"/>
    <hyperlink ref="J226" location="'Initial Bud 151220'!J226" tooltip="Click to drilldown" display="'Initial Bud 151220'!J226" xr:uid="{00000000-0004-0000-1000-0000BC030000}"/>
    <hyperlink ref="K226" location="'Initial Bud 151220'!K226" tooltip="Click to drilldown" display="'Initial Bud 151220'!K226" xr:uid="{00000000-0004-0000-1000-0000BD030000}"/>
    <hyperlink ref="L226" location="'Initial Bud 151220'!L226" tooltip="Click to drilldown" display="'Initial Bud 151220'!L226" xr:uid="{00000000-0004-0000-1000-0000BE030000}"/>
    <hyperlink ref="M226" location="'Initial Bud 151220'!M226" tooltip="Click to drilldown" display="'Initial Bud 151220'!M226" xr:uid="{00000000-0004-0000-1000-0000BF030000}"/>
    <hyperlink ref="B227" location="'Initial Bud 151220'!B227" tooltip="Click to drilldown" display="'Initial Bud 151220'!B227" xr:uid="{00000000-0004-0000-1000-0000C0030000}"/>
    <hyperlink ref="C227" location="'Initial Bud 151220'!C227" tooltip="Click to drilldown" display="'Initial Bud 151220'!C227" xr:uid="{00000000-0004-0000-1000-0000C1030000}"/>
    <hyperlink ref="D227" location="'Initial Bud 151220'!D227" tooltip="Click to drilldown" display="'Initial Bud 151220'!D227" xr:uid="{00000000-0004-0000-1000-0000C2030000}"/>
    <hyperlink ref="E227" location="'Initial Bud 151220'!E227" tooltip="Click to drilldown" display="'Initial Bud 151220'!E227" xr:uid="{00000000-0004-0000-1000-0000C3030000}"/>
    <hyperlink ref="F227" location="'Initial Bud 151220'!F227" tooltip="Click to drilldown" display="'Initial Bud 151220'!F227" xr:uid="{00000000-0004-0000-1000-0000C4030000}"/>
    <hyperlink ref="G227" location="'Initial Bud 151220'!G227" tooltip="Click to drilldown" display="'Initial Bud 151220'!G227" xr:uid="{00000000-0004-0000-1000-0000C5030000}"/>
    <hyperlink ref="H227" location="'Initial Bud 151220'!H227" tooltip="Click to drilldown" display="'Initial Bud 151220'!H227" xr:uid="{00000000-0004-0000-1000-0000C6030000}"/>
    <hyperlink ref="I227" location="'Initial Bud 151220'!I227" tooltip="Click to drilldown" display="'Initial Bud 151220'!I227" xr:uid="{00000000-0004-0000-1000-0000C7030000}"/>
    <hyperlink ref="J227" location="'Initial Bud 151220'!J227" tooltip="Click to drilldown" display="'Initial Bud 151220'!J227" xr:uid="{00000000-0004-0000-1000-0000C8030000}"/>
    <hyperlink ref="K227" location="'Initial Bud 151220'!K227" tooltip="Click to drilldown" display="'Initial Bud 151220'!K227" xr:uid="{00000000-0004-0000-1000-0000C9030000}"/>
    <hyperlink ref="L227" location="'Initial Bud 151220'!L227" tooltip="Click to drilldown" display="'Initial Bud 151220'!L227" xr:uid="{00000000-0004-0000-1000-0000CA030000}"/>
    <hyperlink ref="M227" location="'Initial Bud 151220'!M227" tooltip="Click to drilldown" display="'Initial Bud 151220'!M227" xr:uid="{00000000-0004-0000-1000-0000CB030000}"/>
    <hyperlink ref="B231" location="'Initial Bud 151220'!B231" tooltip="Click to drilldown" display="'Initial Bud 151220'!B231" xr:uid="{00000000-0004-0000-1000-0000CC030000}"/>
    <hyperlink ref="C231" location="'Initial Bud 151220'!C231" tooltip="Click to drilldown" display="'Initial Bud 151220'!C231" xr:uid="{00000000-0004-0000-1000-0000CD030000}"/>
    <hyperlink ref="D231" location="'Initial Bud 151220'!D231" tooltip="Click to drilldown" display="'Initial Bud 151220'!D231" xr:uid="{00000000-0004-0000-1000-0000CE030000}"/>
    <hyperlink ref="E231" location="'Initial Bud 151220'!E231" tooltip="Click to drilldown" display="'Initial Bud 151220'!E231" xr:uid="{00000000-0004-0000-1000-0000CF030000}"/>
    <hyperlink ref="F231" location="'Initial Bud 151220'!F231" tooltip="Click to drilldown" display="'Initial Bud 151220'!F231" xr:uid="{00000000-0004-0000-1000-0000D0030000}"/>
    <hyperlink ref="G231" location="'Initial Bud 151220'!G231" tooltip="Click to drilldown" display="'Initial Bud 151220'!G231" xr:uid="{00000000-0004-0000-1000-0000D1030000}"/>
    <hyperlink ref="H231" location="'Initial Bud 151220'!H231" tooltip="Click to drilldown" display="'Initial Bud 151220'!H231" xr:uid="{00000000-0004-0000-1000-0000D2030000}"/>
    <hyperlink ref="I231" location="'Initial Bud 151220'!I231" tooltip="Click to drilldown" display="'Initial Bud 151220'!I231" xr:uid="{00000000-0004-0000-1000-0000D3030000}"/>
    <hyperlink ref="J231" location="'Initial Bud 151220'!J231" tooltip="Click to drilldown" display="'Initial Bud 151220'!J231" xr:uid="{00000000-0004-0000-1000-0000D4030000}"/>
    <hyperlink ref="K231" location="'Initial Bud 151220'!K231" tooltip="Click to drilldown" display="'Initial Bud 151220'!K231" xr:uid="{00000000-0004-0000-1000-0000D5030000}"/>
    <hyperlink ref="L231" location="'Initial Bud 151220'!L231" tooltip="Click to drilldown" display="'Initial Bud 151220'!L231" xr:uid="{00000000-0004-0000-1000-0000D6030000}"/>
    <hyperlink ref="M231" location="'Initial Bud 151220'!M231" tooltip="Click to drilldown" display="'Initial Bud 151220'!M231" xr:uid="{00000000-0004-0000-1000-0000D7030000}"/>
    <hyperlink ref="B232" location="'Initial Bud 151220'!B232" tooltip="Click to drilldown" display="'Initial Bud 151220'!B232" xr:uid="{00000000-0004-0000-1000-0000D8030000}"/>
    <hyperlink ref="C232" location="'Initial Bud 151220'!C232" tooltip="Click to drilldown" display="'Initial Bud 151220'!C232" xr:uid="{00000000-0004-0000-1000-0000D9030000}"/>
    <hyperlink ref="D232" location="'Initial Bud 151220'!D232" tooltip="Click to drilldown" display="'Initial Bud 151220'!D232" xr:uid="{00000000-0004-0000-1000-0000DA030000}"/>
    <hyperlink ref="E232" location="'Initial Bud 151220'!E232" tooltip="Click to drilldown" display="'Initial Bud 151220'!E232" xr:uid="{00000000-0004-0000-1000-0000DB030000}"/>
    <hyperlink ref="F232" location="'Initial Bud 151220'!F232" tooltip="Click to drilldown" display="'Initial Bud 151220'!F232" xr:uid="{00000000-0004-0000-1000-0000DC030000}"/>
    <hyperlink ref="G232" location="'Initial Bud 151220'!G232" tooltip="Click to drilldown" display="'Initial Bud 151220'!G232" xr:uid="{00000000-0004-0000-1000-0000DD030000}"/>
    <hyperlink ref="H232" location="'Initial Bud 151220'!H232" tooltip="Click to drilldown" display="'Initial Bud 151220'!H232" xr:uid="{00000000-0004-0000-1000-0000DE030000}"/>
    <hyperlink ref="I232" location="'Initial Bud 151220'!I232" tooltip="Click to drilldown" display="'Initial Bud 151220'!I232" xr:uid="{00000000-0004-0000-1000-0000DF030000}"/>
    <hyperlink ref="J232" location="'Initial Bud 151220'!J232" tooltip="Click to drilldown" display="'Initial Bud 151220'!J232" xr:uid="{00000000-0004-0000-1000-0000E0030000}"/>
    <hyperlink ref="K232" location="'Initial Bud 151220'!K232" tooltip="Click to drilldown" display="'Initial Bud 151220'!K232" xr:uid="{00000000-0004-0000-1000-0000E1030000}"/>
    <hyperlink ref="L232" location="'Initial Bud 151220'!L232" tooltip="Click to drilldown" display="'Initial Bud 151220'!L232" xr:uid="{00000000-0004-0000-1000-0000E2030000}"/>
    <hyperlink ref="M232" location="'Initial Bud 151220'!M232" tooltip="Click to drilldown" display="'Initial Bud 151220'!M232" xr:uid="{00000000-0004-0000-1000-0000E3030000}"/>
    <hyperlink ref="B233" location="'Initial Bud 151220'!B233" tooltip="Click to drilldown" display="'Initial Bud 151220'!B233" xr:uid="{00000000-0004-0000-1000-0000E4030000}"/>
    <hyperlink ref="C233" location="'Initial Bud 151220'!C233" tooltip="Click to drilldown" display="'Initial Bud 151220'!C233" xr:uid="{00000000-0004-0000-1000-0000E5030000}"/>
    <hyperlink ref="D233" location="'Initial Bud 151220'!D233" tooltip="Click to drilldown" display="'Initial Bud 151220'!D233" xr:uid="{00000000-0004-0000-1000-0000E6030000}"/>
    <hyperlink ref="E233" location="'Initial Bud 151220'!E233" tooltip="Click to drilldown" display="'Initial Bud 151220'!E233" xr:uid="{00000000-0004-0000-1000-0000E7030000}"/>
    <hyperlink ref="F233" location="'Initial Bud 151220'!F233" tooltip="Click to drilldown" display="'Initial Bud 151220'!F233" xr:uid="{00000000-0004-0000-1000-0000E8030000}"/>
    <hyperlink ref="G233" location="'Initial Bud 151220'!G233" tooltip="Click to drilldown" display="'Initial Bud 151220'!G233" xr:uid="{00000000-0004-0000-1000-0000E9030000}"/>
    <hyperlink ref="H233" location="'Initial Bud 151220'!H233" tooltip="Click to drilldown" display="'Initial Bud 151220'!H233" xr:uid="{00000000-0004-0000-1000-0000EA030000}"/>
    <hyperlink ref="I233" location="'Initial Bud 151220'!I233" tooltip="Click to drilldown" display="'Initial Bud 151220'!I233" xr:uid="{00000000-0004-0000-1000-0000EB030000}"/>
    <hyperlink ref="J233" location="'Initial Bud 151220'!J233" tooltip="Click to drilldown" display="'Initial Bud 151220'!J233" xr:uid="{00000000-0004-0000-1000-0000EC030000}"/>
    <hyperlink ref="K233" location="'Initial Bud 151220'!K233" tooltip="Click to drilldown" display="'Initial Bud 151220'!K233" xr:uid="{00000000-0004-0000-1000-0000ED030000}"/>
    <hyperlink ref="L233" location="'Initial Bud 151220'!L233" tooltip="Click to drilldown" display="'Initial Bud 151220'!L233" xr:uid="{00000000-0004-0000-1000-0000EE030000}"/>
    <hyperlink ref="M233" location="'Initial Bud 151220'!M233" tooltip="Click to drilldown" display="'Initial Bud 151220'!M233" xr:uid="{00000000-0004-0000-1000-0000EF030000}"/>
    <hyperlink ref="B234" location="'Initial Bud 151220'!B234" tooltip="Click to drilldown" display="'Initial Bud 151220'!B234" xr:uid="{00000000-0004-0000-1000-0000F0030000}"/>
    <hyperlink ref="C234" location="'Initial Bud 151220'!C234" tooltip="Click to drilldown" display="'Initial Bud 151220'!C234" xr:uid="{00000000-0004-0000-1000-0000F1030000}"/>
    <hyperlink ref="D234" location="'Initial Bud 151220'!D234" tooltip="Click to drilldown" display="'Initial Bud 151220'!D234" xr:uid="{00000000-0004-0000-1000-0000F2030000}"/>
    <hyperlink ref="E234" location="'Initial Bud 151220'!E234" tooltip="Click to drilldown" display="'Initial Bud 151220'!E234" xr:uid="{00000000-0004-0000-1000-0000F3030000}"/>
    <hyperlink ref="F234" location="'Initial Bud 151220'!F234" tooltip="Click to drilldown" display="'Initial Bud 151220'!F234" xr:uid="{00000000-0004-0000-1000-0000F4030000}"/>
    <hyperlink ref="G234" location="'Initial Bud 151220'!G234" tooltip="Click to drilldown" display="'Initial Bud 151220'!G234" xr:uid="{00000000-0004-0000-1000-0000F5030000}"/>
    <hyperlink ref="H234" location="'Initial Bud 151220'!H234" tooltip="Click to drilldown" display="'Initial Bud 151220'!H234" xr:uid="{00000000-0004-0000-1000-0000F6030000}"/>
    <hyperlink ref="I234" location="'Initial Bud 151220'!I234" tooltip="Click to drilldown" display="'Initial Bud 151220'!I234" xr:uid="{00000000-0004-0000-1000-0000F7030000}"/>
    <hyperlink ref="J234" location="'Initial Bud 151220'!J234" tooltip="Click to drilldown" display="'Initial Bud 151220'!J234" xr:uid="{00000000-0004-0000-1000-0000F8030000}"/>
    <hyperlink ref="K234" location="'Initial Bud 151220'!K234" tooltip="Click to drilldown" display="'Initial Bud 151220'!K234" xr:uid="{00000000-0004-0000-1000-0000F9030000}"/>
    <hyperlink ref="L234" location="'Initial Bud 151220'!L234" tooltip="Click to drilldown" display="'Initial Bud 151220'!L234" xr:uid="{00000000-0004-0000-1000-0000FA030000}"/>
    <hyperlink ref="M234" location="'Initial Bud 151220'!M234" tooltip="Click to drilldown" display="'Initial Bud 151220'!M234" xr:uid="{00000000-0004-0000-1000-0000FB030000}"/>
    <hyperlink ref="B235" location="'Initial Bud 151220'!B235" tooltip="Click to drilldown" display="'Initial Bud 151220'!B235" xr:uid="{00000000-0004-0000-1000-0000FC030000}"/>
    <hyperlink ref="C235" location="'Initial Bud 151220'!C235" tooltip="Click to drilldown" display="'Initial Bud 151220'!C235" xr:uid="{00000000-0004-0000-1000-0000FD030000}"/>
    <hyperlink ref="D235" location="'Initial Bud 151220'!D235" tooltip="Click to drilldown" display="'Initial Bud 151220'!D235" xr:uid="{00000000-0004-0000-1000-0000FE030000}"/>
    <hyperlink ref="E235" location="'Initial Bud 151220'!E235" tooltip="Click to drilldown" display="'Initial Bud 151220'!E235" xr:uid="{00000000-0004-0000-1000-0000FF030000}"/>
    <hyperlink ref="F235" location="'Initial Bud 151220'!F235" tooltip="Click to drilldown" display="'Initial Bud 151220'!F235" xr:uid="{00000000-0004-0000-1000-000000040000}"/>
    <hyperlink ref="G235" location="'Initial Bud 151220'!G235" tooltip="Click to drilldown" display="'Initial Bud 151220'!G235" xr:uid="{00000000-0004-0000-1000-000001040000}"/>
    <hyperlink ref="H235" location="'Initial Bud 151220'!H235" tooltip="Click to drilldown" display="'Initial Bud 151220'!H235" xr:uid="{00000000-0004-0000-1000-000002040000}"/>
    <hyperlink ref="I235" location="'Initial Bud 151220'!I235" tooltip="Click to drilldown" display="'Initial Bud 151220'!I235" xr:uid="{00000000-0004-0000-1000-000003040000}"/>
    <hyperlink ref="J235" location="'Initial Bud 151220'!J235" tooltip="Click to drilldown" display="'Initial Bud 151220'!J235" xr:uid="{00000000-0004-0000-1000-000004040000}"/>
    <hyperlink ref="K235" location="'Initial Bud 151220'!K235" tooltip="Click to drilldown" display="'Initial Bud 151220'!K235" xr:uid="{00000000-0004-0000-1000-000005040000}"/>
    <hyperlink ref="L235" location="'Initial Bud 151220'!L235" tooltip="Click to drilldown" display="'Initial Bud 151220'!L235" xr:uid="{00000000-0004-0000-1000-000006040000}"/>
    <hyperlink ref="M235" location="'Initial Bud 151220'!M235" tooltip="Click to drilldown" display="'Initial Bud 151220'!M235" xr:uid="{00000000-0004-0000-1000-000007040000}"/>
    <hyperlink ref="B236" location="'Initial Bud 151220'!B236" tooltip="Click to drilldown" display="'Initial Bud 151220'!B236" xr:uid="{00000000-0004-0000-1000-000008040000}"/>
    <hyperlink ref="C236" location="'Initial Bud 151220'!C236" tooltip="Click to drilldown" display="'Initial Bud 151220'!C236" xr:uid="{00000000-0004-0000-1000-000009040000}"/>
    <hyperlink ref="D236" location="'Initial Bud 151220'!D236" tooltip="Click to drilldown" display="'Initial Bud 151220'!D236" xr:uid="{00000000-0004-0000-1000-00000A040000}"/>
    <hyperlink ref="E236" location="'Initial Bud 151220'!E236" tooltip="Click to drilldown" display="'Initial Bud 151220'!E236" xr:uid="{00000000-0004-0000-1000-00000B040000}"/>
    <hyperlink ref="F236" location="'Initial Bud 151220'!F236" tooltip="Click to drilldown" display="'Initial Bud 151220'!F236" xr:uid="{00000000-0004-0000-1000-00000C040000}"/>
    <hyperlink ref="G236" location="'Initial Bud 151220'!G236" tooltip="Click to drilldown" display="'Initial Bud 151220'!G236" xr:uid="{00000000-0004-0000-1000-00000D040000}"/>
    <hyperlink ref="H236" location="'Initial Bud 151220'!H236" tooltip="Click to drilldown" display="'Initial Bud 151220'!H236" xr:uid="{00000000-0004-0000-1000-00000E040000}"/>
    <hyperlink ref="I236" location="'Initial Bud 151220'!I236" tooltip="Click to drilldown" display="'Initial Bud 151220'!I236" xr:uid="{00000000-0004-0000-1000-00000F040000}"/>
    <hyperlink ref="J236" location="'Initial Bud 151220'!J236" tooltip="Click to drilldown" display="'Initial Bud 151220'!J236" xr:uid="{00000000-0004-0000-1000-000010040000}"/>
    <hyperlink ref="K236" location="'Initial Bud 151220'!K236" tooltip="Click to drilldown" display="'Initial Bud 151220'!K236" xr:uid="{00000000-0004-0000-1000-000011040000}"/>
    <hyperlink ref="L236" location="'Initial Bud 151220'!L236" tooltip="Click to drilldown" display="'Initial Bud 151220'!L236" xr:uid="{00000000-0004-0000-1000-000012040000}"/>
    <hyperlink ref="M236" location="'Initial Bud 151220'!M236" tooltip="Click to drilldown" display="'Initial Bud 151220'!M236" xr:uid="{00000000-0004-0000-1000-000013040000}"/>
    <hyperlink ref="B241" location="'Initial Bud 151220'!B241" tooltip="Click to drilldown" display="'Initial Bud 151220'!B241" xr:uid="{00000000-0004-0000-1000-000014040000}"/>
    <hyperlink ref="C241" location="'Initial Bud 151220'!C241" tooltip="Click to drilldown" display="'Initial Bud 151220'!C241" xr:uid="{00000000-0004-0000-1000-000015040000}"/>
    <hyperlink ref="D241" location="'Initial Bud 151220'!D241" tooltip="Click to drilldown" display="'Initial Bud 151220'!D241" xr:uid="{00000000-0004-0000-1000-000016040000}"/>
    <hyperlink ref="E241" location="'Initial Bud 151220'!E241" tooltip="Click to drilldown" display="'Initial Bud 151220'!E241" xr:uid="{00000000-0004-0000-1000-000017040000}"/>
    <hyperlink ref="F241" location="'Initial Bud 151220'!F241" tooltip="Click to drilldown" display="'Initial Bud 151220'!F241" xr:uid="{00000000-0004-0000-1000-000018040000}"/>
    <hyperlink ref="G241" location="'Initial Bud 151220'!G241" tooltip="Click to drilldown" display="'Initial Bud 151220'!G241" xr:uid="{00000000-0004-0000-1000-000019040000}"/>
    <hyperlink ref="H241" location="'Initial Bud 151220'!H241" tooltip="Click to drilldown" display="'Initial Bud 151220'!H241" xr:uid="{00000000-0004-0000-1000-00001A040000}"/>
    <hyperlink ref="I241" location="'Initial Bud 151220'!I241" tooltip="Click to drilldown" display="'Initial Bud 151220'!I241" xr:uid="{00000000-0004-0000-1000-00001B040000}"/>
    <hyperlink ref="J241" location="'Initial Bud 151220'!J241" tooltip="Click to drilldown" display="'Initial Bud 151220'!J241" xr:uid="{00000000-0004-0000-1000-00001C040000}"/>
    <hyperlink ref="K241" location="'Initial Bud 151220'!K241" tooltip="Click to drilldown" display="'Initial Bud 151220'!K241" xr:uid="{00000000-0004-0000-1000-00001D040000}"/>
    <hyperlink ref="L241" location="'Initial Bud 151220'!L241" tooltip="Click to drilldown" display="'Initial Bud 151220'!L241" xr:uid="{00000000-0004-0000-1000-00001E040000}"/>
    <hyperlink ref="M241" location="'Initial Bud 151220'!M241" tooltip="Click to drilldown" display="'Initial Bud 151220'!M241" xr:uid="{00000000-0004-0000-1000-00001F040000}"/>
    <hyperlink ref="B247" location="'Initial Bud 151220'!B247" tooltip="Click to drilldown" display="'Initial Bud 151220'!B247" xr:uid="{00000000-0004-0000-1000-000020040000}"/>
    <hyperlink ref="C247" location="'Initial Bud 151220'!C247" tooltip="Click to drilldown" display="'Initial Bud 151220'!C247" xr:uid="{00000000-0004-0000-1000-000021040000}"/>
    <hyperlink ref="D247" location="'Initial Bud 151220'!D247" tooltip="Click to drilldown" display="'Initial Bud 151220'!D247" xr:uid="{00000000-0004-0000-1000-000022040000}"/>
    <hyperlink ref="E247" location="'Initial Bud 151220'!E247" tooltip="Click to drilldown" display="'Initial Bud 151220'!E247" xr:uid="{00000000-0004-0000-1000-000023040000}"/>
    <hyperlink ref="F247" location="'Initial Bud 151220'!F247" tooltip="Click to drilldown" display="'Initial Bud 151220'!F247" xr:uid="{00000000-0004-0000-1000-000024040000}"/>
    <hyperlink ref="G247" location="'Initial Bud 151220'!G247" tooltip="Click to drilldown" display="'Initial Bud 151220'!G247" xr:uid="{00000000-0004-0000-1000-000025040000}"/>
    <hyperlink ref="H247" location="'Initial Bud 151220'!H247" tooltip="Click to drilldown" display="'Initial Bud 151220'!H247" xr:uid="{00000000-0004-0000-1000-000026040000}"/>
    <hyperlink ref="I247" location="'Initial Bud 151220'!I247" tooltip="Click to drilldown" display="'Initial Bud 151220'!I247" xr:uid="{00000000-0004-0000-1000-000027040000}"/>
    <hyperlink ref="J247" location="'Initial Bud 151220'!J247" tooltip="Click to drilldown" display="'Initial Bud 151220'!J247" xr:uid="{00000000-0004-0000-1000-000028040000}"/>
    <hyperlink ref="K247" location="'Initial Bud 151220'!K247" tooltip="Click to drilldown" display="'Initial Bud 151220'!K247" xr:uid="{00000000-0004-0000-1000-000029040000}"/>
    <hyperlink ref="L247" location="'Initial Bud 151220'!L247" tooltip="Click to drilldown" display="'Initial Bud 151220'!L247" xr:uid="{00000000-0004-0000-1000-00002A040000}"/>
    <hyperlink ref="M247" location="'Initial Bud 151220'!M247" tooltip="Click to drilldown" display="'Initial Bud 151220'!M247" xr:uid="{00000000-0004-0000-1000-00002B040000}"/>
    <hyperlink ref="B251" location="'Initial Bud 151220'!B251" tooltip="Click to drilldown" display="'Initial Bud 151220'!B251" xr:uid="{00000000-0004-0000-1000-00002C040000}"/>
    <hyperlink ref="C251" location="'Initial Bud 151220'!C251" tooltip="Click to drilldown" display="'Initial Bud 151220'!C251" xr:uid="{00000000-0004-0000-1000-00002D040000}"/>
    <hyperlink ref="D251" location="'Initial Bud 151220'!D251" tooltip="Click to drilldown" display="'Initial Bud 151220'!D251" xr:uid="{00000000-0004-0000-1000-00002E040000}"/>
    <hyperlink ref="E251" location="'Initial Bud 151220'!E251" tooltip="Click to drilldown" display="'Initial Bud 151220'!E251" xr:uid="{00000000-0004-0000-1000-00002F040000}"/>
    <hyperlink ref="F251" location="'Initial Bud 151220'!F251" tooltip="Click to drilldown" display="'Initial Bud 151220'!F251" xr:uid="{00000000-0004-0000-1000-000030040000}"/>
    <hyperlink ref="G251" location="'Initial Bud 151220'!G251" tooltip="Click to drilldown" display="'Initial Bud 151220'!G251" xr:uid="{00000000-0004-0000-1000-000031040000}"/>
    <hyperlink ref="H251" location="'Initial Bud 151220'!H251" tooltip="Click to drilldown" display="'Initial Bud 151220'!H251" xr:uid="{00000000-0004-0000-1000-000032040000}"/>
    <hyperlink ref="I251" location="'Initial Bud 151220'!I251" tooltip="Click to drilldown" display="'Initial Bud 151220'!I251" xr:uid="{00000000-0004-0000-1000-000033040000}"/>
    <hyperlink ref="J251" location="'Initial Bud 151220'!J251" tooltip="Click to drilldown" display="'Initial Bud 151220'!J251" xr:uid="{00000000-0004-0000-1000-000034040000}"/>
    <hyperlink ref="K251" location="'Initial Bud 151220'!K251" tooltip="Click to drilldown" display="'Initial Bud 151220'!K251" xr:uid="{00000000-0004-0000-1000-000035040000}"/>
    <hyperlink ref="L251" location="'Initial Bud 151220'!L251" tooltip="Click to drilldown" display="'Initial Bud 151220'!L251" xr:uid="{00000000-0004-0000-1000-000036040000}"/>
    <hyperlink ref="M251" location="'Initial Bud 151220'!M251" tooltip="Click to drilldown" display="'Initial Bud 151220'!M251" xr:uid="{00000000-0004-0000-1000-000037040000}"/>
    <hyperlink ref="B252" location="'Initial Bud 151220'!B252" tooltip="Click to drilldown" display="'Initial Bud 151220'!B252" xr:uid="{00000000-0004-0000-1000-000038040000}"/>
    <hyperlink ref="C252" location="'Initial Bud 151220'!C252" tooltip="Click to drilldown" display="'Initial Bud 151220'!C252" xr:uid="{00000000-0004-0000-1000-000039040000}"/>
    <hyperlink ref="D252" location="'Initial Bud 151220'!D252" tooltip="Click to drilldown" display="'Initial Bud 151220'!D252" xr:uid="{00000000-0004-0000-1000-00003A040000}"/>
    <hyperlink ref="E252" location="'Initial Bud 151220'!E252" tooltip="Click to drilldown" display="'Initial Bud 151220'!E252" xr:uid="{00000000-0004-0000-1000-00003B040000}"/>
    <hyperlink ref="F252" location="'Initial Bud 151220'!F252" tooltip="Click to drilldown" display="'Initial Bud 151220'!F252" xr:uid="{00000000-0004-0000-1000-00003C040000}"/>
    <hyperlink ref="G252" location="'Initial Bud 151220'!G252" tooltip="Click to drilldown" display="'Initial Bud 151220'!G252" xr:uid="{00000000-0004-0000-1000-00003D040000}"/>
    <hyperlink ref="H252" location="'Initial Bud 151220'!H252" tooltip="Click to drilldown" display="'Initial Bud 151220'!H252" xr:uid="{00000000-0004-0000-1000-00003E040000}"/>
    <hyperlink ref="I252" location="'Initial Bud 151220'!I252" tooltip="Click to drilldown" display="'Initial Bud 151220'!I252" xr:uid="{00000000-0004-0000-1000-00003F040000}"/>
    <hyperlink ref="J252" location="'Initial Bud 151220'!J252" tooltip="Click to drilldown" display="'Initial Bud 151220'!J252" xr:uid="{00000000-0004-0000-1000-000040040000}"/>
    <hyperlink ref="K252" location="'Initial Bud 151220'!K252" tooltip="Click to drilldown" display="'Initial Bud 151220'!K252" xr:uid="{00000000-0004-0000-1000-000041040000}"/>
    <hyperlink ref="L252" location="'Initial Bud 151220'!L252" tooltip="Click to drilldown" display="'Initial Bud 151220'!L252" xr:uid="{00000000-0004-0000-1000-000042040000}"/>
    <hyperlink ref="M252" location="'Initial Bud 151220'!M252" tooltip="Click to drilldown" display="'Initial Bud 151220'!M252" xr:uid="{00000000-0004-0000-1000-000043040000}"/>
    <hyperlink ref="B256" location="'Initial Bud 151220'!B256" tooltip="Click to drilldown" display="'Initial Bud 151220'!B256" xr:uid="{00000000-0004-0000-1000-000044040000}"/>
    <hyperlink ref="C256" location="'Initial Bud 151220'!C256" tooltip="Click to drilldown" display="'Initial Bud 151220'!C256" xr:uid="{00000000-0004-0000-1000-000045040000}"/>
    <hyperlink ref="D256" location="'Initial Bud 151220'!D256" tooltip="Click to drilldown" display="'Initial Bud 151220'!D256" xr:uid="{00000000-0004-0000-1000-000046040000}"/>
    <hyperlink ref="E256" location="'Initial Bud 151220'!E256" tooltip="Click to drilldown" display="'Initial Bud 151220'!E256" xr:uid="{00000000-0004-0000-1000-000047040000}"/>
    <hyperlink ref="F256" location="'Initial Bud 151220'!F256" tooltip="Click to drilldown" display="'Initial Bud 151220'!F256" xr:uid="{00000000-0004-0000-1000-000048040000}"/>
    <hyperlink ref="G256" location="'Initial Bud 151220'!G256" tooltip="Click to drilldown" display="'Initial Bud 151220'!G256" xr:uid="{00000000-0004-0000-1000-000049040000}"/>
    <hyperlink ref="H256" location="'Initial Bud 151220'!H256" tooltip="Click to drilldown" display="'Initial Bud 151220'!H256" xr:uid="{00000000-0004-0000-1000-00004A040000}"/>
    <hyperlink ref="I256" location="'Initial Bud 151220'!I256" tooltip="Click to drilldown" display="'Initial Bud 151220'!I256" xr:uid="{00000000-0004-0000-1000-00004B040000}"/>
    <hyperlink ref="J256" location="'Initial Bud 151220'!J256" tooltip="Click to drilldown" display="'Initial Bud 151220'!J256" xr:uid="{00000000-0004-0000-1000-00004C040000}"/>
    <hyperlink ref="K256" location="'Initial Bud 151220'!K256" tooltip="Click to drilldown" display="'Initial Bud 151220'!K256" xr:uid="{00000000-0004-0000-1000-00004D040000}"/>
    <hyperlink ref="L256" location="'Initial Bud 151220'!L256" tooltip="Click to drilldown" display="'Initial Bud 151220'!L256" xr:uid="{00000000-0004-0000-1000-00004E040000}"/>
    <hyperlink ref="M256" location="'Initial Bud 151220'!M256" tooltip="Click to drilldown" display="'Initial Bud 151220'!M256" xr:uid="{00000000-0004-0000-1000-00004F040000}"/>
    <hyperlink ref="B257" location="'Initial Bud 151220'!B257" tooltip="Click to drilldown" display="'Initial Bud 151220'!B257" xr:uid="{00000000-0004-0000-1000-000050040000}"/>
    <hyperlink ref="C257" location="'Initial Bud 151220'!C257" tooltip="Click to drilldown" display="'Initial Bud 151220'!C257" xr:uid="{00000000-0004-0000-1000-000051040000}"/>
    <hyperlink ref="D257" location="'Initial Bud 151220'!D257" tooltip="Click to drilldown" display="'Initial Bud 151220'!D257" xr:uid="{00000000-0004-0000-1000-000052040000}"/>
    <hyperlink ref="E257" location="'Initial Bud 151220'!E257" tooltip="Click to drilldown" display="'Initial Bud 151220'!E257" xr:uid="{00000000-0004-0000-1000-000053040000}"/>
    <hyperlink ref="F257" location="'Initial Bud 151220'!F257" tooltip="Click to drilldown" display="'Initial Bud 151220'!F257" xr:uid="{00000000-0004-0000-1000-000054040000}"/>
    <hyperlink ref="G257" location="'Initial Bud 151220'!G257" tooltip="Click to drilldown" display="'Initial Bud 151220'!G257" xr:uid="{00000000-0004-0000-1000-000055040000}"/>
    <hyperlink ref="H257" location="'Initial Bud 151220'!H257" tooltip="Click to drilldown" display="'Initial Bud 151220'!H257" xr:uid="{00000000-0004-0000-1000-000056040000}"/>
    <hyperlink ref="I257" location="'Initial Bud 151220'!I257" tooltip="Click to drilldown" display="'Initial Bud 151220'!I257" xr:uid="{00000000-0004-0000-1000-000057040000}"/>
    <hyperlink ref="J257" location="'Initial Bud 151220'!J257" tooltip="Click to drilldown" display="'Initial Bud 151220'!J257" xr:uid="{00000000-0004-0000-1000-000058040000}"/>
    <hyperlink ref="K257" location="'Initial Bud 151220'!K257" tooltip="Click to drilldown" display="'Initial Bud 151220'!K257" xr:uid="{00000000-0004-0000-1000-000059040000}"/>
    <hyperlink ref="L257" location="'Initial Bud 151220'!L257" tooltip="Click to drilldown" display="'Initial Bud 151220'!L257" xr:uid="{00000000-0004-0000-1000-00005A040000}"/>
    <hyperlink ref="M257" location="'Initial Bud 151220'!M257" tooltip="Click to drilldown" display="'Initial Bud 151220'!M257" xr:uid="{00000000-0004-0000-1000-00005B040000}"/>
    <hyperlink ref="B262" location="'Initial Bud 151220'!B262" tooltip="Click to drilldown" display="'Initial Bud 151220'!B262" xr:uid="{00000000-0004-0000-1000-00005C040000}"/>
    <hyperlink ref="C262" location="'Initial Bud 151220'!C262" tooltip="Click to drilldown" display="'Initial Bud 151220'!C262" xr:uid="{00000000-0004-0000-1000-00005D040000}"/>
    <hyperlink ref="D262" location="'Initial Bud 151220'!D262" tooltip="Click to drilldown" display="'Initial Bud 151220'!D262" xr:uid="{00000000-0004-0000-1000-00005E040000}"/>
    <hyperlink ref="E262" location="'Initial Bud 151220'!E262" tooltip="Click to drilldown" display="'Initial Bud 151220'!E262" xr:uid="{00000000-0004-0000-1000-00005F040000}"/>
    <hyperlink ref="F262" location="'Initial Bud 151220'!F262" tooltip="Click to drilldown" display="'Initial Bud 151220'!F262" xr:uid="{00000000-0004-0000-1000-000060040000}"/>
    <hyperlink ref="G262" location="'Initial Bud 151220'!G262" tooltip="Click to drilldown" display="'Initial Bud 151220'!G262" xr:uid="{00000000-0004-0000-1000-000061040000}"/>
    <hyperlink ref="H262" location="'Initial Bud 151220'!H262" tooltip="Click to drilldown" display="'Initial Bud 151220'!H262" xr:uid="{00000000-0004-0000-1000-000062040000}"/>
    <hyperlink ref="I262" location="'Initial Bud 151220'!I262" tooltip="Click to drilldown" display="'Initial Bud 151220'!I262" xr:uid="{00000000-0004-0000-1000-000063040000}"/>
    <hyperlink ref="J262" location="'Initial Bud 151220'!J262" tooltip="Click to drilldown" display="'Initial Bud 151220'!J262" xr:uid="{00000000-0004-0000-1000-000064040000}"/>
    <hyperlink ref="K262" location="'Initial Bud 151220'!K262" tooltip="Click to drilldown" display="'Initial Bud 151220'!K262" xr:uid="{00000000-0004-0000-1000-000065040000}"/>
    <hyperlink ref="L262" location="'Initial Bud 151220'!L262" tooltip="Click to drilldown" display="'Initial Bud 151220'!L262" xr:uid="{00000000-0004-0000-1000-000066040000}"/>
    <hyperlink ref="M262" location="'Initial Bud 151220'!M262" tooltip="Click to drilldown" display="'Initial Bud 151220'!M262" xr:uid="{00000000-0004-0000-1000-000067040000}"/>
    <hyperlink ref="B263" location="'Initial Bud 151220'!B263" tooltip="Click to drilldown" display="'Initial Bud 151220'!B263" xr:uid="{00000000-0004-0000-1000-000068040000}"/>
    <hyperlink ref="C263" location="'Initial Bud 151220'!C263" tooltip="Click to drilldown" display="'Initial Bud 151220'!C263" xr:uid="{00000000-0004-0000-1000-000069040000}"/>
    <hyperlink ref="D263" location="'Initial Bud 151220'!D263" tooltip="Click to drilldown" display="'Initial Bud 151220'!D263" xr:uid="{00000000-0004-0000-1000-00006A040000}"/>
    <hyperlink ref="E263" location="'Initial Bud 151220'!E263" tooltip="Click to drilldown" display="'Initial Bud 151220'!E263" xr:uid="{00000000-0004-0000-1000-00006B040000}"/>
    <hyperlink ref="F263" location="'Initial Bud 151220'!F263" tooltip="Click to drilldown" display="'Initial Bud 151220'!F263" xr:uid="{00000000-0004-0000-1000-00006C040000}"/>
    <hyperlink ref="G263" location="'Initial Bud 151220'!G263" tooltip="Click to drilldown" display="'Initial Bud 151220'!G263" xr:uid="{00000000-0004-0000-1000-00006D040000}"/>
    <hyperlink ref="H263" location="'Initial Bud 151220'!H263" tooltip="Click to drilldown" display="'Initial Bud 151220'!H263" xr:uid="{00000000-0004-0000-1000-00006E040000}"/>
    <hyperlink ref="I263" location="'Initial Bud 151220'!I263" tooltip="Click to drilldown" display="'Initial Bud 151220'!I263" xr:uid="{00000000-0004-0000-1000-00006F040000}"/>
    <hyperlink ref="J263" location="'Initial Bud 151220'!J263" tooltip="Click to drilldown" display="'Initial Bud 151220'!J263" xr:uid="{00000000-0004-0000-1000-000070040000}"/>
    <hyperlink ref="K263" location="'Initial Bud 151220'!K263" tooltip="Click to drilldown" display="'Initial Bud 151220'!K263" xr:uid="{00000000-0004-0000-1000-000071040000}"/>
    <hyperlink ref="L263" location="'Initial Bud 151220'!L263" tooltip="Click to drilldown" display="'Initial Bud 151220'!L263" xr:uid="{00000000-0004-0000-1000-000072040000}"/>
    <hyperlink ref="M263" location="'Initial Bud 151220'!M263" tooltip="Click to drilldown" display="'Initial Bud 151220'!M263" xr:uid="{00000000-0004-0000-1000-000073040000}"/>
    <hyperlink ref="B264" location="'Initial Bud 151220'!B264" tooltip="Click to drilldown" display="'Initial Bud 151220'!B264" xr:uid="{00000000-0004-0000-1000-000074040000}"/>
    <hyperlink ref="C264" location="'Initial Bud 151220'!C264" tooltip="Click to drilldown" display="'Initial Bud 151220'!C264" xr:uid="{00000000-0004-0000-1000-000075040000}"/>
    <hyperlink ref="D264" location="'Initial Bud 151220'!D264" tooltip="Click to drilldown" display="'Initial Bud 151220'!D264" xr:uid="{00000000-0004-0000-1000-000076040000}"/>
    <hyperlink ref="E264" location="'Initial Bud 151220'!E264" tooltip="Click to drilldown" display="'Initial Bud 151220'!E264" xr:uid="{00000000-0004-0000-1000-000077040000}"/>
    <hyperlink ref="F264" location="'Initial Bud 151220'!F264" tooltip="Click to drilldown" display="'Initial Bud 151220'!F264" xr:uid="{00000000-0004-0000-1000-000078040000}"/>
    <hyperlink ref="G264" location="'Initial Bud 151220'!G264" tooltip="Click to drilldown" display="'Initial Bud 151220'!G264" xr:uid="{00000000-0004-0000-1000-000079040000}"/>
    <hyperlink ref="H264" location="'Initial Bud 151220'!H264" tooltip="Click to drilldown" display="'Initial Bud 151220'!H264" xr:uid="{00000000-0004-0000-1000-00007A040000}"/>
    <hyperlink ref="I264" location="'Initial Bud 151220'!I264" tooltip="Click to drilldown" display="'Initial Bud 151220'!I264" xr:uid="{00000000-0004-0000-1000-00007B040000}"/>
    <hyperlink ref="J264" location="'Initial Bud 151220'!J264" tooltip="Click to drilldown" display="'Initial Bud 151220'!J264" xr:uid="{00000000-0004-0000-1000-00007C040000}"/>
    <hyperlink ref="K264" location="'Initial Bud 151220'!K264" tooltip="Click to drilldown" display="'Initial Bud 151220'!K264" xr:uid="{00000000-0004-0000-1000-00007D040000}"/>
    <hyperlink ref="L264" location="'Initial Bud 151220'!L264" tooltip="Click to drilldown" display="'Initial Bud 151220'!L264" xr:uid="{00000000-0004-0000-1000-00007E040000}"/>
    <hyperlink ref="M264" location="'Initial Bud 151220'!M264" tooltip="Click to drilldown" display="'Initial Bud 151220'!M264" xr:uid="{00000000-0004-0000-1000-00007F040000}"/>
    <hyperlink ref="B265" location="'Initial Bud 151220'!B265" tooltip="Click to drilldown" display="'Initial Bud 151220'!B265" xr:uid="{00000000-0004-0000-1000-000080040000}"/>
    <hyperlink ref="C265" location="'Initial Bud 151220'!C265" tooltip="Click to drilldown" display="'Initial Bud 151220'!C265" xr:uid="{00000000-0004-0000-1000-000081040000}"/>
    <hyperlink ref="D265" location="'Initial Bud 151220'!D265" tooltip="Click to drilldown" display="'Initial Bud 151220'!D265" xr:uid="{00000000-0004-0000-1000-000082040000}"/>
    <hyperlink ref="E265" location="'Initial Bud 151220'!E265" tooltip="Click to drilldown" display="'Initial Bud 151220'!E265" xr:uid="{00000000-0004-0000-1000-000083040000}"/>
    <hyperlink ref="F265" location="'Initial Bud 151220'!F265" tooltip="Click to drilldown" display="'Initial Bud 151220'!F265" xr:uid="{00000000-0004-0000-1000-000084040000}"/>
    <hyperlink ref="G265" location="'Initial Bud 151220'!G265" tooltip="Click to drilldown" display="'Initial Bud 151220'!G265" xr:uid="{00000000-0004-0000-1000-000085040000}"/>
    <hyperlink ref="H265" location="'Initial Bud 151220'!H265" tooltip="Click to drilldown" display="'Initial Bud 151220'!H265" xr:uid="{00000000-0004-0000-1000-000086040000}"/>
    <hyperlink ref="I265" location="'Initial Bud 151220'!I265" tooltip="Click to drilldown" display="'Initial Bud 151220'!I265" xr:uid="{00000000-0004-0000-1000-000087040000}"/>
    <hyperlink ref="J265" location="'Initial Bud 151220'!J265" tooltip="Click to drilldown" display="'Initial Bud 151220'!J265" xr:uid="{00000000-0004-0000-1000-000088040000}"/>
    <hyperlink ref="K265" location="'Initial Bud 151220'!K265" tooltip="Click to drilldown" display="'Initial Bud 151220'!K265" xr:uid="{00000000-0004-0000-1000-000089040000}"/>
    <hyperlink ref="L265" location="'Initial Bud 151220'!L265" tooltip="Click to drilldown" display="'Initial Bud 151220'!L265" xr:uid="{00000000-0004-0000-1000-00008A040000}"/>
    <hyperlink ref="M265" location="'Initial Bud 151220'!M265" tooltip="Click to drilldown" display="'Initial Bud 151220'!M265" xr:uid="{00000000-0004-0000-1000-00008B040000}"/>
    <hyperlink ref="B266" location="'Initial Bud 151220'!B266" tooltip="Click to drilldown" display="'Initial Bud 151220'!B266" xr:uid="{00000000-0004-0000-1000-00008C040000}"/>
    <hyperlink ref="C266" location="'Initial Bud 151220'!C266" tooltip="Click to drilldown" display="'Initial Bud 151220'!C266" xr:uid="{00000000-0004-0000-1000-00008D040000}"/>
    <hyperlink ref="D266" location="'Initial Bud 151220'!D266" tooltip="Click to drilldown" display="'Initial Bud 151220'!D266" xr:uid="{00000000-0004-0000-1000-00008E040000}"/>
    <hyperlink ref="E266" location="'Initial Bud 151220'!E266" tooltip="Click to drilldown" display="'Initial Bud 151220'!E266" xr:uid="{00000000-0004-0000-1000-00008F040000}"/>
    <hyperlink ref="F266" location="'Initial Bud 151220'!F266" tooltip="Click to drilldown" display="'Initial Bud 151220'!F266" xr:uid="{00000000-0004-0000-1000-000090040000}"/>
    <hyperlink ref="G266" location="'Initial Bud 151220'!G266" tooltip="Click to drilldown" display="'Initial Bud 151220'!G266" xr:uid="{00000000-0004-0000-1000-000091040000}"/>
    <hyperlink ref="H266" location="'Initial Bud 151220'!H266" tooltip="Click to drilldown" display="'Initial Bud 151220'!H266" xr:uid="{00000000-0004-0000-1000-000092040000}"/>
    <hyperlink ref="I266" location="'Initial Bud 151220'!I266" tooltip="Click to drilldown" display="'Initial Bud 151220'!I266" xr:uid="{00000000-0004-0000-1000-000093040000}"/>
    <hyperlink ref="J266" location="'Initial Bud 151220'!J266" tooltip="Click to drilldown" display="'Initial Bud 151220'!J266" xr:uid="{00000000-0004-0000-1000-000094040000}"/>
    <hyperlink ref="K266" location="'Initial Bud 151220'!K266" tooltip="Click to drilldown" display="'Initial Bud 151220'!K266" xr:uid="{00000000-0004-0000-1000-000095040000}"/>
    <hyperlink ref="L266" location="'Initial Bud 151220'!L266" tooltip="Click to drilldown" display="'Initial Bud 151220'!L266" xr:uid="{00000000-0004-0000-1000-000096040000}"/>
    <hyperlink ref="M266" location="'Initial Bud 151220'!M266" tooltip="Click to drilldown" display="'Initial Bud 151220'!M266" xr:uid="{00000000-0004-0000-1000-000097040000}"/>
    <hyperlink ref="B267" location="'Initial Bud 151220'!B267" tooltip="Click to drilldown" display="'Initial Bud 151220'!B267" xr:uid="{00000000-0004-0000-1000-000098040000}"/>
    <hyperlink ref="C267" location="'Initial Bud 151220'!C267" tooltip="Click to drilldown" display="'Initial Bud 151220'!C267" xr:uid="{00000000-0004-0000-1000-000099040000}"/>
    <hyperlink ref="D267" location="'Initial Bud 151220'!D267" tooltip="Click to drilldown" display="'Initial Bud 151220'!D267" xr:uid="{00000000-0004-0000-1000-00009A040000}"/>
    <hyperlink ref="E267" location="'Initial Bud 151220'!E267" tooltip="Click to drilldown" display="'Initial Bud 151220'!E267" xr:uid="{00000000-0004-0000-1000-00009B040000}"/>
    <hyperlink ref="F267" location="'Initial Bud 151220'!F267" tooltip="Click to drilldown" display="'Initial Bud 151220'!F267" xr:uid="{00000000-0004-0000-1000-00009C040000}"/>
    <hyperlink ref="G267" location="'Initial Bud 151220'!G267" tooltip="Click to drilldown" display="'Initial Bud 151220'!G267" xr:uid="{00000000-0004-0000-1000-00009D040000}"/>
    <hyperlink ref="H267" location="'Initial Bud 151220'!H267" tooltip="Click to drilldown" display="'Initial Bud 151220'!H267" xr:uid="{00000000-0004-0000-1000-00009E040000}"/>
    <hyperlink ref="I267" location="'Initial Bud 151220'!I267" tooltip="Click to drilldown" display="'Initial Bud 151220'!I267" xr:uid="{00000000-0004-0000-1000-00009F040000}"/>
    <hyperlink ref="J267" location="'Initial Bud 151220'!J267" tooltip="Click to drilldown" display="'Initial Bud 151220'!J267" xr:uid="{00000000-0004-0000-1000-0000A0040000}"/>
    <hyperlink ref="K267" location="'Initial Bud 151220'!K267" tooltip="Click to drilldown" display="'Initial Bud 151220'!K267" xr:uid="{00000000-0004-0000-1000-0000A1040000}"/>
    <hyperlink ref="L267" location="'Initial Bud 151220'!L267" tooltip="Click to drilldown" display="'Initial Bud 151220'!L267" xr:uid="{00000000-0004-0000-1000-0000A2040000}"/>
    <hyperlink ref="M267" location="'Initial Bud 151220'!M267" tooltip="Click to drilldown" display="'Initial Bud 151220'!M267" xr:uid="{00000000-0004-0000-1000-0000A3040000}"/>
  </hyperlinks>
  <printOptions horizontalCentered="1"/>
  <pageMargins left="0.51181102362204722" right="0.31496062992125984" top="0.55118110236220474" bottom="0.55118110236220474" header="0.31496062992125984" footer="0.31496062992125984"/>
  <pageSetup paperSize="8" scale="110" fitToHeight="12" orientation="portrait" r:id="rId1"/>
  <headerFooter>
    <oddFooter>&amp;C&amp;"-,Bold"&amp;K009999A&amp;P</oddFooter>
  </headerFooter>
  <rowBreaks count="4" manualBreakCount="4">
    <brk id="64" min="1" max="6" man="1"/>
    <brk id="111" min="1" max="6" man="1"/>
    <brk id="164" min="1" max="6" man="1"/>
    <brk id="217" min="1" max="6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70"/>
  <sheetViews>
    <sheetView showGridLines="0" topLeftCell="B3" workbookViewId="0">
      <selection activeCell="G62" sqref="G62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Initial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335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336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Quarter 1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22545024.010000002</v>
      </c>
      <c r="E12" s="83">
        <v>23444273.289999999</v>
      </c>
      <c r="F12" s="83">
        <v>24379403.239999998</v>
      </c>
      <c r="G12" s="84">
        <v>25351845.949999999</v>
      </c>
      <c r="H12" s="44">
        <v>26360261.600000001</v>
      </c>
      <c r="I12" s="45">
        <v>27408844.149999999</v>
      </c>
      <c r="J12" s="45">
        <v>28499195.149999999</v>
      </c>
      <c r="K12" s="45">
        <v>29632980.109999999</v>
      </c>
      <c r="L12" s="45">
        <v>30811930.969999999</v>
      </c>
      <c r="M12" s="45">
        <v>32037848.809999999</v>
      </c>
    </row>
    <row r="13" spans="1:14" x14ac:dyDescent="0.25">
      <c r="A13" s="13" t="s">
        <v>215</v>
      </c>
      <c r="B13" s="80" t="s">
        <v>145</v>
      </c>
      <c r="C13" s="81">
        <v>6346400.29</v>
      </c>
      <c r="D13" s="82">
        <v>6460034.7000000002</v>
      </c>
      <c r="E13" s="83">
        <v>6768127.0899999999</v>
      </c>
      <c r="F13" s="83">
        <v>6986533.9100000001</v>
      </c>
      <c r="G13" s="84">
        <v>7315667.4299999997</v>
      </c>
      <c r="H13" s="44">
        <v>7555956.5300000003</v>
      </c>
      <c r="I13" s="45">
        <v>7907847.04</v>
      </c>
      <c r="J13" s="45">
        <v>8171802.7199999997</v>
      </c>
      <c r="K13" s="45">
        <v>8548305.8599999994</v>
      </c>
      <c r="L13" s="45">
        <v>8837858.0800000001</v>
      </c>
      <c r="M13" s="45">
        <v>9240980.9499999993</v>
      </c>
    </row>
    <row r="14" spans="1:14" x14ac:dyDescent="0.25">
      <c r="A14" s="13" t="s">
        <v>216</v>
      </c>
      <c r="B14" s="80" t="s">
        <v>146</v>
      </c>
      <c r="C14" s="81">
        <v>555000</v>
      </c>
      <c r="D14" s="82">
        <v>280000</v>
      </c>
      <c r="E14" s="83">
        <v>280000</v>
      </c>
      <c r="F14" s="83">
        <v>280000</v>
      </c>
      <c r="G14" s="84">
        <v>280000</v>
      </c>
      <c r="H14" s="44">
        <v>280000</v>
      </c>
      <c r="I14" s="45">
        <v>280000</v>
      </c>
      <c r="J14" s="45">
        <v>280000</v>
      </c>
      <c r="K14" s="45">
        <v>280000</v>
      </c>
      <c r="L14" s="45">
        <v>280000</v>
      </c>
      <c r="M14" s="45">
        <v>280000</v>
      </c>
    </row>
    <row r="15" spans="1:14" x14ac:dyDescent="0.25">
      <c r="A15" s="13" t="s">
        <v>217</v>
      </c>
      <c r="B15" s="80" t="s">
        <v>147</v>
      </c>
      <c r="C15" s="81">
        <v>1371560.35</v>
      </c>
      <c r="D15" s="82">
        <v>1303918.6399999999</v>
      </c>
      <c r="E15" s="83">
        <v>1358622.46</v>
      </c>
      <c r="F15" s="83">
        <v>1405281.33</v>
      </c>
      <c r="G15" s="84">
        <v>1463973.45</v>
      </c>
      <c r="H15" s="44">
        <v>1514778.19</v>
      </c>
      <c r="I15" s="45">
        <v>1577778.82</v>
      </c>
      <c r="J15" s="45">
        <v>1633063.87</v>
      </c>
      <c r="K15" s="45">
        <v>1700721.4</v>
      </c>
      <c r="L15" s="45">
        <v>1760845.64</v>
      </c>
      <c r="M15" s="45">
        <v>1833536.54</v>
      </c>
    </row>
    <row r="16" spans="1:14" x14ac:dyDescent="0.25">
      <c r="A16" s="13" t="s">
        <v>218</v>
      </c>
      <c r="B16" s="80" t="s">
        <v>148</v>
      </c>
      <c r="C16" s="81">
        <v>10902270.52</v>
      </c>
      <c r="D16" s="82">
        <v>10567853.09</v>
      </c>
      <c r="E16" s="83">
        <v>10667010.460000001</v>
      </c>
      <c r="F16" s="83">
        <v>10807627.369999999</v>
      </c>
      <c r="G16" s="84">
        <v>10961516.560000001</v>
      </c>
      <c r="H16" s="44">
        <v>11096328.41</v>
      </c>
      <c r="I16" s="45">
        <v>11257166.02</v>
      </c>
      <c r="J16" s="45">
        <v>11424135.23</v>
      </c>
      <c r="K16" s="45">
        <v>11593344.76</v>
      </c>
      <c r="L16" s="45">
        <v>11766906.289999999</v>
      </c>
      <c r="M16" s="45">
        <v>11809934.449999999</v>
      </c>
    </row>
    <row r="17" spans="1:13" x14ac:dyDescent="0.25">
      <c r="A17" s="13" t="s">
        <v>219</v>
      </c>
      <c r="B17" s="80" t="s">
        <v>149</v>
      </c>
      <c r="C17" s="81">
        <v>18885246.399999999</v>
      </c>
      <c r="D17" s="82">
        <v>18464902.620000001</v>
      </c>
      <c r="E17" s="83">
        <v>19095850.609999999</v>
      </c>
      <c r="F17" s="83">
        <v>19728841.390000001</v>
      </c>
      <c r="G17" s="84">
        <v>20404649.969999999</v>
      </c>
      <c r="H17" s="44">
        <v>21092078.789999999</v>
      </c>
      <c r="I17" s="45">
        <v>21827958.5</v>
      </c>
      <c r="J17" s="45">
        <v>22565149.390000001</v>
      </c>
      <c r="K17" s="45">
        <v>23352542.050000001</v>
      </c>
      <c r="L17" s="45">
        <v>24143058.609999999</v>
      </c>
      <c r="M17" s="45">
        <v>24985653.899999999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59724963.559999995</v>
      </c>
      <c r="D19" s="66">
        <f t="shared" ref="D19:M19" si="1">SUM(D11:D18)</f>
        <v>59621733.060000002</v>
      </c>
      <c r="E19" s="65">
        <f t="shared" si="1"/>
        <v>61613883.909999996</v>
      </c>
      <c r="F19" s="65">
        <f t="shared" si="1"/>
        <v>63587687.239999995</v>
      </c>
      <c r="G19" s="67">
        <f t="shared" si="1"/>
        <v>65777653.359999999</v>
      </c>
      <c r="H19" s="43">
        <f t="shared" si="1"/>
        <v>67899403.520000011</v>
      </c>
      <c r="I19" s="31">
        <f t="shared" si="1"/>
        <v>70259594.530000001</v>
      </c>
      <c r="J19" s="31">
        <f t="shared" si="1"/>
        <v>72573346.359999999</v>
      </c>
      <c r="K19" s="31">
        <f t="shared" si="1"/>
        <v>75107894.179999992</v>
      </c>
      <c r="L19" s="31">
        <f t="shared" si="1"/>
        <v>77600599.590000004</v>
      </c>
      <c r="M19" s="31">
        <f t="shared" si="1"/>
        <v>80187954.650000006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22374224.34</v>
      </c>
      <c r="D21" s="82">
        <v>23718397.460000001</v>
      </c>
      <c r="E21" s="81">
        <v>24532599.210000001</v>
      </c>
      <c r="F21" s="81">
        <v>25436015.559999999</v>
      </c>
      <c r="G21" s="86">
        <v>26348119.199999999</v>
      </c>
      <c r="H21" s="46">
        <v>27317688.75</v>
      </c>
      <c r="I21" s="47">
        <v>28269755.399999999</v>
      </c>
      <c r="J21" s="47">
        <v>29306022.59</v>
      </c>
      <c r="K21" s="47">
        <v>30327683.210000001</v>
      </c>
      <c r="L21" s="47">
        <v>31435973.210000001</v>
      </c>
      <c r="M21" s="47">
        <v>32532173.109999999</v>
      </c>
    </row>
    <row r="22" spans="1:13" x14ac:dyDescent="0.25">
      <c r="A22" s="13" t="s">
        <v>221</v>
      </c>
      <c r="B22" s="85" t="s">
        <v>151</v>
      </c>
      <c r="C22" s="81">
        <v>8940478.5700000003</v>
      </c>
      <c r="D22" s="82">
        <v>9217123.1199999992</v>
      </c>
      <c r="E22" s="81">
        <v>9408646.8100000005</v>
      </c>
      <c r="F22" s="81">
        <v>9745032.1999999993</v>
      </c>
      <c r="G22" s="86">
        <v>10271933.119999999</v>
      </c>
      <c r="H22" s="46">
        <v>10253876.24</v>
      </c>
      <c r="I22" s="47">
        <v>10612477.59</v>
      </c>
      <c r="J22" s="47">
        <v>10861636.92</v>
      </c>
      <c r="K22" s="47">
        <v>11594985.960000001</v>
      </c>
      <c r="L22" s="47">
        <v>11511940.43</v>
      </c>
      <c r="M22" s="47">
        <v>11808148.58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372565</v>
      </c>
      <c r="E23" s="81">
        <v>363781</v>
      </c>
      <c r="F23" s="81">
        <v>351511</v>
      </c>
      <c r="G23" s="86">
        <v>327042</v>
      </c>
      <c r="H23" s="46">
        <v>302277</v>
      </c>
      <c r="I23" s="47">
        <v>277041</v>
      </c>
      <c r="J23" s="47">
        <v>251446</v>
      </c>
      <c r="K23" s="47">
        <v>225095</v>
      </c>
      <c r="L23" s="47">
        <v>198337</v>
      </c>
      <c r="M23" s="47">
        <v>175709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4804871.28</v>
      </c>
      <c r="D25" s="82">
        <v>5029356.78</v>
      </c>
      <c r="E25" s="81">
        <v>5173801.47</v>
      </c>
      <c r="F25" s="81">
        <v>5322800.46</v>
      </c>
      <c r="G25" s="86">
        <v>5477284.5</v>
      </c>
      <c r="H25" s="46">
        <v>5635388.0099999998</v>
      </c>
      <c r="I25" s="47">
        <v>5799249.75</v>
      </c>
      <c r="J25" s="47">
        <v>5967012.2199999997</v>
      </c>
      <c r="K25" s="47">
        <v>6140822.5800000001</v>
      </c>
      <c r="L25" s="47">
        <v>6318832.29</v>
      </c>
      <c r="M25" s="47">
        <v>6503197.21</v>
      </c>
    </row>
    <row r="26" spans="1:13" x14ac:dyDescent="0.25">
      <c r="A26" s="13" t="s">
        <v>225</v>
      </c>
      <c r="B26" s="85" t="s">
        <v>155</v>
      </c>
      <c r="C26" s="81">
        <v>11861983.09</v>
      </c>
      <c r="D26" s="82">
        <v>12406331.039999999</v>
      </c>
      <c r="E26" s="81">
        <v>12820784.93</v>
      </c>
      <c r="F26" s="81">
        <v>13249184.65</v>
      </c>
      <c r="G26" s="86">
        <v>13692001.689999999</v>
      </c>
      <c r="H26" s="46">
        <v>14149723.199999999</v>
      </c>
      <c r="I26" s="47">
        <v>14622852.98</v>
      </c>
      <c r="J26" s="47">
        <v>15111912.210000001</v>
      </c>
      <c r="K26" s="47">
        <v>15617439.25</v>
      </c>
      <c r="L26" s="47">
        <v>16139991.039999999</v>
      </c>
      <c r="M26" s="47">
        <v>16680143.439999999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57965029.280000001</v>
      </c>
      <c r="D28" s="70">
        <f t="shared" ref="D28:M28" si="2">SUM(D20:D27)</f>
        <v>60867129.399999999</v>
      </c>
      <c r="E28" s="69">
        <f t="shared" si="2"/>
        <v>62422969.420000002</v>
      </c>
      <c r="F28" s="69">
        <f t="shared" si="2"/>
        <v>64227899.869999997</v>
      </c>
      <c r="G28" s="71">
        <f t="shared" si="2"/>
        <v>66239736.509999998</v>
      </c>
      <c r="H28" s="43">
        <f t="shared" si="2"/>
        <v>67782309.200000003</v>
      </c>
      <c r="I28" s="31">
        <f t="shared" si="2"/>
        <v>69704732.719999999</v>
      </c>
      <c r="J28" s="31">
        <f t="shared" si="2"/>
        <v>71621385.939999998</v>
      </c>
      <c r="K28" s="31">
        <f t="shared" si="2"/>
        <v>74029382</v>
      </c>
      <c r="L28" s="31">
        <f t="shared" si="2"/>
        <v>75728429.969999999</v>
      </c>
      <c r="M28" s="31">
        <f t="shared" si="2"/>
        <v>77822727.340000004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1759934.2799999937</v>
      </c>
      <c r="D29" s="95">
        <f t="shared" si="3"/>
        <v>-1245396.3399999961</v>
      </c>
      <c r="E29" s="95">
        <f t="shared" si="3"/>
        <v>-809085.51000000536</v>
      </c>
      <c r="F29" s="95">
        <f t="shared" si="3"/>
        <v>-640212.63000000268</v>
      </c>
      <c r="G29" s="96">
        <f t="shared" si="3"/>
        <v>-462083.14999999851</v>
      </c>
      <c r="H29" s="50">
        <f t="shared" si="3"/>
        <v>117094.32000000775</v>
      </c>
      <c r="I29" s="51">
        <f t="shared" si="3"/>
        <v>554861.81000000238</v>
      </c>
      <c r="J29" s="51">
        <f t="shared" si="3"/>
        <v>951960.42000000179</v>
      </c>
      <c r="K29" s="51">
        <f t="shared" si="3"/>
        <v>1078512.1799999923</v>
      </c>
      <c r="L29" s="51">
        <f t="shared" si="3"/>
        <v>1872169.6200000048</v>
      </c>
      <c r="M29" s="51">
        <f t="shared" si="3"/>
        <v>2365227.3100000024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42661919</v>
      </c>
      <c r="D31" s="82">
        <v>10090245</v>
      </c>
      <c r="E31" s="81">
        <v>3187000</v>
      </c>
      <c r="F31" s="81">
        <v>687000</v>
      </c>
      <c r="G31" s="86">
        <v>687000</v>
      </c>
      <c r="H31" s="46">
        <v>687000</v>
      </c>
      <c r="I31" s="47">
        <v>687000</v>
      </c>
      <c r="J31" s="47">
        <v>687000</v>
      </c>
      <c r="K31" s="47">
        <v>687000</v>
      </c>
      <c r="L31" s="47">
        <v>687000</v>
      </c>
      <c r="M31" s="47">
        <v>687000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44421853.279999994</v>
      </c>
      <c r="D33" s="73">
        <f t="shared" ref="D33:M33" si="4">SUM(D29:D32)</f>
        <v>8844848.6600000039</v>
      </c>
      <c r="E33" s="73">
        <f t="shared" si="4"/>
        <v>2377914.4899999946</v>
      </c>
      <c r="F33" s="73">
        <f t="shared" si="4"/>
        <v>46787.369999997318</v>
      </c>
      <c r="G33" s="74">
        <f t="shared" si="4"/>
        <v>224916.85000000149</v>
      </c>
      <c r="H33" s="50">
        <f t="shared" si="4"/>
        <v>804094.32000000775</v>
      </c>
      <c r="I33" s="51">
        <f t="shared" si="4"/>
        <v>1241861.8100000024</v>
      </c>
      <c r="J33" s="51">
        <f t="shared" si="4"/>
        <v>1638960.4200000018</v>
      </c>
      <c r="K33" s="51">
        <f t="shared" si="4"/>
        <v>1765512.1799999923</v>
      </c>
      <c r="L33" s="51">
        <f t="shared" si="4"/>
        <v>2559169.6200000048</v>
      </c>
      <c r="M33" s="51">
        <f t="shared" si="4"/>
        <v>3052227.3100000024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-89606956.629999995</v>
      </c>
      <c r="D41" s="82">
        <v>-28016903.800000001</v>
      </c>
      <c r="E41" s="81">
        <v>-13534809</v>
      </c>
      <c r="F41" s="81">
        <v>-10128008.5</v>
      </c>
      <c r="G41" s="86">
        <v>-9949508.9900000002</v>
      </c>
      <c r="H41" s="46">
        <v>-9604661.9900000002</v>
      </c>
      <c r="I41" s="47">
        <v>-10207259.58</v>
      </c>
      <c r="J41" s="47">
        <v>-9620345.0999999996</v>
      </c>
      <c r="K41" s="47">
        <v>-10285963.189999999</v>
      </c>
      <c r="L41" s="47">
        <v>-9872159.8100000005</v>
      </c>
      <c r="M41" s="47">
        <v>-10270982.34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279057</v>
      </c>
      <c r="E42" s="81">
        <v>336000</v>
      </c>
      <c r="F42" s="81">
        <v>298088</v>
      </c>
      <c r="G42" s="86">
        <v>281250</v>
      </c>
      <c r="H42" s="46">
        <v>415801</v>
      </c>
      <c r="I42" s="47">
        <v>332695</v>
      </c>
      <c r="J42" s="47">
        <v>332695</v>
      </c>
      <c r="K42" s="47">
        <v>332695</v>
      </c>
      <c r="L42" s="47">
        <v>332695</v>
      </c>
      <c r="M42" s="47">
        <v>332695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-89084956.629999995</v>
      </c>
      <c r="D44" s="66">
        <f t="shared" si="7"/>
        <v>-27737846.800000001</v>
      </c>
      <c r="E44" s="65">
        <f t="shared" si="7"/>
        <v>-13198809</v>
      </c>
      <c r="F44" s="65">
        <f t="shared" si="7"/>
        <v>-9829920.5</v>
      </c>
      <c r="G44" s="67">
        <f t="shared" si="7"/>
        <v>-9668258.9900000002</v>
      </c>
      <c r="H44" s="43">
        <f t="shared" si="7"/>
        <v>-9188860.9900000002</v>
      </c>
      <c r="I44" s="31">
        <f t="shared" si="7"/>
        <v>-9874564.5800000001</v>
      </c>
      <c r="J44" s="31">
        <f t="shared" si="7"/>
        <v>-9287650.0999999996</v>
      </c>
      <c r="K44" s="31">
        <f t="shared" si="7"/>
        <v>-9953268.1899999995</v>
      </c>
      <c r="L44" s="31">
        <f t="shared" si="7"/>
        <v>-9539464.8100000005</v>
      </c>
      <c r="M44" s="31">
        <f t="shared" si="7"/>
        <v>-9938287.3399999999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-2229799</v>
      </c>
      <c r="E46" s="81">
        <v>-2157192</v>
      </c>
      <c r="F46" s="81">
        <v>-1969267</v>
      </c>
      <c r="G46" s="86">
        <v>-1993798</v>
      </c>
      <c r="H46" s="46">
        <v>-2018502</v>
      </c>
      <c r="I46" s="47">
        <v>-2043738</v>
      </c>
      <c r="J46" s="47">
        <v>-2069332</v>
      </c>
      <c r="K46" s="47">
        <v>-2095685</v>
      </c>
      <c r="L46" s="47">
        <v>-2122442</v>
      </c>
      <c r="M46" s="47">
        <v>-2145069</v>
      </c>
    </row>
    <row r="47" spans="1:13" x14ac:dyDescent="0.25">
      <c r="A47" s="13" t="s">
        <v>231</v>
      </c>
      <c r="B47" s="85" t="s">
        <v>158</v>
      </c>
      <c r="C47" s="81">
        <v>25480000</v>
      </c>
      <c r="D47" s="82">
        <v>2000000</v>
      </c>
      <c r="E47" s="81">
        <v>2000000</v>
      </c>
      <c r="F47" s="81">
        <v>0</v>
      </c>
      <c r="G47" s="86">
        <v>0</v>
      </c>
      <c r="H47" s="46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</row>
    <row r="48" spans="1:13" hidden="1" x14ac:dyDescent="0.25">
      <c r="A48" s="13" t="s">
        <v>206</v>
      </c>
      <c r="B48" s="63"/>
      <c r="C48" s="57"/>
      <c r="D48" s="58"/>
      <c r="E48" s="57"/>
      <c r="F48" s="57"/>
      <c r="G48" s="59"/>
      <c r="H48" s="42"/>
      <c r="I48" s="29"/>
      <c r="J48" s="29"/>
      <c r="K48" s="29"/>
      <c r="L48" s="29"/>
      <c r="M48" s="29"/>
    </row>
    <row r="49" spans="1:14" ht="15.75" thickBot="1" x14ac:dyDescent="0.3">
      <c r="A49" s="13" t="s">
        <v>43</v>
      </c>
      <c r="B49" s="68" t="str">
        <f>"Total "&amp;B45</f>
        <v>Total Financing Fund Flows</v>
      </c>
      <c r="C49" s="69">
        <f t="shared" ref="C49:M49" si="8">SUM(C46:C48)</f>
        <v>24828654</v>
      </c>
      <c r="D49" s="70">
        <f t="shared" si="8"/>
        <v>-229799</v>
      </c>
      <c r="E49" s="69">
        <f t="shared" si="8"/>
        <v>-157192</v>
      </c>
      <c r="F49" s="69">
        <f t="shared" si="8"/>
        <v>-1969267</v>
      </c>
      <c r="G49" s="71">
        <f t="shared" si="8"/>
        <v>-1993798</v>
      </c>
      <c r="H49" s="43">
        <f t="shared" si="8"/>
        <v>-2018502</v>
      </c>
      <c r="I49" s="31">
        <f t="shared" si="8"/>
        <v>-2043738</v>
      </c>
      <c r="J49" s="31">
        <f t="shared" si="8"/>
        <v>-2069332</v>
      </c>
      <c r="K49" s="31">
        <f t="shared" si="8"/>
        <v>-2095685</v>
      </c>
      <c r="L49" s="31">
        <f t="shared" si="8"/>
        <v>-2122442</v>
      </c>
      <c r="M49" s="31">
        <f t="shared" si="8"/>
        <v>-2145069</v>
      </c>
    </row>
    <row r="50" spans="1:14" ht="15.75" thickTop="1" x14ac:dyDescent="0.25">
      <c r="A50" s="13" t="s">
        <v>43</v>
      </c>
      <c r="B50" s="94" t="s">
        <v>108</v>
      </c>
      <c r="C50" s="95">
        <f t="shared" ref="C50:M50" si="9">C33+C39+C44+C49</f>
        <v>-10011093.350000001</v>
      </c>
      <c r="D50" s="95">
        <f t="shared" si="9"/>
        <v>-8999441.1399999969</v>
      </c>
      <c r="E50" s="95">
        <f t="shared" si="9"/>
        <v>-854730.51000000536</v>
      </c>
      <c r="F50" s="95">
        <f t="shared" si="9"/>
        <v>-1629044.1300000027</v>
      </c>
      <c r="G50" s="96">
        <f t="shared" si="9"/>
        <v>-1313784.1399999987</v>
      </c>
      <c r="H50" s="50">
        <f t="shared" si="9"/>
        <v>-279912.66999999247</v>
      </c>
      <c r="I50" s="51">
        <f t="shared" si="9"/>
        <v>-553084.76999999769</v>
      </c>
      <c r="J50" s="51">
        <f t="shared" si="9"/>
        <v>405334.32000000216</v>
      </c>
      <c r="K50" s="51">
        <f t="shared" si="9"/>
        <v>-160085.01000000723</v>
      </c>
      <c r="L50" s="51">
        <f t="shared" si="9"/>
        <v>1020618.8100000042</v>
      </c>
      <c r="M50" s="51">
        <f t="shared" si="9"/>
        <v>1092226.9700000025</v>
      </c>
    </row>
    <row r="51" spans="1:14" x14ac:dyDescent="0.25">
      <c r="A51" s="13" t="s">
        <v>43</v>
      </c>
      <c r="B51" s="97" t="s">
        <v>78</v>
      </c>
      <c r="C51" s="98"/>
      <c r="D51" s="99"/>
      <c r="E51" s="98"/>
      <c r="F51" s="98"/>
      <c r="G51" s="100"/>
      <c r="H51" s="41"/>
      <c r="I51" s="30"/>
      <c r="J51" s="30"/>
      <c r="K51" s="30"/>
      <c r="L51" s="30"/>
      <c r="M51" s="30"/>
    </row>
    <row r="52" spans="1:14" x14ac:dyDescent="0.25">
      <c r="A52" s="13" t="s">
        <v>232</v>
      </c>
      <c r="B52" s="85" t="s">
        <v>159</v>
      </c>
      <c r="C52" s="81">
        <v>-1132319.8799999999</v>
      </c>
      <c r="D52" s="82">
        <v>-736689.96</v>
      </c>
      <c r="E52" s="81">
        <v>-802190</v>
      </c>
      <c r="F52" s="81">
        <v>-801690</v>
      </c>
      <c r="G52" s="86">
        <v>-737190</v>
      </c>
      <c r="H52" s="46">
        <v>-806690</v>
      </c>
      <c r="I52" s="47">
        <v>-807190</v>
      </c>
      <c r="J52" s="47">
        <v>-806690</v>
      </c>
      <c r="K52" s="47">
        <v>-737190</v>
      </c>
      <c r="L52" s="47">
        <v>-811690</v>
      </c>
      <c r="M52" s="47">
        <v>-812190</v>
      </c>
    </row>
    <row r="53" spans="1:14" x14ac:dyDescent="0.25">
      <c r="A53" s="13" t="s">
        <v>233</v>
      </c>
      <c r="B53" s="85" t="s">
        <v>160</v>
      </c>
      <c r="C53" s="81">
        <v>-2162599.92</v>
      </c>
      <c r="D53" s="82">
        <v>-2162499.96</v>
      </c>
      <c r="E53" s="81">
        <v>-2162500</v>
      </c>
      <c r="F53" s="81">
        <v>-2162500</v>
      </c>
      <c r="G53" s="86">
        <v>-2162500</v>
      </c>
      <c r="H53" s="46">
        <v>-2162500</v>
      </c>
      <c r="I53" s="47">
        <v>-2162500</v>
      </c>
      <c r="J53" s="47">
        <v>-2162500</v>
      </c>
      <c r="K53" s="47">
        <v>-2162500</v>
      </c>
      <c r="L53" s="47">
        <v>-2162500</v>
      </c>
      <c r="M53" s="47">
        <v>-2162500</v>
      </c>
    </row>
    <row r="54" spans="1:14" x14ac:dyDescent="0.25">
      <c r="A54" s="13" t="s">
        <v>234</v>
      </c>
      <c r="B54" s="85" t="s">
        <v>161</v>
      </c>
      <c r="C54" s="81">
        <v>-3990000</v>
      </c>
      <c r="D54" s="82">
        <v>-80000.039999999994</v>
      </c>
      <c r="E54" s="81">
        <v>-90000</v>
      </c>
      <c r="F54" s="81">
        <v>-80000</v>
      </c>
      <c r="G54" s="86">
        <v>-90000</v>
      </c>
      <c r="H54" s="46">
        <v>-80000</v>
      </c>
      <c r="I54" s="47">
        <v>-90000</v>
      </c>
      <c r="J54" s="47">
        <v>-80000</v>
      </c>
      <c r="K54" s="47">
        <v>-90000</v>
      </c>
      <c r="L54" s="47">
        <v>-80000</v>
      </c>
      <c r="M54" s="47">
        <v>-80000</v>
      </c>
    </row>
    <row r="55" spans="1:14" x14ac:dyDescent="0.25">
      <c r="A55" s="13" t="s">
        <v>235</v>
      </c>
      <c r="B55" s="85" t="s">
        <v>162</v>
      </c>
      <c r="C55" s="81">
        <v>11532406.439999999</v>
      </c>
      <c r="D55" s="82">
        <v>4328022.96</v>
      </c>
      <c r="E55" s="81">
        <v>946914</v>
      </c>
      <c r="F55" s="81">
        <v>468738</v>
      </c>
      <c r="G55" s="86">
        <v>594066</v>
      </c>
      <c r="H55" s="46">
        <v>469404</v>
      </c>
      <c r="I55" s="47">
        <v>464752</v>
      </c>
      <c r="J55" s="47">
        <v>470110</v>
      </c>
      <c r="K55" s="47">
        <v>675479</v>
      </c>
      <c r="L55" s="47">
        <v>465859</v>
      </c>
      <c r="M55" s="47">
        <v>466250</v>
      </c>
    </row>
    <row r="56" spans="1:14" x14ac:dyDescent="0.25">
      <c r="A56" s="13" t="s">
        <v>236</v>
      </c>
      <c r="B56" s="85" t="s">
        <v>163</v>
      </c>
      <c r="C56" s="81">
        <v>3947793.96</v>
      </c>
      <c r="D56" s="82">
        <v>1659666.96</v>
      </c>
      <c r="E56" s="81">
        <v>1036000</v>
      </c>
      <c r="F56" s="81">
        <v>476000</v>
      </c>
      <c r="G56" s="86">
        <v>1000</v>
      </c>
      <c r="H56" s="46">
        <v>11000</v>
      </c>
      <c r="I56" s="47">
        <v>1000</v>
      </c>
      <c r="J56" s="47">
        <v>1000</v>
      </c>
      <c r="K56" s="47">
        <v>1000</v>
      </c>
      <c r="L56" s="47">
        <v>1000</v>
      </c>
      <c r="M56" s="47">
        <v>1000</v>
      </c>
    </row>
    <row r="57" spans="1:14" x14ac:dyDescent="0.25">
      <c r="A57" s="13" t="s">
        <v>237</v>
      </c>
      <c r="B57" s="85" t="s">
        <v>164</v>
      </c>
      <c r="C57" s="81">
        <v>2928460.2</v>
      </c>
      <c r="D57" s="82">
        <v>3990000</v>
      </c>
      <c r="E57" s="81">
        <v>80000</v>
      </c>
      <c r="F57" s="81">
        <v>90000</v>
      </c>
      <c r="G57" s="86">
        <v>80000</v>
      </c>
      <c r="H57" s="46">
        <v>90000</v>
      </c>
      <c r="I57" s="47">
        <v>80000</v>
      </c>
      <c r="J57" s="47">
        <v>90000</v>
      </c>
      <c r="K57" s="47">
        <v>80000</v>
      </c>
      <c r="L57" s="47">
        <v>90000</v>
      </c>
      <c r="M57" s="47">
        <v>90000</v>
      </c>
    </row>
    <row r="58" spans="1:14" hidden="1" x14ac:dyDescent="0.25">
      <c r="A58" s="13" t="s">
        <v>206</v>
      </c>
      <c r="B58" s="63"/>
      <c r="C58" s="57"/>
      <c r="D58" s="58"/>
      <c r="E58" s="57"/>
      <c r="F58" s="57"/>
      <c r="G58" s="59"/>
      <c r="H58" s="42"/>
      <c r="I58" s="29"/>
      <c r="J58" s="29"/>
      <c r="K58" s="29"/>
      <c r="L58" s="29"/>
      <c r="M58" s="29"/>
    </row>
    <row r="59" spans="1:14" ht="15.75" thickBot="1" x14ac:dyDescent="0.3">
      <c r="A59" s="13" t="s">
        <v>43</v>
      </c>
      <c r="B59" s="68" t="str">
        <f>"Total "&amp;B51</f>
        <v>Total Reserve Movements</v>
      </c>
      <c r="C59" s="69">
        <f t="shared" ref="C59:M59" si="10">SUM(C52:C58)</f>
        <v>11123740.800000001</v>
      </c>
      <c r="D59" s="70">
        <f t="shared" si="10"/>
        <v>6998499.96</v>
      </c>
      <c r="E59" s="69">
        <f t="shared" si="10"/>
        <v>-991776</v>
      </c>
      <c r="F59" s="69">
        <f t="shared" si="10"/>
        <v>-2009452</v>
      </c>
      <c r="G59" s="71">
        <f t="shared" si="10"/>
        <v>-2314624</v>
      </c>
      <c r="H59" s="43">
        <f t="shared" si="10"/>
        <v>-2478786</v>
      </c>
      <c r="I59" s="31">
        <f t="shared" si="10"/>
        <v>-2513938</v>
      </c>
      <c r="J59" s="31">
        <f t="shared" si="10"/>
        <v>-2488080</v>
      </c>
      <c r="K59" s="31">
        <f t="shared" si="10"/>
        <v>-2233211</v>
      </c>
      <c r="L59" s="31">
        <f t="shared" si="10"/>
        <v>-2497331</v>
      </c>
      <c r="M59" s="31">
        <f t="shared" si="10"/>
        <v>-2497440</v>
      </c>
    </row>
    <row r="60" spans="1:14" ht="16.5" thickTop="1" thickBot="1" x14ac:dyDescent="0.3">
      <c r="A60" s="13" t="s">
        <v>43</v>
      </c>
      <c r="B60" s="72" t="s">
        <v>109</v>
      </c>
      <c r="C60" s="73">
        <f t="shared" ref="C60:M60" si="11">C50+C59</f>
        <v>1112647.4499999993</v>
      </c>
      <c r="D60" s="73">
        <f t="shared" si="11"/>
        <v>-2000941.1799999969</v>
      </c>
      <c r="E60" s="73">
        <f t="shared" si="11"/>
        <v>-1846506.5100000054</v>
      </c>
      <c r="F60" s="73">
        <f t="shared" si="11"/>
        <v>-3638496.1300000027</v>
      </c>
      <c r="G60" s="74">
        <f t="shared" si="11"/>
        <v>-3628408.1399999987</v>
      </c>
      <c r="H60" s="50">
        <f t="shared" si="11"/>
        <v>-2758698.6699999925</v>
      </c>
      <c r="I60" s="51">
        <f t="shared" si="11"/>
        <v>-3067022.7699999977</v>
      </c>
      <c r="J60" s="51">
        <f t="shared" si="11"/>
        <v>-2082745.6799999978</v>
      </c>
      <c r="K60" s="51">
        <f t="shared" si="11"/>
        <v>-2393296.0100000072</v>
      </c>
      <c r="L60" s="51">
        <f t="shared" si="11"/>
        <v>-1476712.1899999958</v>
      </c>
      <c r="M60" s="51">
        <f t="shared" si="11"/>
        <v>-1405213.0299999975</v>
      </c>
      <c r="N60">
        <v>4406000</v>
      </c>
    </row>
    <row r="61" spans="1:14" ht="15.75" thickTop="1" x14ac:dyDescent="0.25">
      <c r="A61" s="13" t="s">
        <v>43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4" x14ac:dyDescent="0.25">
      <c r="A62" s="13" t="s">
        <v>43</v>
      </c>
      <c r="B62" s="77" t="s">
        <v>250</v>
      </c>
      <c r="C62" s="78">
        <f>+C60+N60</f>
        <v>5518647.4499999993</v>
      </c>
      <c r="D62" s="78">
        <f>+C62+D60</f>
        <v>3517706.2700000023</v>
      </c>
      <c r="E62" s="78">
        <f t="shared" ref="E62:G62" si="12">+D62+E60</f>
        <v>1671199.759999997</v>
      </c>
      <c r="F62" s="78">
        <f t="shared" si="12"/>
        <v>-1967296.3700000057</v>
      </c>
      <c r="G62" s="78">
        <f t="shared" si="12"/>
        <v>-5595704.5100000044</v>
      </c>
      <c r="H62" s="52"/>
      <c r="I62" s="52"/>
      <c r="J62" s="52"/>
      <c r="K62" s="52"/>
      <c r="L62" s="52"/>
      <c r="M62" s="52"/>
    </row>
    <row r="63" spans="1:14" x14ac:dyDescent="0.25">
      <c r="A63" s="13" t="s">
        <v>133</v>
      </c>
    </row>
    <row r="64" spans="1:14" hidden="1" x14ac:dyDescent="0.25">
      <c r="A64" s="13" t="s">
        <v>257</v>
      </c>
      <c r="B64" s="1" t="str">
        <f>IF(xlvar.SELECT="Entity",B66,IF(xlvar.SELECT="Directorate",C66,IF(xlvar.SELECT="Business Unit",D66,IF(xlvar.SELECT="Key Outcome Area",H66,IF(xlvar.SELECT="IPR Outcomes",I66,IF(xlvar.SELECT="IPR Strategies",J66,IF(xlvar.SELECT="IPR Activities",K66,IF(xlvar.SELECT="Project",L66,F66))))))))</f>
        <v>20 - Domestic Waste Management</v>
      </c>
    </row>
    <row r="65" spans="1:13" ht="15.75" thickBot="1" x14ac:dyDescent="0.3">
      <c r="A65" s="13" t="s">
        <v>165</v>
      </c>
      <c r="B65" s="1"/>
    </row>
    <row r="66" spans="1:13" ht="15.75" hidden="1" thickBot="1" x14ac:dyDescent="0.3">
      <c r="A66" s="13" t="s">
        <v>207</v>
      </c>
      <c r="B66" s="34" t="s">
        <v>210</v>
      </c>
      <c r="C66" s="34" t="s">
        <v>192</v>
      </c>
      <c r="D66" s="34" t="s">
        <v>196</v>
      </c>
      <c r="E66" s="34" t="s">
        <v>44</v>
      </c>
      <c r="F66" s="34" t="s">
        <v>337</v>
      </c>
      <c r="G66" s="34"/>
      <c r="H66" s="34" t="s">
        <v>211</v>
      </c>
      <c r="I66" s="34" t="s">
        <v>193</v>
      </c>
      <c r="J66" s="34" t="s">
        <v>194</v>
      </c>
      <c r="K66" s="34" t="s">
        <v>195</v>
      </c>
      <c r="L66" s="34" t="s">
        <v>338</v>
      </c>
    </row>
    <row r="67" spans="1:13" ht="28.5" customHeight="1" thickTop="1" x14ac:dyDescent="0.25">
      <c r="A67" s="13" t="s">
        <v>165</v>
      </c>
      <c r="B67" s="87" t="s">
        <v>260</v>
      </c>
      <c r="C67" s="88" t="str">
        <f>xlvar.PYORIG.DESCRLONG</f>
        <v>2020/21 Quarter 1 PJ Budget</v>
      </c>
      <c r="D67" s="88" t="str">
        <f>LEFT(xlvar.NXTBUD.DESCRLONG,7)</f>
        <v>2021/22</v>
      </c>
      <c r="E67" s="88" t="str">
        <f t="shared" ref="E67:M67" si="13">LEFT(D67,4)+1&amp;"/"&amp;RIGHT(D67,2)+1</f>
        <v>2022/23</v>
      </c>
      <c r="F67" s="88" t="str">
        <f t="shared" si="13"/>
        <v>2023/24</v>
      </c>
      <c r="G67" s="89" t="str">
        <f t="shared" si="13"/>
        <v>2024/25</v>
      </c>
      <c r="H67" s="48" t="str">
        <f t="shared" si="13"/>
        <v>2025/26</v>
      </c>
      <c r="I67" s="49" t="str">
        <f t="shared" si="13"/>
        <v>2026/27</v>
      </c>
      <c r="J67" s="49" t="str">
        <f t="shared" si="13"/>
        <v>2027/28</v>
      </c>
      <c r="K67" s="49" t="str">
        <f t="shared" si="13"/>
        <v>2028/29</v>
      </c>
      <c r="L67" s="49" t="str">
        <f t="shared" si="13"/>
        <v>2029/30</v>
      </c>
      <c r="M67" s="49" t="str">
        <f t="shared" si="13"/>
        <v>2030/31</v>
      </c>
    </row>
    <row r="68" spans="1:13" x14ac:dyDescent="0.25">
      <c r="A68" s="13" t="s">
        <v>166</v>
      </c>
      <c r="B68" s="90" t="s">
        <v>134</v>
      </c>
      <c r="C68" s="91"/>
      <c r="D68" s="92"/>
      <c r="E68" s="91"/>
      <c r="F68" s="91"/>
      <c r="G68" s="93"/>
      <c r="H68" s="40"/>
      <c r="I68" s="28"/>
      <c r="J68" s="28"/>
      <c r="K68" s="28"/>
      <c r="L68" s="28"/>
      <c r="M68" s="28"/>
    </row>
    <row r="69" spans="1:13" x14ac:dyDescent="0.25">
      <c r="A69" s="13" t="s">
        <v>238</v>
      </c>
      <c r="B69" s="80" t="s">
        <v>144</v>
      </c>
      <c r="C69" s="81">
        <v>4170000</v>
      </c>
      <c r="D69" s="82">
        <v>4417000</v>
      </c>
      <c r="E69" s="83">
        <v>4570930</v>
      </c>
      <c r="F69" s="83">
        <v>4730220.95</v>
      </c>
      <c r="G69" s="84">
        <v>4895059.42</v>
      </c>
      <c r="H69" s="44">
        <v>5040415.13</v>
      </c>
      <c r="I69" s="45">
        <v>5190071.67</v>
      </c>
      <c r="J69" s="45">
        <v>5344155.68</v>
      </c>
      <c r="K69" s="45">
        <v>5502797.4699999997</v>
      </c>
      <c r="L69" s="45">
        <v>5666131.2000000002</v>
      </c>
      <c r="M69" s="45">
        <v>5834294.9400000004</v>
      </c>
    </row>
    <row r="70" spans="1:13" x14ac:dyDescent="0.25">
      <c r="A70" s="13" t="s">
        <v>239</v>
      </c>
      <c r="B70" s="80" t="s">
        <v>146</v>
      </c>
      <c r="C70" s="81">
        <v>23250</v>
      </c>
      <c r="D70" s="82">
        <v>20500</v>
      </c>
      <c r="E70" s="83">
        <v>20500</v>
      </c>
      <c r="F70" s="83">
        <v>20500</v>
      </c>
      <c r="G70" s="84">
        <v>20500</v>
      </c>
      <c r="H70" s="44">
        <v>20500</v>
      </c>
      <c r="I70" s="45">
        <v>20500</v>
      </c>
      <c r="J70" s="45">
        <v>20500</v>
      </c>
      <c r="K70" s="45">
        <v>20500</v>
      </c>
      <c r="L70" s="45">
        <v>20500</v>
      </c>
      <c r="M70" s="45">
        <v>20500</v>
      </c>
    </row>
    <row r="71" spans="1:13" x14ac:dyDescent="0.25">
      <c r="A71" s="13" t="s">
        <v>240</v>
      </c>
      <c r="B71" s="80" t="s">
        <v>147</v>
      </c>
      <c r="C71" s="81">
        <v>22800</v>
      </c>
      <c r="D71" s="82">
        <v>26912</v>
      </c>
      <c r="E71" s="83">
        <v>27988.48</v>
      </c>
      <c r="F71" s="83">
        <v>29108.02</v>
      </c>
      <c r="G71" s="84">
        <v>30272.34</v>
      </c>
      <c r="H71" s="44">
        <v>31483.23</v>
      </c>
      <c r="I71" s="45">
        <v>32742.55</v>
      </c>
      <c r="J71" s="45">
        <v>34052.26</v>
      </c>
      <c r="K71" s="45">
        <v>35414.35</v>
      </c>
      <c r="L71" s="45">
        <v>36830.92</v>
      </c>
      <c r="M71" s="45">
        <v>38304.160000000003</v>
      </c>
    </row>
    <row r="72" spans="1:13" x14ac:dyDescent="0.25">
      <c r="A72" s="13" t="s">
        <v>241</v>
      </c>
      <c r="B72" s="80" t="s">
        <v>148</v>
      </c>
      <c r="C72" s="81">
        <v>71500</v>
      </c>
      <c r="D72" s="82">
        <v>71500</v>
      </c>
      <c r="E72" s="83">
        <v>71500</v>
      </c>
      <c r="F72" s="83">
        <v>71500</v>
      </c>
      <c r="G72" s="84">
        <v>71500</v>
      </c>
      <c r="H72" s="44">
        <v>71500</v>
      </c>
      <c r="I72" s="45">
        <v>71500</v>
      </c>
      <c r="J72" s="45">
        <v>71500</v>
      </c>
      <c r="K72" s="45">
        <v>71500</v>
      </c>
      <c r="L72" s="45">
        <v>71500</v>
      </c>
      <c r="M72" s="45">
        <v>71500</v>
      </c>
    </row>
    <row r="73" spans="1:13" x14ac:dyDescent="0.25">
      <c r="A73" s="13" t="s">
        <v>272</v>
      </c>
      <c r="B73" s="80" t="s">
        <v>149</v>
      </c>
      <c r="C73" s="81">
        <v>6970</v>
      </c>
      <c r="D73" s="82">
        <v>0</v>
      </c>
      <c r="E73" s="83">
        <v>0</v>
      </c>
      <c r="F73" s="83">
        <v>0</v>
      </c>
      <c r="G73" s="84">
        <v>0</v>
      </c>
      <c r="H73" s="44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</row>
    <row r="74" spans="1:13" hidden="1" x14ac:dyDescent="0.25">
      <c r="A74" s="13" t="s">
        <v>207</v>
      </c>
      <c r="B74" s="63"/>
      <c r="C74" s="57"/>
      <c r="D74" s="58"/>
      <c r="E74" s="57"/>
      <c r="F74" s="57"/>
      <c r="G74" s="59"/>
      <c r="H74" s="42"/>
      <c r="I74" s="29"/>
      <c r="J74" s="29"/>
      <c r="K74" s="29"/>
      <c r="L74" s="29"/>
      <c r="M74" s="29"/>
    </row>
    <row r="75" spans="1:13" x14ac:dyDescent="0.25">
      <c r="A75" s="13" t="s">
        <v>168</v>
      </c>
      <c r="B75" s="64" t="s">
        <v>115</v>
      </c>
      <c r="C75" s="65">
        <f t="shared" ref="C75" si="14">SUM(C68:C74)</f>
        <v>4294520</v>
      </c>
      <c r="D75" s="66">
        <f t="shared" ref="D75:M75" si="15">SUM(D68:D74)</f>
        <v>4535912</v>
      </c>
      <c r="E75" s="65">
        <f t="shared" si="15"/>
        <v>4690918.4800000004</v>
      </c>
      <c r="F75" s="65">
        <f t="shared" si="15"/>
        <v>4851328.97</v>
      </c>
      <c r="G75" s="67">
        <f t="shared" si="15"/>
        <v>5017331.76</v>
      </c>
      <c r="H75" s="43">
        <f t="shared" si="15"/>
        <v>5163898.3600000003</v>
      </c>
      <c r="I75" s="31">
        <f t="shared" si="15"/>
        <v>5314814.22</v>
      </c>
      <c r="J75" s="31">
        <f t="shared" si="15"/>
        <v>5470207.9399999995</v>
      </c>
      <c r="K75" s="31">
        <f t="shared" si="15"/>
        <v>5630211.8199999994</v>
      </c>
      <c r="L75" s="31">
        <f t="shared" si="15"/>
        <v>5794962.1200000001</v>
      </c>
      <c r="M75" s="31">
        <f t="shared" si="15"/>
        <v>5964599.1000000006</v>
      </c>
    </row>
    <row r="76" spans="1:13" x14ac:dyDescent="0.25">
      <c r="A76" s="13" t="s">
        <v>166</v>
      </c>
      <c r="B76" s="56" t="s">
        <v>135</v>
      </c>
      <c r="C76" s="57"/>
      <c r="D76" s="58"/>
      <c r="E76" s="57"/>
      <c r="F76" s="57"/>
      <c r="G76" s="59"/>
      <c r="H76" s="42"/>
      <c r="I76" s="29"/>
      <c r="J76" s="29"/>
      <c r="K76" s="29"/>
      <c r="L76" s="29"/>
      <c r="M76" s="29"/>
    </row>
    <row r="77" spans="1:13" x14ac:dyDescent="0.25">
      <c r="A77" s="13" t="s">
        <v>242</v>
      </c>
      <c r="B77" s="85" t="s">
        <v>150</v>
      </c>
      <c r="C77" s="81">
        <v>867229.52</v>
      </c>
      <c r="D77" s="82">
        <v>935737.6</v>
      </c>
      <c r="E77" s="81">
        <v>968491.42</v>
      </c>
      <c r="F77" s="81">
        <v>1002398.05</v>
      </c>
      <c r="G77" s="86">
        <v>1037481.7</v>
      </c>
      <c r="H77" s="46">
        <v>1073790.97</v>
      </c>
      <c r="I77" s="47">
        <v>1111374.97</v>
      </c>
      <c r="J77" s="47">
        <v>1150271.23</v>
      </c>
      <c r="K77" s="47">
        <v>1190529.76</v>
      </c>
      <c r="L77" s="47">
        <v>1232201.05</v>
      </c>
      <c r="M77" s="47">
        <v>1275336.1200000001</v>
      </c>
    </row>
    <row r="78" spans="1:13" x14ac:dyDescent="0.25">
      <c r="A78" s="13" t="s">
        <v>243</v>
      </c>
      <c r="B78" s="85" t="s">
        <v>151</v>
      </c>
      <c r="C78" s="81">
        <v>898930.61</v>
      </c>
      <c r="D78" s="82">
        <v>931836.53</v>
      </c>
      <c r="E78" s="81">
        <v>882541.63</v>
      </c>
      <c r="F78" s="81">
        <v>909017.88</v>
      </c>
      <c r="G78" s="86">
        <v>936288.41</v>
      </c>
      <c r="H78" s="46">
        <v>1041877.06</v>
      </c>
      <c r="I78" s="47">
        <v>993308.38</v>
      </c>
      <c r="J78" s="47">
        <v>1023107.65</v>
      </c>
      <c r="K78" s="47">
        <v>1053800.8700000001</v>
      </c>
      <c r="L78" s="47">
        <v>1165414.8799999999</v>
      </c>
      <c r="M78" s="47">
        <v>1117977.3400000001</v>
      </c>
    </row>
    <row r="79" spans="1:13" x14ac:dyDescent="0.25">
      <c r="A79" s="13" t="s">
        <v>244</v>
      </c>
      <c r="B79" s="85" t="s">
        <v>153</v>
      </c>
      <c r="C79" s="81">
        <v>700</v>
      </c>
      <c r="D79" s="82">
        <v>700</v>
      </c>
      <c r="E79" s="81">
        <v>700</v>
      </c>
      <c r="F79" s="81">
        <v>700</v>
      </c>
      <c r="G79" s="86">
        <v>700</v>
      </c>
      <c r="H79" s="46">
        <v>700</v>
      </c>
      <c r="I79" s="47">
        <v>700</v>
      </c>
      <c r="J79" s="47">
        <v>700</v>
      </c>
      <c r="K79" s="47">
        <v>700</v>
      </c>
      <c r="L79" s="47">
        <v>700</v>
      </c>
      <c r="M79" s="47">
        <v>700</v>
      </c>
    </row>
    <row r="80" spans="1:13" x14ac:dyDescent="0.25">
      <c r="A80" s="13" t="s">
        <v>245</v>
      </c>
      <c r="B80" s="85" t="s">
        <v>154</v>
      </c>
      <c r="C80" s="81">
        <v>11000</v>
      </c>
      <c r="D80" s="82">
        <v>6000</v>
      </c>
      <c r="E80" s="81">
        <v>6180</v>
      </c>
      <c r="F80" s="81">
        <v>6365.4</v>
      </c>
      <c r="G80" s="86">
        <v>6556.36</v>
      </c>
      <c r="H80" s="46">
        <v>6753.05</v>
      </c>
      <c r="I80" s="47">
        <v>6955.64</v>
      </c>
      <c r="J80" s="47">
        <v>7164.31</v>
      </c>
      <c r="K80" s="47">
        <v>7379.24</v>
      </c>
      <c r="L80" s="47">
        <v>7600.61</v>
      </c>
      <c r="M80" s="47">
        <v>7828.63</v>
      </c>
    </row>
    <row r="81" spans="1:13" x14ac:dyDescent="0.25">
      <c r="A81" s="13" t="s">
        <v>246</v>
      </c>
      <c r="B81" s="85" t="s">
        <v>155</v>
      </c>
      <c r="C81" s="81">
        <v>2967492.94</v>
      </c>
      <c r="D81" s="82">
        <v>2538325.38</v>
      </c>
      <c r="E81" s="81">
        <v>2617151.2000000002</v>
      </c>
      <c r="F81" s="81">
        <v>2698435.46</v>
      </c>
      <c r="G81" s="86">
        <v>2782255.18</v>
      </c>
      <c r="H81" s="46">
        <v>2868689.84</v>
      </c>
      <c r="I81" s="47">
        <v>2957821.38</v>
      </c>
      <c r="J81" s="47">
        <v>3049734.35</v>
      </c>
      <c r="K81" s="47">
        <v>3144515.95</v>
      </c>
      <c r="L81" s="47">
        <v>3242256.13</v>
      </c>
      <c r="M81" s="47">
        <v>3343047.67</v>
      </c>
    </row>
    <row r="82" spans="1:13" hidden="1" x14ac:dyDescent="0.25">
      <c r="A82" s="13" t="s">
        <v>207</v>
      </c>
      <c r="B82" s="63"/>
      <c r="C82" s="57"/>
      <c r="D82" s="58"/>
      <c r="E82" s="57"/>
      <c r="F82" s="57"/>
      <c r="G82" s="59"/>
      <c r="H82" s="42"/>
      <c r="I82" s="29"/>
      <c r="J82" s="29"/>
      <c r="K82" s="29"/>
      <c r="L82" s="29"/>
      <c r="M82" s="29"/>
    </row>
    <row r="83" spans="1:13" ht="15.75" thickBot="1" x14ac:dyDescent="0.3">
      <c r="A83" s="13" t="s">
        <v>165</v>
      </c>
      <c r="B83" s="68" t="s">
        <v>116</v>
      </c>
      <c r="C83" s="69">
        <f t="shared" ref="C83:M83" si="16">SUM(C76:C82)</f>
        <v>4745353.07</v>
      </c>
      <c r="D83" s="70">
        <f t="shared" si="16"/>
        <v>4412599.51</v>
      </c>
      <c r="E83" s="69">
        <f t="shared" si="16"/>
        <v>4475064.25</v>
      </c>
      <c r="F83" s="69">
        <f t="shared" si="16"/>
        <v>4616916.79</v>
      </c>
      <c r="G83" s="71">
        <f t="shared" si="16"/>
        <v>4763281.6500000004</v>
      </c>
      <c r="H83" s="43">
        <f t="shared" si="16"/>
        <v>4991810.92</v>
      </c>
      <c r="I83" s="31">
        <f t="shared" si="16"/>
        <v>5070160.37</v>
      </c>
      <c r="J83" s="31">
        <f t="shared" si="16"/>
        <v>5230977.54</v>
      </c>
      <c r="K83" s="31">
        <f t="shared" si="16"/>
        <v>5396925.8200000003</v>
      </c>
      <c r="L83" s="31">
        <f t="shared" si="16"/>
        <v>5648172.6699999999</v>
      </c>
      <c r="M83" s="31">
        <f t="shared" si="16"/>
        <v>5744889.7599999998</v>
      </c>
    </row>
    <row r="84" spans="1:13" ht="15.75" thickTop="1" x14ac:dyDescent="0.25">
      <c r="A84" s="13" t="s">
        <v>168</v>
      </c>
      <c r="B84" s="94" t="s">
        <v>106</v>
      </c>
      <c r="C84" s="95">
        <f t="shared" ref="C84:M84" si="17">C75-C83</f>
        <v>-450833.0700000003</v>
      </c>
      <c r="D84" s="95">
        <f t="shared" si="17"/>
        <v>123312.49000000022</v>
      </c>
      <c r="E84" s="95">
        <f t="shared" si="17"/>
        <v>215854.23000000045</v>
      </c>
      <c r="F84" s="95">
        <f t="shared" si="17"/>
        <v>234412.1799999997</v>
      </c>
      <c r="G84" s="96">
        <f t="shared" si="17"/>
        <v>254050.1099999994</v>
      </c>
      <c r="H84" s="50">
        <f t="shared" si="17"/>
        <v>172087.44000000041</v>
      </c>
      <c r="I84" s="51">
        <f t="shared" si="17"/>
        <v>244653.84999999963</v>
      </c>
      <c r="J84" s="51">
        <f t="shared" si="17"/>
        <v>239230.39999999944</v>
      </c>
      <c r="K84" s="51">
        <f t="shared" si="17"/>
        <v>233285.99999999907</v>
      </c>
      <c r="L84" s="51">
        <f t="shared" si="17"/>
        <v>146789.45000000019</v>
      </c>
      <c r="M84" s="51">
        <f t="shared" si="17"/>
        <v>219709.34000000078</v>
      </c>
    </row>
    <row r="85" spans="1:13" x14ac:dyDescent="0.25">
      <c r="A85" s="13" t="s">
        <v>166</v>
      </c>
      <c r="B85" s="90" t="s">
        <v>74</v>
      </c>
      <c r="C85" s="91"/>
      <c r="D85" s="92"/>
      <c r="E85" s="91"/>
      <c r="F85" s="91"/>
      <c r="G85" s="93"/>
      <c r="H85" s="42"/>
      <c r="I85" s="29"/>
      <c r="J85" s="29"/>
      <c r="K85" s="29"/>
      <c r="L85" s="29"/>
      <c r="M85" s="29"/>
    </row>
    <row r="86" spans="1:13" hidden="1" x14ac:dyDescent="0.25">
      <c r="A86" s="13" t="s">
        <v>166</v>
      </c>
      <c r="B86" s="63"/>
      <c r="C86" s="57"/>
      <c r="D86" s="58"/>
      <c r="E86" s="57"/>
      <c r="F86" s="57"/>
      <c r="G86" s="59"/>
      <c r="H86" s="42"/>
      <c r="I86" s="29"/>
      <c r="J86" s="29"/>
      <c r="K86" s="29"/>
      <c r="L86" s="29"/>
      <c r="M86" s="29"/>
    </row>
    <row r="87" spans="1:13" ht="15.75" thickBot="1" x14ac:dyDescent="0.3">
      <c r="A87" s="13" t="s">
        <v>165</v>
      </c>
      <c r="B87" s="72" t="s">
        <v>107</v>
      </c>
      <c r="C87" s="73">
        <f t="shared" ref="C87:M87" si="18">SUM(C84:C86)</f>
        <v>-450833.0700000003</v>
      </c>
      <c r="D87" s="73">
        <f t="shared" si="18"/>
        <v>123312.49000000022</v>
      </c>
      <c r="E87" s="73">
        <f t="shared" si="18"/>
        <v>215854.23000000045</v>
      </c>
      <c r="F87" s="73">
        <f t="shared" si="18"/>
        <v>234412.1799999997</v>
      </c>
      <c r="G87" s="74">
        <f t="shared" si="18"/>
        <v>254050.1099999994</v>
      </c>
      <c r="H87" s="50">
        <f t="shared" si="18"/>
        <v>172087.44000000041</v>
      </c>
      <c r="I87" s="51">
        <f t="shared" si="18"/>
        <v>244653.84999999963</v>
      </c>
      <c r="J87" s="51">
        <f t="shared" si="18"/>
        <v>239230.39999999944</v>
      </c>
      <c r="K87" s="51">
        <f t="shared" si="18"/>
        <v>233285.99999999907</v>
      </c>
      <c r="L87" s="51">
        <f t="shared" si="18"/>
        <v>146789.45000000019</v>
      </c>
      <c r="M87" s="51">
        <f t="shared" si="18"/>
        <v>219709.34000000078</v>
      </c>
    </row>
    <row r="88" spans="1:13" ht="16.5" thickTop="1" thickBot="1" x14ac:dyDescent="0.3">
      <c r="A88" s="13" t="s">
        <v>165</v>
      </c>
      <c r="B88" s="38"/>
      <c r="C88" s="39"/>
      <c r="D88" s="39"/>
      <c r="E88" s="39"/>
      <c r="F88" s="39"/>
      <c r="G88" s="39"/>
      <c r="H88" s="35"/>
      <c r="I88" s="35"/>
      <c r="J88" s="35"/>
      <c r="K88" s="35"/>
      <c r="L88" s="35"/>
      <c r="M88" s="35"/>
    </row>
    <row r="89" spans="1:13" ht="26.25" thickTop="1" x14ac:dyDescent="0.25">
      <c r="A89" s="13" t="s">
        <v>168</v>
      </c>
      <c r="B89" s="87" t="s">
        <v>261</v>
      </c>
      <c r="C89" s="88" t="str">
        <f>LEFT(xlvar.NXTBUD.DESCRLONG,7)&amp;" Original"</f>
        <v>2021/22 Original</v>
      </c>
      <c r="D89" s="88" t="str">
        <f>LEFT(xlvar.NXTBUD.DESCRLONG,7)</f>
        <v>2021/22</v>
      </c>
      <c r="E89" s="88" t="str">
        <f t="shared" ref="E89:M89" si="19">LEFT(D89,4)+1&amp;"/"&amp;RIGHT(D89,2)+1</f>
        <v>2022/23</v>
      </c>
      <c r="F89" s="88" t="str">
        <f t="shared" si="19"/>
        <v>2023/24</v>
      </c>
      <c r="G89" s="89" t="str">
        <f t="shared" si="19"/>
        <v>2024/25</v>
      </c>
      <c r="H89" s="48" t="str">
        <f t="shared" si="19"/>
        <v>2025/26</v>
      </c>
      <c r="I89" s="49" t="str">
        <f t="shared" si="19"/>
        <v>2026/27</v>
      </c>
      <c r="J89" s="49" t="str">
        <f t="shared" si="19"/>
        <v>2027/28</v>
      </c>
      <c r="K89" s="49" t="str">
        <f t="shared" si="19"/>
        <v>2028/29</v>
      </c>
      <c r="L89" s="49" t="str">
        <f t="shared" si="19"/>
        <v>2029/30</v>
      </c>
      <c r="M89" s="49" t="str">
        <f t="shared" si="19"/>
        <v>2030/31</v>
      </c>
    </row>
    <row r="90" spans="1:13" x14ac:dyDescent="0.25">
      <c r="A90" s="13" t="s">
        <v>167</v>
      </c>
      <c r="B90" s="90" t="s">
        <v>137</v>
      </c>
      <c r="C90" s="91"/>
      <c r="D90" s="92"/>
      <c r="E90" s="91"/>
      <c r="F90" s="91"/>
      <c r="G90" s="93"/>
      <c r="H90" s="42"/>
      <c r="I90" s="29"/>
      <c r="J90" s="29"/>
      <c r="K90" s="29"/>
      <c r="L90" s="29"/>
      <c r="M90" s="29"/>
    </row>
    <row r="91" spans="1:13" x14ac:dyDescent="0.25">
      <c r="A91" s="13" t="s">
        <v>247</v>
      </c>
      <c r="B91" s="85" t="s">
        <v>153</v>
      </c>
      <c r="C91" s="81">
        <v>700</v>
      </c>
      <c r="D91" s="82">
        <v>700</v>
      </c>
      <c r="E91" s="81">
        <v>700</v>
      </c>
      <c r="F91" s="81">
        <v>700</v>
      </c>
      <c r="G91" s="86">
        <v>700</v>
      </c>
      <c r="H91" s="46">
        <v>700</v>
      </c>
      <c r="I91" s="47">
        <v>700</v>
      </c>
      <c r="J91" s="47">
        <v>700</v>
      </c>
      <c r="K91" s="47">
        <v>700</v>
      </c>
      <c r="L91" s="47">
        <v>700</v>
      </c>
      <c r="M91" s="47">
        <v>700</v>
      </c>
    </row>
    <row r="92" spans="1:13" hidden="1" x14ac:dyDescent="0.25">
      <c r="A92" s="13" t="s">
        <v>165</v>
      </c>
      <c r="B92" s="63"/>
      <c r="C92" s="57"/>
      <c r="D92" s="58"/>
      <c r="E92" s="57"/>
      <c r="F92" s="57"/>
      <c r="G92" s="59"/>
      <c r="H92" s="42"/>
      <c r="I92" s="29"/>
      <c r="J92" s="29"/>
      <c r="K92" s="29"/>
      <c r="L92" s="29"/>
      <c r="M92" s="29"/>
    </row>
    <row r="93" spans="1:13" x14ac:dyDescent="0.25">
      <c r="A93" s="13" t="s">
        <v>168</v>
      </c>
      <c r="B93" s="64" t="str">
        <f t="shared" ref="B93" si="20">"Total "&amp;B90</f>
        <v>Total Non Cash</v>
      </c>
      <c r="C93" s="65">
        <f t="shared" ref="C93:M93" si="21">SUM(C90:C92)</f>
        <v>700</v>
      </c>
      <c r="D93" s="66">
        <f t="shared" si="21"/>
        <v>700</v>
      </c>
      <c r="E93" s="65">
        <f t="shared" si="21"/>
        <v>700</v>
      </c>
      <c r="F93" s="65">
        <f t="shared" si="21"/>
        <v>700</v>
      </c>
      <c r="G93" s="67">
        <f t="shared" si="21"/>
        <v>700</v>
      </c>
      <c r="H93" s="43">
        <f t="shared" si="21"/>
        <v>700</v>
      </c>
      <c r="I93" s="31">
        <f t="shared" si="21"/>
        <v>700</v>
      </c>
      <c r="J93" s="31">
        <f t="shared" si="21"/>
        <v>700</v>
      </c>
      <c r="K93" s="31">
        <f t="shared" si="21"/>
        <v>700</v>
      </c>
      <c r="L93" s="31">
        <f t="shared" si="21"/>
        <v>700</v>
      </c>
      <c r="M93" s="31">
        <f t="shared" si="21"/>
        <v>700</v>
      </c>
    </row>
    <row r="94" spans="1:13" x14ac:dyDescent="0.25">
      <c r="A94" s="13" t="s">
        <v>170</v>
      </c>
      <c r="B94" s="75" t="s">
        <v>75</v>
      </c>
      <c r="C94" s="61"/>
      <c r="D94" s="76"/>
      <c r="E94" s="61"/>
      <c r="F94" s="61"/>
      <c r="G94" s="62"/>
      <c r="H94" s="41"/>
      <c r="I94" s="30"/>
      <c r="J94" s="30"/>
      <c r="K94" s="30"/>
      <c r="L94" s="30"/>
      <c r="M94" s="30"/>
    </row>
    <row r="95" spans="1:13" x14ac:dyDescent="0.25">
      <c r="A95" s="13" t="s">
        <v>339</v>
      </c>
      <c r="B95" s="85" t="s">
        <v>140</v>
      </c>
      <c r="C95" s="81">
        <v>-49000</v>
      </c>
      <c r="D95" s="82">
        <v>0</v>
      </c>
      <c r="E95" s="81">
        <v>0</v>
      </c>
      <c r="F95" s="81">
        <v>0</v>
      </c>
      <c r="G95" s="86">
        <v>0</v>
      </c>
      <c r="H95" s="46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</row>
    <row r="96" spans="1:13" x14ac:dyDescent="0.25">
      <c r="A96" s="13" t="s">
        <v>207</v>
      </c>
      <c r="B96" s="63" t="s">
        <v>142</v>
      </c>
      <c r="C96" s="57">
        <v>0</v>
      </c>
      <c r="D96" s="58">
        <v>0</v>
      </c>
      <c r="E96" s="57">
        <v>0</v>
      </c>
      <c r="F96" s="57">
        <v>0</v>
      </c>
      <c r="G96" s="59">
        <v>0</v>
      </c>
      <c r="H96" s="42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</row>
    <row r="97" spans="1:14" hidden="1" x14ac:dyDescent="0.25">
      <c r="A97" s="13" t="s">
        <v>165</v>
      </c>
      <c r="B97" s="63"/>
      <c r="C97" s="57"/>
      <c r="D97" s="58"/>
      <c r="E97" s="57"/>
      <c r="F97" s="57"/>
      <c r="G97" s="59"/>
      <c r="H97" s="42"/>
      <c r="I97" s="29"/>
      <c r="J97" s="29"/>
      <c r="K97" s="29"/>
      <c r="L97" s="29"/>
      <c r="M97" s="29"/>
    </row>
    <row r="98" spans="1:14" x14ac:dyDescent="0.25">
      <c r="A98" s="13" t="s">
        <v>165</v>
      </c>
      <c r="B98" s="64" t="str">
        <f>"Total "&amp;B94</f>
        <v>Total Investing Fund Flows</v>
      </c>
      <c r="C98" s="65">
        <f t="shared" ref="C98:M98" si="22">SUM(C95:C97)</f>
        <v>-49000</v>
      </c>
      <c r="D98" s="66">
        <f t="shared" si="22"/>
        <v>0</v>
      </c>
      <c r="E98" s="65">
        <f t="shared" si="22"/>
        <v>0</v>
      </c>
      <c r="F98" s="65">
        <f t="shared" si="22"/>
        <v>0</v>
      </c>
      <c r="G98" s="67">
        <f t="shared" si="22"/>
        <v>0</v>
      </c>
      <c r="H98" s="43">
        <f t="shared" si="22"/>
        <v>0</v>
      </c>
      <c r="I98" s="31">
        <f t="shared" si="22"/>
        <v>0</v>
      </c>
      <c r="J98" s="31">
        <f t="shared" si="22"/>
        <v>0</v>
      </c>
      <c r="K98" s="31">
        <f t="shared" si="22"/>
        <v>0</v>
      </c>
      <c r="L98" s="31">
        <f t="shared" si="22"/>
        <v>0</v>
      </c>
      <c r="M98" s="31">
        <f t="shared" si="22"/>
        <v>0</v>
      </c>
    </row>
    <row r="99" spans="1:14" x14ac:dyDescent="0.25">
      <c r="A99" s="13" t="s">
        <v>170</v>
      </c>
      <c r="B99" s="75" t="s">
        <v>77</v>
      </c>
      <c r="C99" s="61"/>
      <c r="D99" s="76"/>
      <c r="E99" s="61"/>
      <c r="F99" s="61"/>
      <c r="G99" s="62"/>
      <c r="H99" s="41"/>
      <c r="I99" s="30"/>
      <c r="J99" s="30"/>
      <c r="K99" s="30"/>
      <c r="L99" s="30"/>
      <c r="M99" s="30"/>
    </row>
    <row r="100" spans="1:14" hidden="1" x14ac:dyDescent="0.25">
      <c r="A100" s="13" t="s">
        <v>169</v>
      </c>
      <c r="B100" s="63"/>
      <c r="C100" s="57"/>
      <c r="D100" s="58"/>
      <c r="E100" s="57"/>
      <c r="F100" s="57"/>
      <c r="G100" s="59"/>
      <c r="H100" s="42"/>
      <c r="I100" s="29"/>
      <c r="J100" s="29"/>
      <c r="K100" s="29"/>
      <c r="L100" s="29"/>
      <c r="M100" s="29"/>
    </row>
    <row r="101" spans="1:14" ht="15.75" thickBot="1" x14ac:dyDescent="0.3">
      <c r="A101" s="13" t="s">
        <v>165</v>
      </c>
      <c r="B101" s="68" t="str">
        <f>"Total "&amp;B99</f>
        <v>Total Financing Fund Flows</v>
      </c>
      <c r="C101" s="69">
        <f t="shared" ref="C101:M101" si="23">SUM(C100:C100)</f>
        <v>0</v>
      </c>
      <c r="D101" s="70">
        <f t="shared" si="23"/>
        <v>0</v>
      </c>
      <c r="E101" s="69">
        <f t="shared" si="23"/>
        <v>0</v>
      </c>
      <c r="F101" s="69">
        <f t="shared" si="23"/>
        <v>0</v>
      </c>
      <c r="G101" s="71">
        <f t="shared" si="23"/>
        <v>0</v>
      </c>
      <c r="H101" s="43">
        <f t="shared" si="23"/>
        <v>0</v>
      </c>
      <c r="I101" s="31">
        <f t="shared" si="23"/>
        <v>0</v>
      </c>
      <c r="J101" s="31">
        <f t="shared" si="23"/>
        <v>0</v>
      </c>
      <c r="K101" s="31">
        <f t="shared" si="23"/>
        <v>0</v>
      </c>
      <c r="L101" s="31">
        <f t="shared" si="23"/>
        <v>0</v>
      </c>
      <c r="M101" s="31">
        <f t="shared" si="23"/>
        <v>0</v>
      </c>
    </row>
    <row r="102" spans="1:14" ht="15.75" thickTop="1" x14ac:dyDescent="0.25">
      <c r="A102" s="13" t="s">
        <v>170</v>
      </c>
      <c r="B102" s="94" t="s">
        <v>108</v>
      </c>
      <c r="C102" s="95">
        <f t="shared" ref="C102:M102" si="24">C87+C93+C98+C101</f>
        <v>-499133.0700000003</v>
      </c>
      <c r="D102" s="95">
        <f t="shared" si="24"/>
        <v>124012.49000000022</v>
      </c>
      <c r="E102" s="95">
        <f t="shared" si="24"/>
        <v>216554.23000000045</v>
      </c>
      <c r="F102" s="95">
        <f t="shared" si="24"/>
        <v>235112.1799999997</v>
      </c>
      <c r="G102" s="96">
        <f t="shared" si="24"/>
        <v>254750.1099999994</v>
      </c>
      <c r="H102" s="50">
        <f t="shared" si="24"/>
        <v>172787.44000000041</v>
      </c>
      <c r="I102" s="51">
        <f t="shared" si="24"/>
        <v>245353.84999999963</v>
      </c>
      <c r="J102" s="51">
        <f t="shared" si="24"/>
        <v>239930.39999999944</v>
      </c>
      <c r="K102" s="51">
        <f t="shared" si="24"/>
        <v>233985.99999999907</v>
      </c>
      <c r="L102" s="51">
        <f t="shared" si="24"/>
        <v>147489.45000000019</v>
      </c>
      <c r="M102" s="51">
        <f t="shared" si="24"/>
        <v>220409.34000000078</v>
      </c>
    </row>
    <row r="103" spans="1:14" x14ac:dyDescent="0.25">
      <c r="A103" s="13" t="s">
        <v>167</v>
      </c>
      <c r="B103" s="97" t="s">
        <v>78</v>
      </c>
      <c r="C103" s="98"/>
      <c r="D103" s="99"/>
      <c r="E103" s="98"/>
      <c r="F103" s="98"/>
      <c r="G103" s="100"/>
      <c r="H103" s="41"/>
      <c r="I103" s="30"/>
      <c r="J103" s="30"/>
      <c r="K103" s="30"/>
      <c r="L103" s="30"/>
      <c r="M103" s="30"/>
    </row>
    <row r="104" spans="1:14" x14ac:dyDescent="0.25">
      <c r="A104" s="13" t="s">
        <v>340</v>
      </c>
      <c r="B104" s="85" t="s">
        <v>164</v>
      </c>
      <c r="C104" s="81">
        <v>99999.96</v>
      </c>
      <c r="D104" s="82">
        <v>0</v>
      </c>
      <c r="E104" s="81">
        <v>0</v>
      </c>
      <c r="F104" s="81">
        <v>0</v>
      </c>
      <c r="G104" s="86">
        <v>0</v>
      </c>
      <c r="H104" s="46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</row>
    <row r="105" spans="1:14" hidden="1" x14ac:dyDescent="0.25">
      <c r="A105" s="13" t="s">
        <v>169</v>
      </c>
      <c r="B105" s="63"/>
      <c r="C105" s="57"/>
      <c r="D105" s="58"/>
      <c r="E105" s="57"/>
      <c r="F105" s="57"/>
      <c r="G105" s="59"/>
      <c r="H105" s="42"/>
      <c r="I105" s="29"/>
      <c r="J105" s="29"/>
      <c r="K105" s="29"/>
      <c r="L105" s="29"/>
      <c r="M105" s="29"/>
    </row>
    <row r="106" spans="1:14" ht="15.75" thickBot="1" x14ac:dyDescent="0.3">
      <c r="A106" s="13" t="s">
        <v>165</v>
      </c>
      <c r="B106" s="68" t="str">
        <f>"Total "&amp;B103</f>
        <v>Total Reserve Movements</v>
      </c>
      <c r="C106" s="69">
        <f t="shared" ref="C106:M106" si="25">SUM(C104:C105)</f>
        <v>99999.96</v>
      </c>
      <c r="D106" s="70">
        <f t="shared" si="25"/>
        <v>0</v>
      </c>
      <c r="E106" s="69">
        <f t="shared" si="25"/>
        <v>0</v>
      </c>
      <c r="F106" s="69">
        <f t="shared" si="25"/>
        <v>0</v>
      </c>
      <c r="G106" s="71">
        <f t="shared" si="25"/>
        <v>0</v>
      </c>
      <c r="H106" s="43">
        <f t="shared" si="25"/>
        <v>0</v>
      </c>
      <c r="I106" s="31">
        <f t="shared" si="25"/>
        <v>0</v>
      </c>
      <c r="J106" s="31">
        <f t="shared" si="25"/>
        <v>0</v>
      </c>
      <c r="K106" s="31">
        <f t="shared" si="25"/>
        <v>0</v>
      </c>
      <c r="L106" s="31">
        <f t="shared" si="25"/>
        <v>0</v>
      </c>
      <c r="M106" s="31">
        <f t="shared" si="25"/>
        <v>0</v>
      </c>
    </row>
    <row r="107" spans="1:14" ht="16.5" thickTop="1" thickBot="1" x14ac:dyDescent="0.3">
      <c r="A107" s="13" t="s">
        <v>165</v>
      </c>
      <c r="B107" s="72" t="s">
        <v>109</v>
      </c>
      <c r="C107" s="73">
        <f t="shared" ref="C107:M107" si="26">C102+C106</f>
        <v>-399133.11000000028</v>
      </c>
      <c r="D107" s="73">
        <f t="shared" si="26"/>
        <v>124012.49000000022</v>
      </c>
      <c r="E107" s="73">
        <f t="shared" si="26"/>
        <v>216554.23000000045</v>
      </c>
      <c r="F107" s="73">
        <f t="shared" si="26"/>
        <v>235112.1799999997</v>
      </c>
      <c r="G107" s="74">
        <f t="shared" si="26"/>
        <v>254750.1099999994</v>
      </c>
      <c r="H107" s="50">
        <f t="shared" si="26"/>
        <v>172787.44000000041</v>
      </c>
      <c r="I107" s="51">
        <f t="shared" si="26"/>
        <v>245353.84999999963</v>
      </c>
      <c r="J107" s="51">
        <f t="shared" si="26"/>
        <v>239930.39999999944</v>
      </c>
      <c r="K107" s="51">
        <f t="shared" si="26"/>
        <v>233985.99999999907</v>
      </c>
      <c r="L107" s="51">
        <f t="shared" si="26"/>
        <v>147489.45000000019</v>
      </c>
      <c r="M107" s="51">
        <f t="shared" si="26"/>
        <v>220409.34000000078</v>
      </c>
      <c r="N107">
        <v>2147000</v>
      </c>
    </row>
    <row r="108" spans="1:14" ht="15.75" thickTop="1" x14ac:dyDescent="0.25">
      <c r="A108" s="13" t="s">
        <v>172</v>
      </c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4" x14ac:dyDescent="0.25">
      <c r="A109" s="13" t="s">
        <v>257</v>
      </c>
      <c r="B109" s="77" t="s">
        <v>250</v>
      </c>
      <c r="C109" s="78">
        <f>+C107+N107</f>
        <v>1747866.8899999997</v>
      </c>
      <c r="D109" s="78">
        <f t="shared" ref="D109" si="27">+C109+D107</f>
        <v>1871879.38</v>
      </c>
      <c r="E109" s="78">
        <f t="shared" ref="E109" si="28">+D109+E107</f>
        <v>2088433.6100000003</v>
      </c>
      <c r="F109" s="78">
        <f t="shared" ref="F109" si="29">+E109+F107</f>
        <v>2323545.79</v>
      </c>
      <c r="G109" s="78">
        <f t="shared" ref="G109" si="30">+F109+G107</f>
        <v>2578295.8999999994</v>
      </c>
      <c r="H109" s="52"/>
      <c r="I109" s="52"/>
      <c r="J109" s="52"/>
      <c r="K109" s="52"/>
      <c r="L109" s="52"/>
      <c r="M109" s="52"/>
    </row>
    <row r="110" spans="1:14" x14ac:dyDescent="0.25">
      <c r="A110" s="13" t="s">
        <v>165</v>
      </c>
    </row>
    <row r="111" spans="1:14" hidden="1" x14ac:dyDescent="0.25">
      <c r="A111" s="13" t="s">
        <v>207</v>
      </c>
      <c r="B111" s="1" t="str">
        <f>IF(xlvar.SELECT="Entity",B113,IF(xlvar.SELECT="Directorate",C113,IF(xlvar.SELECT="Business Unit",D113,IF(xlvar.SELECT="Key Outcome Area",H113,IF(xlvar.SELECT="IPR Outcomes",I113,IF(xlvar.SELECT="IPR Strategies",J113,IF(xlvar.SELECT="IPR Activities",K113,IF(xlvar.SELECT="Project",L113,F113))))))))</f>
        <v>30 - Water Fund</v>
      </c>
    </row>
    <row r="112" spans="1:14" ht="15.75" thickBot="1" x14ac:dyDescent="0.3">
      <c r="A112" s="13" t="s">
        <v>165</v>
      </c>
      <c r="B112" s="1"/>
    </row>
    <row r="113" spans="1:13" ht="15.75" hidden="1" thickBot="1" x14ac:dyDescent="0.3">
      <c r="A113" s="13" t="s">
        <v>166</v>
      </c>
      <c r="B113" s="34" t="s">
        <v>197</v>
      </c>
      <c r="C113" s="34" t="s">
        <v>192</v>
      </c>
      <c r="D113" s="34" t="s">
        <v>198</v>
      </c>
      <c r="E113" s="34" t="s">
        <v>44</v>
      </c>
      <c r="F113" s="34" t="s">
        <v>199</v>
      </c>
      <c r="G113" s="34"/>
      <c r="H113" s="34" t="s">
        <v>200</v>
      </c>
      <c r="I113" s="34" t="s">
        <v>193</v>
      </c>
      <c r="J113" s="34" t="s">
        <v>194</v>
      </c>
      <c r="K113" s="34" t="s">
        <v>195</v>
      </c>
      <c r="L113" s="34" t="s">
        <v>341</v>
      </c>
    </row>
    <row r="114" spans="1:13" ht="28.5" customHeight="1" thickTop="1" x14ac:dyDescent="0.25">
      <c r="A114" s="13" t="s">
        <v>167</v>
      </c>
      <c r="B114" s="87" t="s">
        <v>262</v>
      </c>
      <c r="C114" s="88" t="str">
        <f>xlvar.PYORIG.DESCRLONG</f>
        <v>2020/21 Quarter 1 PJ Budget</v>
      </c>
      <c r="D114" s="88" t="str">
        <f>LEFT(xlvar.NXTBUD.DESCRLONG,7)</f>
        <v>2021/22</v>
      </c>
      <c r="E114" s="88" t="str">
        <f t="shared" ref="E114:M114" si="31">LEFT(D114,4)+1&amp;"/"&amp;RIGHT(D114,2)+1</f>
        <v>2022/23</v>
      </c>
      <c r="F114" s="88" t="str">
        <f t="shared" si="31"/>
        <v>2023/24</v>
      </c>
      <c r="G114" s="89" t="str">
        <f t="shared" si="31"/>
        <v>2024/25</v>
      </c>
      <c r="H114" s="48" t="str">
        <f t="shared" si="31"/>
        <v>2025/26</v>
      </c>
      <c r="I114" s="49" t="str">
        <f t="shared" si="31"/>
        <v>2026/27</v>
      </c>
      <c r="J114" s="49" t="str">
        <f t="shared" si="31"/>
        <v>2027/28</v>
      </c>
      <c r="K114" s="49" t="str">
        <f t="shared" si="31"/>
        <v>2028/29</v>
      </c>
      <c r="L114" s="49" t="str">
        <f t="shared" si="31"/>
        <v>2029/30</v>
      </c>
      <c r="M114" s="49" t="str">
        <f t="shared" si="31"/>
        <v>2030/31</v>
      </c>
    </row>
    <row r="115" spans="1:13" x14ac:dyDescent="0.25">
      <c r="A115" s="13" t="s">
        <v>207</v>
      </c>
      <c r="B115" s="90" t="s">
        <v>134</v>
      </c>
      <c r="C115" s="91"/>
      <c r="D115" s="92"/>
      <c r="E115" s="91"/>
      <c r="F115" s="91"/>
      <c r="G115" s="93"/>
      <c r="H115" s="40"/>
      <c r="I115" s="28"/>
      <c r="J115" s="28"/>
      <c r="K115" s="28"/>
      <c r="L115" s="28"/>
      <c r="M115" s="28"/>
    </row>
    <row r="116" spans="1:13" x14ac:dyDescent="0.25">
      <c r="A116" s="13" t="s">
        <v>342</v>
      </c>
      <c r="B116" s="80" t="s">
        <v>144</v>
      </c>
      <c r="C116" s="81">
        <v>2256135</v>
      </c>
      <c r="D116" s="82">
        <v>2342309.39</v>
      </c>
      <c r="E116" s="83">
        <v>2417084.4500000002</v>
      </c>
      <c r="F116" s="83">
        <v>2494235.69</v>
      </c>
      <c r="G116" s="84">
        <v>2573838.19</v>
      </c>
      <c r="H116" s="44">
        <v>2655969.37</v>
      </c>
      <c r="I116" s="45">
        <v>2740709.07</v>
      </c>
      <c r="J116" s="45">
        <v>2828139.63</v>
      </c>
      <c r="K116" s="45">
        <v>2918345.99</v>
      </c>
      <c r="L116" s="45">
        <v>3011415.72</v>
      </c>
      <c r="M116" s="45">
        <v>3107439.16</v>
      </c>
    </row>
    <row r="117" spans="1:13" x14ac:dyDescent="0.25">
      <c r="A117" s="13" t="s">
        <v>343</v>
      </c>
      <c r="B117" s="80" t="s">
        <v>145</v>
      </c>
      <c r="C117" s="81">
        <v>7020765.46</v>
      </c>
      <c r="D117" s="82">
        <v>7254362.4000000004</v>
      </c>
      <c r="E117" s="83">
        <v>7490982.2800000003</v>
      </c>
      <c r="F117" s="83">
        <v>7735326.4400000004</v>
      </c>
      <c r="G117" s="84">
        <v>7987647.2599999998</v>
      </c>
      <c r="H117" s="44">
        <v>8248205.4100000001</v>
      </c>
      <c r="I117" s="45">
        <v>8517270.0999999996</v>
      </c>
      <c r="J117" s="45">
        <v>8795119.3100000005</v>
      </c>
      <c r="K117" s="45">
        <v>9082040.1300000008</v>
      </c>
      <c r="L117" s="45">
        <v>9378329.0600000005</v>
      </c>
      <c r="M117" s="45">
        <v>9684292.2899999991</v>
      </c>
    </row>
    <row r="118" spans="1:13" x14ac:dyDescent="0.25">
      <c r="A118" s="13" t="s">
        <v>344</v>
      </c>
      <c r="B118" s="80" t="s">
        <v>146</v>
      </c>
      <c r="C118" s="81">
        <v>282500</v>
      </c>
      <c r="D118" s="82">
        <v>270000</v>
      </c>
      <c r="E118" s="83">
        <v>270000</v>
      </c>
      <c r="F118" s="83">
        <v>270000</v>
      </c>
      <c r="G118" s="84">
        <v>270000</v>
      </c>
      <c r="H118" s="44">
        <v>270000</v>
      </c>
      <c r="I118" s="45">
        <v>270000</v>
      </c>
      <c r="J118" s="45">
        <v>270000</v>
      </c>
      <c r="K118" s="45">
        <v>270000</v>
      </c>
      <c r="L118" s="45">
        <v>270000</v>
      </c>
      <c r="M118" s="45">
        <v>270000</v>
      </c>
    </row>
    <row r="119" spans="1:13" x14ac:dyDescent="0.25">
      <c r="A119" s="13" t="s">
        <v>345</v>
      </c>
      <c r="B119" s="80" t="s">
        <v>147</v>
      </c>
      <c r="C119" s="81">
        <v>99639.360000000001</v>
      </c>
      <c r="D119" s="82">
        <v>102964.93</v>
      </c>
      <c r="E119" s="83">
        <v>107083.53</v>
      </c>
      <c r="F119" s="83">
        <v>111366.87</v>
      </c>
      <c r="G119" s="84">
        <v>115821.54</v>
      </c>
      <c r="H119" s="44">
        <v>120454.41</v>
      </c>
      <c r="I119" s="45">
        <v>125272.59</v>
      </c>
      <c r="J119" s="45">
        <v>130283.49</v>
      </c>
      <c r="K119" s="45">
        <v>135494.84</v>
      </c>
      <c r="L119" s="45">
        <v>140914.63</v>
      </c>
      <c r="M119" s="45">
        <v>146551.21</v>
      </c>
    </row>
    <row r="120" spans="1:13" x14ac:dyDescent="0.25">
      <c r="A120" s="13" t="s">
        <v>346</v>
      </c>
      <c r="B120" s="80" t="s">
        <v>148</v>
      </c>
      <c r="C120" s="81">
        <v>99000</v>
      </c>
      <c r="D120" s="82">
        <v>138500</v>
      </c>
      <c r="E120" s="83">
        <v>140240</v>
      </c>
      <c r="F120" s="83">
        <v>142049.60000000001</v>
      </c>
      <c r="G120" s="84">
        <v>143931.57999999999</v>
      </c>
      <c r="H120" s="44">
        <v>145888.84</v>
      </c>
      <c r="I120" s="45">
        <v>147924.39000000001</v>
      </c>
      <c r="J120" s="45">
        <v>150041.37</v>
      </c>
      <c r="K120" s="45">
        <v>152243.01999999999</v>
      </c>
      <c r="L120" s="45">
        <v>154532.74</v>
      </c>
      <c r="M120" s="45">
        <v>156914.04999999999</v>
      </c>
    </row>
    <row r="121" spans="1:13" x14ac:dyDescent="0.25">
      <c r="A121" s="13" t="s">
        <v>347</v>
      </c>
      <c r="B121" s="80" t="s">
        <v>149</v>
      </c>
      <c r="C121" s="81">
        <v>473897</v>
      </c>
      <c r="D121" s="82">
        <v>494113.91</v>
      </c>
      <c r="E121" s="83">
        <v>508952.32000000001</v>
      </c>
      <c r="F121" s="83">
        <v>524236.38</v>
      </c>
      <c r="G121" s="84">
        <v>539979.46</v>
      </c>
      <c r="H121" s="44">
        <v>556195.36</v>
      </c>
      <c r="I121" s="45">
        <v>572898.26</v>
      </c>
      <c r="J121" s="45">
        <v>590102.81999999995</v>
      </c>
      <c r="K121" s="45">
        <v>607824.06999999995</v>
      </c>
      <c r="L121" s="45">
        <v>626077.56000000006</v>
      </c>
      <c r="M121" s="45">
        <v>644879.26</v>
      </c>
    </row>
    <row r="122" spans="1:13" hidden="1" x14ac:dyDescent="0.25">
      <c r="A122" s="13" t="s">
        <v>166</v>
      </c>
      <c r="B122" s="63"/>
      <c r="C122" s="57"/>
      <c r="D122" s="58"/>
      <c r="E122" s="57"/>
      <c r="F122" s="57"/>
      <c r="G122" s="59"/>
      <c r="H122" s="42"/>
      <c r="I122" s="29"/>
      <c r="J122" s="29"/>
      <c r="K122" s="29"/>
      <c r="L122" s="29"/>
      <c r="M122" s="29"/>
    </row>
    <row r="123" spans="1:13" x14ac:dyDescent="0.25">
      <c r="A123" s="13" t="s">
        <v>167</v>
      </c>
      <c r="B123" s="64" t="s">
        <v>115</v>
      </c>
      <c r="C123" s="65">
        <f t="shared" ref="C123" si="32">SUM(C115:C122)</f>
        <v>10231936.82</v>
      </c>
      <c r="D123" s="66">
        <f t="shared" ref="D123:M123" si="33">SUM(D115:D122)</f>
        <v>10602250.630000001</v>
      </c>
      <c r="E123" s="65">
        <f t="shared" si="33"/>
        <v>10934342.58</v>
      </c>
      <c r="F123" s="65">
        <f t="shared" si="33"/>
        <v>11277214.98</v>
      </c>
      <c r="G123" s="67">
        <f t="shared" si="33"/>
        <v>11631218.029999997</v>
      </c>
      <c r="H123" s="43">
        <f t="shared" si="33"/>
        <v>11996713.390000001</v>
      </c>
      <c r="I123" s="31">
        <f t="shared" si="33"/>
        <v>12374074.41</v>
      </c>
      <c r="J123" s="31">
        <f t="shared" si="33"/>
        <v>12763686.620000001</v>
      </c>
      <c r="K123" s="31">
        <f t="shared" si="33"/>
        <v>13165948.050000001</v>
      </c>
      <c r="L123" s="31">
        <f t="shared" si="33"/>
        <v>13581269.710000003</v>
      </c>
      <c r="M123" s="31">
        <f t="shared" si="33"/>
        <v>14010075.970000001</v>
      </c>
    </row>
    <row r="124" spans="1:13" x14ac:dyDescent="0.25">
      <c r="A124" s="13" t="s">
        <v>207</v>
      </c>
      <c r="B124" s="56" t="s">
        <v>135</v>
      </c>
      <c r="C124" s="57"/>
      <c r="D124" s="58"/>
      <c r="E124" s="57"/>
      <c r="F124" s="57"/>
      <c r="G124" s="59"/>
      <c r="H124" s="42"/>
      <c r="I124" s="29"/>
      <c r="J124" s="29"/>
      <c r="K124" s="29"/>
      <c r="L124" s="29"/>
      <c r="M124" s="29"/>
    </row>
    <row r="125" spans="1:13" x14ac:dyDescent="0.25">
      <c r="A125" s="13" t="s">
        <v>348</v>
      </c>
      <c r="B125" s="85" t="s">
        <v>150</v>
      </c>
      <c r="C125" s="81">
        <v>2147993.6800000002</v>
      </c>
      <c r="D125" s="82">
        <v>2081817.76</v>
      </c>
      <c r="E125" s="81">
        <v>2154731.9300000002</v>
      </c>
      <c r="F125" s="81">
        <v>2230184.5699999998</v>
      </c>
      <c r="G125" s="86">
        <v>2308305.09</v>
      </c>
      <c r="H125" s="46">
        <v>2389150.13</v>
      </c>
      <c r="I125" s="47">
        <v>2472817.6</v>
      </c>
      <c r="J125" s="47">
        <v>2559422.9900000002</v>
      </c>
      <c r="K125" s="47">
        <v>2652291.44</v>
      </c>
      <c r="L125" s="47">
        <v>2745160.09</v>
      </c>
      <c r="M125" s="47">
        <v>2841312.18</v>
      </c>
    </row>
    <row r="126" spans="1:13" x14ac:dyDescent="0.25">
      <c r="A126" s="13" t="s">
        <v>349</v>
      </c>
      <c r="B126" s="85" t="s">
        <v>151</v>
      </c>
      <c r="C126" s="81">
        <v>2381912</v>
      </c>
      <c r="D126" s="82">
        <v>2114515</v>
      </c>
      <c r="E126" s="81">
        <v>2175700.4500000002</v>
      </c>
      <c r="F126" s="81">
        <v>2238721.4700000002</v>
      </c>
      <c r="G126" s="86">
        <v>2303633.12</v>
      </c>
      <c r="H126" s="46">
        <v>2370492.11</v>
      </c>
      <c r="I126" s="47">
        <v>2439356.85</v>
      </c>
      <c r="J126" s="47">
        <v>2510287.56</v>
      </c>
      <c r="K126" s="47">
        <v>2583346.15</v>
      </c>
      <c r="L126" s="47">
        <v>2658596.52</v>
      </c>
      <c r="M126" s="47">
        <v>2736104.38</v>
      </c>
    </row>
    <row r="127" spans="1:13" x14ac:dyDescent="0.25">
      <c r="A127" s="13" t="s">
        <v>350</v>
      </c>
      <c r="B127" s="85" t="s">
        <v>152</v>
      </c>
      <c r="C127" s="81">
        <v>911553</v>
      </c>
      <c r="D127" s="82">
        <v>875809</v>
      </c>
      <c r="E127" s="81">
        <v>837523</v>
      </c>
      <c r="F127" s="81">
        <v>797184</v>
      </c>
      <c r="G127" s="86">
        <v>751371</v>
      </c>
      <c r="H127" s="46">
        <v>715415</v>
      </c>
      <c r="I127" s="47">
        <v>673558</v>
      </c>
      <c r="J127" s="47">
        <v>633322</v>
      </c>
      <c r="K127" s="47">
        <v>586641</v>
      </c>
      <c r="L127" s="47">
        <v>537315</v>
      </c>
      <c r="M127" s="47">
        <v>537315</v>
      </c>
    </row>
    <row r="128" spans="1:13" x14ac:dyDescent="0.25">
      <c r="A128" s="13" t="s">
        <v>267</v>
      </c>
      <c r="B128" s="85" t="s">
        <v>153</v>
      </c>
      <c r="C128" s="81">
        <v>3332513</v>
      </c>
      <c r="D128" s="82">
        <v>3432513</v>
      </c>
      <c r="E128" s="81">
        <v>3432513</v>
      </c>
      <c r="F128" s="81">
        <v>3432513</v>
      </c>
      <c r="G128" s="86">
        <v>3432513</v>
      </c>
      <c r="H128" s="46">
        <v>3432513</v>
      </c>
      <c r="I128" s="47">
        <v>3432513</v>
      </c>
      <c r="J128" s="47">
        <v>3432513</v>
      </c>
      <c r="K128" s="47">
        <v>3432513</v>
      </c>
      <c r="L128" s="47">
        <v>3432513</v>
      </c>
      <c r="M128" s="47">
        <v>3432513</v>
      </c>
    </row>
    <row r="129" spans="1:13" x14ac:dyDescent="0.25">
      <c r="A129" s="13" t="s">
        <v>351</v>
      </c>
      <c r="B129" s="85" t="s">
        <v>154</v>
      </c>
      <c r="C129" s="81">
        <v>427800</v>
      </c>
      <c r="D129" s="82">
        <v>427680</v>
      </c>
      <c r="E129" s="81">
        <v>440510.4</v>
      </c>
      <c r="F129" s="81">
        <v>453725.73</v>
      </c>
      <c r="G129" s="86">
        <v>467337.51</v>
      </c>
      <c r="H129" s="46">
        <v>481357.64</v>
      </c>
      <c r="I129" s="47">
        <v>495798.38</v>
      </c>
      <c r="J129" s="47">
        <v>510672.34</v>
      </c>
      <c r="K129" s="47">
        <v>525992.52</v>
      </c>
      <c r="L129" s="47">
        <v>541772.31000000006</v>
      </c>
      <c r="M129" s="47">
        <v>558025.47</v>
      </c>
    </row>
    <row r="130" spans="1:13" x14ac:dyDescent="0.25">
      <c r="A130" s="13" t="s">
        <v>352</v>
      </c>
      <c r="B130" s="85" t="s">
        <v>155</v>
      </c>
      <c r="C130" s="81">
        <v>2000313.02</v>
      </c>
      <c r="D130" s="82">
        <v>2068263.12</v>
      </c>
      <c r="E130" s="81">
        <v>2138891.89</v>
      </c>
      <c r="F130" s="81">
        <v>2211939.88</v>
      </c>
      <c r="G130" s="86">
        <v>2287490.14</v>
      </c>
      <c r="H130" s="46">
        <v>2365628.62</v>
      </c>
      <c r="I130" s="47">
        <v>2446444.25</v>
      </c>
      <c r="J130" s="47">
        <v>2530028.9900000002</v>
      </c>
      <c r="K130" s="47">
        <v>2616477.96</v>
      </c>
      <c r="L130" s="47">
        <v>2705889.55</v>
      </c>
      <c r="M130" s="47">
        <v>2798365.61</v>
      </c>
    </row>
    <row r="131" spans="1:13" hidden="1" x14ac:dyDescent="0.25">
      <c r="A131" s="13" t="s">
        <v>169</v>
      </c>
      <c r="B131" s="63"/>
      <c r="C131" s="57"/>
      <c r="D131" s="58"/>
      <c r="E131" s="57"/>
      <c r="F131" s="57"/>
      <c r="G131" s="59"/>
      <c r="H131" s="42"/>
      <c r="I131" s="29"/>
      <c r="J131" s="29"/>
      <c r="K131" s="29"/>
      <c r="L131" s="29"/>
      <c r="M131" s="29"/>
    </row>
    <row r="132" spans="1:13" ht="15.75" thickBot="1" x14ac:dyDescent="0.3">
      <c r="A132" s="13" t="s">
        <v>168</v>
      </c>
      <c r="B132" s="68" t="s">
        <v>116</v>
      </c>
      <c r="C132" s="69">
        <f t="shared" ref="C132:M132" si="34">SUM(C124:C131)</f>
        <v>11202084.699999999</v>
      </c>
      <c r="D132" s="70">
        <f t="shared" si="34"/>
        <v>11000597.879999999</v>
      </c>
      <c r="E132" s="69">
        <f t="shared" si="34"/>
        <v>11179870.670000002</v>
      </c>
      <c r="F132" s="69">
        <f t="shared" si="34"/>
        <v>11364268.649999999</v>
      </c>
      <c r="G132" s="71">
        <f t="shared" si="34"/>
        <v>11550649.860000001</v>
      </c>
      <c r="H132" s="43">
        <f t="shared" si="34"/>
        <v>11754556.5</v>
      </c>
      <c r="I132" s="31">
        <f t="shared" si="34"/>
        <v>11960488.08</v>
      </c>
      <c r="J132" s="31">
        <f t="shared" si="34"/>
        <v>12176246.880000001</v>
      </c>
      <c r="K132" s="31">
        <f t="shared" si="34"/>
        <v>12397262.07</v>
      </c>
      <c r="L132" s="31">
        <f t="shared" si="34"/>
        <v>12621246.469999999</v>
      </c>
      <c r="M132" s="31">
        <f t="shared" si="34"/>
        <v>12903635.640000001</v>
      </c>
    </row>
    <row r="133" spans="1:13" ht="15.75" thickTop="1" x14ac:dyDescent="0.25">
      <c r="A133" s="13" t="s">
        <v>167</v>
      </c>
      <c r="B133" s="94" t="s">
        <v>106</v>
      </c>
      <c r="C133" s="95">
        <f t="shared" ref="C133:M133" si="35">C123-C132</f>
        <v>-970147.87999999896</v>
      </c>
      <c r="D133" s="95">
        <f t="shared" si="35"/>
        <v>-398347.24999999814</v>
      </c>
      <c r="E133" s="95">
        <f t="shared" si="35"/>
        <v>-245528.09000000171</v>
      </c>
      <c r="F133" s="95">
        <f t="shared" si="35"/>
        <v>-87053.669999998063</v>
      </c>
      <c r="G133" s="96">
        <f t="shared" si="35"/>
        <v>80568.1699999962</v>
      </c>
      <c r="H133" s="50">
        <f t="shared" si="35"/>
        <v>242156.8900000006</v>
      </c>
      <c r="I133" s="51">
        <f t="shared" si="35"/>
        <v>413586.33000000007</v>
      </c>
      <c r="J133" s="51">
        <f t="shared" si="35"/>
        <v>587439.74000000022</v>
      </c>
      <c r="K133" s="51">
        <f t="shared" si="35"/>
        <v>768685.98000000045</v>
      </c>
      <c r="L133" s="51">
        <f t="shared" si="35"/>
        <v>960023.24000000395</v>
      </c>
      <c r="M133" s="51">
        <f t="shared" si="35"/>
        <v>1106440.33</v>
      </c>
    </row>
    <row r="134" spans="1:13" x14ac:dyDescent="0.25">
      <c r="A134" s="13" t="s">
        <v>207</v>
      </c>
      <c r="B134" s="90" t="s">
        <v>74</v>
      </c>
      <c r="C134" s="91"/>
      <c r="D134" s="92"/>
      <c r="E134" s="91"/>
      <c r="F134" s="91"/>
      <c r="G134" s="93"/>
      <c r="H134" s="42"/>
      <c r="I134" s="29"/>
      <c r="J134" s="29"/>
      <c r="K134" s="29"/>
      <c r="L134" s="29"/>
      <c r="M134" s="29"/>
    </row>
    <row r="135" spans="1:13" x14ac:dyDescent="0.25">
      <c r="A135" s="13" t="s">
        <v>353</v>
      </c>
      <c r="B135" s="85" t="s">
        <v>156</v>
      </c>
      <c r="C135" s="81">
        <v>1029553</v>
      </c>
      <c r="D135" s="82">
        <v>614000</v>
      </c>
      <c r="E135" s="81">
        <v>614000</v>
      </c>
      <c r="F135" s="81">
        <v>614000</v>
      </c>
      <c r="G135" s="86">
        <v>614000</v>
      </c>
      <c r="H135" s="46">
        <v>614000</v>
      </c>
      <c r="I135" s="47">
        <v>614000</v>
      </c>
      <c r="J135" s="47">
        <v>614000</v>
      </c>
      <c r="K135" s="47">
        <v>614000</v>
      </c>
      <c r="L135" s="47">
        <v>614000</v>
      </c>
      <c r="M135" s="47">
        <v>614000</v>
      </c>
    </row>
    <row r="136" spans="1:13" hidden="1" x14ac:dyDescent="0.25">
      <c r="A136" s="13" t="s">
        <v>165</v>
      </c>
      <c r="B136" s="63"/>
      <c r="C136" s="57"/>
      <c r="D136" s="58"/>
      <c r="E136" s="57"/>
      <c r="F136" s="57"/>
      <c r="G136" s="59"/>
      <c r="H136" s="42"/>
      <c r="I136" s="29"/>
      <c r="J136" s="29"/>
      <c r="K136" s="29"/>
      <c r="L136" s="29"/>
      <c r="M136" s="29"/>
    </row>
    <row r="137" spans="1:13" ht="15.75" thickBot="1" x14ac:dyDescent="0.3">
      <c r="A137" s="13" t="s">
        <v>165</v>
      </c>
      <c r="B137" s="72" t="s">
        <v>107</v>
      </c>
      <c r="C137" s="73">
        <f t="shared" ref="C137:M137" si="36">SUM(C133:C136)</f>
        <v>59405.120000001043</v>
      </c>
      <c r="D137" s="73">
        <f t="shared" si="36"/>
        <v>215652.75000000186</v>
      </c>
      <c r="E137" s="73">
        <f t="shared" si="36"/>
        <v>368471.90999999829</v>
      </c>
      <c r="F137" s="73">
        <f t="shared" si="36"/>
        <v>526946.33000000194</v>
      </c>
      <c r="G137" s="74">
        <f t="shared" si="36"/>
        <v>694568.1699999962</v>
      </c>
      <c r="H137" s="50">
        <f t="shared" si="36"/>
        <v>856156.8900000006</v>
      </c>
      <c r="I137" s="51">
        <f t="shared" si="36"/>
        <v>1027586.3300000001</v>
      </c>
      <c r="J137" s="51">
        <f t="shared" si="36"/>
        <v>1201439.7400000002</v>
      </c>
      <c r="K137" s="51">
        <f t="shared" si="36"/>
        <v>1382685.9800000004</v>
      </c>
      <c r="L137" s="51">
        <f t="shared" si="36"/>
        <v>1574023.2400000039</v>
      </c>
      <c r="M137" s="51">
        <f t="shared" si="36"/>
        <v>1720440.33</v>
      </c>
    </row>
    <row r="138" spans="1:13" ht="16.5" thickTop="1" thickBot="1" x14ac:dyDescent="0.3">
      <c r="A138" s="13" t="s">
        <v>168</v>
      </c>
      <c r="B138" s="38"/>
      <c r="C138" s="39"/>
      <c r="D138" s="39"/>
      <c r="E138" s="39"/>
      <c r="F138" s="39"/>
      <c r="G138" s="39"/>
      <c r="H138" s="35"/>
      <c r="I138" s="35"/>
      <c r="J138" s="35"/>
      <c r="K138" s="35"/>
      <c r="L138" s="35"/>
      <c r="M138" s="35"/>
    </row>
    <row r="139" spans="1:13" ht="26.25" thickTop="1" x14ac:dyDescent="0.25">
      <c r="A139" s="13" t="s">
        <v>167</v>
      </c>
      <c r="B139" s="87" t="s">
        <v>263</v>
      </c>
      <c r="C139" s="88" t="str">
        <f>LEFT(xlvar.NXTBUD.DESCRLONG,7)&amp;" Original"</f>
        <v>2021/22 Original</v>
      </c>
      <c r="D139" s="88" t="str">
        <f>LEFT(xlvar.NXTBUD.DESCRLONG,7)</f>
        <v>2021/22</v>
      </c>
      <c r="E139" s="88" t="str">
        <f t="shared" ref="E139:M139" si="37">LEFT(D139,4)+1&amp;"/"&amp;RIGHT(D139,2)+1</f>
        <v>2022/23</v>
      </c>
      <c r="F139" s="88" t="str">
        <f t="shared" si="37"/>
        <v>2023/24</v>
      </c>
      <c r="G139" s="89" t="str">
        <f t="shared" si="37"/>
        <v>2024/25</v>
      </c>
      <c r="H139" s="48" t="str">
        <f t="shared" si="37"/>
        <v>2025/26</v>
      </c>
      <c r="I139" s="49" t="str">
        <f t="shared" si="37"/>
        <v>2026/27</v>
      </c>
      <c r="J139" s="49" t="str">
        <f t="shared" si="37"/>
        <v>2027/28</v>
      </c>
      <c r="K139" s="49" t="str">
        <f t="shared" si="37"/>
        <v>2028/29</v>
      </c>
      <c r="L139" s="49" t="str">
        <f t="shared" si="37"/>
        <v>2029/30</v>
      </c>
      <c r="M139" s="49" t="str">
        <f t="shared" si="37"/>
        <v>2030/31</v>
      </c>
    </row>
    <row r="140" spans="1:13" x14ac:dyDescent="0.25">
      <c r="A140" s="13" t="s">
        <v>207</v>
      </c>
      <c r="B140" s="90" t="s">
        <v>137</v>
      </c>
      <c r="C140" s="91"/>
      <c r="D140" s="92"/>
      <c r="E140" s="91"/>
      <c r="F140" s="91"/>
      <c r="G140" s="93"/>
      <c r="H140" s="42"/>
      <c r="I140" s="29"/>
      <c r="J140" s="29"/>
      <c r="K140" s="29"/>
      <c r="L140" s="29"/>
      <c r="M140" s="29"/>
    </row>
    <row r="141" spans="1:13" x14ac:dyDescent="0.25">
      <c r="A141" s="13" t="s">
        <v>354</v>
      </c>
      <c r="B141" s="85" t="s">
        <v>153</v>
      </c>
      <c r="C141" s="81">
        <v>3332513</v>
      </c>
      <c r="D141" s="82">
        <v>3432513</v>
      </c>
      <c r="E141" s="81">
        <v>3432513</v>
      </c>
      <c r="F141" s="81">
        <v>3432513</v>
      </c>
      <c r="G141" s="86">
        <v>3432513</v>
      </c>
      <c r="H141" s="46">
        <v>3432513</v>
      </c>
      <c r="I141" s="47">
        <v>3432513</v>
      </c>
      <c r="J141" s="47">
        <v>3432513</v>
      </c>
      <c r="K141" s="47">
        <v>3432513</v>
      </c>
      <c r="L141" s="47">
        <v>3432513</v>
      </c>
      <c r="M141" s="47">
        <v>3432513</v>
      </c>
    </row>
    <row r="142" spans="1:13" hidden="1" x14ac:dyDescent="0.25">
      <c r="A142" s="13" t="s">
        <v>168</v>
      </c>
      <c r="B142" s="63"/>
      <c r="C142" s="57"/>
      <c r="D142" s="58"/>
      <c r="E142" s="57"/>
      <c r="F142" s="57"/>
      <c r="G142" s="59"/>
      <c r="H142" s="42"/>
      <c r="I142" s="29"/>
      <c r="J142" s="29"/>
      <c r="K142" s="29"/>
      <c r="L142" s="29"/>
      <c r="M142" s="29"/>
    </row>
    <row r="143" spans="1:13" x14ac:dyDescent="0.25">
      <c r="A143" s="13" t="s">
        <v>170</v>
      </c>
      <c r="B143" s="64" t="str">
        <f t="shared" ref="B143" si="38">"Total "&amp;B140</f>
        <v>Total Non Cash</v>
      </c>
      <c r="C143" s="65">
        <f t="shared" ref="C143:M143" si="39">SUM(C140:C142)</f>
        <v>3332513</v>
      </c>
      <c r="D143" s="66">
        <f t="shared" si="39"/>
        <v>3432513</v>
      </c>
      <c r="E143" s="65">
        <f t="shared" si="39"/>
        <v>3432513</v>
      </c>
      <c r="F143" s="65">
        <f t="shared" si="39"/>
        <v>3432513</v>
      </c>
      <c r="G143" s="67">
        <f t="shared" si="39"/>
        <v>3432513</v>
      </c>
      <c r="H143" s="43">
        <f t="shared" si="39"/>
        <v>3432513</v>
      </c>
      <c r="I143" s="31">
        <f t="shared" si="39"/>
        <v>3432513</v>
      </c>
      <c r="J143" s="31">
        <f t="shared" si="39"/>
        <v>3432513</v>
      </c>
      <c r="K143" s="31">
        <f t="shared" si="39"/>
        <v>3432513</v>
      </c>
      <c r="L143" s="31">
        <f t="shared" si="39"/>
        <v>3432513</v>
      </c>
      <c r="M143" s="31">
        <f t="shared" si="39"/>
        <v>3432513</v>
      </c>
    </row>
    <row r="144" spans="1:13" x14ac:dyDescent="0.25">
      <c r="A144" s="13" t="s">
        <v>171</v>
      </c>
      <c r="B144" s="75" t="s">
        <v>75</v>
      </c>
      <c r="C144" s="61"/>
      <c r="D144" s="76"/>
      <c r="E144" s="61"/>
      <c r="F144" s="61"/>
      <c r="G144" s="62"/>
      <c r="H144" s="41"/>
      <c r="I144" s="30"/>
      <c r="J144" s="30"/>
      <c r="K144" s="30"/>
      <c r="L144" s="30"/>
      <c r="M144" s="30"/>
    </row>
    <row r="145" spans="1:14" x14ac:dyDescent="0.25">
      <c r="A145" s="13" t="s">
        <v>355</v>
      </c>
      <c r="B145" s="85" t="s">
        <v>140</v>
      </c>
      <c r="C145" s="81">
        <v>-7414904</v>
      </c>
      <c r="D145" s="82">
        <v>-7331814</v>
      </c>
      <c r="E145" s="81">
        <v>-6335654</v>
      </c>
      <c r="F145" s="81">
        <v>-3639626</v>
      </c>
      <c r="G145" s="86">
        <v>-5593742</v>
      </c>
      <c r="H145" s="46">
        <v>-9048002</v>
      </c>
      <c r="I145" s="47">
        <v>-4167406</v>
      </c>
      <c r="J145" s="47">
        <v>-6406966</v>
      </c>
      <c r="K145" s="47">
        <v>-3358442</v>
      </c>
      <c r="L145" s="47">
        <v>-4413218</v>
      </c>
      <c r="M145" s="47">
        <v>-3228150</v>
      </c>
    </row>
    <row r="146" spans="1:14" x14ac:dyDescent="0.25">
      <c r="A146" s="13" t="s">
        <v>165</v>
      </c>
      <c r="B146" s="63" t="s">
        <v>142</v>
      </c>
      <c r="C146" s="57">
        <v>0</v>
      </c>
      <c r="D146" s="58">
        <v>0</v>
      </c>
      <c r="E146" s="57">
        <v>0</v>
      </c>
      <c r="F146" s="57">
        <v>0</v>
      </c>
      <c r="G146" s="59">
        <v>0</v>
      </c>
      <c r="H146" s="42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</row>
    <row r="147" spans="1:14" hidden="1" x14ac:dyDescent="0.25">
      <c r="A147" s="13" t="s">
        <v>165</v>
      </c>
      <c r="B147" s="63"/>
      <c r="C147" s="57"/>
      <c r="D147" s="58"/>
      <c r="E147" s="57"/>
      <c r="F147" s="57"/>
      <c r="G147" s="59"/>
      <c r="H147" s="42"/>
      <c r="I147" s="29"/>
      <c r="J147" s="29"/>
      <c r="K147" s="29"/>
      <c r="L147" s="29"/>
      <c r="M147" s="29"/>
    </row>
    <row r="148" spans="1:14" x14ac:dyDescent="0.25">
      <c r="A148" s="13" t="s">
        <v>170</v>
      </c>
      <c r="B148" s="64" t="str">
        <f>"Total "&amp;B144</f>
        <v>Total Investing Fund Flows</v>
      </c>
      <c r="C148" s="65">
        <f t="shared" ref="C148:M148" si="40">SUM(C145:C147)</f>
        <v>-7414904</v>
      </c>
      <c r="D148" s="66">
        <f t="shared" si="40"/>
        <v>-7331814</v>
      </c>
      <c r="E148" s="65">
        <f t="shared" si="40"/>
        <v>-6335654</v>
      </c>
      <c r="F148" s="65">
        <f t="shared" si="40"/>
        <v>-3639626</v>
      </c>
      <c r="G148" s="67">
        <f t="shared" si="40"/>
        <v>-5593742</v>
      </c>
      <c r="H148" s="43">
        <f t="shared" si="40"/>
        <v>-9048002</v>
      </c>
      <c r="I148" s="31">
        <f t="shared" si="40"/>
        <v>-4167406</v>
      </c>
      <c r="J148" s="31">
        <f t="shared" si="40"/>
        <v>-6406966</v>
      </c>
      <c r="K148" s="31">
        <f t="shared" si="40"/>
        <v>-3358442</v>
      </c>
      <c r="L148" s="31">
        <f t="shared" si="40"/>
        <v>-4413218</v>
      </c>
      <c r="M148" s="31">
        <f t="shared" si="40"/>
        <v>-3228150</v>
      </c>
    </row>
    <row r="149" spans="1:14" x14ac:dyDescent="0.25">
      <c r="A149" s="13" t="s">
        <v>167</v>
      </c>
      <c r="B149" s="75" t="s">
        <v>77</v>
      </c>
      <c r="C149" s="61"/>
      <c r="D149" s="76"/>
      <c r="E149" s="61"/>
      <c r="F149" s="61"/>
      <c r="G149" s="62"/>
      <c r="H149" s="41"/>
      <c r="I149" s="30"/>
      <c r="J149" s="30"/>
      <c r="K149" s="30"/>
      <c r="L149" s="30"/>
      <c r="M149" s="30"/>
    </row>
    <row r="150" spans="1:14" x14ac:dyDescent="0.25">
      <c r="A150" s="13" t="s">
        <v>356</v>
      </c>
      <c r="B150" s="85" t="s">
        <v>157</v>
      </c>
      <c r="C150" s="81">
        <v>-514207</v>
      </c>
      <c r="D150" s="82">
        <v>-549951</v>
      </c>
      <c r="E150" s="81">
        <v>-588236</v>
      </c>
      <c r="F150" s="81">
        <v>-628575</v>
      </c>
      <c r="G150" s="86">
        <v>-630850</v>
      </c>
      <c r="H150" s="46">
        <v>-536192</v>
      </c>
      <c r="I150" s="47">
        <v>-578049</v>
      </c>
      <c r="J150" s="47">
        <v>-618285</v>
      </c>
      <c r="K150" s="47">
        <v>-664965</v>
      </c>
      <c r="L150" s="47">
        <v>-714292</v>
      </c>
      <c r="M150" s="47">
        <v>-714292</v>
      </c>
    </row>
    <row r="151" spans="1:14" hidden="1" x14ac:dyDescent="0.25">
      <c r="A151" s="13" t="s">
        <v>169</v>
      </c>
      <c r="B151" s="63"/>
      <c r="C151" s="57"/>
      <c r="D151" s="58"/>
      <c r="E151" s="57"/>
      <c r="F151" s="57"/>
      <c r="G151" s="59"/>
      <c r="H151" s="42"/>
      <c r="I151" s="29"/>
      <c r="J151" s="29"/>
      <c r="K151" s="29"/>
      <c r="L151" s="29"/>
      <c r="M151" s="29"/>
    </row>
    <row r="152" spans="1:14" ht="15.75" thickBot="1" x14ac:dyDescent="0.3">
      <c r="A152" s="13" t="s">
        <v>165</v>
      </c>
      <c r="B152" s="68" t="str">
        <f>"Total "&amp;B149</f>
        <v>Total Financing Fund Flows</v>
      </c>
      <c r="C152" s="69">
        <f t="shared" ref="C152:M152" si="41">SUM(C150:C151)</f>
        <v>-514207</v>
      </c>
      <c r="D152" s="70">
        <f t="shared" si="41"/>
        <v>-549951</v>
      </c>
      <c r="E152" s="69">
        <f t="shared" si="41"/>
        <v>-588236</v>
      </c>
      <c r="F152" s="69">
        <f t="shared" si="41"/>
        <v>-628575</v>
      </c>
      <c r="G152" s="71">
        <f t="shared" si="41"/>
        <v>-630850</v>
      </c>
      <c r="H152" s="43">
        <f t="shared" si="41"/>
        <v>-536192</v>
      </c>
      <c r="I152" s="31">
        <f t="shared" si="41"/>
        <v>-578049</v>
      </c>
      <c r="J152" s="31">
        <f t="shared" si="41"/>
        <v>-618285</v>
      </c>
      <c r="K152" s="31">
        <f t="shared" si="41"/>
        <v>-664965</v>
      </c>
      <c r="L152" s="31">
        <f t="shared" si="41"/>
        <v>-714292</v>
      </c>
      <c r="M152" s="31">
        <f t="shared" si="41"/>
        <v>-714292</v>
      </c>
    </row>
    <row r="153" spans="1:14" ht="15.75" thickTop="1" x14ac:dyDescent="0.25">
      <c r="A153" s="13" t="s">
        <v>170</v>
      </c>
      <c r="B153" s="94" t="s">
        <v>108</v>
      </c>
      <c r="C153" s="95">
        <f t="shared" ref="C153:M153" si="42">C137+C143+C148+C152</f>
        <v>-4537192.879999999</v>
      </c>
      <c r="D153" s="95">
        <f t="shared" si="42"/>
        <v>-4233599.2499999981</v>
      </c>
      <c r="E153" s="95">
        <f t="shared" si="42"/>
        <v>-3122905.0900000017</v>
      </c>
      <c r="F153" s="95">
        <f t="shared" si="42"/>
        <v>-308741.66999999806</v>
      </c>
      <c r="G153" s="96">
        <f t="shared" si="42"/>
        <v>-2097510.8300000038</v>
      </c>
      <c r="H153" s="50">
        <f t="shared" si="42"/>
        <v>-5295524.1099999994</v>
      </c>
      <c r="I153" s="51">
        <f t="shared" si="42"/>
        <v>-285355.66999999993</v>
      </c>
      <c r="J153" s="51">
        <f t="shared" si="42"/>
        <v>-2391298.2599999998</v>
      </c>
      <c r="K153" s="51">
        <f t="shared" si="42"/>
        <v>791791.98000000045</v>
      </c>
      <c r="L153" s="51">
        <f t="shared" si="42"/>
        <v>-120973.75999999605</v>
      </c>
      <c r="M153" s="51">
        <f t="shared" si="42"/>
        <v>1210511.33</v>
      </c>
    </row>
    <row r="154" spans="1:14" x14ac:dyDescent="0.25">
      <c r="A154" s="13" t="s">
        <v>167</v>
      </c>
      <c r="B154" s="97" t="s">
        <v>78</v>
      </c>
      <c r="C154" s="98"/>
      <c r="D154" s="99"/>
      <c r="E154" s="98"/>
      <c r="F154" s="98"/>
      <c r="G154" s="100"/>
      <c r="H154" s="41"/>
      <c r="I154" s="30"/>
      <c r="J154" s="30"/>
      <c r="K154" s="30"/>
      <c r="L154" s="30"/>
      <c r="M154" s="30"/>
    </row>
    <row r="155" spans="1:14" x14ac:dyDescent="0.25">
      <c r="A155" s="13" t="s">
        <v>357</v>
      </c>
      <c r="B155" s="85" t="s">
        <v>160</v>
      </c>
      <c r="C155" s="81">
        <v>-500000.04</v>
      </c>
      <c r="D155" s="82">
        <v>-500000.04</v>
      </c>
      <c r="E155" s="81">
        <v>-500000</v>
      </c>
      <c r="F155" s="81">
        <v>-500000</v>
      </c>
      <c r="G155" s="86">
        <v>-500000</v>
      </c>
      <c r="H155" s="46">
        <v>-500000</v>
      </c>
      <c r="I155" s="47">
        <v>-500000</v>
      </c>
      <c r="J155" s="47">
        <v>-500000</v>
      </c>
      <c r="K155" s="47">
        <v>-500000</v>
      </c>
      <c r="L155" s="47">
        <v>-500000</v>
      </c>
      <c r="M155" s="47">
        <v>-500000</v>
      </c>
    </row>
    <row r="156" spans="1:14" x14ac:dyDescent="0.25">
      <c r="A156" s="13" t="s">
        <v>358</v>
      </c>
      <c r="B156" s="85" t="s">
        <v>163</v>
      </c>
      <c r="C156" s="81">
        <v>2532272.04</v>
      </c>
      <c r="D156" s="82">
        <v>2174235</v>
      </c>
      <c r="E156" s="81">
        <v>774235</v>
      </c>
      <c r="F156" s="81">
        <v>174235</v>
      </c>
      <c r="G156" s="86">
        <v>174235</v>
      </c>
      <c r="H156" s="46">
        <v>174235</v>
      </c>
      <c r="I156" s="47">
        <v>174235</v>
      </c>
      <c r="J156" s="47">
        <v>174235</v>
      </c>
      <c r="K156" s="47">
        <v>174235</v>
      </c>
      <c r="L156" s="47">
        <v>174235</v>
      </c>
      <c r="M156" s="47">
        <v>174235</v>
      </c>
    </row>
    <row r="157" spans="1:14" x14ac:dyDescent="0.25">
      <c r="A157" s="13" t="s">
        <v>359</v>
      </c>
      <c r="B157" s="85" t="s">
        <v>164</v>
      </c>
      <c r="C157" s="81">
        <v>1714212.12</v>
      </c>
      <c r="D157" s="82">
        <v>999999.96</v>
      </c>
      <c r="E157" s="81">
        <v>423948</v>
      </c>
      <c r="F157" s="81">
        <v>0</v>
      </c>
      <c r="G157" s="86">
        <v>0</v>
      </c>
      <c r="H157" s="46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</row>
    <row r="158" spans="1:14" hidden="1" x14ac:dyDescent="0.25">
      <c r="A158" s="13" t="s">
        <v>169</v>
      </c>
      <c r="B158" s="63"/>
      <c r="C158" s="57"/>
      <c r="D158" s="58"/>
      <c r="E158" s="57"/>
      <c r="F158" s="57"/>
      <c r="G158" s="59"/>
      <c r="H158" s="42"/>
      <c r="I158" s="29"/>
      <c r="J158" s="29"/>
      <c r="K158" s="29"/>
      <c r="L158" s="29"/>
      <c r="M158" s="29"/>
    </row>
    <row r="159" spans="1:14" ht="15.75" thickBot="1" x14ac:dyDescent="0.3">
      <c r="A159" s="13" t="s">
        <v>165</v>
      </c>
      <c r="B159" s="68" t="str">
        <f>"Total "&amp;B154</f>
        <v>Total Reserve Movements</v>
      </c>
      <c r="C159" s="69">
        <f t="shared" ref="C159:M159" si="43">SUM(C155:C158)</f>
        <v>3746484.12</v>
      </c>
      <c r="D159" s="70">
        <f t="shared" si="43"/>
        <v>2674234.92</v>
      </c>
      <c r="E159" s="69">
        <f t="shared" si="43"/>
        <v>698183</v>
      </c>
      <c r="F159" s="69">
        <f t="shared" si="43"/>
        <v>-325765</v>
      </c>
      <c r="G159" s="71">
        <f t="shared" si="43"/>
        <v>-325765</v>
      </c>
      <c r="H159" s="43">
        <f t="shared" si="43"/>
        <v>-325765</v>
      </c>
      <c r="I159" s="31">
        <f t="shared" si="43"/>
        <v>-325765</v>
      </c>
      <c r="J159" s="31">
        <f t="shared" si="43"/>
        <v>-325765</v>
      </c>
      <c r="K159" s="31">
        <f t="shared" si="43"/>
        <v>-325765</v>
      </c>
      <c r="L159" s="31">
        <f t="shared" si="43"/>
        <v>-325765</v>
      </c>
      <c r="M159" s="31">
        <f t="shared" si="43"/>
        <v>-325765</v>
      </c>
    </row>
    <row r="160" spans="1:14" ht="16.5" thickTop="1" thickBot="1" x14ac:dyDescent="0.3">
      <c r="A160" s="13" t="s">
        <v>165</v>
      </c>
      <c r="B160" s="72" t="s">
        <v>109</v>
      </c>
      <c r="C160" s="73">
        <f t="shared" ref="C160:M160" si="44">C153+C159</f>
        <v>-790708.75999999885</v>
      </c>
      <c r="D160" s="73">
        <f t="shared" si="44"/>
        <v>-1559364.3299999982</v>
      </c>
      <c r="E160" s="73">
        <f t="shared" si="44"/>
        <v>-2424722.0900000017</v>
      </c>
      <c r="F160" s="73">
        <f t="shared" si="44"/>
        <v>-634506.66999999806</v>
      </c>
      <c r="G160" s="74">
        <f t="shared" si="44"/>
        <v>-2423275.8300000038</v>
      </c>
      <c r="H160" s="50">
        <f t="shared" si="44"/>
        <v>-5621289.1099999994</v>
      </c>
      <c r="I160" s="51">
        <f t="shared" si="44"/>
        <v>-611120.66999999993</v>
      </c>
      <c r="J160" s="51">
        <f t="shared" si="44"/>
        <v>-2717063.26</v>
      </c>
      <c r="K160" s="51">
        <f t="shared" si="44"/>
        <v>466026.98000000045</v>
      </c>
      <c r="L160" s="51">
        <f t="shared" si="44"/>
        <v>-446738.75999999605</v>
      </c>
      <c r="M160" s="51">
        <f t="shared" si="44"/>
        <v>884746.33000000007</v>
      </c>
      <c r="N160">
        <v>19246000</v>
      </c>
    </row>
    <row r="161" spans="1:13" ht="15.75" thickTop="1" x14ac:dyDescent="0.25">
      <c r="A161" s="13" t="s">
        <v>172</v>
      </c>
      <c r="B161" s="38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</row>
    <row r="162" spans="1:13" x14ac:dyDescent="0.25">
      <c r="A162" s="13" t="s">
        <v>257</v>
      </c>
      <c r="B162" s="77" t="s">
        <v>250</v>
      </c>
      <c r="C162" s="78">
        <f>+C160+N160</f>
        <v>18455291.240000002</v>
      </c>
      <c r="D162" s="78">
        <f t="shared" ref="D162" si="45">+C162+D160</f>
        <v>16895926.910000004</v>
      </c>
      <c r="E162" s="78">
        <f t="shared" ref="E162" si="46">+D162+E160</f>
        <v>14471204.820000002</v>
      </c>
      <c r="F162" s="78">
        <f t="shared" ref="F162" si="47">+E162+F160</f>
        <v>13836698.150000004</v>
      </c>
      <c r="G162" s="78">
        <f t="shared" ref="G162" si="48">+F162+G160</f>
        <v>11413422.32</v>
      </c>
      <c r="H162" s="52"/>
      <c r="I162" s="52"/>
      <c r="J162" s="52"/>
      <c r="K162" s="52"/>
      <c r="L162" s="52"/>
      <c r="M162" s="52"/>
    </row>
    <row r="163" spans="1:13" x14ac:dyDescent="0.25">
      <c r="A163" s="13" t="s">
        <v>165</v>
      </c>
    </row>
    <row r="164" spans="1:13" hidden="1" x14ac:dyDescent="0.25">
      <c r="A164" s="13" t="s">
        <v>207</v>
      </c>
      <c r="B164" s="1" t="str">
        <f>IF(xlvar.SELECT="Entity",B166,IF(xlvar.SELECT="Directorate",C166,IF(xlvar.SELECT="Business Unit",D166,IF(xlvar.SELECT="Key Outcome Area",H166,IF(xlvar.SELECT="IPR Outcomes",I166,IF(xlvar.SELECT="IPR Strategies",J166,IF(xlvar.SELECT="IPR Activities",K166,IF(xlvar.SELECT="Project",L166,F166))))))))</f>
        <v>40 - Sewer Fund</v>
      </c>
    </row>
    <row r="165" spans="1:13" ht="15.75" thickBot="1" x14ac:dyDescent="0.3">
      <c r="A165" s="13" t="s">
        <v>165</v>
      </c>
      <c r="B165" s="1"/>
    </row>
    <row r="166" spans="1:13" ht="15.75" hidden="1" thickBot="1" x14ac:dyDescent="0.3">
      <c r="A166" s="13" t="s">
        <v>166</v>
      </c>
      <c r="B166" s="34" t="s">
        <v>201</v>
      </c>
      <c r="C166" s="34" t="s">
        <v>192</v>
      </c>
      <c r="D166" s="34" t="s">
        <v>202</v>
      </c>
      <c r="E166" s="34" t="s">
        <v>44</v>
      </c>
      <c r="F166" s="34" t="s">
        <v>203</v>
      </c>
      <c r="G166" s="34"/>
      <c r="H166" s="34" t="s">
        <v>204</v>
      </c>
      <c r="I166" s="34" t="s">
        <v>193</v>
      </c>
      <c r="J166" s="34" t="s">
        <v>194</v>
      </c>
      <c r="K166" s="34" t="s">
        <v>195</v>
      </c>
      <c r="L166" s="34" t="s">
        <v>360</v>
      </c>
    </row>
    <row r="167" spans="1:13" ht="28.5" customHeight="1" thickTop="1" x14ac:dyDescent="0.25">
      <c r="A167" s="13" t="s">
        <v>167</v>
      </c>
      <c r="B167" s="87" t="s">
        <v>264</v>
      </c>
      <c r="C167" s="88" t="str">
        <f>xlvar.PYORIG.DESCRLONG</f>
        <v>2020/21 Quarter 1 PJ Budget</v>
      </c>
      <c r="D167" s="88" t="str">
        <f>LEFT(xlvar.NXTBUD.DESCRLONG,7)</f>
        <v>2021/22</v>
      </c>
      <c r="E167" s="88" t="str">
        <f t="shared" ref="E167:M167" si="49">LEFT(D167,4)+1&amp;"/"&amp;RIGHT(D167,2)+1</f>
        <v>2022/23</v>
      </c>
      <c r="F167" s="88" t="str">
        <f t="shared" si="49"/>
        <v>2023/24</v>
      </c>
      <c r="G167" s="89" t="str">
        <f t="shared" si="49"/>
        <v>2024/25</v>
      </c>
      <c r="H167" s="48" t="str">
        <f t="shared" si="49"/>
        <v>2025/26</v>
      </c>
      <c r="I167" s="49" t="str">
        <f t="shared" si="49"/>
        <v>2026/27</v>
      </c>
      <c r="J167" s="49" t="str">
        <f t="shared" si="49"/>
        <v>2027/28</v>
      </c>
      <c r="K167" s="49" t="str">
        <f t="shared" si="49"/>
        <v>2028/29</v>
      </c>
      <c r="L167" s="49" t="str">
        <f t="shared" si="49"/>
        <v>2029/30</v>
      </c>
      <c r="M167" s="49" t="str">
        <f t="shared" si="49"/>
        <v>2030/31</v>
      </c>
    </row>
    <row r="168" spans="1:13" x14ac:dyDescent="0.25">
      <c r="A168" s="13" t="s">
        <v>207</v>
      </c>
      <c r="B168" s="90" t="s">
        <v>134</v>
      </c>
      <c r="C168" s="91"/>
      <c r="D168" s="92"/>
      <c r="E168" s="91"/>
      <c r="F168" s="91"/>
      <c r="G168" s="93"/>
      <c r="H168" s="40"/>
      <c r="I168" s="28"/>
      <c r="J168" s="28"/>
      <c r="K168" s="28"/>
      <c r="L168" s="28"/>
      <c r="M168" s="28"/>
    </row>
    <row r="169" spans="1:13" x14ac:dyDescent="0.25">
      <c r="A169" s="13" t="s">
        <v>361</v>
      </c>
      <c r="B169" s="80" t="s">
        <v>144</v>
      </c>
      <c r="C169" s="81">
        <v>9088752.5299999993</v>
      </c>
      <c r="D169" s="82">
        <v>9382861.9900000002</v>
      </c>
      <c r="E169" s="83">
        <v>9686479.0099999998</v>
      </c>
      <c r="F169" s="83">
        <v>9999910.5399999991</v>
      </c>
      <c r="G169" s="84">
        <v>10323473.42</v>
      </c>
      <c r="H169" s="44">
        <v>10657494.73</v>
      </c>
      <c r="I169" s="45">
        <v>11002312.07</v>
      </c>
      <c r="J169" s="45">
        <v>11358273.93</v>
      </c>
      <c r="K169" s="45">
        <v>11725740.01</v>
      </c>
      <c r="L169" s="45">
        <v>12105081.640000001</v>
      </c>
      <c r="M169" s="45">
        <v>12496682.07</v>
      </c>
    </row>
    <row r="170" spans="1:13" x14ac:dyDescent="0.25">
      <c r="A170" s="13" t="s">
        <v>362</v>
      </c>
      <c r="B170" s="80" t="s">
        <v>145</v>
      </c>
      <c r="C170" s="81">
        <v>1907407.95</v>
      </c>
      <c r="D170" s="82">
        <v>1969443.7</v>
      </c>
      <c r="E170" s="83">
        <v>2033497.42</v>
      </c>
      <c r="F170" s="83">
        <v>2099634.7599999998</v>
      </c>
      <c r="G170" s="84">
        <v>2167923.52</v>
      </c>
      <c r="H170" s="44">
        <v>2238433.6800000002</v>
      </c>
      <c r="I170" s="45">
        <v>2311237.5099999998</v>
      </c>
      <c r="J170" s="45">
        <v>2386409.67</v>
      </c>
      <c r="K170" s="45">
        <v>2464027.2000000002</v>
      </c>
      <c r="L170" s="45">
        <v>2544169.67</v>
      </c>
      <c r="M170" s="45">
        <v>2626919.2400000002</v>
      </c>
    </row>
    <row r="171" spans="1:13" x14ac:dyDescent="0.25">
      <c r="A171" s="13" t="s">
        <v>363</v>
      </c>
      <c r="B171" s="80" t="s">
        <v>146</v>
      </c>
      <c r="C171" s="81">
        <v>418405</v>
      </c>
      <c r="D171" s="82">
        <v>442217</v>
      </c>
      <c r="E171" s="83">
        <v>441006</v>
      </c>
      <c r="F171" s="83">
        <v>439770</v>
      </c>
      <c r="G171" s="84">
        <v>438509</v>
      </c>
      <c r="H171" s="44">
        <v>437223</v>
      </c>
      <c r="I171" s="45">
        <v>435911</v>
      </c>
      <c r="J171" s="45">
        <v>434753</v>
      </c>
      <c r="K171" s="45">
        <v>433207</v>
      </c>
      <c r="L171" s="45">
        <v>431815</v>
      </c>
      <c r="M171" s="45">
        <v>430394</v>
      </c>
    </row>
    <row r="172" spans="1:13" x14ac:dyDescent="0.25">
      <c r="A172" s="13" t="s">
        <v>364</v>
      </c>
      <c r="B172" s="80" t="s">
        <v>147</v>
      </c>
      <c r="C172" s="81">
        <v>13368</v>
      </c>
      <c r="D172" s="82">
        <v>13902.72</v>
      </c>
      <c r="E172" s="83">
        <v>14458.83</v>
      </c>
      <c r="F172" s="83">
        <v>15037.18</v>
      </c>
      <c r="G172" s="84">
        <v>15638.67</v>
      </c>
      <c r="H172" s="44">
        <v>16264.22</v>
      </c>
      <c r="I172" s="45">
        <v>16914.79</v>
      </c>
      <c r="J172" s="45">
        <v>17591.38</v>
      </c>
      <c r="K172" s="45">
        <v>18295.04</v>
      </c>
      <c r="L172" s="45">
        <v>19026.84</v>
      </c>
      <c r="M172" s="45">
        <v>19787.91</v>
      </c>
    </row>
    <row r="173" spans="1:13" x14ac:dyDescent="0.25">
      <c r="A173" s="13" t="s">
        <v>365</v>
      </c>
      <c r="B173" s="80" t="s">
        <v>148</v>
      </c>
      <c r="C173" s="81">
        <v>93500</v>
      </c>
      <c r="D173" s="82">
        <v>93500</v>
      </c>
      <c r="E173" s="83">
        <v>93500</v>
      </c>
      <c r="F173" s="83">
        <v>93500</v>
      </c>
      <c r="G173" s="84">
        <v>93500</v>
      </c>
      <c r="H173" s="44">
        <v>93500</v>
      </c>
      <c r="I173" s="45">
        <v>93500</v>
      </c>
      <c r="J173" s="45">
        <v>93500</v>
      </c>
      <c r="K173" s="45">
        <v>93500</v>
      </c>
      <c r="L173" s="45">
        <v>93500</v>
      </c>
      <c r="M173" s="45">
        <v>93500</v>
      </c>
    </row>
    <row r="174" spans="1:13" x14ac:dyDescent="0.25">
      <c r="A174" s="13" t="s">
        <v>366</v>
      </c>
      <c r="B174" s="80" t="s">
        <v>149</v>
      </c>
      <c r="C174" s="81">
        <v>200959</v>
      </c>
      <c r="D174" s="82">
        <v>206987.77</v>
      </c>
      <c r="E174" s="83">
        <v>213197.4</v>
      </c>
      <c r="F174" s="83">
        <v>219593.32</v>
      </c>
      <c r="G174" s="84">
        <v>226181.12</v>
      </c>
      <c r="H174" s="44">
        <v>232966.56</v>
      </c>
      <c r="I174" s="45">
        <v>239955.55</v>
      </c>
      <c r="J174" s="45">
        <v>247154.23</v>
      </c>
      <c r="K174" s="45">
        <v>254568.85</v>
      </c>
      <c r="L174" s="45">
        <v>262205.92</v>
      </c>
      <c r="M174" s="45">
        <v>270072.09000000003</v>
      </c>
    </row>
    <row r="175" spans="1:13" hidden="1" x14ac:dyDescent="0.25">
      <c r="A175" s="13" t="s">
        <v>166</v>
      </c>
      <c r="B175" s="63"/>
      <c r="C175" s="57"/>
      <c r="D175" s="58"/>
      <c r="E175" s="57"/>
      <c r="F175" s="57"/>
      <c r="G175" s="59"/>
      <c r="H175" s="42"/>
      <c r="I175" s="29"/>
      <c r="J175" s="29"/>
      <c r="K175" s="29"/>
      <c r="L175" s="29"/>
      <c r="M175" s="29"/>
    </row>
    <row r="176" spans="1:13" x14ac:dyDescent="0.25">
      <c r="A176" s="13" t="s">
        <v>167</v>
      </c>
      <c r="B176" s="64" t="s">
        <v>115</v>
      </c>
      <c r="C176" s="65">
        <f t="shared" ref="C176" si="50">SUM(C168:C175)</f>
        <v>11722392.479999999</v>
      </c>
      <c r="D176" s="66">
        <f t="shared" ref="D176:M176" si="51">SUM(D168:D175)</f>
        <v>12108913.18</v>
      </c>
      <c r="E176" s="65">
        <f t="shared" si="51"/>
        <v>12482138.66</v>
      </c>
      <c r="F176" s="65">
        <f t="shared" si="51"/>
        <v>12867445.799999999</v>
      </c>
      <c r="G176" s="67">
        <f t="shared" si="51"/>
        <v>13265225.729999999</v>
      </c>
      <c r="H176" s="43">
        <f t="shared" si="51"/>
        <v>13675882.190000001</v>
      </c>
      <c r="I176" s="31">
        <f t="shared" si="51"/>
        <v>14099830.92</v>
      </c>
      <c r="J176" s="31">
        <f t="shared" si="51"/>
        <v>14537682.210000001</v>
      </c>
      <c r="K176" s="31">
        <f t="shared" si="51"/>
        <v>14989338.1</v>
      </c>
      <c r="L176" s="31">
        <f t="shared" si="51"/>
        <v>15455799.07</v>
      </c>
      <c r="M176" s="31">
        <f t="shared" si="51"/>
        <v>15937355.310000001</v>
      </c>
    </row>
    <row r="177" spans="1:13" x14ac:dyDescent="0.25">
      <c r="A177" s="13" t="s">
        <v>207</v>
      </c>
      <c r="B177" s="56" t="s">
        <v>135</v>
      </c>
      <c r="C177" s="57"/>
      <c r="D177" s="58"/>
      <c r="E177" s="57"/>
      <c r="F177" s="57"/>
      <c r="G177" s="59"/>
      <c r="H177" s="42"/>
      <c r="I177" s="29"/>
      <c r="J177" s="29"/>
      <c r="K177" s="29"/>
      <c r="L177" s="29"/>
      <c r="M177" s="29"/>
    </row>
    <row r="178" spans="1:13" x14ac:dyDescent="0.25">
      <c r="A178" s="13" t="s">
        <v>367</v>
      </c>
      <c r="B178" s="85" t="s">
        <v>150</v>
      </c>
      <c r="C178" s="81">
        <v>1939744.83</v>
      </c>
      <c r="D178" s="82">
        <v>2050153.05</v>
      </c>
      <c r="E178" s="81">
        <v>2121866.85</v>
      </c>
      <c r="F178" s="81">
        <v>2196107.12</v>
      </c>
      <c r="G178" s="86">
        <v>2272915.5499999998</v>
      </c>
      <c r="H178" s="46">
        <v>2352413.11</v>
      </c>
      <c r="I178" s="47">
        <v>2434710.0699999998</v>
      </c>
      <c r="J178" s="47">
        <v>2519882.02</v>
      </c>
      <c r="K178" s="47">
        <v>2608041.9500000002</v>
      </c>
      <c r="L178" s="47">
        <v>2699277.28</v>
      </c>
      <c r="M178" s="47">
        <v>2793700.9</v>
      </c>
    </row>
    <row r="179" spans="1:13" x14ac:dyDescent="0.25">
      <c r="A179" s="13" t="s">
        <v>368</v>
      </c>
      <c r="B179" s="85" t="s">
        <v>151</v>
      </c>
      <c r="C179" s="81">
        <v>1641250</v>
      </c>
      <c r="D179" s="82">
        <v>1519687.5</v>
      </c>
      <c r="E179" s="81">
        <v>1565278.12</v>
      </c>
      <c r="F179" s="81">
        <v>1662236.48</v>
      </c>
      <c r="G179" s="86">
        <v>1660603.56</v>
      </c>
      <c r="H179" s="46">
        <v>1710421.67</v>
      </c>
      <c r="I179" s="47">
        <v>1761734.33</v>
      </c>
      <c r="J179" s="47">
        <v>1864586.38</v>
      </c>
      <c r="K179" s="47">
        <v>1869023.98</v>
      </c>
      <c r="L179" s="47">
        <v>1925094.7</v>
      </c>
      <c r="M179" s="47">
        <v>1982847.54</v>
      </c>
    </row>
    <row r="180" spans="1:13" x14ac:dyDescent="0.25">
      <c r="A180" s="13" t="s">
        <v>369</v>
      </c>
      <c r="B180" s="85" t="s">
        <v>152</v>
      </c>
      <c r="C180" s="81">
        <v>205415</v>
      </c>
      <c r="D180" s="82">
        <v>171424</v>
      </c>
      <c r="E180" s="81">
        <v>150666</v>
      </c>
      <c r="F180" s="81">
        <v>133885</v>
      </c>
      <c r="G180" s="86">
        <v>115142</v>
      </c>
      <c r="H180" s="46">
        <v>104046</v>
      </c>
      <c r="I180" s="47">
        <v>97343</v>
      </c>
      <c r="J180" s="47">
        <v>90450</v>
      </c>
      <c r="K180" s="47">
        <v>82637</v>
      </c>
      <c r="L180" s="47">
        <v>74563</v>
      </c>
      <c r="M180" s="47">
        <v>74563</v>
      </c>
    </row>
    <row r="181" spans="1:13" x14ac:dyDescent="0.25">
      <c r="A181" s="13" t="s">
        <v>268</v>
      </c>
      <c r="B181" s="85" t="s">
        <v>153</v>
      </c>
      <c r="C181" s="81">
        <v>1801307</v>
      </c>
      <c r="D181" s="82">
        <v>1851307</v>
      </c>
      <c r="E181" s="81">
        <v>1851307</v>
      </c>
      <c r="F181" s="81">
        <v>1851307</v>
      </c>
      <c r="G181" s="86">
        <v>1851307</v>
      </c>
      <c r="H181" s="46">
        <v>1851307</v>
      </c>
      <c r="I181" s="47">
        <v>1851307</v>
      </c>
      <c r="J181" s="47">
        <v>1851307</v>
      </c>
      <c r="K181" s="47">
        <v>1851307</v>
      </c>
      <c r="L181" s="47">
        <v>1851307</v>
      </c>
      <c r="M181" s="47">
        <v>1851307</v>
      </c>
    </row>
    <row r="182" spans="1:13" x14ac:dyDescent="0.25">
      <c r="A182" s="13" t="s">
        <v>370</v>
      </c>
      <c r="B182" s="85" t="s">
        <v>154</v>
      </c>
      <c r="C182" s="81">
        <v>752600</v>
      </c>
      <c r="D182" s="82">
        <v>775125</v>
      </c>
      <c r="E182" s="81">
        <v>798378.75</v>
      </c>
      <c r="F182" s="81">
        <v>822330.12</v>
      </c>
      <c r="G182" s="86">
        <v>847000.03</v>
      </c>
      <c r="H182" s="46">
        <v>872410.03</v>
      </c>
      <c r="I182" s="47">
        <v>898582.33</v>
      </c>
      <c r="J182" s="47">
        <v>925539.81</v>
      </c>
      <c r="K182" s="47">
        <v>953306.01</v>
      </c>
      <c r="L182" s="47">
        <v>981905.19</v>
      </c>
      <c r="M182" s="47">
        <v>1011362.34</v>
      </c>
    </row>
    <row r="183" spans="1:13" x14ac:dyDescent="0.25">
      <c r="A183" s="13" t="s">
        <v>371</v>
      </c>
      <c r="B183" s="85" t="s">
        <v>155</v>
      </c>
      <c r="C183" s="81">
        <v>2108197.0699999998</v>
      </c>
      <c r="D183" s="82">
        <v>2179612.08</v>
      </c>
      <c r="E183" s="81">
        <v>2253455.4500000002</v>
      </c>
      <c r="F183" s="81">
        <v>2329810.0499999998</v>
      </c>
      <c r="G183" s="86">
        <v>2408761.56</v>
      </c>
      <c r="H183" s="46">
        <v>2490398.62</v>
      </c>
      <c r="I183" s="47">
        <v>2574812.88</v>
      </c>
      <c r="J183" s="47">
        <v>2662099.17</v>
      </c>
      <c r="K183" s="47">
        <v>2752355.51</v>
      </c>
      <c r="L183" s="47">
        <v>2845683.33</v>
      </c>
      <c r="M183" s="47">
        <v>2942187.46</v>
      </c>
    </row>
    <row r="184" spans="1:13" hidden="1" x14ac:dyDescent="0.25">
      <c r="A184" s="13" t="s">
        <v>169</v>
      </c>
      <c r="B184" s="63"/>
      <c r="C184" s="57"/>
      <c r="D184" s="58"/>
      <c r="E184" s="57"/>
      <c r="F184" s="57"/>
      <c r="G184" s="59"/>
      <c r="H184" s="42"/>
      <c r="I184" s="29"/>
      <c r="J184" s="29"/>
      <c r="K184" s="29"/>
      <c r="L184" s="29"/>
      <c r="M184" s="29"/>
    </row>
    <row r="185" spans="1:13" ht="15.75" thickBot="1" x14ac:dyDescent="0.3">
      <c r="A185" s="13" t="s">
        <v>168</v>
      </c>
      <c r="B185" s="68" t="s">
        <v>116</v>
      </c>
      <c r="C185" s="69">
        <f t="shared" ref="C185:M185" si="52">SUM(C177:C184)</f>
        <v>8448513.9000000004</v>
      </c>
      <c r="D185" s="70">
        <f t="shared" si="52"/>
        <v>8547308.629999999</v>
      </c>
      <c r="E185" s="69">
        <f t="shared" si="52"/>
        <v>8740952.1700000018</v>
      </c>
      <c r="F185" s="69">
        <f t="shared" si="52"/>
        <v>8995675.7699999996</v>
      </c>
      <c r="G185" s="71">
        <f t="shared" si="52"/>
        <v>9155729.6999999993</v>
      </c>
      <c r="H185" s="43">
        <f t="shared" si="52"/>
        <v>9380996.4299999997</v>
      </c>
      <c r="I185" s="31">
        <f t="shared" si="52"/>
        <v>9618489.6099999994</v>
      </c>
      <c r="J185" s="31">
        <f t="shared" si="52"/>
        <v>9913864.3800000008</v>
      </c>
      <c r="K185" s="31">
        <f t="shared" si="52"/>
        <v>10116671.449999999</v>
      </c>
      <c r="L185" s="31">
        <f t="shared" si="52"/>
        <v>10377830.5</v>
      </c>
      <c r="M185" s="31">
        <f t="shared" si="52"/>
        <v>10655968.239999998</v>
      </c>
    </row>
    <row r="186" spans="1:13" ht="15.75" thickTop="1" x14ac:dyDescent="0.25">
      <c r="A186" s="13" t="s">
        <v>167</v>
      </c>
      <c r="B186" s="94" t="s">
        <v>106</v>
      </c>
      <c r="C186" s="95">
        <f t="shared" ref="C186:M186" si="53">C176-C185</f>
        <v>3273878.5799999982</v>
      </c>
      <c r="D186" s="95">
        <f t="shared" si="53"/>
        <v>3561604.5500000007</v>
      </c>
      <c r="E186" s="95">
        <f t="shared" si="53"/>
        <v>3741186.4899999984</v>
      </c>
      <c r="F186" s="95">
        <f t="shared" si="53"/>
        <v>3871770.0299999993</v>
      </c>
      <c r="G186" s="96">
        <f t="shared" si="53"/>
        <v>4109496.0299999993</v>
      </c>
      <c r="H186" s="50">
        <f t="shared" si="53"/>
        <v>4294885.7600000016</v>
      </c>
      <c r="I186" s="51">
        <f t="shared" si="53"/>
        <v>4481341.3100000005</v>
      </c>
      <c r="J186" s="51">
        <f t="shared" si="53"/>
        <v>4623817.83</v>
      </c>
      <c r="K186" s="51">
        <f t="shared" si="53"/>
        <v>4872666.6500000004</v>
      </c>
      <c r="L186" s="51">
        <f t="shared" si="53"/>
        <v>5077968.57</v>
      </c>
      <c r="M186" s="51">
        <f t="shared" si="53"/>
        <v>5281387.0700000022</v>
      </c>
    </row>
    <row r="187" spans="1:13" x14ac:dyDescent="0.25">
      <c r="A187" s="13" t="s">
        <v>207</v>
      </c>
      <c r="B187" s="90" t="s">
        <v>74</v>
      </c>
      <c r="C187" s="91"/>
      <c r="D187" s="92"/>
      <c r="E187" s="91"/>
      <c r="F187" s="91"/>
      <c r="G187" s="93"/>
      <c r="H187" s="42"/>
      <c r="I187" s="29"/>
      <c r="J187" s="29"/>
      <c r="K187" s="29"/>
      <c r="L187" s="29"/>
      <c r="M187" s="29"/>
    </row>
    <row r="188" spans="1:13" x14ac:dyDescent="0.25">
      <c r="A188" s="13" t="s">
        <v>372</v>
      </c>
      <c r="B188" s="85" t="s">
        <v>156</v>
      </c>
      <c r="C188" s="81">
        <v>3959009</v>
      </c>
      <c r="D188" s="82">
        <v>600000</v>
      </c>
      <c r="E188" s="81">
        <v>600000</v>
      </c>
      <c r="F188" s="81">
        <v>600000</v>
      </c>
      <c r="G188" s="86">
        <v>600000</v>
      </c>
      <c r="H188" s="46">
        <v>600000</v>
      </c>
      <c r="I188" s="47">
        <v>600000</v>
      </c>
      <c r="J188" s="47">
        <v>600000</v>
      </c>
      <c r="K188" s="47">
        <v>600000</v>
      </c>
      <c r="L188" s="47">
        <v>600000</v>
      </c>
      <c r="M188" s="47">
        <v>600000</v>
      </c>
    </row>
    <row r="189" spans="1:13" hidden="1" x14ac:dyDescent="0.25">
      <c r="A189" s="13" t="s">
        <v>165</v>
      </c>
      <c r="B189" s="63"/>
      <c r="C189" s="57"/>
      <c r="D189" s="58"/>
      <c r="E189" s="57"/>
      <c r="F189" s="57"/>
      <c r="G189" s="59"/>
      <c r="H189" s="42"/>
      <c r="I189" s="29"/>
      <c r="J189" s="29"/>
      <c r="K189" s="29"/>
      <c r="L189" s="29"/>
      <c r="M189" s="29"/>
    </row>
    <row r="190" spans="1:13" ht="15.75" thickBot="1" x14ac:dyDescent="0.3">
      <c r="A190" s="13" t="s">
        <v>165</v>
      </c>
      <c r="B190" s="72" t="s">
        <v>107</v>
      </c>
      <c r="C190" s="73">
        <f t="shared" ref="C190:M190" si="54">SUM(C186:C189)</f>
        <v>7232887.5799999982</v>
      </c>
      <c r="D190" s="73">
        <f t="shared" si="54"/>
        <v>4161604.5500000007</v>
      </c>
      <c r="E190" s="73">
        <f t="shared" si="54"/>
        <v>4341186.4899999984</v>
      </c>
      <c r="F190" s="73">
        <f t="shared" si="54"/>
        <v>4471770.0299999993</v>
      </c>
      <c r="G190" s="74">
        <f t="shared" si="54"/>
        <v>4709496.0299999993</v>
      </c>
      <c r="H190" s="50">
        <f t="shared" si="54"/>
        <v>4894885.7600000016</v>
      </c>
      <c r="I190" s="51">
        <f t="shared" si="54"/>
        <v>5081341.3100000005</v>
      </c>
      <c r="J190" s="51">
        <f t="shared" si="54"/>
        <v>5223817.83</v>
      </c>
      <c r="K190" s="51">
        <f t="shared" si="54"/>
        <v>5472666.6500000004</v>
      </c>
      <c r="L190" s="51">
        <f t="shared" si="54"/>
        <v>5677968.5700000003</v>
      </c>
      <c r="M190" s="51">
        <f t="shared" si="54"/>
        <v>5881387.0700000022</v>
      </c>
    </row>
    <row r="191" spans="1:13" ht="16.5" thickTop="1" thickBot="1" x14ac:dyDescent="0.3">
      <c r="A191" s="13" t="s">
        <v>168</v>
      </c>
      <c r="B191" s="38"/>
      <c r="C191" s="39"/>
      <c r="D191" s="39"/>
      <c r="E191" s="39"/>
      <c r="F191" s="39"/>
      <c r="G191" s="39"/>
      <c r="H191" s="35"/>
      <c r="I191" s="35"/>
      <c r="J191" s="35"/>
      <c r="K191" s="35"/>
      <c r="L191" s="35"/>
      <c r="M191" s="35"/>
    </row>
    <row r="192" spans="1:13" ht="26.25" thickTop="1" x14ac:dyDescent="0.25">
      <c r="A192" s="13" t="s">
        <v>167</v>
      </c>
      <c r="B192" s="87" t="s">
        <v>265</v>
      </c>
      <c r="C192" s="88" t="str">
        <f>LEFT(xlvar.NXTBUD.DESCRLONG,7)&amp;" Original"</f>
        <v>2021/22 Original</v>
      </c>
      <c r="D192" s="88" t="str">
        <f>LEFT(xlvar.NXTBUD.DESCRLONG,7)</f>
        <v>2021/22</v>
      </c>
      <c r="E192" s="88" t="str">
        <f t="shared" ref="E192:M192" si="55">LEFT(D192,4)+1&amp;"/"&amp;RIGHT(D192,2)+1</f>
        <v>2022/23</v>
      </c>
      <c r="F192" s="88" t="str">
        <f t="shared" si="55"/>
        <v>2023/24</v>
      </c>
      <c r="G192" s="89" t="str">
        <f t="shared" si="55"/>
        <v>2024/25</v>
      </c>
      <c r="H192" s="48" t="str">
        <f t="shared" si="55"/>
        <v>2025/26</v>
      </c>
      <c r="I192" s="49" t="str">
        <f t="shared" si="55"/>
        <v>2026/27</v>
      </c>
      <c r="J192" s="49" t="str">
        <f t="shared" si="55"/>
        <v>2027/28</v>
      </c>
      <c r="K192" s="49" t="str">
        <f t="shared" si="55"/>
        <v>2028/29</v>
      </c>
      <c r="L192" s="49" t="str">
        <f t="shared" si="55"/>
        <v>2029/30</v>
      </c>
      <c r="M192" s="49" t="str">
        <f t="shared" si="55"/>
        <v>2030/31</v>
      </c>
    </row>
    <row r="193" spans="1:13" x14ac:dyDescent="0.25">
      <c r="A193" s="13" t="s">
        <v>207</v>
      </c>
      <c r="B193" s="90" t="s">
        <v>137</v>
      </c>
      <c r="C193" s="91"/>
      <c r="D193" s="92"/>
      <c r="E193" s="91"/>
      <c r="F193" s="91"/>
      <c r="G193" s="93"/>
      <c r="H193" s="42"/>
      <c r="I193" s="29"/>
      <c r="J193" s="29"/>
      <c r="K193" s="29"/>
      <c r="L193" s="29"/>
      <c r="M193" s="29"/>
    </row>
    <row r="194" spans="1:13" x14ac:dyDescent="0.25">
      <c r="A194" s="13" t="s">
        <v>373</v>
      </c>
      <c r="B194" s="85" t="s">
        <v>153</v>
      </c>
      <c r="C194" s="81">
        <v>1801307</v>
      </c>
      <c r="D194" s="82">
        <v>1851307</v>
      </c>
      <c r="E194" s="81">
        <v>1851307</v>
      </c>
      <c r="F194" s="81">
        <v>1851307</v>
      </c>
      <c r="G194" s="86">
        <v>1851307</v>
      </c>
      <c r="H194" s="46">
        <v>1851307</v>
      </c>
      <c r="I194" s="47">
        <v>1851307</v>
      </c>
      <c r="J194" s="47">
        <v>1851307</v>
      </c>
      <c r="K194" s="47">
        <v>1851307</v>
      </c>
      <c r="L194" s="47">
        <v>1851307</v>
      </c>
      <c r="M194" s="47">
        <v>1851307</v>
      </c>
    </row>
    <row r="195" spans="1:13" hidden="1" x14ac:dyDescent="0.25">
      <c r="A195" s="13" t="s">
        <v>168</v>
      </c>
      <c r="B195" s="63"/>
      <c r="C195" s="57"/>
      <c r="D195" s="58"/>
      <c r="E195" s="57"/>
      <c r="F195" s="57"/>
      <c r="G195" s="59"/>
      <c r="H195" s="42"/>
      <c r="I195" s="29"/>
      <c r="J195" s="29"/>
      <c r="K195" s="29"/>
      <c r="L195" s="29"/>
      <c r="M195" s="29"/>
    </row>
    <row r="196" spans="1:13" x14ac:dyDescent="0.25">
      <c r="A196" s="13" t="s">
        <v>170</v>
      </c>
      <c r="B196" s="64" t="str">
        <f t="shared" ref="B196" si="56">"Total "&amp;B193</f>
        <v>Total Non Cash</v>
      </c>
      <c r="C196" s="65">
        <f t="shared" ref="C196:M196" si="57">SUM(C193:C195)</f>
        <v>1801307</v>
      </c>
      <c r="D196" s="66">
        <f t="shared" si="57"/>
        <v>1851307</v>
      </c>
      <c r="E196" s="65">
        <f t="shared" si="57"/>
        <v>1851307</v>
      </c>
      <c r="F196" s="65">
        <f t="shared" si="57"/>
        <v>1851307</v>
      </c>
      <c r="G196" s="67">
        <f t="shared" si="57"/>
        <v>1851307</v>
      </c>
      <c r="H196" s="43">
        <f t="shared" si="57"/>
        <v>1851307</v>
      </c>
      <c r="I196" s="31">
        <f t="shared" si="57"/>
        <v>1851307</v>
      </c>
      <c r="J196" s="31">
        <f t="shared" si="57"/>
        <v>1851307</v>
      </c>
      <c r="K196" s="31">
        <f t="shared" si="57"/>
        <v>1851307</v>
      </c>
      <c r="L196" s="31">
        <f t="shared" si="57"/>
        <v>1851307</v>
      </c>
      <c r="M196" s="31">
        <f t="shared" si="57"/>
        <v>1851307</v>
      </c>
    </row>
    <row r="197" spans="1:13" x14ac:dyDescent="0.25">
      <c r="A197" s="13" t="s">
        <v>171</v>
      </c>
      <c r="B197" s="75" t="s">
        <v>75</v>
      </c>
      <c r="C197" s="61"/>
      <c r="D197" s="76"/>
      <c r="E197" s="61"/>
      <c r="F197" s="61"/>
      <c r="G197" s="62"/>
      <c r="H197" s="41"/>
      <c r="I197" s="30"/>
      <c r="J197" s="30"/>
      <c r="K197" s="30"/>
      <c r="L197" s="30"/>
      <c r="M197" s="30"/>
    </row>
    <row r="198" spans="1:13" x14ac:dyDescent="0.25">
      <c r="A198" s="13" t="s">
        <v>374</v>
      </c>
      <c r="B198" s="85" t="s">
        <v>140</v>
      </c>
      <c r="C198" s="81">
        <v>-18369118</v>
      </c>
      <c r="D198" s="82">
        <v>-20465000</v>
      </c>
      <c r="E198" s="81">
        <v>-7406044</v>
      </c>
      <c r="F198" s="81">
        <v>-4157124</v>
      </c>
      <c r="G198" s="86">
        <v>-2958240</v>
      </c>
      <c r="H198" s="46">
        <v>-3809404</v>
      </c>
      <c r="I198" s="47">
        <v>-4810604</v>
      </c>
      <c r="J198" s="47">
        <v>-5211840</v>
      </c>
      <c r="K198" s="47">
        <v>-11663124</v>
      </c>
      <c r="L198" s="47">
        <v>-5414465</v>
      </c>
      <c r="M198" s="47">
        <v>-3815836</v>
      </c>
    </row>
    <row r="199" spans="1:13" x14ac:dyDescent="0.25">
      <c r="A199" s="13" t="s">
        <v>165</v>
      </c>
      <c r="B199" s="63" t="s">
        <v>142</v>
      </c>
      <c r="C199" s="57">
        <v>0</v>
      </c>
      <c r="D199" s="58">
        <v>0</v>
      </c>
      <c r="E199" s="57">
        <v>0</v>
      </c>
      <c r="F199" s="57">
        <v>0</v>
      </c>
      <c r="G199" s="59">
        <v>0</v>
      </c>
      <c r="H199" s="42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</row>
    <row r="200" spans="1:13" hidden="1" x14ac:dyDescent="0.25">
      <c r="A200" s="13" t="s">
        <v>165</v>
      </c>
      <c r="B200" s="63"/>
      <c r="C200" s="57"/>
      <c r="D200" s="58"/>
      <c r="E200" s="57"/>
      <c r="F200" s="57"/>
      <c r="G200" s="59"/>
      <c r="H200" s="42"/>
      <c r="I200" s="29"/>
      <c r="J200" s="29"/>
      <c r="K200" s="29"/>
      <c r="L200" s="29"/>
      <c r="M200" s="29"/>
    </row>
    <row r="201" spans="1:13" x14ac:dyDescent="0.25">
      <c r="A201" s="13" t="s">
        <v>170</v>
      </c>
      <c r="B201" s="64" t="str">
        <f>"Total "&amp;B197</f>
        <v>Total Investing Fund Flows</v>
      </c>
      <c r="C201" s="65">
        <f t="shared" ref="C201:M201" si="58">SUM(C198:C200)</f>
        <v>-18369118</v>
      </c>
      <c r="D201" s="66">
        <f t="shared" si="58"/>
        <v>-20465000</v>
      </c>
      <c r="E201" s="65">
        <f t="shared" si="58"/>
        <v>-7406044</v>
      </c>
      <c r="F201" s="65">
        <f t="shared" si="58"/>
        <v>-4157124</v>
      </c>
      <c r="G201" s="67">
        <f t="shared" si="58"/>
        <v>-2958240</v>
      </c>
      <c r="H201" s="43">
        <f t="shared" si="58"/>
        <v>-3809404</v>
      </c>
      <c r="I201" s="31">
        <f t="shared" si="58"/>
        <v>-4810604</v>
      </c>
      <c r="J201" s="31">
        <f t="shared" si="58"/>
        <v>-5211840</v>
      </c>
      <c r="K201" s="31">
        <f t="shared" si="58"/>
        <v>-11663124</v>
      </c>
      <c r="L201" s="31">
        <f t="shared" si="58"/>
        <v>-5414465</v>
      </c>
      <c r="M201" s="31">
        <f t="shared" si="58"/>
        <v>-3815836</v>
      </c>
    </row>
    <row r="202" spans="1:13" x14ac:dyDescent="0.25">
      <c r="A202" s="13" t="s">
        <v>167</v>
      </c>
      <c r="B202" s="75" t="s">
        <v>77</v>
      </c>
      <c r="C202" s="61"/>
      <c r="D202" s="76"/>
      <c r="E202" s="61"/>
      <c r="F202" s="61"/>
      <c r="G202" s="62"/>
      <c r="H202" s="41"/>
      <c r="I202" s="30"/>
      <c r="J202" s="30"/>
      <c r="K202" s="30"/>
      <c r="L202" s="30"/>
      <c r="M202" s="30"/>
    </row>
    <row r="203" spans="1:13" x14ac:dyDescent="0.25">
      <c r="A203" s="13" t="s">
        <v>375</v>
      </c>
      <c r="B203" s="85" t="s">
        <v>157</v>
      </c>
      <c r="C203" s="81">
        <v>-486159</v>
      </c>
      <c r="D203" s="82">
        <v>-300222</v>
      </c>
      <c r="E203" s="81">
        <v>-214412</v>
      </c>
      <c r="F203" s="81">
        <v>-229957</v>
      </c>
      <c r="G203" s="86">
        <v>-193044</v>
      </c>
      <c r="H203" s="46">
        <v>-39667</v>
      </c>
      <c r="I203" s="47">
        <v>-45059</v>
      </c>
      <c r="J203" s="47">
        <v>-50613</v>
      </c>
      <c r="K203" s="47">
        <v>-57061</v>
      </c>
      <c r="L203" s="47">
        <v>-63742</v>
      </c>
      <c r="M203" s="47">
        <v>-62321</v>
      </c>
    </row>
    <row r="204" spans="1:13" hidden="1" x14ac:dyDescent="0.25">
      <c r="A204" s="13" t="s">
        <v>169</v>
      </c>
      <c r="B204" s="63"/>
      <c r="C204" s="57"/>
      <c r="D204" s="58"/>
      <c r="E204" s="57"/>
      <c r="F204" s="57"/>
      <c r="G204" s="59"/>
      <c r="H204" s="42"/>
      <c r="I204" s="29"/>
      <c r="J204" s="29"/>
      <c r="K204" s="29"/>
      <c r="L204" s="29"/>
      <c r="M204" s="29"/>
    </row>
    <row r="205" spans="1:13" ht="15.75" thickBot="1" x14ac:dyDescent="0.3">
      <c r="A205" s="13" t="s">
        <v>165</v>
      </c>
      <c r="B205" s="68" t="str">
        <f>"Total "&amp;B202</f>
        <v>Total Financing Fund Flows</v>
      </c>
      <c r="C205" s="69">
        <f t="shared" ref="C205:M205" si="59">SUM(C203:C204)</f>
        <v>-486159</v>
      </c>
      <c r="D205" s="70">
        <f t="shared" si="59"/>
        <v>-300222</v>
      </c>
      <c r="E205" s="69">
        <f t="shared" si="59"/>
        <v>-214412</v>
      </c>
      <c r="F205" s="69">
        <f t="shared" si="59"/>
        <v>-229957</v>
      </c>
      <c r="G205" s="71">
        <f t="shared" si="59"/>
        <v>-193044</v>
      </c>
      <c r="H205" s="43">
        <f t="shared" si="59"/>
        <v>-39667</v>
      </c>
      <c r="I205" s="31">
        <f t="shared" si="59"/>
        <v>-45059</v>
      </c>
      <c r="J205" s="31">
        <f t="shared" si="59"/>
        <v>-50613</v>
      </c>
      <c r="K205" s="31">
        <f t="shared" si="59"/>
        <v>-57061</v>
      </c>
      <c r="L205" s="31">
        <f t="shared" si="59"/>
        <v>-63742</v>
      </c>
      <c r="M205" s="31">
        <f t="shared" si="59"/>
        <v>-62321</v>
      </c>
    </row>
    <row r="206" spans="1:13" ht="15.75" thickTop="1" x14ac:dyDescent="0.25">
      <c r="A206" s="13" t="s">
        <v>170</v>
      </c>
      <c r="B206" s="94" t="s">
        <v>108</v>
      </c>
      <c r="C206" s="95">
        <f t="shared" ref="C206:M206" si="60">C190+C196+C201+C205</f>
        <v>-9821082.4200000018</v>
      </c>
      <c r="D206" s="95">
        <f t="shared" si="60"/>
        <v>-14752310.449999999</v>
      </c>
      <c r="E206" s="95">
        <f t="shared" si="60"/>
        <v>-1427962.5100000016</v>
      </c>
      <c r="F206" s="95">
        <f t="shared" si="60"/>
        <v>1935996.0299999993</v>
      </c>
      <c r="G206" s="96">
        <f t="shared" si="60"/>
        <v>3409519.0299999993</v>
      </c>
      <c r="H206" s="50">
        <f t="shared" si="60"/>
        <v>2897121.7600000016</v>
      </c>
      <c r="I206" s="51">
        <f t="shared" si="60"/>
        <v>2076985.3100000005</v>
      </c>
      <c r="J206" s="51">
        <f t="shared" si="60"/>
        <v>1812671.83</v>
      </c>
      <c r="K206" s="51">
        <f t="shared" si="60"/>
        <v>-4396211.3499999996</v>
      </c>
      <c r="L206" s="51">
        <f t="shared" si="60"/>
        <v>2051068.5700000003</v>
      </c>
      <c r="M206" s="51">
        <f t="shared" si="60"/>
        <v>3854537.0700000022</v>
      </c>
    </row>
    <row r="207" spans="1:13" x14ac:dyDescent="0.25">
      <c r="A207" s="13" t="s">
        <v>167</v>
      </c>
      <c r="B207" s="97" t="s">
        <v>78</v>
      </c>
      <c r="C207" s="98"/>
      <c r="D207" s="99"/>
      <c r="E207" s="98"/>
      <c r="F207" s="98"/>
      <c r="G207" s="100"/>
      <c r="H207" s="41"/>
      <c r="I207" s="30"/>
      <c r="J207" s="30"/>
      <c r="K207" s="30"/>
      <c r="L207" s="30"/>
      <c r="M207" s="30"/>
    </row>
    <row r="208" spans="1:13" x14ac:dyDescent="0.25">
      <c r="A208" s="13" t="s">
        <v>376</v>
      </c>
      <c r="B208" s="85" t="s">
        <v>160</v>
      </c>
      <c r="C208" s="81">
        <v>-500000.04</v>
      </c>
      <c r="D208" s="82">
        <v>-500000.04</v>
      </c>
      <c r="E208" s="81">
        <v>-500000</v>
      </c>
      <c r="F208" s="81">
        <v>-500000</v>
      </c>
      <c r="G208" s="86">
        <v>-500000</v>
      </c>
      <c r="H208" s="46">
        <v>-500000</v>
      </c>
      <c r="I208" s="47">
        <v>-500000</v>
      </c>
      <c r="J208" s="47">
        <v>-500000</v>
      </c>
      <c r="K208" s="47">
        <v>-500000</v>
      </c>
      <c r="L208" s="47">
        <v>-500000</v>
      </c>
      <c r="M208" s="47">
        <v>-500000</v>
      </c>
    </row>
    <row r="209" spans="1:14" x14ac:dyDescent="0.25">
      <c r="A209" s="13" t="s">
        <v>377</v>
      </c>
      <c r="B209" s="85" t="s">
        <v>163</v>
      </c>
      <c r="C209" s="81">
        <v>2178686.88</v>
      </c>
      <c r="D209" s="82">
        <v>1648641.96</v>
      </c>
      <c r="E209" s="81">
        <v>148642</v>
      </c>
      <c r="F209" s="81">
        <v>148642</v>
      </c>
      <c r="G209" s="86">
        <v>148642</v>
      </c>
      <c r="H209" s="46">
        <v>148642</v>
      </c>
      <c r="I209" s="47">
        <v>148642</v>
      </c>
      <c r="J209" s="47">
        <v>348642</v>
      </c>
      <c r="K209" s="47">
        <v>148642</v>
      </c>
      <c r="L209" s="47">
        <v>148642</v>
      </c>
      <c r="M209" s="47">
        <v>148642</v>
      </c>
    </row>
    <row r="210" spans="1:14" x14ac:dyDescent="0.25">
      <c r="A210" s="13" t="s">
        <v>378</v>
      </c>
      <c r="B210" s="85" t="s">
        <v>164</v>
      </c>
      <c r="C210" s="81">
        <v>7185063.8399999999</v>
      </c>
      <c r="D210" s="82">
        <v>2127479.04</v>
      </c>
      <c r="E210" s="81">
        <v>0</v>
      </c>
      <c r="F210" s="81">
        <v>0</v>
      </c>
      <c r="G210" s="86">
        <v>0</v>
      </c>
      <c r="H210" s="46">
        <v>0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</row>
    <row r="211" spans="1:14" hidden="1" x14ac:dyDescent="0.25">
      <c r="A211" s="13" t="s">
        <v>169</v>
      </c>
      <c r="B211" s="63"/>
      <c r="C211" s="57"/>
      <c r="D211" s="58"/>
      <c r="E211" s="57"/>
      <c r="F211" s="57"/>
      <c r="G211" s="59"/>
      <c r="H211" s="42"/>
      <c r="I211" s="29"/>
      <c r="J211" s="29"/>
      <c r="K211" s="29"/>
      <c r="L211" s="29"/>
      <c r="M211" s="29"/>
    </row>
    <row r="212" spans="1:14" ht="15.75" thickBot="1" x14ac:dyDescent="0.3">
      <c r="A212" s="13" t="s">
        <v>165</v>
      </c>
      <c r="B212" s="68" t="str">
        <f>"Total "&amp;B207</f>
        <v>Total Reserve Movements</v>
      </c>
      <c r="C212" s="69">
        <f t="shared" ref="C212:M212" si="61">SUM(C208:C211)</f>
        <v>8863750.6799999997</v>
      </c>
      <c r="D212" s="70">
        <f t="shared" si="61"/>
        <v>3276120.96</v>
      </c>
      <c r="E212" s="69">
        <f t="shared" si="61"/>
        <v>-351358</v>
      </c>
      <c r="F212" s="69">
        <f t="shared" si="61"/>
        <v>-351358</v>
      </c>
      <c r="G212" s="71">
        <f t="shared" si="61"/>
        <v>-351358</v>
      </c>
      <c r="H212" s="43">
        <f t="shared" si="61"/>
        <v>-351358</v>
      </c>
      <c r="I212" s="31">
        <f t="shared" si="61"/>
        <v>-351358</v>
      </c>
      <c r="J212" s="31">
        <f t="shared" si="61"/>
        <v>-151358</v>
      </c>
      <c r="K212" s="31">
        <f t="shared" si="61"/>
        <v>-351358</v>
      </c>
      <c r="L212" s="31">
        <f t="shared" si="61"/>
        <v>-351358</v>
      </c>
      <c r="M212" s="31">
        <f t="shared" si="61"/>
        <v>-351358</v>
      </c>
    </row>
    <row r="213" spans="1:14" ht="16.5" thickTop="1" thickBot="1" x14ac:dyDescent="0.3">
      <c r="A213" s="13" t="s">
        <v>165</v>
      </c>
      <c r="B213" s="72" t="s">
        <v>109</v>
      </c>
      <c r="C213" s="73">
        <f t="shared" ref="C213:M213" si="62">C206+C212</f>
        <v>-957331.74000000209</v>
      </c>
      <c r="D213" s="73">
        <f t="shared" si="62"/>
        <v>-11476189.489999998</v>
      </c>
      <c r="E213" s="73">
        <f t="shared" si="62"/>
        <v>-1779320.5100000016</v>
      </c>
      <c r="F213" s="73">
        <f t="shared" si="62"/>
        <v>1584638.0299999993</v>
      </c>
      <c r="G213" s="74">
        <f t="shared" si="62"/>
        <v>3058161.0299999993</v>
      </c>
      <c r="H213" s="50">
        <f t="shared" si="62"/>
        <v>2545763.7600000016</v>
      </c>
      <c r="I213" s="51">
        <f t="shared" si="62"/>
        <v>1725627.3100000005</v>
      </c>
      <c r="J213" s="51">
        <f t="shared" si="62"/>
        <v>1661313.83</v>
      </c>
      <c r="K213" s="51">
        <f t="shared" si="62"/>
        <v>-4747569.3499999996</v>
      </c>
      <c r="L213" s="51">
        <f t="shared" si="62"/>
        <v>1699710.5700000003</v>
      </c>
      <c r="M213" s="51">
        <f t="shared" si="62"/>
        <v>3503179.0700000022</v>
      </c>
      <c r="N213">
        <v>17149000</v>
      </c>
    </row>
    <row r="214" spans="1:14" ht="15.75" thickTop="1" x14ac:dyDescent="0.25">
      <c r="A214" s="13" t="s">
        <v>172</v>
      </c>
      <c r="B214" s="38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</row>
    <row r="215" spans="1:14" x14ac:dyDescent="0.25">
      <c r="A215" s="13" t="s">
        <v>80</v>
      </c>
      <c r="B215" s="77" t="s">
        <v>250</v>
      </c>
      <c r="C215" s="78">
        <f>+C213+N213</f>
        <v>16191668.259999998</v>
      </c>
      <c r="D215" s="78">
        <f t="shared" ref="D215" si="63">+C215+D213</f>
        <v>4715478.7699999996</v>
      </c>
      <c r="E215" s="78">
        <f t="shared" ref="E215" si="64">+D215+E213</f>
        <v>2936158.2599999979</v>
      </c>
      <c r="F215" s="78">
        <f t="shared" ref="F215" si="65">+E215+F213</f>
        <v>4520796.2899999972</v>
      </c>
      <c r="G215" s="78">
        <f t="shared" ref="G215" si="66">+F215+G213</f>
        <v>7578957.3199999966</v>
      </c>
      <c r="H215" s="52"/>
      <c r="I215" s="52"/>
      <c r="J215" s="52"/>
      <c r="K215" s="52"/>
      <c r="L215" s="52"/>
      <c r="M215" s="52"/>
    </row>
    <row r="216" spans="1:14" x14ac:dyDescent="0.25">
      <c r="A216" s="13" t="s">
        <v>79</v>
      </c>
    </row>
    <row r="217" spans="1:14" x14ac:dyDescent="0.25">
      <c r="A217" s="13" t="s">
        <v>61</v>
      </c>
    </row>
    <row r="218" spans="1:14" x14ac:dyDescent="0.25">
      <c r="A218" s="13" t="s">
        <v>43</v>
      </c>
      <c r="C218" s="26"/>
      <c r="D218" s="26"/>
    </row>
    <row r="219" spans="1:14" ht="15.75" thickBot="1" x14ac:dyDescent="0.3">
      <c r="A219" s="13" t="s">
        <v>61</v>
      </c>
      <c r="B219" s="1" t="s">
        <v>110</v>
      </c>
    </row>
    <row r="220" spans="1:14" ht="26.25" thickTop="1" x14ac:dyDescent="0.25">
      <c r="A220" s="13" t="s">
        <v>45</v>
      </c>
      <c r="B220" s="53" t="s">
        <v>254</v>
      </c>
      <c r="C220" s="54" t="str">
        <f>LEFT(xlvar.NXTBUD.DESCRLONG,7)&amp;" Original"</f>
        <v>2021/22 Original</v>
      </c>
      <c r="D220" s="54" t="str">
        <f>LEFT(xlvar.NXTBUD.DESCRLONG,7)</f>
        <v>2021/22</v>
      </c>
      <c r="E220" s="54" t="str">
        <f t="shared" ref="E220:M220" si="67">LEFT(D220,4)+1&amp;"/"&amp;RIGHT(D220,2)+1</f>
        <v>2022/23</v>
      </c>
      <c r="F220" s="54" t="str">
        <f t="shared" si="67"/>
        <v>2023/24</v>
      </c>
      <c r="G220" s="55" t="str">
        <f t="shared" si="67"/>
        <v>2024/25</v>
      </c>
      <c r="H220" s="48" t="str">
        <f t="shared" si="67"/>
        <v>2025/26</v>
      </c>
      <c r="I220" s="49" t="str">
        <f t="shared" si="67"/>
        <v>2026/27</v>
      </c>
      <c r="J220" s="49" t="str">
        <f t="shared" si="67"/>
        <v>2027/28</v>
      </c>
      <c r="K220" s="49" t="str">
        <f t="shared" si="67"/>
        <v>2028/29</v>
      </c>
      <c r="L220" s="49" t="str">
        <f t="shared" si="67"/>
        <v>2029/30</v>
      </c>
      <c r="M220" s="49" t="str">
        <f t="shared" si="67"/>
        <v>2030/31</v>
      </c>
    </row>
    <row r="221" spans="1:14" x14ac:dyDescent="0.25">
      <c r="A221" s="13" t="s">
        <v>206</v>
      </c>
      <c r="B221" s="56" t="s">
        <v>134</v>
      </c>
      <c r="C221" s="57"/>
      <c r="D221" s="58"/>
      <c r="E221" s="57"/>
      <c r="F221" s="57"/>
      <c r="G221" s="59"/>
      <c r="H221" s="40"/>
      <c r="I221" s="28"/>
      <c r="J221" s="28"/>
      <c r="K221" s="28"/>
      <c r="L221" s="28"/>
      <c r="M221" s="28"/>
    </row>
    <row r="222" spans="1:14" x14ac:dyDescent="0.25">
      <c r="A222" s="13" t="s">
        <v>379</v>
      </c>
      <c r="B222" s="80" t="s">
        <v>144</v>
      </c>
      <c r="C222" s="81">
        <v>37179373.530000001</v>
      </c>
      <c r="D222" s="82">
        <v>38687195.390000001</v>
      </c>
      <c r="E222" s="83">
        <v>40118766.75</v>
      </c>
      <c r="F222" s="83">
        <v>41603770.420000002</v>
      </c>
      <c r="G222" s="84">
        <v>43144216.979999997</v>
      </c>
      <c r="H222" s="44">
        <v>44714140.829999998</v>
      </c>
      <c r="I222" s="45">
        <v>46341936.960000001</v>
      </c>
      <c r="J222" s="45">
        <v>48029764.390000001</v>
      </c>
      <c r="K222" s="45">
        <v>49779863.579999998</v>
      </c>
      <c r="L222" s="45">
        <v>51594559.530000001</v>
      </c>
      <c r="M222" s="45">
        <v>53476264.979999997</v>
      </c>
    </row>
    <row r="223" spans="1:14" x14ac:dyDescent="0.25">
      <c r="A223" s="13" t="s">
        <v>380</v>
      </c>
      <c r="B223" s="80" t="s">
        <v>145</v>
      </c>
      <c r="C223" s="81">
        <v>15274573.699999999</v>
      </c>
      <c r="D223" s="82">
        <v>15683840.800000001</v>
      </c>
      <c r="E223" s="83">
        <v>16292606.789999999</v>
      </c>
      <c r="F223" s="83">
        <v>16821495.109999999</v>
      </c>
      <c r="G223" s="84">
        <v>17471238.210000001</v>
      </c>
      <c r="H223" s="44">
        <v>18042595.620000001</v>
      </c>
      <c r="I223" s="45">
        <v>18736354.649999999</v>
      </c>
      <c r="J223" s="45">
        <v>19353331.699999999</v>
      </c>
      <c r="K223" s="45">
        <v>20094373.190000001</v>
      </c>
      <c r="L223" s="45">
        <v>20760356.809999999</v>
      </c>
      <c r="M223" s="45">
        <v>21552192.48</v>
      </c>
    </row>
    <row r="224" spans="1:14" x14ac:dyDescent="0.25">
      <c r="A224" s="13" t="s">
        <v>381</v>
      </c>
      <c r="B224" s="80" t="s">
        <v>146</v>
      </c>
      <c r="C224" s="81">
        <v>1279155</v>
      </c>
      <c r="D224" s="82">
        <v>1012717</v>
      </c>
      <c r="E224" s="83">
        <v>1011506</v>
      </c>
      <c r="F224" s="83">
        <v>1010270</v>
      </c>
      <c r="G224" s="84">
        <v>1009009</v>
      </c>
      <c r="H224" s="44">
        <v>1007723</v>
      </c>
      <c r="I224" s="45">
        <v>1006411</v>
      </c>
      <c r="J224" s="45">
        <v>1005253</v>
      </c>
      <c r="K224" s="45">
        <v>1003707</v>
      </c>
      <c r="L224" s="45">
        <v>1002315</v>
      </c>
      <c r="M224" s="45">
        <v>1000894</v>
      </c>
    </row>
    <row r="225" spans="1:13" x14ac:dyDescent="0.25">
      <c r="A225" s="13" t="s">
        <v>382</v>
      </c>
      <c r="B225" s="80" t="s">
        <v>147</v>
      </c>
      <c r="C225" s="81">
        <v>1507367.71</v>
      </c>
      <c r="D225" s="82">
        <v>1447698.29</v>
      </c>
      <c r="E225" s="83">
        <v>1508153.3</v>
      </c>
      <c r="F225" s="83">
        <v>1560793.4</v>
      </c>
      <c r="G225" s="84">
        <v>1625706</v>
      </c>
      <c r="H225" s="44">
        <v>1682980.05</v>
      </c>
      <c r="I225" s="45">
        <v>1752708.75</v>
      </c>
      <c r="J225" s="45">
        <v>1814991</v>
      </c>
      <c r="K225" s="45">
        <v>1889925.63</v>
      </c>
      <c r="L225" s="45">
        <v>1957618.03</v>
      </c>
      <c r="M225" s="45">
        <v>2038179.82</v>
      </c>
    </row>
    <row r="226" spans="1:13" x14ac:dyDescent="0.25">
      <c r="A226" s="13" t="s">
        <v>383</v>
      </c>
      <c r="B226" s="80" t="s">
        <v>148</v>
      </c>
      <c r="C226" s="81">
        <v>11166270.52</v>
      </c>
      <c r="D226" s="82">
        <v>10871353.09</v>
      </c>
      <c r="E226" s="83">
        <v>10972250.460000001</v>
      </c>
      <c r="F226" s="83">
        <v>11114676.970000001</v>
      </c>
      <c r="G226" s="84">
        <v>11270448.140000001</v>
      </c>
      <c r="H226" s="44">
        <v>11407217.25</v>
      </c>
      <c r="I226" s="45">
        <v>11570090.41</v>
      </c>
      <c r="J226" s="45">
        <v>11739176.6</v>
      </c>
      <c r="K226" s="45">
        <v>11910587.779999999</v>
      </c>
      <c r="L226" s="45">
        <v>12086439.029999999</v>
      </c>
      <c r="M226" s="45">
        <v>12131848.5</v>
      </c>
    </row>
    <row r="227" spans="1:13" x14ac:dyDescent="0.25">
      <c r="A227" s="13" t="s">
        <v>384</v>
      </c>
      <c r="B227" s="80" t="s">
        <v>149</v>
      </c>
      <c r="C227" s="81">
        <v>19567072.399999999</v>
      </c>
      <c r="D227" s="82">
        <v>19166004.300000001</v>
      </c>
      <c r="E227" s="83">
        <v>19818000.329999998</v>
      </c>
      <c r="F227" s="83">
        <v>20472671.09</v>
      </c>
      <c r="G227" s="84">
        <v>21170810.550000001</v>
      </c>
      <c r="H227" s="44">
        <v>21881240.710000001</v>
      </c>
      <c r="I227" s="45">
        <v>22640812.309999999</v>
      </c>
      <c r="J227" s="45">
        <v>23402406.440000001</v>
      </c>
      <c r="K227" s="45">
        <v>24214934.969999999</v>
      </c>
      <c r="L227" s="45">
        <v>25031342.09</v>
      </c>
      <c r="M227" s="45">
        <v>25900605.25</v>
      </c>
    </row>
    <row r="228" spans="1:13" hidden="1" x14ac:dyDescent="0.25">
      <c r="A228" s="13" t="s">
        <v>61</v>
      </c>
      <c r="B228" s="63"/>
      <c r="C228" s="57"/>
      <c r="D228" s="58"/>
      <c r="E228" s="57"/>
      <c r="F228" s="57"/>
      <c r="G228" s="59"/>
      <c r="H228" s="42"/>
      <c r="I228" s="29"/>
      <c r="J228" s="29"/>
      <c r="K228" s="29"/>
      <c r="L228" s="29"/>
      <c r="M228" s="29"/>
    </row>
    <row r="229" spans="1:13" x14ac:dyDescent="0.25">
      <c r="A229" s="13" t="s">
        <v>45</v>
      </c>
      <c r="B229" s="64" t="s">
        <v>115</v>
      </c>
      <c r="C229" s="65">
        <f>SUM(C221:C228)</f>
        <v>85973812.860000014</v>
      </c>
      <c r="D229" s="66">
        <f t="shared" ref="D229:M229" si="68">SUM(D221:D228)</f>
        <v>86868808.86999999</v>
      </c>
      <c r="E229" s="65">
        <f t="shared" si="68"/>
        <v>89721283.629999995</v>
      </c>
      <c r="F229" s="65">
        <f t="shared" si="68"/>
        <v>92583676.99000001</v>
      </c>
      <c r="G229" s="67">
        <f t="shared" si="68"/>
        <v>95691428.879999995</v>
      </c>
      <c r="H229" s="43">
        <f t="shared" si="68"/>
        <v>98735897.460000008</v>
      </c>
      <c r="I229" s="31">
        <f t="shared" si="68"/>
        <v>102048314.08</v>
      </c>
      <c r="J229" s="31">
        <f t="shared" si="68"/>
        <v>105344923.13</v>
      </c>
      <c r="K229" s="31">
        <f t="shared" si="68"/>
        <v>108893392.14999999</v>
      </c>
      <c r="L229" s="31">
        <f t="shared" si="68"/>
        <v>112432630.49000001</v>
      </c>
      <c r="M229" s="31">
        <f t="shared" si="68"/>
        <v>116099985.02999999</v>
      </c>
    </row>
    <row r="230" spans="1:13" x14ac:dyDescent="0.25">
      <c r="A230" s="13" t="s">
        <v>206</v>
      </c>
      <c r="B230" s="56" t="s">
        <v>135</v>
      </c>
      <c r="C230" s="57"/>
      <c r="D230" s="58"/>
      <c r="E230" s="57"/>
      <c r="F230" s="57"/>
      <c r="G230" s="59"/>
      <c r="H230" s="42"/>
      <c r="I230" s="29"/>
      <c r="J230" s="29"/>
      <c r="K230" s="29"/>
      <c r="L230" s="29"/>
      <c r="M230" s="29"/>
    </row>
    <row r="231" spans="1:13" x14ac:dyDescent="0.25">
      <c r="A231" s="13" t="s">
        <v>385</v>
      </c>
      <c r="B231" s="85" t="s">
        <v>150</v>
      </c>
      <c r="C231" s="81">
        <v>27329192.370000001</v>
      </c>
      <c r="D231" s="82">
        <v>28786105.870000001</v>
      </c>
      <c r="E231" s="81">
        <v>29777689.41</v>
      </c>
      <c r="F231" s="81">
        <v>30864705.300000001</v>
      </c>
      <c r="G231" s="86">
        <v>31966821.539999999</v>
      </c>
      <c r="H231" s="46">
        <v>33133042.960000001</v>
      </c>
      <c r="I231" s="47">
        <v>34288658.039999999</v>
      </c>
      <c r="J231" s="47">
        <v>35535598.829999998</v>
      </c>
      <c r="K231" s="47">
        <v>36778546.359999999</v>
      </c>
      <c r="L231" s="47">
        <v>38112611.630000003</v>
      </c>
      <c r="M231" s="47">
        <v>39442522.310000002</v>
      </c>
    </row>
    <row r="232" spans="1:13" x14ac:dyDescent="0.25">
      <c r="A232" s="13" t="s">
        <v>386</v>
      </c>
      <c r="B232" s="85" t="s">
        <v>151</v>
      </c>
      <c r="C232" s="81">
        <v>13862571.18</v>
      </c>
      <c r="D232" s="82">
        <v>13783162.15</v>
      </c>
      <c r="E232" s="81">
        <v>14032167.01</v>
      </c>
      <c r="F232" s="81">
        <v>14555008.029999999</v>
      </c>
      <c r="G232" s="86">
        <v>15172458.210000001</v>
      </c>
      <c r="H232" s="46">
        <v>15376667.08</v>
      </c>
      <c r="I232" s="47">
        <v>15806877.15</v>
      </c>
      <c r="J232" s="47">
        <v>16259618.51</v>
      </c>
      <c r="K232" s="47">
        <v>17101156.960000001</v>
      </c>
      <c r="L232" s="47">
        <v>17261046.530000001</v>
      </c>
      <c r="M232" s="47">
        <v>17645077.84</v>
      </c>
    </row>
    <row r="233" spans="1:13" x14ac:dyDescent="0.25">
      <c r="A233" s="13" t="s">
        <v>387</v>
      </c>
      <c r="B233" s="85" t="s">
        <v>152</v>
      </c>
      <c r="C233" s="81">
        <v>1277084</v>
      </c>
      <c r="D233" s="82">
        <v>1419798</v>
      </c>
      <c r="E233" s="81">
        <v>1351970</v>
      </c>
      <c r="F233" s="81">
        <v>1282580</v>
      </c>
      <c r="G233" s="86">
        <v>1193555</v>
      </c>
      <c r="H233" s="46">
        <v>1121738</v>
      </c>
      <c r="I233" s="47">
        <v>1047942</v>
      </c>
      <c r="J233" s="47">
        <v>975218</v>
      </c>
      <c r="K233" s="47">
        <v>894373</v>
      </c>
      <c r="L233" s="47">
        <v>810215</v>
      </c>
      <c r="M233" s="47">
        <v>787587</v>
      </c>
    </row>
    <row r="234" spans="1:13" x14ac:dyDescent="0.25">
      <c r="A234" s="13" t="s">
        <v>269</v>
      </c>
      <c r="B234" s="85" t="s">
        <v>153</v>
      </c>
      <c r="C234" s="81">
        <v>14957876</v>
      </c>
      <c r="D234" s="82">
        <v>15407876</v>
      </c>
      <c r="E234" s="81">
        <v>15407876</v>
      </c>
      <c r="F234" s="81">
        <v>15407876</v>
      </c>
      <c r="G234" s="86">
        <v>15407876</v>
      </c>
      <c r="H234" s="46">
        <v>15407876</v>
      </c>
      <c r="I234" s="47">
        <v>15407876</v>
      </c>
      <c r="J234" s="47">
        <v>15407876</v>
      </c>
      <c r="K234" s="47">
        <v>15407876</v>
      </c>
      <c r="L234" s="47">
        <v>15407876</v>
      </c>
      <c r="M234" s="47">
        <v>15407876</v>
      </c>
    </row>
    <row r="235" spans="1:13" x14ac:dyDescent="0.25">
      <c r="A235" s="13" t="s">
        <v>388</v>
      </c>
      <c r="B235" s="85" t="s">
        <v>154</v>
      </c>
      <c r="C235" s="81">
        <v>5996271.2800000003</v>
      </c>
      <c r="D235" s="82">
        <v>6238161.7800000003</v>
      </c>
      <c r="E235" s="81">
        <v>6418870.6200000001</v>
      </c>
      <c r="F235" s="81">
        <v>6605221.71</v>
      </c>
      <c r="G235" s="86">
        <v>6798178.4000000004</v>
      </c>
      <c r="H235" s="46">
        <v>6995908.7300000004</v>
      </c>
      <c r="I235" s="47">
        <v>7200586.0999999996</v>
      </c>
      <c r="J235" s="47">
        <v>7410388.6799999997</v>
      </c>
      <c r="K235" s="47">
        <v>7627500.3499999996</v>
      </c>
      <c r="L235" s="47">
        <v>7850110.4000000004</v>
      </c>
      <c r="M235" s="47">
        <v>8080413.6500000004</v>
      </c>
    </row>
    <row r="236" spans="1:13" x14ac:dyDescent="0.25">
      <c r="A236" s="13" t="s">
        <v>389</v>
      </c>
      <c r="B236" s="85" t="s">
        <v>155</v>
      </c>
      <c r="C236" s="81">
        <v>18937986.120000001</v>
      </c>
      <c r="D236" s="82">
        <v>19192531.620000001</v>
      </c>
      <c r="E236" s="81">
        <v>19830283.469999999</v>
      </c>
      <c r="F236" s="81">
        <v>20489370.039999999</v>
      </c>
      <c r="G236" s="86">
        <v>21170508.57</v>
      </c>
      <c r="H236" s="46">
        <v>21874440.280000001</v>
      </c>
      <c r="I236" s="47">
        <v>22601931.489999998</v>
      </c>
      <c r="J236" s="47">
        <v>23353774.719999999</v>
      </c>
      <c r="K236" s="47">
        <v>24130788.670000002</v>
      </c>
      <c r="L236" s="47">
        <v>24933820.050000001</v>
      </c>
      <c r="M236" s="47">
        <v>25763744.18</v>
      </c>
    </row>
    <row r="237" spans="1:13" hidden="1" x14ac:dyDescent="0.25">
      <c r="A237" s="13" t="s">
        <v>69</v>
      </c>
      <c r="B237" s="63"/>
      <c r="C237" s="57"/>
      <c r="D237" s="58"/>
      <c r="E237" s="57"/>
      <c r="F237" s="57"/>
      <c r="G237" s="59"/>
      <c r="H237" s="42"/>
      <c r="I237" s="29"/>
      <c r="J237" s="29"/>
      <c r="K237" s="29"/>
      <c r="L237" s="29"/>
      <c r="M237" s="29"/>
    </row>
    <row r="238" spans="1:13" ht="15.75" thickBot="1" x14ac:dyDescent="0.3">
      <c r="A238" s="13" t="s">
        <v>79</v>
      </c>
      <c r="B238" s="68" t="s">
        <v>116</v>
      </c>
      <c r="C238" s="69">
        <f>SUM(C230:C237)</f>
        <v>82360980.950000003</v>
      </c>
      <c r="D238" s="70">
        <f t="shared" ref="D238:M238" si="69">SUM(D230:D237)</f>
        <v>84827635.420000002</v>
      </c>
      <c r="E238" s="69">
        <f t="shared" si="69"/>
        <v>86818856.50999999</v>
      </c>
      <c r="F238" s="69">
        <f t="shared" si="69"/>
        <v>89204761.079999983</v>
      </c>
      <c r="G238" s="71">
        <f t="shared" si="69"/>
        <v>91709397.719999999</v>
      </c>
      <c r="H238" s="43">
        <f t="shared" si="69"/>
        <v>93909673.049999997</v>
      </c>
      <c r="I238" s="31">
        <f t="shared" si="69"/>
        <v>96353870.779999986</v>
      </c>
      <c r="J238" s="31">
        <f t="shared" si="69"/>
        <v>98942474.74000001</v>
      </c>
      <c r="K238" s="31">
        <f t="shared" si="69"/>
        <v>101940241.33999999</v>
      </c>
      <c r="L238" s="31">
        <f t="shared" si="69"/>
        <v>104375679.61</v>
      </c>
      <c r="M238" s="31">
        <f t="shared" si="69"/>
        <v>107127220.98000002</v>
      </c>
    </row>
    <row r="239" spans="1:13" ht="15.75" thickTop="1" x14ac:dyDescent="0.25">
      <c r="A239" s="13" t="s">
        <v>45</v>
      </c>
      <c r="B239" s="94" t="s">
        <v>106</v>
      </c>
      <c r="C239" s="95">
        <f t="shared" ref="C239:M239" si="70">C229-C238</f>
        <v>3612831.9100000113</v>
      </c>
      <c r="D239" s="95">
        <f t="shared" si="70"/>
        <v>2041173.4499999881</v>
      </c>
      <c r="E239" s="95">
        <f t="shared" si="70"/>
        <v>2902427.1200000048</v>
      </c>
      <c r="F239" s="95">
        <f t="shared" si="70"/>
        <v>3378915.9100000262</v>
      </c>
      <c r="G239" s="96">
        <f t="shared" si="70"/>
        <v>3982031.1599999964</v>
      </c>
      <c r="H239" s="50">
        <f t="shared" si="70"/>
        <v>4826224.4100000113</v>
      </c>
      <c r="I239" s="51">
        <f t="shared" si="70"/>
        <v>5694443.3000000119</v>
      </c>
      <c r="J239" s="51">
        <f t="shared" si="70"/>
        <v>6402448.3899999857</v>
      </c>
      <c r="K239" s="51">
        <f t="shared" si="70"/>
        <v>6953150.8100000024</v>
      </c>
      <c r="L239" s="51">
        <f t="shared" si="70"/>
        <v>8056950.8800000101</v>
      </c>
      <c r="M239" s="51">
        <f t="shared" si="70"/>
        <v>8972764.0499999672</v>
      </c>
    </row>
    <row r="240" spans="1:13" x14ac:dyDescent="0.25">
      <c r="A240" s="13" t="s">
        <v>206</v>
      </c>
      <c r="B240" s="90" t="s">
        <v>74</v>
      </c>
      <c r="C240" s="91"/>
      <c r="D240" s="92"/>
      <c r="E240" s="91"/>
      <c r="F240" s="91"/>
      <c r="G240" s="93"/>
      <c r="H240" s="42"/>
      <c r="I240" s="29"/>
      <c r="J240" s="29"/>
      <c r="K240" s="29"/>
      <c r="L240" s="29"/>
      <c r="M240" s="29"/>
    </row>
    <row r="241" spans="1:13" x14ac:dyDescent="0.25">
      <c r="A241" s="13" t="s">
        <v>390</v>
      </c>
      <c r="B241" s="85" t="s">
        <v>156</v>
      </c>
      <c r="C241" s="81">
        <v>47650481</v>
      </c>
      <c r="D241" s="82">
        <v>11304245</v>
      </c>
      <c r="E241" s="81">
        <v>4401000</v>
      </c>
      <c r="F241" s="81">
        <v>1901000</v>
      </c>
      <c r="G241" s="86">
        <v>1901000</v>
      </c>
      <c r="H241" s="46">
        <v>1901000</v>
      </c>
      <c r="I241" s="47">
        <v>1901000</v>
      </c>
      <c r="J241" s="47">
        <v>1901000</v>
      </c>
      <c r="K241" s="47">
        <v>1901000</v>
      </c>
      <c r="L241" s="47">
        <v>1901000</v>
      </c>
      <c r="M241" s="47">
        <v>1901000</v>
      </c>
    </row>
    <row r="242" spans="1:13" hidden="1" x14ac:dyDescent="0.25">
      <c r="A242" s="13" t="s">
        <v>43</v>
      </c>
      <c r="B242" s="101"/>
      <c r="C242" s="102"/>
      <c r="D242" s="103"/>
      <c r="E242" s="102"/>
      <c r="F242" s="102"/>
      <c r="G242" s="104"/>
      <c r="H242" s="42"/>
      <c r="I242" s="29"/>
      <c r="J242" s="29"/>
      <c r="K242" s="29"/>
      <c r="L242" s="29"/>
      <c r="M242" s="29"/>
    </row>
    <row r="243" spans="1:13" ht="15.75" thickBot="1" x14ac:dyDescent="0.3">
      <c r="A243" s="13" t="s">
        <v>43</v>
      </c>
      <c r="B243" s="72" t="s">
        <v>107</v>
      </c>
      <c r="C243" s="73">
        <f>SUM(C239:C242)</f>
        <v>51263312.910000011</v>
      </c>
      <c r="D243" s="73">
        <f t="shared" ref="D243:M243" si="71">SUM(D239:D242)</f>
        <v>13345418.449999988</v>
      </c>
      <c r="E243" s="73">
        <f t="shared" si="71"/>
        <v>7303427.1200000048</v>
      </c>
      <c r="F243" s="73">
        <f t="shared" si="71"/>
        <v>5279915.9100000262</v>
      </c>
      <c r="G243" s="74">
        <f t="shared" si="71"/>
        <v>5883031.1599999964</v>
      </c>
      <c r="H243" s="50">
        <f t="shared" si="71"/>
        <v>6727224.4100000113</v>
      </c>
      <c r="I243" s="51">
        <f t="shared" si="71"/>
        <v>7595443.3000000119</v>
      </c>
      <c r="J243" s="51">
        <f t="shared" si="71"/>
        <v>8303448.3899999857</v>
      </c>
      <c r="K243" s="51">
        <f t="shared" si="71"/>
        <v>8854150.8100000024</v>
      </c>
      <c r="L243" s="51">
        <f t="shared" si="71"/>
        <v>9957950.8800000101</v>
      </c>
      <c r="M243" s="51">
        <f t="shared" si="71"/>
        <v>10873764.049999967</v>
      </c>
    </row>
    <row r="244" spans="1:13" ht="16.5" thickTop="1" thickBot="1" x14ac:dyDescent="0.3">
      <c r="A244" s="13" t="s">
        <v>79</v>
      </c>
      <c r="B244" s="38"/>
      <c r="C244" s="39"/>
      <c r="D244" s="39"/>
      <c r="E244" s="39"/>
      <c r="F244" s="39"/>
      <c r="G244" s="39"/>
      <c r="H244" s="35"/>
      <c r="I244" s="35"/>
      <c r="J244" s="35"/>
      <c r="K244" s="35"/>
      <c r="L244" s="35"/>
      <c r="M244" s="35"/>
    </row>
    <row r="245" spans="1:13" ht="26.25" thickTop="1" x14ac:dyDescent="0.25">
      <c r="A245" s="13" t="s">
        <v>45</v>
      </c>
      <c r="B245" s="87" t="s">
        <v>255</v>
      </c>
      <c r="C245" s="88" t="str">
        <f>LEFT(xlvar.NXTBUD.DESCRLONG,7)&amp;" Original"</f>
        <v>2021/22 Original</v>
      </c>
      <c r="D245" s="88" t="str">
        <f>LEFT(xlvar.NXTBUD.DESCRLONG,7)</f>
        <v>2021/22</v>
      </c>
      <c r="E245" s="88" t="str">
        <f t="shared" ref="E245:M245" si="72">LEFT(D245,4)+1&amp;"/"&amp;RIGHT(D245,2)+1</f>
        <v>2022/23</v>
      </c>
      <c r="F245" s="88" t="str">
        <f t="shared" si="72"/>
        <v>2023/24</v>
      </c>
      <c r="G245" s="89" t="str">
        <f t="shared" si="72"/>
        <v>2024/25</v>
      </c>
      <c r="H245" s="48" t="str">
        <f t="shared" si="72"/>
        <v>2025/26</v>
      </c>
      <c r="I245" s="49" t="str">
        <f t="shared" si="72"/>
        <v>2026/27</v>
      </c>
      <c r="J245" s="49" t="str">
        <f t="shared" si="72"/>
        <v>2027/28</v>
      </c>
      <c r="K245" s="49" t="str">
        <f t="shared" si="72"/>
        <v>2028/29</v>
      </c>
      <c r="L245" s="49" t="str">
        <f t="shared" si="72"/>
        <v>2029/30</v>
      </c>
      <c r="M245" s="49" t="str">
        <f t="shared" si="72"/>
        <v>2030/31</v>
      </c>
    </row>
    <row r="246" spans="1:13" x14ac:dyDescent="0.25">
      <c r="A246" s="13" t="s">
        <v>206</v>
      </c>
      <c r="B246" s="90" t="s">
        <v>137</v>
      </c>
      <c r="C246" s="91"/>
      <c r="D246" s="92"/>
      <c r="E246" s="91"/>
      <c r="F246" s="91"/>
      <c r="G246" s="93"/>
      <c r="H246" s="42"/>
      <c r="I246" s="29"/>
      <c r="J246" s="29"/>
      <c r="K246" s="29"/>
      <c r="L246" s="29"/>
      <c r="M246" s="29"/>
    </row>
    <row r="247" spans="1:13" x14ac:dyDescent="0.25">
      <c r="A247" s="13" t="s">
        <v>391</v>
      </c>
      <c r="B247" s="85" t="s">
        <v>153</v>
      </c>
      <c r="C247" s="81">
        <v>14957876</v>
      </c>
      <c r="D247" s="82">
        <v>15407876</v>
      </c>
      <c r="E247" s="81">
        <v>15407876</v>
      </c>
      <c r="F247" s="81">
        <v>15407876</v>
      </c>
      <c r="G247" s="86">
        <v>15407876</v>
      </c>
      <c r="H247" s="46">
        <v>15407876</v>
      </c>
      <c r="I247" s="47">
        <v>15407876</v>
      </c>
      <c r="J247" s="47">
        <v>15407876</v>
      </c>
      <c r="K247" s="47">
        <v>15407876</v>
      </c>
      <c r="L247" s="47">
        <v>15407876</v>
      </c>
      <c r="M247" s="47">
        <v>15407876</v>
      </c>
    </row>
    <row r="248" spans="1:13" hidden="1" x14ac:dyDescent="0.25">
      <c r="A248" s="13" t="s">
        <v>79</v>
      </c>
      <c r="B248" s="63"/>
      <c r="C248" s="57"/>
      <c r="D248" s="58"/>
      <c r="E248" s="57"/>
      <c r="F248" s="57"/>
      <c r="G248" s="59"/>
      <c r="H248" s="42"/>
      <c r="I248" s="29"/>
      <c r="J248" s="29"/>
      <c r="K248" s="29"/>
      <c r="L248" s="29"/>
      <c r="M248" s="29"/>
    </row>
    <row r="249" spans="1:13" x14ac:dyDescent="0.25">
      <c r="A249" s="13" t="s">
        <v>72</v>
      </c>
      <c r="B249" s="64" t="str">
        <f>"Total "&amp;B246</f>
        <v>Total Non Cash</v>
      </c>
      <c r="C249" s="65">
        <f t="shared" ref="C249:M249" si="73">SUM(C246:C248)</f>
        <v>14957876</v>
      </c>
      <c r="D249" s="66">
        <f t="shared" si="73"/>
        <v>15407876</v>
      </c>
      <c r="E249" s="65">
        <f t="shared" si="73"/>
        <v>15407876</v>
      </c>
      <c r="F249" s="65">
        <f t="shared" si="73"/>
        <v>15407876</v>
      </c>
      <c r="G249" s="67">
        <f t="shared" si="73"/>
        <v>15407876</v>
      </c>
      <c r="H249" s="43">
        <f t="shared" si="73"/>
        <v>15407876</v>
      </c>
      <c r="I249" s="31">
        <f t="shared" si="73"/>
        <v>15407876</v>
      </c>
      <c r="J249" s="31">
        <f t="shared" si="73"/>
        <v>15407876</v>
      </c>
      <c r="K249" s="31">
        <f t="shared" si="73"/>
        <v>15407876</v>
      </c>
      <c r="L249" s="31">
        <f t="shared" si="73"/>
        <v>15407876</v>
      </c>
      <c r="M249" s="31">
        <f t="shared" si="73"/>
        <v>15407876</v>
      </c>
    </row>
    <row r="250" spans="1:13" x14ac:dyDescent="0.25">
      <c r="A250" s="13" t="s">
        <v>105</v>
      </c>
      <c r="B250" s="75" t="s">
        <v>75</v>
      </c>
      <c r="C250" s="61"/>
      <c r="D250" s="76"/>
      <c r="E250" s="61"/>
      <c r="F250" s="61"/>
      <c r="G250" s="62"/>
      <c r="H250" s="41"/>
      <c r="I250" s="30"/>
      <c r="J250" s="30"/>
      <c r="K250" s="30"/>
      <c r="L250" s="30"/>
      <c r="M250" s="30"/>
    </row>
    <row r="251" spans="1:13" x14ac:dyDescent="0.25">
      <c r="A251" s="13" t="s">
        <v>392</v>
      </c>
      <c r="B251" s="85" t="s">
        <v>140</v>
      </c>
      <c r="C251" s="81">
        <v>-115439978.63</v>
      </c>
      <c r="D251" s="82">
        <v>-55813717.799999997</v>
      </c>
      <c r="E251" s="81">
        <v>-27276507</v>
      </c>
      <c r="F251" s="81">
        <v>-17924758.5</v>
      </c>
      <c r="G251" s="86">
        <v>-18501490.989999998</v>
      </c>
      <c r="H251" s="46">
        <v>-22462067.989999998</v>
      </c>
      <c r="I251" s="47">
        <v>-19185269.579999998</v>
      </c>
      <c r="J251" s="47">
        <v>-21239151.100000001</v>
      </c>
      <c r="K251" s="47">
        <v>-25307529.190000001</v>
      </c>
      <c r="L251" s="47">
        <v>-19699842.809999999</v>
      </c>
      <c r="M251" s="47">
        <v>-17314968.34</v>
      </c>
    </row>
    <row r="252" spans="1:13" x14ac:dyDescent="0.25">
      <c r="A252" s="13" t="s">
        <v>393</v>
      </c>
      <c r="B252" s="85" t="s">
        <v>142</v>
      </c>
      <c r="C252" s="81">
        <v>522000</v>
      </c>
      <c r="D252" s="82">
        <v>279057</v>
      </c>
      <c r="E252" s="81">
        <v>336000</v>
      </c>
      <c r="F252" s="81">
        <v>298088</v>
      </c>
      <c r="G252" s="86">
        <v>281250</v>
      </c>
      <c r="H252" s="46">
        <v>415801</v>
      </c>
      <c r="I252" s="47">
        <v>332695</v>
      </c>
      <c r="J252" s="47">
        <v>332695</v>
      </c>
      <c r="K252" s="47">
        <v>332695</v>
      </c>
      <c r="L252" s="47">
        <v>332695</v>
      </c>
      <c r="M252" s="47">
        <v>332695</v>
      </c>
    </row>
    <row r="253" spans="1:13" hidden="1" x14ac:dyDescent="0.25">
      <c r="A253" s="13" t="s">
        <v>43</v>
      </c>
      <c r="B253" s="63"/>
      <c r="C253" s="57"/>
      <c r="D253" s="58"/>
      <c r="E253" s="57"/>
      <c r="F253" s="57"/>
      <c r="G253" s="59"/>
      <c r="H253" s="42"/>
      <c r="I253" s="29"/>
      <c r="J253" s="29"/>
      <c r="K253" s="29"/>
      <c r="L253" s="29"/>
      <c r="M253" s="29"/>
    </row>
    <row r="254" spans="1:13" x14ac:dyDescent="0.25">
      <c r="A254" s="13" t="s">
        <v>72</v>
      </c>
      <c r="B254" s="64" t="str">
        <f>"Total "&amp;B250</f>
        <v>Total Investing Fund Flows</v>
      </c>
      <c r="C254" s="65">
        <f t="shared" ref="C254:M254" si="74">SUM(C251:C253)</f>
        <v>-114917978.63</v>
      </c>
      <c r="D254" s="66">
        <f t="shared" si="74"/>
        <v>-55534660.799999997</v>
      </c>
      <c r="E254" s="65">
        <f t="shared" si="74"/>
        <v>-26940507</v>
      </c>
      <c r="F254" s="65">
        <f t="shared" si="74"/>
        <v>-17626670.5</v>
      </c>
      <c r="G254" s="67">
        <f t="shared" si="74"/>
        <v>-18220240.989999998</v>
      </c>
      <c r="H254" s="43">
        <f t="shared" si="74"/>
        <v>-22046266.989999998</v>
      </c>
      <c r="I254" s="31">
        <f t="shared" si="74"/>
        <v>-18852574.579999998</v>
      </c>
      <c r="J254" s="31">
        <f t="shared" si="74"/>
        <v>-20906456.100000001</v>
      </c>
      <c r="K254" s="31">
        <f t="shared" si="74"/>
        <v>-24974834.190000001</v>
      </c>
      <c r="L254" s="31">
        <f t="shared" si="74"/>
        <v>-19367147.809999999</v>
      </c>
      <c r="M254" s="31">
        <f t="shared" si="74"/>
        <v>-16982273.34</v>
      </c>
    </row>
    <row r="255" spans="1:13" x14ac:dyDescent="0.25">
      <c r="A255" s="13" t="s">
        <v>45</v>
      </c>
      <c r="B255" s="75" t="s">
        <v>77</v>
      </c>
      <c r="C255" s="61"/>
      <c r="D255" s="76"/>
      <c r="E255" s="61"/>
      <c r="F255" s="61"/>
      <c r="G255" s="62"/>
      <c r="H255" s="41"/>
      <c r="I255" s="30"/>
      <c r="J255" s="30"/>
      <c r="K255" s="30"/>
      <c r="L255" s="30"/>
      <c r="M255" s="30"/>
    </row>
    <row r="256" spans="1:13" x14ac:dyDescent="0.25">
      <c r="A256" s="13" t="s">
        <v>394</v>
      </c>
      <c r="B256" s="85" t="s">
        <v>157</v>
      </c>
      <c r="C256" s="81">
        <v>-1651712</v>
      </c>
      <c r="D256" s="82">
        <v>-3079972</v>
      </c>
      <c r="E256" s="81">
        <v>-2959840</v>
      </c>
      <c r="F256" s="81">
        <v>-2827799</v>
      </c>
      <c r="G256" s="86">
        <v>-2817692</v>
      </c>
      <c r="H256" s="46">
        <v>-2594361</v>
      </c>
      <c r="I256" s="47">
        <v>-2666846</v>
      </c>
      <c r="J256" s="47">
        <v>-2738230</v>
      </c>
      <c r="K256" s="47">
        <v>-2817711</v>
      </c>
      <c r="L256" s="47">
        <v>-2900476</v>
      </c>
      <c r="M256" s="47">
        <v>-2921682</v>
      </c>
    </row>
    <row r="257" spans="1:13" x14ac:dyDescent="0.25">
      <c r="A257" s="13" t="s">
        <v>395</v>
      </c>
      <c r="B257" s="85" t="s">
        <v>158</v>
      </c>
      <c r="C257" s="81">
        <v>25480000</v>
      </c>
      <c r="D257" s="82">
        <v>2000000</v>
      </c>
      <c r="E257" s="81">
        <v>2000000</v>
      </c>
      <c r="F257" s="81">
        <v>0</v>
      </c>
      <c r="G257" s="86">
        <v>0</v>
      </c>
      <c r="H257" s="46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</row>
    <row r="258" spans="1:13" hidden="1" x14ac:dyDescent="0.25">
      <c r="A258" s="13" t="s">
        <v>69</v>
      </c>
      <c r="B258" s="63"/>
      <c r="C258" s="57"/>
      <c r="D258" s="58"/>
      <c r="E258" s="57"/>
      <c r="F258" s="57"/>
      <c r="G258" s="59"/>
      <c r="H258" s="42"/>
      <c r="I258" s="29"/>
      <c r="J258" s="29"/>
      <c r="K258" s="29"/>
      <c r="L258" s="29"/>
      <c r="M258" s="29"/>
    </row>
    <row r="259" spans="1:13" ht="15.75" thickBot="1" x14ac:dyDescent="0.3">
      <c r="A259" s="13" t="s">
        <v>43</v>
      </c>
      <c r="B259" s="68" t="str">
        <f>"Total "&amp;B255</f>
        <v>Total Financing Fund Flows</v>
      </c>
      <c r="C259" s="69">
        <f t="shared" ref="C259:M259" si="75">SUM(C256:C258)</f>
        <v>23828288</v>
      </c>
      <c r="D259" s="70">
        <f t="shared" si="75"/>
        <v>-1079972</v>
      </c>
      <c r="E259" s="69">
        <f t="shared" si="75"/>
        <v>-959840</v>
      </c>
      <c r="F259" s="69">
        <f t="shared" si="75"/>
        <v>-2827799</v>
      </c>
      <c r="G259" s="79">
        <f t="shared" si="75"/>
        <v>-2817692</v>
      </c>
      <c r="H259" s="43">
        <f t="shared" si="75"/>
        <v>-2594361</v>
      </c>
      <c r="I259" s="31">
        <f t="shared" si="75"/>
        <v>-2666846</v>
      </c>
      <c r="J259" s="31">
        <f t="shared" si="75"/>
        <v>-2738230</v>
      </c>
      <c r="K259" s="31">
        <f t="shared" si="75"/>
        <v>-2817711</v>
      </c>
      <c r="L259" s="31">
        <f t="shared" si="75"/>
        <v>-2900476</v>
      </c>
      <c r="M259" s="31">
        <f t="shared" si="75"/>
        <v>-2921682</v>
      </c>
    </row>
    <row r="260" spans="1:13" ht="15.75" thickTop="1" x14ac:dyDescent="0.25">
      <c r="A260" s="13" t="s">
        <v>72</v>
      </c>
      <c r="B260" s="94" t="s">
        <v>108</v>
      </c>
      <c r="C260" s="95">
        <f t="shared" ref="C260:M260" si="76">C243+C249+C254+C259</f>
        <v>-24868501.719999984</v>
      </c>
      <c r="D260" s="95">
        <f t="shared" si="76"/>
        <v>-27861338.350000009</v>
      </c>
      <c r="E260" s="95">
        <f t="shared" si="76"/>
        <v>-5189043.8799999952</v>
      </c>
      <c r="F260" s="95">
        <f t="shared" si="76"/>
        <v>233322.41000002623</v>
      </c>
      <c r="G260" s="96">
        <f t="shared" si="76"/>
        <v>252974.16999999806</v>
      </c>
      <c r="H260" s="50">
        <f t="shared" si="76"/>
        <v>-2505527.579999987</v>
      </c>
      <c r="I260" s="51">
        <f t="shared" si="76"/>
        <v>1483898.7200000137</v>
      </c>
      <c r="J260" s="51">
        <f t="shared" si="76"/>
        <v>66638.289999984205</v>
      </c>
      <c r="K260" s="51">
        <f t="shared" si="76"/>
        <v>-3530518.379999999</v>
      </c>
      <c r="L260" s="51">
        <f t="shared" si="76"/>
        <v>3098203.0700000115</v>
      </c>
      <c r="M260" s="51">
        <f t="shared" si="76"/>
        <v>6377684.7099999674</v>
      </c>
    </row>
    <row r="261" spans="1:13" x14ac:dyDescent="0.25">
      <c r="A261" s="13" t="s">
        <v>45</v>
      </c>
      <c r="B261" s="97" t="s">
        <v>78</v>
      </c>
      <c r="C261" s="98"/>
      <c r="D261" s="99"/>
      <c r="E261" s="98"/>
      <c r="F261" s="98"/>
      <c r="G261" s="100"/>
      <c r="H261" s="41"/>
      <c r="I261" s="30"/>
      <c r="J261" s="30"/>
      <c r="K261" s="30"/>
      <c r="L261" s="30"/>
      <c r="M261" s="30"/>
    </row>
    <row r="262" spans="1:13" x14ac:dyDescent="0.25">
      <c r="A262" s="13" t="s">
        <v>396</v>
      </c>
      <c r="B262" s="85" t="s">
        <v>159</v>
      </c>
      <c r="C262" s="81">
        <v>-1132319.8799999999</v>
      </c>
      <c r="D262" s="82">
        <v>-736689.96</v>
      </c>
      <c r="E262" s="81">
        <v>-802190</v>
      </c>
      <c r="F262" s="81">
        <v>-801690</v>
      </c>
      <c r="G262" s="86">
        <v>-737190</v>
      </c>
      <c r="H262" s="46">
        <v>-806690</v>
      </c>
      <c r="I262" s="47">
        <v>-807190</v>
      </c>
      <c r="J262" s="47">
        <v>-806690</v>
      </c>
      <c r="K262" s="47">
        <v>-737190</v>
      </c>
      <c r="L262" s="47">
        <v>-811690</v>
      </c>
      <c r="M262" s="47">
        <v>-812190</v>
      </c>
    </row>
    <row r="263" spans="1:13" x14ac:dyDescent="0.25">
      <c r="A263" s="13" t="s">
        <v>397</v>
      </c>
      <c r="B263" s="85" t="s">
        <v>160</v>
      </c>
      <c r="C263" s="81">
        <v>-3162600</v>
      </c>
      <c r="D263" s="82">
        <v>-3162500.04</v>
      </c>
      <c r="E263" s="81">
        <v>-3162500</v>
      </c>
      <c r="F263" s="81">
        <v>-3162500</v>
      </c>
      <c r="G263" s="86">
        <v>-3162500</v>
      </c>
      <c r="H263" s="46">
        <v>-3162500</v>
      </c>
      <c r="I263" s="47">
        <v>-3162500</v>
      </c>
      <c r="J263" s="47">
        <v>-3162500</v>
      </c>
      <c r="K263" s="47">
        <v>-3162500</v>
      </c>
      <c r="L263" s="47">
        <v>-3162500</v>
      </c>
      <c r="M263" s="47">
        <v>-3162500</v>
      </c>
    </row>
    <row r="264" spans="1:13" x14ac:dyDescent="0.25">
      <c r="A264" s="13" t="s">
        <v>398</v>
      </c>
      <c r="B264" s="85" t="s">
        <v>161</v>
      </c>
      <c r="C264" s="81">
        <v>-3990000</v>
      </c>
      <c r="D264" s="82">
        <v>-80000.039999999994</v>
      </c>
      <c r="E264" s="81">
        <v>-90000</v>
      </c>
      <c r="F264" s="81">
        <v>-80000</v>
      </c>
      <c r="G264" s="86">
        <v>-90000</v>
      </c>
      <c r="H264" s="46">
        <v>-80000</v>
      </c>
      <c r="I264" s="47">
        <v>-90000</v>
      </c>
      <c r="J264" s="47">
        <v>-80000</v>
      </c>
      <c r="K264" s="47">
        <v>-90000</v>
      </c>
      <c r="L264" s="47">
        <v>-80000</v>
      </c>
      <c r="M264" s="47">
        <v>-80000</v>
      </c>
    </row>
    <row r="265" spans="1:13" x14ac:dyDescent="0.25">
      <c r="A265" s="13" t="s">
        <v>399</v>
      </c>
      <c r="B265" s="85" t="s">
        <v>162</v>
      </c>
      <c r="C265" s="81">
        <v>11532406.439999999</v>
      </c>
      <c r="D265" s="82">
        <v>4328022.96</v>
      </c>
      <c r="E265" s="81">
        <v>946914</v>
      </c>
      <c r="F265" s="81">
        <v>468738</v>
      </c>
      <c r="G265" s="86">
        <v>594066</v>
      </c>
      <c r="H265" s="46">
        <v>469404</v>
      </c>
      <c r="I265" s="47">
        <v>464752</v>
      </c>
      <c r="J265" s="47">
        <v>470110</v>
      </c>
      <c r="K265" s="47">
        <v>675479</v>
      </c>
      <c r="L265" s="47">
        <v>465859</v>
      </c>
      <c r="M265" s="47">
        <v>466250</v>
      </c>
    </row>
    <row r="266" spans="1:13" x14ac:dyDescent="0.25">
      <c r="A266" s="13" t="s">
        <v>400</v>
      </c>
      <c r="B266" s="85" t="s">
        <v>163</v>
      </c>
      <c r="C266" s="81">
        <v>8658752.8800000008</v>
      </c>
      <c r="D266" s="82">
        <v>5482543.9199999999</v>
      </c>
      <c r="E266" s="81">
        <v>1958877</v>
      </c>
      <c r="F266" s="81">
        <v>798877</v>
      </c>
      <c r="G266" s="86">
        <v>323877</v>
      </c>
      <c r="H266" s="46">
        <v>333877</v>
      </c>
      <c r="I266" s="47">
        <v>323877</v>
      </c>
      <c r="J266" s="47">
        <v>523877</v>
      </c>
      <c r="K266" s="47">
        <v>323877</v>
      </c>
      <c r="L266" s="47">
        <v>323877</v>
      </c>
      <c r="M266" s="47">
        <v>323877</v>
      </c>
    </row>
    <row r="267" spans="1:13" x14ac:dyDescent="0.25">
      <c r="A267" s="13" t="s">
        <v>401</v>
      </c>
      <c r="B267" s="85" t="s">
        <v>164</v>
      </c>
      <c r="C267" s="81">
        <v>11927736.119999999</v>
      </c>
      <c r="D267" s="82">
        <v>7117479</v>
      </c>
      <c r="E267" s="81">
        <v>503948</v>
      </c>
      <c r="F267" s="81">
        <v>90000</v>
      </c>
      <c r="G267" s="86">
        <v>80000</v>
      </c>
      <c r="H267" s="46">
        <v>90000</v>
      </c>
      <c r="I267" s="47">
        <v>80000</v>
      </c>
      <c r="J267" s="47">
        <v>90000</v>
      </c>
      <c r="K267" s="47">
        <v>80000</v>
      </c>
      <c r="L267" s="47">
        <v>90000</v>
      </c>
      <c r="M267" s="47">
        <v>90000</v>
      </c>
    </row>
    <row r="268" spans="1:13" hidden="1" x14ac:dyDescent="0.25">
      <c r="A268" s="13" t="s">
        <v>69</v>
      </c>
      <c r="B268" s="63"/>
      <c r="C268" s="57"/>
      <c r="D268" s="58"/>
      <c r="E268" s="57"/>
      <c r="F268" s="57"/>
      <c r="G268" s="59"/>
      <c r="H268" s="42"/>
      <c r="I268" s="29"/>
      <c r="J268" s="29"/>
      <c r="K268" s="29"/>
      <c r="L268" s="29"/>
      <c r="M268" s="29"/>
    </row>
    <row r="269" spans="1:13" ht="15.75" thickBot="1" x14ac:dyDescent="0.3">
      <c r="A269" s="13" t="s">
        <v>43</v>
      </c>
      <c r="B269" s="68" t="str">
        <f>"Total "&amp;B261</f>
        <v>Total Reserve Movements</v>
      </c>
      <c r="C269" s="69">
        <f t="shared" ref="C269:M269" si="77">SUM(C262:C268)</f>
        <v>23833975.560000002</v>
      </c>
      <c r="D269" s="70">
        <f t="shared" si="77"/>
        <v>12948855.84</v>
      </c>
      <c r="E269" s="69">
        <f t="shared" si="77"/>
        <v>-644951</v>
      </c>
      <c r="F269" s="69">
        <f t="shared" si="77"/>
        <v>-2686575</v>
      </c>
      <c r="G269" s="71">
        <f t="shared" si="77"/>
        <v>-2991747</v>
      </c>
      <c r="H269" s="43">
        <f t="shared" si="77"/>
        <v>-3155909</v>
      </c>
      <c r="I269" s="31">
        <f t="shared" si="77"/>
        <v>-3191061</v>
      </c>
      <c r="J269" s="31">
        <f t="shared" si="77"/>
        <v>-2965203</v>
      </c>
      <c r="K269" s="31">
        <f t="shared" si="77"/>
        <v>-2910334</v>
      </c>
      <c r="L269" s="31">
        <f t="shared" si="77"/>
        <v>-3174454</v>
      </c>
      <c r="M269" s="31">
        <f t="shared" si="77"/>
        <v>-3174563</v>
      </c>
    </row>
    <row r="270" spans="1:13" ht="15.75" thickTop="1" x14ac:dyDescent="0.25">
      <c r="B270" s="77" t="s">
        <v>109</v>
      </c>
      <c r="C270" s="78">
        <f t="shared" ref="C270:M270" si="78">C260+C269</f>
        <v>-1034526.1599999815</v>
      </c>
      <c r="D270" s="78">
        <f t="shared" si="78"/>
        <v>-14912482.510000009</v>
      </c>
      <c r="E270" s="78">
        <f t="shared" si="78"/>
        <v>-5833994.8799999952</v>
      </c>
      <c r="F270" s="78">
        <f t="shared" si="78"/>
        <v>-2453252.5899999738</v>
      </c>
      <c r="G270" s="78">
        <f t="shared" si="78"/>
        <v>-2738772.8300000019</v>
      </c>
      <c r="H270" s="50">
        <f t="shared" si="78"/>
        <v>-5661436.579999987</v>
      </c>
      <c r="I270" s="51">
        <f t="shared" si="78"/>
        <v>-1707162.2799999863</v>
      </c>
      <c r="J270" s="51">
        <f t="shared" si="78"/>
        <v>-2898564.7100000158</v>
      </c>
      <c r="K270" s="51">
        <f t="shared" si="78"/>
        <v>-6440852.379999999</v>
      </c>
      <c r="L270" s="51">
        <f t="shared" si="78"/>
        <v>-76250.929999988526</v>
      </c>
      <c r="M270" s="51">
        <f t="shared" si="78"/>
        <v>3203121.7099999674</v>
      </c>
    </row>
  </sheetData>
  <hyperlinks>
    <hyperlink ref="B12" location="'Initial 041220'!B12" tooltip="Click to drilldown" display="'Initial 041220'!B12" xr:uid="{00000000-0004-0000-1100-000000000000}"/>
    <hyperlink ref="C12" location="'Initial 041220'!C12" tooltip="Click to drilldown" display="'Initial 041220'!C12" xr:uid="{00000000-0004-0000-1100-000001000000}"/>
    <hyperlink ref="D12" location="'Initial 041220'!D12" tooltip="Click to drilldown" display="'Initial 041220'!D12" xr:uid="{00000000-0004-0000-1100-000002000000}"/>
    <hyperlink ref="E12" location="'Initial 041220'!E12" tooltip="Click to drilldown" display="'Initial 041220'!E12" xr:uid="{00000000-0004-0000-1100-000003000000}"/>
    <hyperlink ref="F12" location="'Initial 041220'!F12" tooltip="Click to drilldown" display="'Initial 041220'!F12" xr:uid="{00000000-0004-0000-1100-000004000000}"/>
    <hyperlink ref="G12" location="'Initial 041220'!G12" tooltip="Click to drilldown" display="'Initial 041220'!G12" xr:uid="{00000000-0004-0000-1100-000005000000}"/>
    <hyperlink ref="H12" location="'Initial 041220'!H12" tooltip="Click to drilldown" display="'Initial 041220'!H12" xr:uid="{00000000-0004-0000-1100-000006000000}"/>
    <hyperlink ref="I12" location="'Initial 041220'!I12" tooltip="Click to drilldown" display="'Initial 041220'!I12" xr:uid="{00000000-0004-0000-1100-000007000000}"/>
    <hyperlink ref="J12" location="'Initial 041220'!J12" tooltip="Click to drilldown" display="'Initial 041220'!J12" xr:uid="{00000000-0004-0000-1100-000008000000}"/>
    <hyperlink ref="K12" location="'Initial 041220'!K12" tooltip="Click to drilldown" display="'Initial 041220'!K12" xr:uid="{00000000-0004-0000-1100-000009000000}"/>
    <hyperlink ref="L12" location="'Initial 041220'!L12" tooltip="Click to drilldown" display="'Initial 041220'!L12" xr:uid="{00000000-0004-0000-1100-00000A000000}"/>
    <hyperlink ref="M12" location="'Initial 041220'!M12" tooltip="Click to drilldown" display="'Initial 041220'!M12" xr:uid="{00000000-0004-0000-1100-00000B000000}"/>
    <hyperlink ref="B13" location="'Initial 041220'!B13" tooltip="Click to drilldown" display="'Initial 041220'!B13" xr:uid="{00000000-0004-0000-1100-00000C000000}"/>
    <hyperlink ref="C13" location="'Initial 041220'!C13" tooltip="Click to drilldown" display="'Initial 041220'!C13" xr:uid="{00000000-0004-0000-1100-00000D000000}"/>
    <hyperlink ref="D13" location="'Initial 041220'!D13" tooltip="Click to drilldown" display="'Initial 041220'!D13" xr:uid="{00000000-0004-0000-1100-00000E000000}"/>
    <hyperlink ref="E13" location="'Initial 041220'!E13" tooltip="Click to drilldown" display="'Initial 041220'!E13" xr:uid="{00000000-0004-0000-1100-00000F000000}"/>
    <hyperlink ref="F13" location="'Initial 041220'!F13" tooltip="Click to drilldown" display="'Initial 041220'!F13" xr:uid="{00000000-0004-0000-1100-000010000000}"/>
    <hyperlink ref="G13" location="'Initial 041220'!G13" tooltip="Click to drilldown" display="'Initial 041220'!G13" xr:uid="{00000000-0004-0000-1100-000011000000}"/>
    <hyperlink ref="H13" location="'Initial 041220'!H13" tooltip="Click to drilldown" display="'Initial 041220'!H13" xr:uid="{00000000-0004-0000-1100-000012000000}"/>
    <hyperlink ref="I13" location="'Initial 041220'!I13" tooltip="Click to drilldown" display="'Initial 041220'!I13" xr:uid="{00000000-0004-0000-1100-000013000000}"/>
    <hyperlink ref="J13" location="'Initial 041220'!J13" tooltip="Click to drilldown" display="'Initial 041220'!J13" xr:uid="{00000000-0004-0000-1100-000014000000}"/>
    <hyperlink ref="K13" location="'Initial 041220'!K13" tooltip="Click to drilldown" display="'Initial 041220'!K13" xr:uid="{00000000-0004-0000-1100-000015000000}"/>
    <hyperlink ref="L13" location="'Initial 041220'!L13" tooltip="Click to drilldown" display="'Initial 041220'!L13" xr:uid="{00000000-0004-0000-1100-000016000000}"/>
    <hyperlink ref="M13" location="'Initial 041220'!M13" tooltip="Click to drilldown" display="'Initial 041220'!M13" xr:uid="{00000000-0004-0000-1100-000017000000}"/>
    <hyperlink ref="B14" location="'Initial 041220'!B14" tooltip="Click to drilldown" display="'Initial 041220'!B14" xr:uid="{00000000-0004-0000-1100-000018000000}"/>
    <hyperlink ref="C14" location="'Initial 041220'!C14" tooltip="Click to drilldown" display="'Initial 041220'!C14" xr:uid="{00000000-0004-0000-1100-000019000000}"/>
    <hyperlink ref="D14" location="'Initial 041220'!D14" tooltip="Click to drilldown" display="'Initial 041220'!D14" xr:uid="{00000000-0004-0000-1100-00001A000000}"/>
    <hyperlink ref="E14" location="'Initial 041220'!E14" tooltip="Click to drilldown" display="'Initial 041220'!E14" xr:uid="{00000000-0004-0000-1100-00001B000000}"/>
    <hyperlink ref="F14" location="'Initial 041220'!F14" tooltip="Click to drilldown" display="'Initial 041220'!F14" xr:uid="{00000000-0004-0000-1100-00001C000000}"/>
    <hyperlink ref="G14" location="'Initial 041220'!G14" tooltip="Click to drilldown" display="'Initial 041220'!G14" xr:uid="{00000000-0004-0000-1100-00001D000000}"/>
    <hyperlink ref="H14" location="'Initial 041220'!H14" tooltip="Click to drilldown" display="'Initial 041220'!H14" xr:uid="{00000000-0004-0000-1100-00001E000000}"/>
    <hyperlink ref="I14" location="'Initial 041220'!I14" tooltip="Click to drilldown" display="'Initial 041220'!I14" xr:uid="{00000000-0004-0000-1100-00001F000000}"/>
    <hyperlink ref="J14" location="'Initial 041220'!J14" tooltip="Click to drilldown" display="'Initial 041220'!J14" xr:uid="{00000000-0004-0000-1100-000020000000}"/>
    <hyperlink ref="K14" location="'Initial 041220'!K14" tooltip="Click to drilldown" display="'Initial 041220'!K14" xr:uid="{00000000-0004-0000-1100-000021000000}"/>
    <hyperlink ref="L14" location="'Initial 041220'!L14" tooltip="Click to drilldown" display="'Initial 041220'!L14" xr:uid="{00000000-0004-0000-1100-000022000000}"/>
    <hyperlink ref="M14" location="'Initial 041220'!M14" tooltip="Click to drilldown" display="'Initial 041220'!M14" xr:uid="{00000000-0004-0000-1100-000023000000}"/>
    <hyperlink ref="B15" location="'Initial 041220'!B15" tooltip="Click to drilldown" display="'Initial 041220'!B15" xr:uid="{00000000-0004-0000-1100-000024000000}"/>
    <hyperlink ref="C15" location="'Initial 041220'!C15" tooltip="Click to drilldown" display="'Initial 041220'!C15" xr:uid="{00000000-0004-0000-1100-000025000000}"/>
    <hyperlink ref="D15" location="'Initial 041220'!D15" tooltip="Click to drilldown" display="'Initial 041220'!D15" xr:uid="{00000000-0004-0000-1100-000026000000}"/>
    <hyperlink ref="E15" location="'Initial 041220'!E15" tooltip="Click to drilldown" display="'Initial 041220'!E15" xr:uid="{00000000-0004-0000-1100-000027000000}"/>
    <hyperlink ref="F15" location="'Initial 041220'!F15" tooltip="Click to drilldown" display="'Initial 041220'!F15" xr:uid="{00000000-0004-0000-1100-000028000000}"/>
    <hyperlink ref="G15" location="'Initial 041220'!G15" tooltip="Click to drilldown" display="'Initial 041220'!G15" xr:uid="{00000000-0004-0000-1100-000029000000}"/>
    <hyperlink ref="H15" location="'Initial 041220'!H15" tooltip="Click to drilldown" display="'Initial 041220'!H15" xr:uid="{00000000-0004-0000-1100-00002A000000}"/>
    <hyperlink ref="I15" location="'Initial 041220'!I15" tooltip="Click to drilldown" display="'Initial 041220'!I15" xr:uid="{00000000-0004-0000-1100-00002B000000}"/>
    <hyperlink ref="J15" location="'Initial 041220'!J15" tooltip="Click to drilldown" display="'Initial 041220'!J15" xr:uid="{00000000-0004-0000-1100-00002C000000}"/>
    <hyperlink ref="K15" location="'Initial 041220'!K15" tooltip="Click to drilldown" display="'Initial 041220'!K15" xr:uid="{00000000-0004-0000-1100-00002D000000}"/>
    <hyperlink ref="L15" location="'Initial 041220'!L15" tooltip="Click to drilldown" display="'Initial 041220'!L15" xr:uid="{00000000-0004-0000-1100-00002E000000}"/>
    <hyperlink ref="M15" location="'Initial 041220'!M15" tooltip="Click to drilldown" display="'Initial 041220'!M15" xr:uid="{00000000-0004-0000-1100-00002F000000}"/>
    <hyperlink ref="B16" location="'Initial 041220'!B16" tooltip="Click to drilldown" display="'Initial 041220'!B16" xr:uid="{00000000-0004-0000-1100-000030000000}"/>
    <hyperlink ref="C16" location="'Initial 041220'!C16" tooltip="Click to drilldown" display="'Initial 041220'!C16" xr:uid="{00000000-0004-0000-1100-000031000000}"/>
    <hyperlink ref="D16" location="'Initial 041220'!D16" tooltip="Click to drilldown" display="'Initial 041220'!D16" xr:uid="{00000000-0004-0000-1100-000032000000}"/>
    <hyperlink ref="E16" location="'Initial 041220'!E16" tooltip="Click to drilldown" display="'Initial 041220'!E16" xr:uid="{00000000-0004-0000-1100-000033000000}"/>
    <hyperlink ref="F16" location="'Initial 041220'!F16" tooltip="Click to drilldown" display="'Initial 041220'!F16" xr:uid="{00000000-0004-0000-1100-000034000000}"/>
    <hyperlink ref="G16" location="'Initial 041220'!G16" tooltip="Click to drilldown" display="'Initial 041220'!G16" xr:uid="{00000000-0004-0000-1100-000035000000}"/>
    <hyperlink ref="H16" location="'Initial 041220'!H16" tooltip="Click to drilldown" display="'Initial 041220'!H16" xr:uid="{00000000-0004-0000-1100-000036000000}"/>
    <hyperlink ref="I16" location="'Initial 041220'!I16" tooltip="Click to drilldown" display="'Initial 041220'!I16" xr:uid="{00000000-0004-0000-1100-000037000000}"/>
    <hyperlink ref="J16" location="'Initial 041220'!J16" tooltip="Click to drilldown" display="'Initial 041220'!J16" xr:uid="{00000000-0004-0000-1100-000038000000}"/>
    <hyperlink ref="K16" location="'Initial 041220'!K16" tooltip="Click to drilldown" display="'Initial 041220'!K16" xr:uid="{00000000-0004-0000-1100-000039000000}"/>
    <hyperlink ref="L16" location="'Initial 041220'!L16" tooltip="Click to drilldown" display="'Initial 041220'!L16" xr:uid="{00000000-0004-0000-1100-00003A000000}"/>
    <hyperlink ref="M16" location="'Initial 041220'!M16" tooltip="Click to drilldown" display="'Initial 041220'!M16" xr:uid="{00000000-0004-0000-1100-00003B000000}"/>
    <hyperlink ref="B17" location="'Initial 041220'!B17" tooltip="Click to drilldown" display="'Initial 041220'!B17" xr:uid="{00000000-0004-0000-1100-00003C000000}"/>
    <hyperlink ref="C17" location="'Initial 041220'!C17" tooltip="Click to drilldown" display="'Initial 041220'!C17" xr:uid="{00000000-0004-0000-1100-00003D000000}"/>
    <hyperlink ref="D17" location="'Initial 041220'!D17" tooltip="Click to drilldown" display="'Initial 041220'!D17" xr:uid="{00000000-0004-0000-1100-00003E000000}"/>
    <hyperlink ref="E17" location="'Initial 041220'!E17" tooltip="Click to drilldown" display="'Initial 041220'!E17" xr:uid="{00000000-0004-0000-1100-00003F000000}"/>
    <hyperlink ref="F17" location="'Initial 041220'!F17" tooltip="Click to drilldown" display="'Initial 041220'!F17" xr:uid="{00000000-0004-0000-1100-000040000000}"/>
    <hyperlink ref="G17" location="'Initial 041220'!G17" tooltip="Click to drilldown" display="'Initial 041220'!G17" xr:uid="{00000000-0004-0000-1100-000041000000}"/>
    <hyperlink ref="H17" location="'Initial 041220'!H17" tooltip="Click to drilldown" display="'Initial 041220'!H17" xr:uid="{00000000-0004-0000-1100-000042000000}"/>
    <hyperlink ref="I17" location="'Initial 041220'!I17" tooltip="Click to drilldown" display="'Initial 041220'!I17" xr:uid="{00000000-0004-0000-1100-000043000000}"/>
    <hyperlink ref="J17" location="'Initial 041220'!J17" tooltip="Click to drilldown" display="'Initial 041220'!J17" xr:uid="{00000000-0004-0000-1100-000044000000}"/>
    <hyperlink ref="K17" location="'Initial 041220'!K17" tooltip="Click to drilldown" display="'Initial 041220'!K17" xr:uid="{00000000-0004-0000-1100-000045000000}"/>
    <hyperlink ref="L17" location="'Initial 041220'!L17" tooltip="Click to drilldown" display="'Initial 041220'!L17" xr:uid="{00000000-0004-0000-1100-000046000000}"/>
    <hyperlink ref="M17" location="'Initial 041220'!M17" tooltip="Click to drilldown" display="'Initial 041220'!M17" xr:uid="{00000000-0004-0000-1100-000047000000}"/>
    <hyperlink ref="B21" location="'Initial 041220'!B21" tooltip="Click to drilldown" display="'Initial 041220'!B21" xr:uid="{00000000-0004-0000-1100-000048000000}"/>
    <hyperlink ref="C21" location="'Initial 041220'!C21" tooltip="Click to drilldown" display="'Initial 041220'!C21" xr:uid="{00000000-0004-0000-1100-000049000000}"/>
    <hyperlink ref="D21" location="'Initial 041220'!D21" tooltip="Click to drilldown" display="'Initial 041220'!D21" xr:uid="{00000000-0004-0000-1100-00004A000000}"/>
    <hyperlink ref="E21" location="'Initial 041220'!E21" tooltip="Click to drilldown" display="'Initial 041220'!E21" xr:uid="{00000000-0004-0000-1100-00004B000000}"/>
    <hyperlink ref="F21" location="'Initial 041220'!F21" tooltip="Click to drilldown" display="'Initial 041220'!F21" xr:uid="{00000000-0004-0000-1100-00004C000000}"/>
    <hyperlink ref="G21" location="'Initial 041220'!G21" tooltip="Click to drilldown" display="'Initial 041220'!G21" xr:uid="{00000000-0004-0000-1100-00004D000000}"/>
    <hyperlink ref="H21" location="'Initial 041220'!H21" tooltip="Click to drilldown" display="'Initial 041220'!H21" xr:uid="{00000000-0004-0000-1100-00004E000000}"/>
    <hyperlink ref="I21" location="'Initial 041220'!I21" tooltip="Click to drilldown" display="'Initial 041220'!I21" xr:uid="{00000000-0004-0000-1100-00004F000000}"/>
    <hyperlink ref="J21" location="'Initial 041220'!J21" tooltip="Click to drilldown" display="'Initial 041220'!J21" xr:uid="{00000000-0004-0000-1100-000050000000}"/>
    <hyperlink ref="K21" location="'Initial 041220'!K21" tooltip="Click to drilldown" display="'Initial 041220'!K21" xr:uid="{00000000-0004-0000-1100-000051000000}"/>
    <hyperlink ref="L21" location="'Initial 041220'!L21" tooltip="Click to drilldown" display="'Initial 041220'!L21" xr:uid="{00000000-0004-0000-1100-000052000000}"/>
    <hyperlink ref="M21" location="'Initial 041220'!M21" tooltip="Click to drilldown" display="'Initial 041220'!M21" xr:uid="{00000000-0004-0000-1100-000053000000}"/>
    <hyperlink ref="B22" location="'Initial 041220'!B22" tooltip="Click to drilldown" display="'Initial 041220'!B22" xr:uid="{00000000-0004-0000-1100-000054000000}"/>
    <hyperlink ref="C22" location="'Initial 041220'!C22" tooltip="Click to drilldown" display="'Initial 041220'!C22" xr:uid="{00000000-0004-0000-1100-000055000000}"/>
    <hyperlink ref="D22" location="'Initial 041220'!D22" tooltip="Click to drilldown" display="'Initial 041220'!D22" xr:uid="{00000000-0004-0000-1100-000056000000}"/>
    <hyperlink ref="E22" location="'Initial 041220'!E22" tooltip="Click to drilldown" display="'Initial 041220'!E22" xr:uid="{00000000-0004-0000-1100-000057000000}"/>
    <hyperlink ref="F22" location="'Initial 041220'!F22" tooltip="Click to drilldown" display="'Initial 041220'!F22" xr:uid="{00000000-0004-0000-1100-000058000000}"/>
    <hyperlink ref="G22" location="'Initial 041220'!G22" tooltip="Click to drilldown" display="'Initial 041220'!G22" xr:uid="{00000000-0004-0000-1100-000059000000}"/>
    <hyperlink ref="H22" location="'Initial 041220'!H22" tooltip="Click to drilldown" display="'Initial 041220'!H22" xr:uid="{00000000-0004-0000-1100-00005A000000}"/>
    <hyperlink ref="I22" location="'Initial 041220'!I22" tooltip="Click to drilldown" display="'Initial 041220'!I22" xr:uid="{00000000-0004-0000-1100-00005B000000}"/>
    <hyperlink ref="J22" location="'Initial 041220'!J22" tooltip="Click to drilldown" display="'Initial 041220'!J22" xr:uid="{00000000-0004-0000-1100-00005C000000}"/>
    <hyperlink ref="K22" location="'Initial 041220'!K22" tooltip="Click to drilldown" display="'Initial 041220'!K22" xr:uid="{00000000-0004-0000-1100-00005D000000}"/>
    <hyperlink ref="L22" location="'Initial 041220'!L22" tooltip="Click to drilldown" display="'Initial 041220'!L22" xr:uid="{00000000-0004-0000-1100-00005E000000}"/>
    <hyperlink ref="M22" location="'Initial 041220'!M22" tooltip="Click to drilldown" display="'Initial 041220'!M22" xr:uid="{00000000-0004-0000-1100-00005F000000}"/>
    <hyperlink ref="B23" location="'Initial 041220'!B23" tooltip="Click to drilldown" display="'Initial 041220'!B23" xr:uid="{00000000-0004-0000-1100-000060000000}"/>
    <hyperlink ref="C23" location="'Initial 041220'!C23" tooltip="Click to drilldown" display="'Initial 041220'!C23" xr:uid="{00000000-0004-0000-1100-000061000000}"/>
    <hyperlink ref="D23" location="'Initial 041220'!D23" tooltip="Click to drilldown" display="'Initial 041220'!D23" xr:uid="{00000000-0004-0000-1100-000062000000}"/>
    <hyperlink ref="E23" location="'Initial 041220'!E23" tooltip="Click to drilldown" display="'Initial 041220'!E23" xr:uid="{00000000-0004-0000-1100-000063000000}"/>
    <hyperlink ref="F23" location="'Initial 041220'!F23" tooltip="Click to drilldown" display="'Initial 041220'!F23" xr:uid="{00000000-0004-0000-1100-000064000000}"/>
    <hyperlink ref="G23" location="'Initial 041220'!G23" tooltip="Click to drilldown" display="'Initial 041220'!G23" xr:uid="{00000000-0004-0000-1100-000065000000}"/>
    <hyperlink ref="H23" location="'Initial 041220'!H23" tooltip="Click to drilldown" display="'Initial 041220'!H23" xr:uid="{00000000-0004-0000-1100-000066000000}"/>
    <hyperlink ref="I23" location="'Initial 041220'!I23" tooltip="Click to drilldown" display="'Initial 041220'!I23" xr:uid="{00000000-0004-0000-1100-000067000000}"/>
    <hyperlink ref="J23" location="'Initial 041220'!J23" tooltip="Click to drilldown" display="'Initial 041220'!J23" xr:uid="{00000000-0004-0000-1100-000068000000}"/>
    <hyperlink ref="K23" location="'Initial 041220'!K23" tooltip="Click to drilldown" display="'Initial 041220'!K23" xr:uid="{00000000-0004-0000-1100-000069000000}"/>
    <hyperlink ref="L23" location="'Initial 041220'!L23" tooltip="Click to drilldown" display="'Initial 041220'!L23" xr:uid="{00000000-0004-0000-1100-00006A000000}"/>
    <hyperlink ref="M23" location="'Initial 041220'!M23" tooltip="Click to drilldown" display="'Initial 041220'!M23" xr:uid="{00000000-0004-0000-1100-00006B000000}"/>
    <hyperlink ref="B24" location="'Initial 041220'!B24" tooltip="Click to drilldown" display="'Initial 041220'!B24" xr:uid="{00000000-0004-0000-1100-00006C000000}"/>
    <hyperlink ref="C24" location="'Initial 041220'!C24" tooltip="Click to drilldown" display="'Initial 041220'!C24" xr:uid="{00000000-0004-0000-1100-00006D000000}"/>
    <hyperlink ref="D24" location="'Initial 041220'!D24" tooltip="Click to drilldown" display="'Initial 041220'!D24" xr:uid="{00000000-0004-0000-1100-00006E000000}"/>
    <hyperlink ref="E24" location="'Initial 041220'!E24" tooltip="Click to drilldown" display="'Initial 041220'!E24" xr:uid="{00000000-0004-0000-1100-00006F000000}"/>
    <hyperlink ref="F24" location="'Initial 041220'!F24" tooltip="Click to drilldown" display="'Initial 041220'!F24" xr:uid="{00000000-0004-0000-1100-000070000000}"/>
    <hyperlink ref="G24" location="'Initial 041220'!G24" tooltip="Click to drilldown" display="'Initial 041220'!G24" xr:uid="{00000000-0004-0000-1100-000071000000}"/>
    <hyperlink ref="H24" location="'Initial 041220'!H24" tooltip="Click to drilldown" display="'Initial 041220'!H24" xr:uid="{00000000-0004-0000-1100-000072000000}"/>
    <hyperlink ref="I24" location="'Initial 041220'!I24" tooltip="Click to drilldown" display="'Initial 041220'!I24" xr:uid="{00000000-0004-0000-1100-000073000000}"/>
    <hyperlink ref="J24" location="'Initial 041220'!J24" tooltip="Click to drilldown" display="'Initial 041220'!J24" xr:uid="{00000000-0004-0000-1100-000074000000}"/>
    <hyperlink ref="K24" location="'Initial 041220'!K24" tooltip="Click to drilldown" display="'Initial 041220'!K24" xr:uid="{00000000-0004-0000-1100-000075000000}"/>
    <hyperlink ref="L24" location="'Initial 041220'!L24" tooltip="Click to drilldown" display="'Initial 041220'!L24" xr:uid="{00000000-0004-0000-1100-000076000000}"/>
    <hyperlink ref="M24" location="'Initial 041220'!M24" tooltip="Click to drilldown" display="'Initial 041220'!M24" xr:uid="{00000000-0004-0000-1100-000077000000}"/>
    <hyperlink ref="B25" location="'Initial 041220'!B25" tooltip="Click to drilldown" display="'Initial 041220'!B25" xr:uid="{00000000-0004-0000-1100-000078000000}"/>
    <hyperlink ref="C25" location="'Initial 041220'!C25" tooltip="Click to drilldown" display="'Initial 041220'!C25" xr:uid="{00000000-0004-0000-1100-000079000000}"/>
    <hyperlink ref="D25" location="'Initial 041220'!D25" tooltip="Click to drilldown" display="'Initial 041220'!D25" xr:uid="{00000000-0004-0000-1100-00007A000000}"/>
    <hyperlink ref="E25" location="'Initial 041220'!E25" tooltip="Click to drilldown" display="'Initial 041220'!E25" xr:uid="{00000000-0004-0000-1100-00007B000000}"/>
    <hyperlink ref="F25" location="'Initial 041220'!F25" tooltip="Click to drilldown" display="'Initial 041220'!F25" xr:uid="{00000000-0004-0000-1100-00007C000000}"/>
    <hyperlink ref="G25" location="'Initial 041220'!G25" tooltip="Click to drilldown" display="'Initial 041220'!G25" xr:uid="{00000000-0004-0000-1100-00007D000000}"/>
    <hyperlink ref="H25" location="'Initial 041220'!H25" tooltip="Click to drilldown" display="'Initial 041220'!H25" xr:uid="{00000000-0004-0000-1100-00007E000000}"/>
    <hyperlink ref="I25" location="'Initial 041220'!I25" tooltip="Click to drilldown" display="'Initial 041220'!I25" xr:uid="{00000000-0004-0000-1100-00007F000000}"/>
    <hyperlink ref="J25" location="'Initial 041220'!J25" tooltip="Click to drilldown" display="'Initial 041220'!J25" xr:uid="{00000000-0004-0000-1100-000080000000}"/>
    <hyperlink ref="K25" location="'Initial 041220'!K25" tooltip="Click to drilldown" display="'Initial 041220'!K25" xr:uid="{00000000-0004-0000-1100-000081000000}"/>
    <hyperlink ref="L25" location="'Initial 041220'!L25" tooltip="Click to drilldown" display="'Initial 041220'!L25" xr:uid="{00000000-0004-0000-1100-000082000000}"/>
    <hyperlink ref="M25" location="'Initial 041220'!M25" tooltip="Click to drilldown" display="'Initial 041220'!M25" xr:uid="{00000000-0004-0000-1100-000083000000}"/>
    <hyperlink ref="B26" location="'Initial 041220'!B26" tooltip="Click to drilldown" display="'Initial 041220'!B26" xr:uid="{00000000-0004-0000-1100-000084000000}"/>
    <hyperlink ref="C26" location="'Initial 041220'!C26" tooltip="Click to drilldown" display="'Initial 041220'!C26" xr:uid="{00000000-0004-0000-1100-000085000000}"/>
    <hyperlink ref="D26" location="'Initial 041220'!D26" tooltip="Click to drilldown" display="'Initial 041220'!D26" xr:uid="{00000000-0004-0000-1100-000086000000}"/>
    <hyperlink ref="E26" location="'Initial 041220'!E26" tooltip="Click to drilldown" display="'Initial 041220'!E26" xr:uid="{00000000-0004-0000-1100-000087000000}"/>
    <hyperlink ref="F26" location="'Initial 041220'!F26" tooltip="Click to drilldown" display="'Initial 041220'!F26" xr:uid="{00000000-0004-0000-1100-000088000000}"/>
    <hyperlink ref="G26" location="'Initial 041220'!G26" tooltip="Click to drilldown" display="'Initial 041220'!G26" xr:uid="{00000000-0004-0000-1100-000089000000}"/>
    <hyperlink ref="H26" location="'Initial 041220'!H26" tooltip="Click to drilldown" display="'Initial 041220'!H26" xr:uid="{00000000-0004-0000-1100-00008A000000}"/>
    <hyperlink ref="I26" location="'Initial 041220'!I26" tooltip="Click to drilldown" display="'Initial 041220'!I26" xr:uid="{00000000-0004-0000-1100-00008B000000}"/>
    <hyperlink ref="J26" location="'Initial 041220'!J26" tooltip="Click to drilldown" display="'Initial 041220'!J26" xr:uid="{00000000-0004-0000-1100-00008C000000}"/>
    <hyperlink ref="K26" location="'Initial 041220'!K26" tooltip="Click to drilldown" display="'Initial 041220'!K26" xr:uid="{00000000-0004-0000-1100-00008D000000}"/>
    <hyperlink ref="L26" location="'Initial 041220'!L26" tooltip="Click to drilldown" display="'Initial 041220'!L26" xr:uid="{00000000-0004-0000-1100-00008E000000}"/>
    <hyperlink ref="M26" location="'Initial 041220'!M26" tooltip="Click to drilldown" display="'Initial 041220'!M26" xr:uid="{00000000-0004-0000-1100-00008F000000}"/>
    <hyperlink ref="B31" location="'Initial 041220'!B31" tooltip="Click to drilldown" display="'Initial 041220'!B31" xr:uid="{00000000-0004-0000-1100-000090000000}"/>
    <hyperlink ref="C31" location="'Initial 041220'!C31" tooltip="Click to drilldown" display="'Initial 041220'!C31" xr:uid="{00000000-0004-0000-1100-000091000000}"/>
    <hyperlink ref="D31" location="'Initial 041220'!D31" tooltip="Click to drilldown" display="'Initial 041220'!D31" xr:uid="{00000000-0004-0000-1100-000092000000}"/>
    <hyperlink ref="E31" location="'Initial 041220'!E31" tooltip="Click to drilldown" display="'Initial 041220'!E31" xr:uid="{00000000-0004-0000-1100-000093000000}"/>
    <hyperlink ref="F31" location="'Initial 041220'!F31" tooltip="Click to drilldown" display="'Initial 041220'!F31" xr:uid="{00000000-0004-0000-1100-000094000000}"/>
    <hyperlink ref="G31" location="'Initial 041220'!G31" tooltip="Click to drilldown" display="'Initial 041220'!G31" xr:uid="{00000000-0004-0000-1100-000095000000}"/>
    <hyperlink ref="H31" location="'Initial 041220'!H31" tooltip="Click to drilldown" display="'Initial 041220'!H31" xr:uid="{00000000-0004-0000-1100-000096000000}"/>
    <hyperlink ref="I31" location="'Initial 041220'!I31" tooltip="Click to drilldown" display="'Initial 041220'!I31" xr:uid="{00000000-0004-0000-1100-000097000000}"/>
    <hyperlink ref="J31" location="'Initial 041220'!J31" tooltip="Click to drilldown" display="'Initial 041220'!J31" xr:uid="{00000000-0004-0000-1100-000098000000}"/>
    <hyperlink ref="K31" location="'Initial 041220'!K31" tooltip="Click to drilldown" display="'Initial 041220'!K31" xr:uid="{00000000-0004-0000-1100-000099000000}"/>
    <hyperlink ref="L31" location="'Initial 041220'!L31" tooltip="Click to drilldown" display="'Initial 041220'!L31" xr:uid="{00000000-0004-0000-1100-00009A000000}"/>
    <hyperlink ref="M31" location="'Initial 041220'!M31" tooltip="Click to drilldown" display="'Initial 041220'!M31" xr:uid="{00000000-0004-0000-1100-00009B000000}"/>
    <hyperlink ref="B37" location="'Initial 041220'!B37" tooltip="Click to drilldown" display="'Initial 041220'!B37" xr:uid="{00000000-0004-0000-1100-00009C000000}"/>
    <hyperlink ref="C37" location="'Initial 041220'!C37" tooltip="Click to drilldown" display="'Initial 041220'!C37" xr:uid="{00000000-0004-0000-1100-00009D000000}"/>
    <hyperlink ref="D37" location="'Initial 041220'!D37" tooltip="Click to drilldown" display="'Initial 041220'!D37" xr:uid="{00000000-0004-0000-1100-00009E000000}"/>
    <hyperlink ref="E37" location="'Initial 041220'!E37" tooltip="Click to drilldown" display="'Initial 041220'!E37" xr:uid="{00000000-0004-0000-1100-00009F000000}"/>
    <hyperlink ref="F37" location="'Initial 041220'!F37" tooltip="Click to drilldown" display="'Initial 041220'!F37" xr:uid="{00000000-0004-0000-1100-0000A0000000}"/>
    <hyperlink ref="G37" location="'Initial 041220'!G37" tooltip="Click to drilldown" display="'Initial 041220'!G37" xr:uid="{00000000-0004-0000-1100-0000A1000000}"/>
    <hyperlink ref="H37" location="'Initial 041220'!H37" tooltip="Click to drilldown" display="'Initial 041220'!H37" xr:uid="{00000000-0004-0000-1100-0000A2000000}"/>
    <hyperlink ref="I37" location="'Initial 041220'!I37" tooltip="Click to drilldown" display="'Initial 041220'!I37" xr:uid="{00000000-0004-0000-1100-0000A3000000}"/>
    <hyperlink ref="J37" location="'Initial 041220'!J37" tooltip="Click to drilldown" display="'Initial 041220'!J37" xr:uid="{00000000-0004-0000-1100-0000A4000000}"/>
    <hyperlink ref="K37" location="'Initial 041220'!K37" tooltip="Click to drilldown" display="'Initial 041220'!K37" xr:uid="{00000000-0004-0000-1100-0000A5000000}"/>
    <hyperlink ref="L37" location="'Initial 041220'!L37" tooltip="Click to drilldown" display="'Initial 041220'!L37" xr:uid="{00000000-0004-0000-1100-0000A6000000}"/>
    <hyperlink ref="M37" location="'Initial 041220'!M37" tooltip="Click to drilldown" display="'Initial 041220'!M37" xr:uid="{00000000-0004-0000-1100-0000A7000000}"/>
    <hyperlink ref="B41" location="'Initial 041220'!B41" tooltip="Click to drilldown" display="'Initial 041220'!B41" xr:uid="{00000000-0004-0000-1100-0000A8000000}"/>
    <hyperlink ref="C41" location="'Initial 041220'!C41" tooltip="Click to drilldown" display="'Initial 041220'!C41" xr:uid="{00000000-0004-0000-1100-0000A9000000}"/>
    <hyperlink ref="D41" location="'Initial 041220'!D41" tooltip="Click to drilldown" display="'Initial 041220'!D41" xr:uid="{00000000-0004-0000-1100-0000AA000000}"/>
    <hyperlink ref="E41" location="'Initial 041220'!E41" tooltip="Click to drilldown" display="'Initial 041220'!E41" xr:uid="{00000000-0004-0000-1100-0000AB000000}"/>
    <hyperlink ref="F41" location="'Initial 041220'!F41" tooltip="Click to drilldown" display="'Initial 041220'!F41" xr:uid="{00000000-0004-0000-1100-0000AC000000}"/>
    <hyperlink ref="G41" location="'Initial 041220'!G41" tooltip="Click to drilldown" display="'Initial 041220'!G41" xr:uid="{00000000-0004-0000-1100-0000AD000000}"/>
    <hyperlink ref="H41" location="'Initial 041220'!H41" tooltip="Click to drilldown" display="'Initial 041220'!H41" xr:uid="{00000000-0004-0000-1100-0000AE000000}"/>
    <hyperlink ref="I41" location="'Initial 041220'!I41" tooltip="Click to drilldown" display="'Initial 041220'!I41" xr:uid="{00000000-0004-0000-1100-0000AF000000}"/>
    <hyperlink ref="J41" location="'Initial 041220'!J41" tooltip="Click to drilldown" display="'Initial 041220'!J41" xr:uid="{00000000-0004-0000-1100-0000B0000000}"/>
    <hyperlink ref="K41" location="'Initial 041220'!K41" tooltip="Click to drilldown" display="'Initial 041220'!K41" xr:uid="{00000000-0004-0000-1100-0000B1000000}"/>
    <hyperlink ref="L41" location="'Initial 041220'!L41" tooltip="Click to drilldown" display="'Initial 041220'!L41" xr:uid="{00000000-0004-0000-1100-0000B2000000}"/>
    <hyperlink ref="M41" location="'Initial 041220'!M41" tooltip="Click to drilldown" display="'Initial 041220'!M41" xr:uid="{00000000-0004-0000-1100-0000B3000000}"/>
    <hyperlink ref="B42" location="'Initial 041220'!B42" tooltip="Click to drilldown" display="'Initial 041220'!B42" xr:uid="{00000000-0004-0000-1100-0000B4000000}"/>
    <hyperlink ref="C42" location="'Initial 041220'!C42" tooltip="Click to drilldown" display="'Initial 041220'!C42" xr:uid="{00000000-0004-0000-1100-0000B5000000}"/>
    <hyperlink ref="D42" location="'Initial 041220'!D42" tooltip="Click to drilldown" display="'Initial 041220'!D42" xr:uid="{00000000-0004-0000-1100-0000B6000000}"/>
    <hyperlink ref="E42" location="'Initial 041220'!E42" tooltip="Click to drilldown" display="'Initial 041220'!E42" xr:uid="{00000000-0004-0000-1100-0000B7000000}"/>
    <hyperlink ref="F42" location="'Initial 041220'!F42" tooltip="Click to drilldown" display="'Initial 041220'!F42" xr:uid="{00000000-0004-0000-1100-0000B8000000}"/>
    <hyperlink ref="G42" location="'Initial 041220'!G42" tooltip="Click to drilldown" display="'Initial 041220'!G42" xr:uid="{00000000-0004-0000-1100-0000B9000000}"/>
    <hyperlink ref="H42" location="'Initial 041220'!H42" tooltip="Click to drilldown" display="'Initial 041220'!H42" xr:uid="{00000000-0004-0000-1100-0000BA000000}"/>
    <hyperlink ref="I42" location="'Initial 041220'!I42" tooltip="Click to drilldown" display="'Initial 041220'!I42" xr:uid="{00000000-0004-0000-1100-0000BB000000}"/>
    <hyperlink ref="J42" location="'Initial 041220'!J42" tooltip="Click to drilldown" display="'Initial 041220'!J42" xr:uid="{00000000-0004-0000-1100-0000BC000000}"/>
    <hyperlink ref="K42" location="'Initial 041220'!K42" tooltip="Click to drilldown" display="'Initial 041220'!K42" xr:uid="{00000000-0004-0000-1100-0000BD000000}"/>
    <hyperlink ref="L42" location="'Initial 041220'!L42" tooltip="Click to drilldown" display="'Initial 041220'!L42" xr:uid="{00000000-0004-0000-1100-0000BE000000}"/>
    <hyperlink ref="M42" location="'Initial 041220'!M42" tooltip="Click to drilldown" display="'Initial 041220'!M42" xr:uid="{00000000-0004-0000-1100-0000BF000000}"/>
    <hyperlink ref="B46" location="'Initial 041220'!B46" tooltip="Click to drilldown" display="'Initial 041220'!B46" xr:uid="{00000000-0004-0000-1100-0000C0000000}"/>
    <hyperlink ref="C46" location="'Initial 041220'!C46" tooltip="Click to drilldown" display="'Initial 041220'!C46" xr:uid="{00000000-0004-0000-1100-0000C1000000}"/>
    <hyperlink ref="D46" location="'Initial 041220'!D46" tooltip="Click to drilldown" display="'Initial 041220'!D46" xr:uid="{00000000-0004-0000-1100-0000C2000000}"/>
    <hyperlink ref="E46" location="'Initial 041220'!E46" tooltip="Click to drilldown" display="'Initial 041220'!E46" xr:uid="{00000000-0004-0000-1100-0000C3000000}"/>
    <hyperlink ref="F46" location="'Initial 041220'!F46" tooltip="Click to drilldown" display="'Initial 041220'!F46" xr:uid="{00000000-0004-0000-1100-0000C4000000}"/>
    <hyperlink ref="G46" location="'Initial 041220'!G46" tooltip="Click to drilldown" display="'Initial 041220'!G46" xr:uid="{00000000-0004-0000-1100-0000C5000000}"/>
    <hyperlink ref="H46" location="'Initial 041220'!H46" tooltip="Click to drilldown" display="'Initial 041220'!H46" xr:uid="{00000000-0004-0000-1100-0000C6000000}"/>
    <hyperlink ref="I46" location="'Initial 041220'!I46" tooltip="Click to drilldown" display="'Initial 041220'!I46" xr:uid="{00000000-0004-0000-1100-0000C7000000}"/>
    <hyperlink ref="J46" location="'Initial 041220'!J46" tooltip="Click to drilldown" display="'Initial 041220'!J46" xr:uid="{00000000-0004-0000-1100-0000C8000000}"/>
    <hyperlink ref="K46" location="'Initial 041220'!K46" tooltip="Click to drilldown" display="'Initial 041220'!K46" xr:uid="{00000000-0004-0000-1100-0000C9000000}"/>
    <hyperlink ref="L46" location="'Initial 041220'!L46" tooltip="Click to drilldown" display="'Initial 041220'!L46" xr:uid="{00000000-0004-0000-1100-0000CA000000}"/>
    <hyperlink ref="M46" location="'Initial 041220'!M46" tooltip="Click to drilldown" display="'Initial 041220'!M46" xr:uid="{00000000-0004-0000-1100-0000CB000000}"/>
    <hyperlink ref="B47" location="'Initial 041220'!B47" tooltip="Click to drilldown" display="'Initial 041220'!B47" xr:uid="{00000000-0004-0000-1100-0000CC000000}"/>
    <hyperlink ref="C47" location="'Initial 041220'!C47" tooltip="Click to drilldown" display="'Initial 041220'!C47" xr:uid="{00000000-0004-0000-1100-0000CD000000}"/>
    <hyperlink ref="D47" location="'Initial 041220'!D47" tooltip="Click to drilldown" display="'Initial 041220'!D47" xr:uid="{00000000-0004-0000-1100-0000CE000000}"/>
    <hyperlink ref="E47" location="'Initial 041220'!E47" tooltip="Click to drilldown" display="'Initial 041220'!E47" xr:uid="{00000000-0004-0000-1100-0000CF000000}"/>
    <hyperlink ref="F47" location="'Initial 041220'!F47" tooltip="Click to drilldown" display="'Initial 041220'!F47" xr:uid="{00000000-0004-0000-1100-0000D0000000}"/>
    <hyperlink ref="G47" location="'Initial 041220'!G47" tooltip="Click to drilldown" display="'Initial 041220'!G47" xr:uid="{00000000-0004-0000-1100-0000D1000000}"/>
    <hyperlink ref="H47" location="'Initial 041220'!H47" tooltip="Click to drilldown" display="'Initial 041220'!H47" xr:uid="{00000000-0004-0000-1100-0000D2000000}"/>
    <hyperlink ref="I47" location="'Initial 041220'!I47" tooltip="Click to drilldown" display="'Initial 041220'!I47" xr:uid="{00000000-0004-0000-1100-0000D3000000}"/>
    <hyperlink ref="J47" location="'Initial 041220'!J47" tooltip="Click to drilldown" display="'Initial 041220'!J47" xr:uid="{00000000-0004-0000-1100-0000D4000000}"/>
    <hyperlink ref="K47" location="'Initial 041220'!K47" tooltip="Click to drilldown" display="'Initial 041220'!K47" xr:uid="{00000000-0004-0000-1100-0000D5000000}"/>
    <hyperlink ref="L47" location="'Initial 041220'!L47" tooltip="Click to drilldown" display="'Initial 041220'!L47" xr:uid="{00000000-0004-0000-1100-0000D6000000}"/>
    <hyperlink ref="M47" location="'Initial 041220'!M47" tooltip="Click to drilldown" display="'Initial 041220'!M47" xr:uid="{00000000-0004-0000-1100-0000D7000000}"/>
    <hyperlink ref="B52" location="'Initial 041220'!B52" tooltip="Click to drilldown" display="'Initial 041220'!B52" xr:uid="{00000000-0004-0000-1100-0000D8000000}"/>
    <hyperlink ref="C52" location="'Initial 041220'!C52" tooltip="Click to drilldown" display="'Initial 041220'!C52" xr:uid="{00000000-0004-0000-1100-0000D9000000}"/>
    <hyperlink ref="D52" location="'Initial 041220'!D52" tooltip="Click to drilldown" display="'Initial 041220'!D52" xr:uid="{00000000-0004-0000-1100-0000DA000000}"/>
    <hyperlink ref="E52" location="'Initial 041220'!E52" tooltip="Click to drilldown" display="'Initial 041220'!E52" xr:uid="{00000000-0004-0000-1100-0000DB000000}"/>
    <hyperlink ref="F52" location="'Initial 041220'!F52" tooltip="Click to drilldown" display="'Initial 041220'!F52" xr:uid="{00000000-0004-0000-1100-0000DC000000}"/>
    <hyperlink ref="G52" location="'Initial 041220'!G52" tooltip="Click to drilldown" display="'Initial 041220'!G52" xr:uid="{00000000-0004-0000-1100-0000DD000000}"/>
    <hyperlink ref="H52" location="'Initial 041220'!H52" tooltip="Click to drilldown" display="'Initial 041220'!H52" xr:uid="{00000000-0004-0000-1100-0000DE000000}"/>
    <hyperlink ref="I52" location="'Initial 041220'!I52" tooltip="Click to drilldown" display="'Initial 041220'!I52" xr:uid="{00000000-0004-0000-1100-0000DF000000}"/>
    <hyperlink ref="J52" location="'Initial 041220'!J52" tooltip="Click to drilldown" display="'Initial 041220'!J52" xr:uid="{00000000-0004-0000-1100-0000E0000000}"/>
    <hyperlink ref="K52" location="'Initial 041220'!K52" tooltip="Click to drilldown" display="'Initial 041220'!K52" xr:uid="{00000000-0004-0000-1100-0000E1000000}"/>
    <hyperlink ref="L52" location="'Initial 041220'!L52" tooltip="Click to drilldown" display="'Initial 041220'!L52" xr:uid="{00000000-0004-0000-1100-0000E2000000}"/>
    <hyperlink ref="M52" location="'Initial 041220'!M52" tooltip="Click to drilldown" display="'Initial 041220'!M52" xr:uid="{00000000-0004-0000-1100-0000E3000000}"/>
    <hyperlink ref="B53" location="'Initial 041220'!B53" tooltip="Click to drilldown" display="'Initial 041220'!B53" xr:uid="{00000000-0004-0000-1100-0000E4000000}"/>
    <hyperlink ref="C53" location="'Initial 041220'!C53" tooltip="Click to drilldown" display="'Initial 041220'!C53" xr:uid="{00000000-0004-0000-1100-0000E5000000}"/>
    <hyperlink ref="D53" location="'Initial 041220'!D53" tooltip="Click to drilldown" display="'Initial 041220'!D53" xr:uid="{00000000-0004-0000-1100-0000E6000000}"/>
    <hyperlink ref="E53" location="'Initial 041220'!E53" tooltip="Click to drilldown" display="'Initial 041220'!E53" xr:uid="{00000000-0004-0000-1100-0000E7000000}"/>
    <hyperlink ref="F53" location="'Initial 041220'!F53" tooltip="Click to drilldown" display="'Initial 041220'!F53" xr:uid="{00000000-0004-0000-1100-0000E8000000}"/>
    <hyperlink ref="G53" location="'Initial 041220'!G53" tooltip="Click to drilldown" display="'Initial 041220'!G53" xr:uid="{00000000-0004-0000-1100-0000E9000000}"/>
    <hyperlink ref="H53" location="'Initial 041220'!H53" tooltip="Click to drilldown" display="'Initial 041220'!H53" xr:uid="{00000000-0004-0000-1100-0000EA000000}"/>
    <hyperlink ref="I53" location="'Initial 041220'!I53" tooltip="Click to drilldown" display="'Initial 041220'!I53" xr:uid="{00000000-0004-0000-1100-0000EB000000}"/>
    <hyperlink ref="J53" location="'Initial 041220'!J53" tooltip="Click to drilldown" display="'Initial 041220'!J53" xr:uid="{00000000-0004-0000-1100-0000EC000000}"/>
    <hyperlink ref="K53" location="'Initial 041220'!K53" tooltip="Click to drilldown" display="'Initial 041220'!K53" xr:uid="{00000000-0004-0000-1100-0000ED000000}"/>
    <hyperlink ref="L53" location="'Initial 041220'!L53" tooltip="Click to drilldown" display="'Initial 041220'!L53" xr:uid="{00000000-0004-0000-1100-0000EE000000}"/>
    <hyperlink ref="M53" location="'Initial 041220'!M53" tooltip="Click to drilldown" display="'Initial 041220'!M53" xr:uid="{00000000-0004-0000-1100-0000EF000000}"/>
    <hyperlink ref="B54" location="'Initial 041220'!B54" tooltip="Click to drilldown" display="'Initial 041220'!B54" xr:uid="{00000000-0004-0000-1100-0000F0000000}"/>
    <hyperlink ref="C54" location="'Initial 041220'!C54" tooltip="Click to drilldown" display="'Initial 041220'!C54" xr:uid="{00000000-0004-0000-1100-0000F1000000}"/>
    <hyperlink ref="D54" location="'Initial 041220'!D54" tooltip="Click to drilldown" display="'Initial 041220'!D54" xr:uid="{00000000-0004-0000-1100-0000F2000000}"/>
    <hyperlink ref="E54" location="'Initial 041220'!E54" tooltip="Click to drilldown" display="'Initial 041220'!E54" xr:uid="{00000000-0004-0000-1100-0000F3000000}"/>
    <hyperlink ref="F54" location="'Initial 041220'!F54" tooltip="Click to drilldown" display="'Initial 041220'!F54" xr:uid="{00000000-0004-0000-1100-0000F4000000}"/>
    <hyperlink ref="G54" location="'Initial 041220'!G54" tooltip="Click to drilldown" display="'Initial 041220'!G54" xr:uid="{00000000-0004-0000-1100-0000F5000000}"/>
    <hyperlink ref="H54" location="'Initial 041220'!H54" tooltip="Click to drilldown" display="'Initial 041220'!H54" xr:uid="{00000000-0004-0000-1100-0000F6000000}"/>
    <hyperlink ref="I54" location="'Initial 041220'!I54" tooltip="Click to drilldown" display="'Initial 041220'!I54" xr:uid="{00000000-0004-0000-1100-0000F7000000}"/>
    <hyperlink ref="J54" location="'Initial 041220'!J54" tooltip="Click to drilldown" display="'Initial 041220'!J54" xr:uid="{00000000-0004-0000-1100-0000F8000000}"/>
    <hyperlink ref="K54" location="'Initial 041220'!K54" tooltip="Click to drilldown" display="'Initial 041220'!K54" xr:uid="{00000000-0004-0000-1100-0000F9000000}"/>
    <hyperlink ref="L54" location="'Initial 041220'!L54" tooltip="Click to drilldown" display="'Initial 041220'!L54" xr:uid="{00000000-0004-0000-1100-0000FA000000}"/>
    <hyperlink ref="M54" location="'Initial 041220'!M54" tooltip="Click to drilldown" display="'Initial 041220'!M54" xr:uid="{00000000-0004-0000-1100-0000FB000000}"/>
    <hyperlink ref="B55" location="'Initial 041220'!B55" tooltip="Click to drilldown" display="'Initial 041220'!B55" xr:uid="{00000000-0004-0000-1100-0000FC000000}"/>
    <hyperlink ref="C55" location="'Initial 041220'!C55" tooltip="Click to drilldown" display="'Initial 041220'!C55" xr:uid="{00000000-0004-0000-1100-0000FD000000}"/>
    <hyperlink ref="D55" location="'Initial 041220'!D55" tooltip="Click to drilldown" display="'Initial 041220'!D55" xr:uid="{00000000-0004-0000-1100-0000FE000000}"/>
    <hyperlink ref="E55" location="'Initial 041220'!E55" tooltip="Click to drilldown" display="'Initial 041220'!E55" xr:uid="{00000000-0004-0000-1100-0000FF000000}"/>
    <hyperlink ref="F55" location="'Initial 041220'!F55" tooltip="Click to drilldown" display="'Initial 041220'!F55" xr:uid="{00000000-0004-0000-1100-000000010000}"/>
    <hyperlink ref="G55" location="'Initial 041220'!G55" tooltip="Click to drilldown" display="'Initial 041220'!G55" xr:uid="{00000000-0004-0000-1100-000001010000}"/>
    <hyperlink ref="H55" location="'Initial 041220'!H55" tooltip="Click to drilldown" display="'Initial 041220'!H55" xr:uid="{00000000-0004-0000-1100-000002010000}"/>
    <hyperlink ref="I55" location="'Initial 041220'!I55" tooltip="Click to drilldown" display="'Initial 041220'!I55" xr:uid="{00000000-0004-0000-1100-000003010000}"/>
    <hyperlink ref="J55" location="'Initial 041220'!J55" tooltip="Click to drilldown" display="'Initial 041220'!J55" xr:uid="{00000000-0004-0000-1100-000004010000}"/>
    <hyperlink ref="K55" location="'Initial 041220'!K55" tooltip="Click to drilldown" display="'Initial 041220'!K55" xr:uid="{00000000-0004-0000-1100-000005010000}"/>
    <hyperlink ref="L55" location="'Initial 041220'!L55" tooltip="Click to drilldown" display="'Initial 041220'!L55" xr:uid="{00000000-0004-0000-1100-000006010000}"/>
    <hyperlink ref="M55" location="'Initial 041220'!M55" tooltip="Click to drilldown" display="'Initial 041220'!M55" xr:uid="{00000000-0004-0000-1100-000007010000}"/>
    <hyperlink ref="B56" location="'Initial 041220'!B56" tooltip="Click to drilldown" display="'Initial 041220'!B56" xr:uid="{00000000-0004-0000-1100-000008010000}"/>
    <hyperlink ref="C56" location="'Initial 041220'!C56" tooltip="Click to drilldown" display="'Initial 041220'!C56" xr:uid="{00000000-0004-0000-1100-000009010000}"/>
    <hyperlink ref="D56" location="'Initial 041220'!D56" tooltip="Click to drilldown" display="'Initial 041220'!D56" xr:uid="{00000000-0004-0000-1100-00000A010000}"/>
    <hyperlink ref="E56" location="'Initial 041220'!E56" tooltip="Click to drilldown" display="'Initial 041220'!E56" xr:uid="{00000000-0004-0000-1100-00000B010000}"/>
    <hyperlink ref="F56" location="'Initial 041220'!F56" tooltip="Click to drilldown" display="'Initial 041220'!F56" xr:uid="{00000000-0004-0000-1100-00000C010000}"/>
    <hyperlink ref="G56" location="'Initial 041220'!G56" tooltip="Click to drilldown" display="'Initial 041220'!G56" xr:uid="{00000000-0004-0000-1100-00000D010000}"/>
    <hyperlink ref="H56" location="'Initial 041220'!H56" tooltip="Click to drilldown" display="'Initial 041220'!H56" xr:uid="{00000000-0004-0000-1100-00000E010000}"/>
    <hyperlink ref="I56" location="'Initial 041220'!I56" tooltip="Click to drilldown" display="'Initial 041220'!I56" xr:uid="{00000000-0004-0000-1100-00000F010000}"/>
    <hyperlink ref="J56" location="'Initial 041220'!J56" tooltip="Click to drilldown" display="'Initial 041220'!J56" xr:uid="{00000000-0004-0000-1100-000010010000}"/>
    <hyperlink ref="K56" location="'Initial 041220'!K56" tooltip="Click to drilldown" display="'Initial 041220'!K56" xr:uid="{00000000-0004-0000-1100-000011010000}"/>
    <hyperlink ref="L56" location="'Initial 041220'!L56" tooltip="Click to drilldown" display="'Initial 041220'!L56" xr:uid="{00000000-0004-0000-1100-000012010000}"/>
    <hyperlink ref="M56" location="'Initial 041220'!M56" tooltip="Click to drilldown" display="'Initial 041220'!M56" xr:uid="{00000000-0004-0000-1100-000013010000}"/>
    <hyperlink ref="B57" location="'Initial 041220'!B57" tooltip="Click to drilldown" display="'Initial 041220'!B57" xr:uid="{00000000-0004-0000-1100-000014010000}"/>
    <hyperlink ref="C57" location="'Initial 041220'!C57" tooltip="Click to drilldown" display="'Initial 041220'!C57" xr:uid="{00000000-0004-0000-1100-000015010000}"/>
    <hyperlink ref="D57" location="'Initial 041220'!D57" tooltip="Click to drilldown" display="'Initial 041220'!D57" xr:uid="{00000000-0004-0000-1100-000016010000}"/>
    <hyperlink ref="E57" location="'Initial 041220'!E57" tooltip="Click to drilldown" display="'Initial 041220'!E57" xr:uid="{00000000-0004-0000-1100-000017010000}"/>
    <hyperlink ref="F57" location="'Initial 041220'!F57" tooltip="Click to drilldown" display="'Initial 041220'!F57" xr:uid="{00000000-0004-0000-1100-000018010000}"/>
    <hyperlink ref="G57" location="'Initial 041220'!G57" tooltip="Click to drilldown" display="'Initial 041220'!G57" xr:uid="{00000000-0004-0000-1100-000019010000}"/>
    <hyperlink ref="H57" location="'Initial 041220'!H57" tooltip="Click to drilldown" display="'Initial 041220'!H57" xr:uid="{00000000-0004-0000-1100-00001A010000}"/>
    <hyperlink ref="I57" location="'Initial 041220'!I57" tooltip="Click to drilldown" display="'Initial 041220'!I57" xr:uid="{00000000-0004-0000-1100-00001B010000}"/>
    <hyperlink ref="J57" location="'Initial 041220'!J57" tooltip="Click to drilldown" display="'Initial 041220'!J57" xr:uid="{00000000-0004-0000-1100-00001C010000}"/>
    <hyperlink ref="K57" location="'Initial 041220'!K57" tooltip="Click to drilldown" display="'Initial 041220'!K57" xr:uid="{00000000-0004-0000-1100-00001D010000}"/>
    <hyperlink ref="L57" location="'Initial 041220'!L57" tooltip="Click to drilldown" display="'Initial 041220'!L57" xr:uid="{00000000-0004-0000-1100-00001E010000}"/>
    <hyperlink ref="M57" location="'Initial 041220'!M57" tooltip="Click to drilldown" display="'Initial 041220'!M57" xr:uid="{00000000-0004-0000-1100-00001F010000}"/>
    <hyperlink ref="B69" location="'Initial 041220'!B69" tooltip="Click to drilldown" display="'Initial 041220'!B69" xr:uid="{00000000-0004-0000-1100-000020010000}"/>
    <hyperlink ref="C69" location="'Initial 041220'!C69" tooltip="Click to drilldown" display="'Initial 041220'!C69" xr:uid="{00000000-0004-0000-1100-000021010000}"/>
    <hyperlink ref="D69" location="'Initial 041220'!D69" tooltip="Click to drilldown" display="'Initial 041220'!D69" xr:uid="{00000000-0004-0000-1100-000022010000}"/>
    <hyperlink ref="E69" location="'Initial 041220'!E69" tooltip="Click to drilldown" display="'Initial 041220'!E69" xr:uid="{00000000-0004-0000-1100-000023010000}"/>
    <hyperlink ref="F69" location="'Initial 041220'!F69" tooltip="Click to drilldown" display="'Initial 041220'!F69" xr:uid="{00000000-0004-0000-1100-000024010000}"/>
    <hyperlink ref="G69" location="'Initial 041220'!G69" tooltip="Click to drilldown" display="'Initial 041220'!G69" xr:uid="{00000000-0004-0000-1100-000025010000}"/>
    <hyperlink ref="H69" location="'Initial 041220'!H69" tooltip="Click to drilldown" display="'Initial 041220'!H69" xr:uid="{00000000-0004-0000-1100-000026010000}"/>
    <hyperlink ref="I69" location="'Initial 041220'!I69" tooltip="Click to drilldown" display="'Initial 041220'!I69" xr:uid="{00000000-0004-0000-1100-000027010000}"/>
    <hyperlink ref="J69" location="'Initial 041220'!J69" tooltip="Click to drilldown" display="'Initial 041220'!J69" xr:uid="{00000000-0004-0000-1100-000028010000}"/>
    <hyperlink ref="K69" location="'Initial 041220'!K69" tooltip="Click to drilldown" display="'Initial 041220'!K69" xr:uid="{00000000-0004-0000-1100-000029010000}"/>
    <hyperlink ref="L69" location="'Initial 041220'!L69" tooltip="Click to drilldown" display="'Initial 041220'!L69" xr:uid="{00000000-0004-0000-1100-00002A010000}"/>
    <hyperlink ref="M69" location="'Initial 041220'!M69" tooltip="Click to drilldown" display="'Initial 041220'!M69" xr:uid="{00000000-0004-0000-1100-00002B010000}"/>
    <hyperlink ref="B70" location="'Initial 041220'!B70" tooltip="Click to drilldown" display="'Initial 041220'!B70" xr:uid="{00000000-0004-0000-1100-00002C010000}"/>
    <hyperlink ref="C70" location="'Initial 041220'!C70" tooltip="Click to drilldown" display="'Initial 041220'!C70" xr:uid="{00000000-0004-0000-1100-00002D010000}"/>
    <hyperlink ref="D70" location="'Initial 041220'!D70" tooltip="Click to drilldown" display="'Initial 041220'!D70" xr:uid="{00000000-0004-0000-1100-00002E010000}"/>
    <hyperlink ref="E70" location="'Initial 041220'!E70" tooltip="Click to drilldown" display="'Initial 041220'!E70" xr:uid="{00000000-0004-0000-1100-00002F010000}"/>
    <hyperlink ref="F70" location="'Initial 041220'!F70" tooltip="Click to drilldown" display="'Initial 041220'!F70" xr:uid="{00000000-0004-0000-1100-000030010000}"/>
    <hyperlink ref="G70" location="'Initial 041220'!G70" tooltip="Click to drilldown" display="'Initial 041220'!G70" xr:uid="{00000000-0004-0000-1100-000031010000}"/>
    <hyperlink ref="H70" location="'Initial 041220'!H70" tooltip="Click to drilldown" display="'Initial 041220'!H70" xr:uid="{00000000-0004-0000-1100-000032010000}"/>
    <hyperlink ref="I70" location="'Initial 041220'!I70" tooltip="Click to drilldown" display="'Initial 041220'!I70" xr:uid="{00000000-0004-0000-1100-000033010000}"/>
    <hyperlink ref="J70" location="'Initial 041220'!J70" tooltip="Click to drilldown" display="'Initial 041220'!J70" xr:uid="{00000000-0004-0000-1100-000034010000}"/>
    <hyperlink ref="K70" location="'Initial 041220'!K70" tooltip="Click to drilldown" display="'Initial 041220'!K70" xr:uid="{00000000-0004-0000-1100-000035010000}"/>
    <hyperlink ref="L70" location="'Initial 041220'!L70" tooltip="Click to drilldown" display="'Initial 041220'!L70" xr:uid="{00000000-0004-0000-1100-000036010000}"/>
    <hyperlink ref="M70" location="'Initial 041220'!M70" tooltip="Click to drilldown" display="'Initial 041220'!M70" xr:uid="{00000000-0004-0000-1100-000037010000}"/>
    <hyperlink ref="B71" location="'Initial 041220'!B71" tooltip="Click to drilldown" display="'Initial 041220'!B71" xr:uid="{00000000-0004-0000-1100-000038010000}"/>
    <hyperlink ref="C71" location="'Initial 041220'!C71" tooltip="Click to drilldown" display="'Initial 041220'!C71" xr:uid="{00000000-0004-0000-1100-000039010000}"/>
    <hyperlink ref="D71" location="'Initial 041220'!D71" tooltip="Click to drilldown" display="'Initial 041220'!D71" xr:uid="{00000000-0004-0000-1100-00003A010000}"/>
    <hyperlink ref="E71" location="'Initial 041220'!E71" tooltip="Click to drilldown" display="'Initial 041220'!E71" xr:uid="{00000000-0004-0000-1100-00003B010000}"/>
    <hyperlink ref="F71" location="'Initial 041220'!F71" tooltip="Click to drilldown" display="'Initial 041220'!F71" xr:uid="{00000000-0004-0000-1100-00003C010000}"/>
    <hyperlink ref="G71" location="'Initial 041220'!G71" tooltip="Click to drilldown" display="'Initial 041220'!G71" xr:uid="{00000000-0004-0000-1100-00003D010000}"/>
    <hyperlink ref="H71" location="'Initial 041220'!H71" tooltip="Click to drilldown" display="'Initial 041220'!H71" xr:uid="{00000000-0004-0000-1100-00003E010000}"/>
    <hyperlink ref="I71" location="'Initial 041220'!I71" tooltip="Click to drilldown" display="'Initial 041220'!I71" xr:uid="{00000000-0004-0000-1100-00003F010000}"/>
    <hyperlink ref="J71" location="'Initial 041220'!J71" tooltip="Click to drilldown" display="'Initial 041220'!J71" xr:uid="{00000000-0004-0000-1100-000040010000}"/>
    <hyperlink ref="K71" location="'Initial 041220'!K71" tooltip="Click to drilldown" display="'Initial 041220'!K71" xr:uid="{00000000-0004-0000-1100-000041010000}"/>
    <hyperlink ref="L71" location="'Initial 041220'!L71" tooltip="Click to drilldown" display="'Initial 041220'!L71" xr:uid="{00000000-0004-0000-1100-000042010000}"/>
    <hyperlink ref="M71" location="'Initial 041220'!M71" tooltip="Click to drilldown" display="'Initial 041220'!M71" xr:uid="{00000000-0004-0000-1100-000043010000}"/>
    <hyperlink ref="B72" location="'Initial 041220'!B72" tooltip="Click to drilldown" display="'Initial 041220'!B72" xr:uid="{00000000-0004-0000-1100-000044010000}"/>
    <hyperlink ref="C72" location="'Initial 041220'!C72" tooltip="Click to drilldown" display="'Initial 041220'!C72" xr:uid="{00000000-0004-0000-1100-000045010000}"/>
    <hyperlink ref="D72" location="'Initial 041220'!D72" tooltip="Click to drilldown" display="'Initial 041220'!D72" xr:uid="{00000000-0004-0000-1100-000046010000}"/>
    <hyperlink ref="E72" location="'Initial 041220'!E72" tooltip="Click to drilldown" display="'Initial 041220'!E72" xr:uid="{00000000-0004-0000-1100-000047010000}"/>
    <hyperlink ref="F72" location="'Initial 041220'!F72" tooltip="Click to drilldown" display="'Initial 041220'!F72" xr:uid="{00000000-0004-0000-1100-000048010000}"/>
    <hyperlink ref="G72" location="'Initial 041220'!G72" tooltip="Click to drilldown" display="'Initial 041220'!G72" xr:uid="{00000000-0004-0000-1100-000049010000}"/>
    <hyperlink ref="H72" location="'Initial 041220'!H72" tooltip="Click to drilldown" display="'Initial 041220'!H72" xr:uid="{00000000-0004-0000-1100-00004A010000}"/>
    <hyperlink ref="I72" location="'Initial 041220'!I72" tooltip="Click to drilldown" display="'Initial 041220'!I72" xr:uid="{00000000-0004-0000-1100-00004B010000}"/>
    <hyperlink ref="J72" location="'Initial 041220'!J72" tooltip="Click to drilldown" display="'Initial 041220'!J72" xr:uid="{00000000-0004-0000-1100-00004C010000}"/>
    <hyperlink ref="K72" location="'Initial 041220'!K72" tooltip="Click to drilldown" display="'Initial 041220'!K72" xr:uid="{00000000-0004-0000-1100-00004D010000}"/>
    <hyperlink ref="L72" location="'Initial 041220'!L72" tooltip="Click to drilldown" display="'Initial 041220'!L72" xr:uid="{00000000-0004-0000-1100-00004E010000}"/>
    <hyperlink ref="M72" location="'Initial 041220'!M72" tooltip="Click to drilldown" display="'Initial 041220'!M72" xr:uid="{00000000-0004-0000-1100-00004F010000}"/>
    <hyperlink ref="B73" location="'Initial 041220'!B73" tooltip="Click to drilldown" display="'Initial 041220'!B73" xr:uid="{00000000-0004-0000-1100-000050010000}"/>
    <hyperlink ref="C73" location="'Initial 041220'!C73" tooltip="Click to drilldown" display="'Initial 041220'!C73" xr:uid="{00000000-0004-0000-1100-000051010000}"/>
    <hyperlink ref="D73" location="'Initial 041220'!D73" tooltip="Click to drilldown" display="'Initial 041220'!D73" xr:uid="{00000000-0004-0000-1100-000052010000}"/>
    <hyperlink ref="E73" location="'Initial 041220'!E73" tooltip="Click to drilldown" display="'Initial 041220'!E73" xr:uid="{00000000-0004-0000-1100-000053010000}"/>
    <hyperlink ref="F73" location="'Initial 041220'!F73" tooltip="Click to drilldown" display="'Initial 041220'!F73" xr:uid="{00000000-0004-0000-1100-000054010000}"/>
    <hyperlink ref="G73" location="'Initial 041220'!G73" tooltip="Click to drilldown" display="'Initial 041220'!G73" xr:uid="{00000000-0004-0000-1100-000055010000}"/>
    <hyperlink ref="H73" location="'Initial 041220'!H73" tooltip="Click to drilldown" display="'Initial 041220'!H73" xr:uid="{00000000-0004-0000-1100-000056010000}"/>
    <hyperlink ref="I73" location="'Initial 041220'!I73" tooltip="Click to drilldown" display="'Initial 041220'!I73" xr:uid="{00000000-0004-0000-1100-000057010000}"/>
    <hyperlink ref="J73" location="'Initial 041220'!J73" tooltip="Click to drilldown" display="'Initial 041220'!J73" xr:uid="{00000000-0004-0000-1100-000058010000}"/>
    <hyperlink ref="K73" location="'Initial 041220'!K73" tooltip="Click to drilldown" display="'Initial 041220'!K73" xr:uid="{00000000-0004-0000-1100-000059010000}"/>
    <hyperlink ref="L73" location="'Initial 041220'!L73" tooltip="Click to drilldown" display="'Initial 041220'!L73" xr:uid="{00000000-0004-0000-1100-00005A010000}"/>
    <hyperlink ref="M73" location="'Initial 041220'!M73" tooltip="Click to drilldown" display="'Initial 041220'!M73" xr:uid="{00000000-0004-0000-1100-00005B010000}"/>
    <hyperlink ref="B77" location="'Initial 041220'!B77" tooltip="Click to drilldown" display="'Initial 041220'!B77" xr:uid="{00000000-0004-0000-1100-00005C010000}"/>
    <hyperlink ref="C77" location="'Initial 041220'!C77" tooltip="Click to drilldown" display="'Initial 041220'!C77" xr:uid="{00000000-0004-0000-1100-00005D010000}"/>
    <hyperlink ref="D77" location="'Initial 041220'!D77" tooltip="Click to drilldown" display="'Initial 041220'!D77" xr:uid="{00000000-0004-0000-1100-00005E010000}"/>
    <hyperlink ref="E77" location="'Initial 041220'!E77" tooltip="Click to drilldown" display="'Initial 041220'!E77" xr:uid="{00000000-0004-0000-1100-00005F010000}"/>
    <hyperlink ref="F77" location="'Initial 041220'!F77" tooltip="Click to drilldown" display="'Initial 041220'!F77" xr:uid="{00000000-0004-0000-1100-000060010000}"/>
    <hyperlink ref="G77" location="'Initial 041220'!G77" tooltip="Click to drilldown" display="'Initial 041220'!G77" xr:uid="{00000000-0004-0000-1100-000061010000}"/>
    <hyperlink ref="H77" location="'Initial 041220'!H77" tooltip="Click to drilldown" display="'Initial 041220'!H77" xr:uid="{00000000-0004-0000-1100-000062010000}"/>
    <hyperlink ref="I77" location="'Initial 041220'!I77" tooltip="Click to drilldown" display="'Initial 041220'!I77" xr:uid="{00000000-0004-0000-1100-000063010000}"/>
    <hyperlink ref="J77" location="'Initial 041220'!J77" tooltip="Click to drilldown" display="'Initial 041220'!J77" xr:uid="{00000000-0004-0000-1100-000064010000}"/>
    <hyperlink ref="K77" location="'Initial 041220'!K77" tooltip="Click to drilldown" display="'Initial 041220'!K77" xr:uid="{00000000-0004-0000-1100-000065010000}"/>
    <hyperlink ref="L77" location="'Initial 041220'!L77" tooltip="Click to drilldown" display="'Initial 041220'!L77" xr:uid="{00000000-0004-0000-1100-000066010000}"/>
    <hyperlink ref="M77" location="'Initial 041220'!M77" tooltip="Click to drilldown" display="'Initial 041220'!M77" xr:uid="{00000000-0004-0000-1100-000067010000}"/>
    <hyperlink ref="B78" location="'Initial 041220'!B78" tooltip="Click to drilldown" display="'Initial 041220'!B78" xr:uid="{00000000-0004-0000-1100-000068010000}"/>
    <hyperlink ref="C78" location="'Initial 041220'!C78" tooltip="Click to drilldown" display="'Initial 041220'!C78" xr:uid="{00000000-0004-0000-1100-000069010000}"/>
    <hyperlink ref="D78" location="'Initial 041220'!D78" tooltip="Click to drilldown" display="'Initial 041220'!D78" xr:uid="{00000000-0004-0000-1100-00006A010000}"/>
    <hyperlink ref="E78" location="'Initial 041220'!E78" tooltip="Click to drilldown" display="'Initial 041220'!E78" xr:uid="{00000000-0004-0000-1100-00006B010000}"/>
    <hyperlink ref="F78" location="'Initial 041220'!F78" tooltip="Click to drilldown" display="'Initial 041220'!F78" xr:uid="{00000000-0004-0000-1100-00006C010000}"/>
    <hyperlink ref="G78" location="'Initial 041220'!G78" tooltip="Click to drilldown" display="'Initial 041220'!G78" xr:uid="{00000000-0004-0000-1100-00006D010000}"/>
    <hyperlink ref="H78" location="'Initial 041220'!H78" tooltip="Click to drilldown" display="'Initial 041220'!H78" xr:uid="{00000000-0004-0000-1100-00006E010000}"/>
    <hyperlink ref="I78" location="'Initial 041220'!I78" tooltip="Click to drilldown" display="'Initial 041220'!I78" xr:uid="{00000000-0004-0000-1100-00006F010000}"/>
    <hyperlink ref="J78" location="'Initial 041220'!J78" tooltip="Click to drilldown" display="'Initial 041220'!J78" xr:uid="{00000000-0004-0000-1100-000070010000}"/>
    <hyperlink ref="K78" location="'Initial 041220'!K78" tooltip="Click to drilldown" display="'Initial 041220'!K78" xr:uid="{00000000-0004-0000-1100-000071010000}"/>
    <hyperlink ref="L78" location="'Initial 041220'!L78" tooltip="Click to drilldown" display="'Initial 041220'!L78" xr:uid="{00000000-0004-0000-1100-000072010000}"/>
    <hyperlink ref="M78" location="'Initial 041220'!M78" tooltip="Click to drilldown" display="'Initial 041220'!M78" xr:uid="{00000000-0004-0000-1100-000073010000}"/>
    <hyperlink ref="B79" location="'Initial 041220'!B79" tooltip="Click to drilldown" display="'Initial 041220'!B79" xr:uid="{00000000-0004-0000-1100-000074010000}"/>
    <hyperlink ref="C79" location="'Initial 041220'!C79" tooltip="Click to drilldown" display="'Initial 041220'!C79" xr:uid="{00000000-0004-0000-1100-000075010000}"/>
    <hyperlink ref="D79" location="'Initial 041220'!D79" tooltip="Click to drilldown" display="'Initial 041220'!D79" xr:uid="{00000000-0004-0000-1100-000076010000}"/>
    <hyperlink ref="E79" location="'Initial 041220'!E79" tooltip="Click to drilldown" display="'Initial 041220'!E79" xr:uid="{00000000-0004-0000-1100-000077010000}"/>
    <hyperlink ref="F79" location="'Initial 041220'!F79" tooltip="Click to drilldown" display="'Initial 041220'!F79" xr:uid="{00000000-0004-0000-1100-000078010000}"/>
    <hyperlink ref="G79" location="'Initial 041220'!G79" tooltip="Click to drilldown" display="'Initial 041220'!G79" xr:uid="{00000000-0004-0000-1100-000079010000}"/>
    <hyperlink ref="H79" location="'Initial 041220'!H79" tooltip="Click to drilldown" display="'Initial 041220'!H79" xr:uid="{00000000-0004-0000-1100-00007A010000}"/>
    <hyperlink ref="I79" location="'Initial 041220'!I79" tooltip="Click to drilldown" display="'Initial 041220'!I79" xr:uid="{00000000-0004-0000-1100-00007B010000}"/>
    <hyperlink ref="J79" location="'Initial 041220'!J79" tooltip="Click to drilldown" display="'Initial 041220'!J79" xr:uid="{00000000-0004-0000-1100-00007C010000}"/>
    <hyperlink ref="K79" location="'Initial 041220'!K79" tooltip="Click to drilldown" display="'Initial 041220'!K79" xr:uid="{00000000-0004-0000-1100-00007D010000}"/>
    <hyperlink ref="L79" location="'Initial 041220'!L79" tooltip="Click to drilldown" display="'Initial 041220'!L79" xr:uid="{00000000-0004-0000-1100-00007E010000}"/>
    <hyperlink ref="M79" location="'Initial 041220'!M79" tooltip="Click to drilldown" display="'Initial 041220'!M79" xr:uid="{00000000-0004-0000-1100-00007F010000}"/>
    <hyperlink ref="B80" location="'Initial 041220'!B80" tooltip="Click to drilldown" display="'Initial 041220'!B80" xr:uid="{00000000-0004-0000-1100-000080010000}"/>
    <hyperlink ref="C80" location="'Initial 041220'!C80" tooltip="Click to drilldown" display="'Initial 041220'!C80" xr:uid="{00000000-0004-0000-1100-000081010000}"/>
    <hyperlink ref="D80" location="'Initial 041220'!D80" tooltip="Click to drilldown" display="'Initial 041220'!D80" xr:uid="{00000000-0004-0000-1100-000082010000}"/>
    <hyperlink ref="E80" location="'Initial 041220'!E80" tooltip="Click to drilldown" display="'Initial 041220'!E80" xr:uid="{00000000-0004-0000-1100-000083010000}"/>
    <hyperlink ref="F80" location="'Initial 041220'!F80" tooltip="Click to drilldown" display="'Initial 041220'!F80" xr:uid="{00000000-0004-0000-1100-000084010000}"/>
    <hyperlink ref="G80" location="'Initial 041220'!G80" tooltip="Click to drilldown" display="'Initial 041220'!G80" xr:uid="{00000000-0004-0000-1100-000085010000}"/>
    <hyperlink ref="H80" location="'Initial 041220'!H80" tooltip="Click to drilldown" display="'Initial 041220'!H80" xr:uid="{00000000-0004-0000-1100-000086010000}"/>
    <hyperlink ref="I80" location="'Initial 041220'!I80" tooltip="Click to drilldown" display="'Initial 041220'!I80" xr:uid="{00000000-0004-0000-1100-000087010000}"/>
    <hyperlink ref="J80" location="'Initial 041220'!J80" tooltip="Click to drilldown" display="'Initial 041220'!J80" xr:uid="{00000000-0004-0000-1100-000088010000}"/>
    <hyperlink ref="K80" location="'Initial 041220'!K80" tooltip="Click to drilldown" display="'Initial 041220'!K80" xr:uid="{00000000-0004-0000-1100-000089010000}"/>
    <hyperlink ref="L80" location="'Initial 041220'!L80" tooltip="Click to drilldown" display="'Initial 041220'!L80" xr:uid="{00000000-0004-0000-1100-00008A010000}"/>
    <hyperlink ref="M80" location="'Initial 041220'!M80" tooltip="Click to drilldown" display="'Initial 041220'!M80" xr:uid="{00000000-0004-0000-1100-00008B010000}"/>
    <hyperlink ref="B81" location="'Initial 041220'!B81" tooltip="Click to drilldown" display="'Initial 041220'!B81" xr:uid="{00000000-0004-0000-1100-00008C010000}"/>
    <hyperlink ref="C81" location="'Initial 041220'!C81" tooltip="Click to drilldown" display="'Initial 041220'!C81" xr:uid="{00000000-0004-0000-1100-00008D010000}"/>
    <hyperlink ref="D81" location="'Initial 041220'!D81" tooltip="Click to drilldown" display="'Initial 041220'!D81" xr:uid="{00000000-0004-0000-1100-00008E010000}"/>
    <hyperlink ref="E81" location="'Initial 041220'!E81" tooltip="Click to drilldown" display="'Initial 041220'!E81" xr:uid="{00000000-0004-0000-1100-00008F010000}"/>
    <hyperlink ref="F81" location="'Initial 041220'!F81" tooltip="Click to drilldown" display="'Initial 041220'!F81" xr:uid="{00000000-0004-0000-1100-000090010000}"/>
    <hyperlink ref="G81" location="'Initial 041220'!G81" tooltip="Click to drilldown" display="'Initial 041220'!G81" xr:uid="{00000000-0004-0000-1100-000091010000}"/>
    <hyperlink ref="H81" location="'Initial 041220'!H81" tooltip="Click to drilldown" display="'Initial 041220'!H81" xr:uid="{00000000-0004-0000-1100-000092010000}"/>
    <hyperlink ref="I81" location="'Initial 041220'!I81" tooltip="Click to drilldown" display="'Initial 041220'!I81" xr:uid="{00000000-0004-0000-1100-000093010000}"/>
    <hyperlink ref="J81" location="'Initial 041220'!J81" tooltip="Click to drilldown" display="'Initial 041220'!J81" xr:uid="{00000000-0004-0000-1100-000094010000}"/>
    <hyperlink ref="K81" location="'Initial 041220'!K81" tooltip="Click to drilldown" display="'Initial 041220'!K81" xr:uid="{00000000-0004-0000-1100-000095010000}"/>
    <hyperlink ref="L81" location="'Initial 041220'!L81" tooltip="Click to drilldown" display="'Initial 041220'!L81" xr:uid="{00000000-0004-0000-1100-000096010000}"/>
    <hyperlink ref="M81" location="'Initial 041220'!M81" tooltip="Click to drilldown" display="'Initial 041220'!M81" xr:uid="{00000000-0004-0000-1100-000097010000}"/>
    <hyperlink ref="B91" location="'Initial 041220'!B91" tooltip="Click to drilldown" display="'Initial 041220'!B91" xr:uid="{00000000-0004-0000-1100-000098010000}"/>
    <hyperlink ref="C91" location="'Initial 041220'!C91" tooltip="Click to drilldown" display="'Initial 041220'!C91" xr:uid="{00000000-0004-0000-1100-000099010000}"/>
    <hyperlink ref="D91" location="'Initial 041220'!D91" tooltip="Click to drilldown" display="'Initial 041220'!D91" xr:uid="{00000000-0004-0000-1100-00009A010000}"/>
    <hyperlink ref="E91" location="'Initial 041220'!E91" tooltip="Click to drilldown" display="'Initial 041220'!E91" xr:uid="{00000000-0004-0000-1100-00009B010000}"/>
    <hyperlink ref="F91" location="'Initial 041220'!F91" tooltip="Click to drilldown" display="'Initial 041220'!F91" xr:uid="{00000000-0004-0000-1100-00009C010000}"/>
    <hyperlink ref="G91" location="'Initial 041220'!G91" tooltip="Click to drilldown" display="'Initial 041220'!G91" xr:uid="{00000000-0004-0000-1100-00009D010000}"/>
    <hyperlink ref="H91" location="'Initial 041220'!H91" tooltip="Click to drilldown" display="'Initial 041220'!H91" xr:uid="{00000000-0004-0000-1100-00009E010000}"/>
    <hyperlink ref="I91" location="'Initial 041220'!I91" tooltip="Click to drilldown" display="'Initial 041220'!I91" xr:uid="{00000000-0004-0000-1100-00009F010000}"/>
    <hyperlink ref="J91" location="'Initial 041220'!J91" tooltip="Click to drilldown" display="'Initial 041220'!J91" xr:uid="{00000000-0004-0000-1100-0000A0010000}"/>
    <hyperlink ref="K91" location="'Initial 041220'!K91" tooltip="Click to drilldown" display="'Initial 041220'!K91" xr:uid="{00000000-0004-0000-1100-0000A1010000}"/>
    <hyperlink ref="L91" location="'Initial 041220'!L91" tooltip="Click to drilldown" display="'Initial 041220'!L91" xr:uid="{00000000-0004-0000-1100-0000A2010000}"/>
    <hyperlink ref="M91" location="'Initial 041220'!M91" tooltip="Click to drilldown" display="'Initial 041220'!M91" xr:uid="{00000000-0004-0000-1100-0000A3010000}"/>
    <hyperlink ref="B95" location="'Initial 041220'!B95" tooltip="Click to drilldown" display="'Initial 041220'!B95" xr:uid="{00000000-0004-0000-1100-0000A4010000}"/>
    <hyperlink ref="C95" location="'Initial 041220'!C95" tooltip="Click to drilldown" display="'Initial 041220'!C95" xr:uid="{00000000-0004-0000-1100-0000A5010000}"/>
    <hyperlink ref="D95" location="'Initial 041220'!D95" tooltip="Click to drilldown" display="'Initial 041220'!D95" xr:uid="{00000000-0004-0000-1100-0000A6010000}"/>
    <hyperlink ref="E95" location="'Initial 041220'!E95" tooltip="Click to drilldown" display="'Initial 041220'!E95" xr:uid="{00000000-0004-0000-1100-0000A7010000}"/>
    <hyperlink ref="F95" location="'Initial 041220'!F95" tooltip="Click to drilldown" display="'Initial 041220'!F95" xr:uid="{00000000-0004-0000-1100-0000A8010000}"/>
    <hyperlink ref="G95" location="'Initial 041220'!G95" tooltip="Click to drilldown" display="'Initial 041220'!G95" xr:uid="{00000000-0004-0000-1100-0000A9010000}"/>
    <hyperlink ref="H95" location="'Initial 041220'!H95" tooltip="Click to drilldown" display="'Initial 041220'!H95" xr:uid="{00000000-0004-0000-1100-0000AA010000}"/>
    <hyperlink ref="I95" location="'Initial 041220'!I95" tooltip="Click to drilldown" display="'Initial 041220'!I95" xr:uid="{00000000-0004-0000-1100-0000AB010000}"/>
    <hyperlink ref="J95" location="'Initial 041220'!J95" tooltip="Click to drilldown" display="'Initial 041220'!J95" xr:uid="{00000000-0004-0000-1100-0000AC010000}"/>
    <hyperlink ref="K95" location="'Initial 041220'!K95" tooltip="Click to drilldown" display="'Initial 041220'!K95" xr:uid="{00000000-0004-0000-1100-0000AD010000}"/>
    <hyperlink ref="L95" location="'Initial 041220'!L95" tooltip="Click to drilldown" display="'Initial 041220'!L95" xr:uid="{00000000-0004-0000-1100-0000AE010000}"/>
    <hyperlink ref="M95" location="'Initial 041220'!M95" tooltip="Click to drilldown" display="'Initial 041220'!M95" xr:uid="{00000000-0004-0000-1100-0000AF010000}"/>
    <hyperlink ref="B104" location="'Initial 041220'!B104" tooltip="Click to drilldown" display="'Initial 041220'!B104" xr:uid="{00000000-0004-0000-1100-0000B0010000}"/>
    <hyperlink ref="C104" location="'Initial 041220'!C104" tooltip="Click to drilldown" display="'Initial 041220'!C104" xr:uid="{00000000-0004-0000-1100-0000B1010000}"/>
    <hyperlink ref="D104" location="'Initial 041220'!D104" tooltip="Click to drilldown" display="'Initial 041220'!D104" xr:uid="{00000000-0004-0000-1100-0000B2010000}"/>
    <hyperlink ref="E104" location="'Initial 041220'!E104" tooltip="Click to drilldown" display="'Initial 041220'!E104" xr:uid="{00000000-0004-0000-1100-0000B3010000}"/>
    <hyperlink ref="F104" location="'Initial 041220'!F104" tooltip="Click to drilldown" display="'Initial 041220'!F104" xr:uid="{00000000-0004-0000-1100-0000B4010000}"/>
    <hyperlink ref="G104" location="'Initial 041220'!G104" tooltip="Click to drilldown" display="'Initial 041220'!G104" xr:uid="{00000000-0004-0000-1100-0000B5010000}"/>
    <hyperlink ref="H104" location="'Initial 041220'!H104" tooltip="Click to drilldown" display="'Initial 041220'!H104" xr:uid="{00000000-0004-0000-1100-0000B6010000}"/>
    <hyperlink ref="I104" location="'Initial 041220'!I104" tooltip="Click to drilldown" display="'Initial 041220'!I104" xr:uid="{00000000-0004-0000-1100-0000B7010000}"/>
    <hyperlink ref="J104" location="'Initial 041220'!J104" tooltip="Click to drilldown" display="'Initial 041220'!J104" xr:uid="{00000000-0004-0000-1100-0000B8010000}"/>
    <hyperlink ref="K104" location="'Initial 041220'!K104" tooltip="Click to drilldown" display="'Initial 041220'!K104" xr:uid="{00000000-0004-0000-1100-0000B9010000}"/>
    <hyperlink ref="L104" location="'Initial 041220'!L104" tooltip="Click to drilldown" display="'Initial 041220'!L104" xr:uid="{00000000-0004-0000-1100-0000BA010000}"/>
    <hyperlink ref="M104" location="'Initial 041220'!M104" tooltip="Click to drilldown" display="'Initial 041220'!M104" xr:uid="{00000000-0004-0000-1100-0000BB010000}"/>
    <hyperlink ref="B116" location="'Initial 041220'!B116" tooltip="Click to drilldown" display="'Initial 041220'!B116" xr:uid="{00000000-0004-0000-1100-0000BC010000}"/>
    <hyperlink ref="C116" location="'Initial 041220'!C116" tooltip="Click to drilldown" display="'Initial 041220'!C116" xr:uid="{00000000-0004-0000-1100-0000BD010000}"/>
    <hyperlink ref="D116" location="'Initial 041220'!D116" tooltip="Click to drilldown" display="'Initial 041220'!D116" xr:uid="{00000000-0004-0000-1100-0000BE010000}"/>
    <hyperlink ref="E116" location="'Initial 041220'!E116" tooltip="Click to drilldown" display="'Initial 041220'!E116" xr:uid="{00000000-0004-0000-1100-0000BF010000}"/>
    <hyperlink ref="F116" location="'Initial 041220'!F116" tooltip="Click to drilldown" display="'Initial 041220'!F116" xr:uid="{00000000-0004-0000-1100-0000C0010000}"/>
    <hyperlink ref="G116" location="'Initial 041220'!G116" tooltip="Click to drilldown" display="'Initial 041220'!G116" xr:uid="{00000000-0004-0000-1100-0000C1010000}"/>
    <hyperlink ref="H116" location="'Initial 041220'!H116" tooltip="Click to drilldown" display="'Initial 041220'!H116" xr:uid="{00000000-0004-0000-1100-0000C2010000}"/>
    <hyperlink ref="I116" location="'Initial 041220'!I116" tooltip="Click to drilldown" display="'Initial 041220'!I116" xr:uid="{00000000-0004-0000-1100-0000C3010000}"/>
    <hyperlink ref="J116" location="'Initial 041220'!J116" tooltip="Click to drilldown" display="'Initial 041220'!J116" xr:uid="{00000000-0004-0000-1100-0000C4010000}"/>
    <hyperlink ref="K116" location="'Initial 041220'!K116" tooltip="Click to drilldown" display="'Initial 041220'!K116" xr:uid="{00000000-0004-0000-1100-0000C5010000}"/>
    <hyperlink ref="L116" location="'Initial 041220'!L116" tooltip="Click to drilldown" display="'Initial 041220'!L116" xr:uid="{00000000-0004-0000-1100-0000C6010000}"/>
    <hyperlink ref="M116" location="'Initial 041220'!M116" tooltip="Click to drilldown" display="'Initial 041220'!M116" xr:uid="{00000000-0004-0000-1100-0000C7010000}"/>
    <hyperlink ref="B117" location="'Initial 041220'!B117" tooltip="Click to drilldown" display="'Initial 041220'!B117" xr:uid="{00000000-0004-0000-1100-0000C8010000}"/>
    <hyperlink ref="C117" location="'Initial 041220'!C117" tooltip="Click to drilldown" display="'Initial 041220'!C117" xr:uid="{00000000-0004-0000-1100-0000C9010000}"/>
    <hyperlink ref="D117" location="'Initial 041220'!D117" tooltip="Click to drilldown" display="'Initial 041220'!D117" xr:uid="{00000000-0004-0000-1100-0000CA010000}"/>
    <hyperlink ref="E117" location="'Initial 041220'!E117" tooltip="Click to drilldown" display="'Initial 041220'!E117" xr:uid="{00000000-0004-0000-1100-0000CB010000}"/>
    <hyperlink ref="F117" location="'Initial 041220'!F117" tooltip="Click to drilldown" display="'Initial 041220'!F117" xr:uid="{00000000-0004-0000-1100-0000CC010000}"/>
    <hyperlink ref="G117" location="'Initial 041220'!G117" tooltip="Click to drilldown" display="'Initial 041220'!G117" xr:uid="{00000000-0004-0000-1100-0000CD010000}"/>
    <hyperlink ref="H117" location="'Initial 041220'!H117" tooltip="Click to drilldown" display="'Initial 041220'!H117" xr:uid="{00000000-0004-0000-1100-0000CE010000}"/>
    <hyperlink ref="I117" location="'Initial 041220'!I117" tooltip="Click to drilldown" display="'Initial 041220'!I117" xr:uid="{00000000-0004-0000-1100-0000CF010000}"/>
    <hyperlink ref="J117" location="'Initial 041220'!J117" tooltip="Click to drilldown" display="'Initial 041220'!J117" xr:uid="{00000000-0004-0000-1100-0000D0010000}"/>
    <hyperlink ref="K117" location="'Initial 041220'!K117" tooltip="Click to drilldown" display="'Initial 041220'!K117" xr:uid="{00000000-0004-0000-1100-0000D1010000}"/>
    <hyperlink ref="L117" location="'Initial 041220'!L117" tooltip="Click to drilldown" display="'Initial 041220'!L117" xr:uid="{00000000-0004-0000-1100-0000D2010000}"/>
    <hyperlink ref="M117" location="'Initial 041220'!M117" tooltip="Click to drilldown" display="'Initial 041220'!M117" xr:uid="{00000000-0004-0000-1100-0000D3010000}"/>
    <hyperlink ref="B118" location="'Initial 041220'!B118" tooltip="Click to drilldown" display="'Initial 041220'!B118" xr:uid="{00000000-0004-0000-1100-0000D4010000}"/>
    <hyperlink ref="C118" location="'Initial 041220'!C118" tooltip="Click to drilldown" display="'Initial 041220'!C118" xr:uid="{00000000-0004-0000-1100-0000D5010000}"/>
    <hyperlink ref="D118" location="'Initial 041220'!D118" tooltip="Click to drilldown" display="'Initial 041220'!D118" xr:uid="{00000000-0004-0000-1100-0000D6010000}"/>
    <hyperlink ref="E118" location="'Initial 041220'!E118" tooltip="Click to drilldown" display="'Initial 041220'!E118" xr:uid="{00000000-0004-0000-1100-0000D7010000}"/>
    <hyperlink ref="F118" location="'Initial 041220'!F118" tooltip="Click to drilldown" display="'Initial 041220'!F118" xr:uid="{00000000-0004-0000-1100-0000D8010000}"/>
    <hyperlink ref="G118" location="'Initial 041220'!G118" tooltip="Click to drilldown" display="'Initial 041220'!G118" xr:uid="{00000000-0004-0000-1100-0000D9010000}"/>
    <hyperlink ref="H118" location="'Initial 041220'!H118" tooltip="Click to drilldown" display="'Initial 041220'!H118" xr:uid="{00000000-0004-0000-1100-0000DA010000}"/>
    <hyperlink ref="I118" location="'Initial 041220'!I118" tooltip="Click to drilldown" display="'Initial 041220'!I118" xr:uid="{00000000-0004-0000-1100-0000DB010000}"/>
    <hyperlink ref="J118" location="'Initial 041220'!J118" tooltip="Click to drilldown" display="'Initial 041220'!J118" xr:uid="{00000000-0004-0000-1100-0000DC010000}"/>
    <hyperlink ref="K118" location="'Initial 041220'!K118" tooltip="Click to drilldown" display="'Initial 041220'!K118" xr:uid="{00000000-0004-0000-1100-0000DD010000}"/>
    <hyperlink ref="L118" location="'Initial 041220'!L118" tooltip="Click to drilldown" display="'Initial 041220'!L118" xr:uid="{00000000-0004-0000-1100-0000DE010000}"/>
    <hyperlink ref="M118" location="'Initial 041220'!M118" tooltip="Click to drilldown" display="'Initial 041220'!M118" xr:uid="{00000000-0004-0000-1100-0000DF010000}"/>
    <hyperlink ref="B119" location="'Initial 041220'!B119" tooltip="Click to drilldown" display="'Initial 041220'!B119" xr:uid="{00000000-0004-0000-1100-0000E0010000}"/>
    <hyperlink ref="C119" location="'Initial 041220'!C119" tooltip="Click to drilldown" display="'Initial 041220'!C119" xr:uid="{00000000-0004-0000-1100-0000E1010000}"/>
    <hyperlink ref="D119" location="'Initial 041220'!D119" tooltip="Click to drilldown" display="'Initial 041220'!D119" xr:uid="{00000000-0004-0000-1100-0000E2010000}"/>
    <hyperlink ref="E119" location="'Initial 041220'!E119" tooltip="Click to drilldown" display="'Initial 041220'!E119" xr:uid="{00000000-0004-0000-1100-0000E3010000}"/>
    <hyperlink ref="F119" location="'Initial 041220'!F119" tooltip="Click to drilldown" display="'Initial 041220'!F119" xr:uid="{00000000-0004-0000-1100-0000E4010000}"/>
    <hyperlink ref="G119" location="'Initial 041220'!G119" tooltip="Click to drilldown" display="'Initial 041220'!G119" xr:uid="{00000000-0004-0000-1100-0000E5010000}"/>
    <hyperlink ref="H119" location="'Initial 041220'!H119" tooltip="Click to drilldown" display="'Initial 041220'!H119" xr:uid="{00000000-0004-0000-1100-0000E6010000}"/>
    <hyperlink ref="I119" location="'Initial 041220'!I119" tooltip="Click to drilldown" display="'Initial 041220'!I119" xr:uid="{00000000-0004-0000-1100-0000E7010000}"/>
    <hyperlink ref="J119" location="'Initial 041220'!J119" tooltip="Click to drilldown" display="'Initial 041220'!J119" xr:uid="{00000000-0004-0000-1100-0000E8010000}"/>
    <hyperlink ref="K119" location="'Initial 041220'!K119" tooltip="Click to drilldown" display="'Initial 041220'!K119" xr:uid="{00000000-0004-0000-1100-0000E9010000}"/>
    <hyperlink ref="L119" location="'Initial 041220'!L119" tooltip="Click to drilldown" display="'Initial 041220'!L119" xr:uid="{00000000-0004-0000-1100-0000EA010000}"/>
    <hyperlink ref="M119" location="'Initial 041220'!M119" tooltip="Click to drilldown" display="'Initial 041220'!M119" xr:uid="{00000000-0004-0000-1100-0000EB010000}"/>
    <hyperlink ref="B120" location="'Initial 041220'!B120" tooltip="Click to drilldown" display="'Initial 041220'!B120" xr:uid="{00000000-0004-0000-1100-0000EC010000}"/>
    <hyperlink ref="C120" location="'Initial 041220'!C120" tooltip="Click to drilldown" display="'Initial 041220'!C120" xr:uid="{00000000-0004-0000-1100-0000ED010000}"/>
    <hyperlink ref="D120" location="'Initial 041220'!D120" tooltip="Click to drilldown" display="'Initial 041220'!D120" xr:uid="{00000000-0004-0000-1100-0000EE010000}"/>
    <hyperlink ref="E120" location="'Initial 041220'!E120" tooltip="Click to drilldown" display="'Initial 041220'!E120" xr:uid="{00000000-0004-0000-1100-0000EF010000}"/>
    <hyperlink ref="F120" location="'Initial 041220'!F120" tooltip="Click to drilldown" display="'Initial 041220'!F120" xr:uid="{00000000-0004-0000-1100-0000F0010000}"/>
    <hyperlink ref="G120" location="'Initial 041220'!G120" tooltip="Click to drilldown" display="'Initial 041220'!G120" xr:uid="{00000000-0004-0000-1100-0000F1010000}"/>
    <hyperlink ref="H120" location="'Initial 041220'!H120" tooltip="Click to drilldown" display="'Initial 041220'!H120" xr:uid="{00000000-0004-0000-1100-0000F2010000}"/>
    <hyperlink ref="I120" location="'Initial 041220'!I120" tooltip="Click to drilldown" display="'Initial 041220'!I120" xr:uid="{00000000-0004-0000-1100-0000F3010000}"/>
    <hyperlink ref="J120" location="'Initial 041220'!J120" tooltip="Click to drilldown" display="'Initial 041220'!J120" xr:uid="{00000000-0004-0000-1100-0000F4010000}"/>
    <hyperlink ref="K120" location="'Initial 041220'!K120" tooltip="Click to drilldown" display="'Initial 041220'!K120" xr:uid="{00000000-0004-0000-1100-0000F5010000}"/>
    <hyperlink ref="L120" location="'Initial 041220'!L120" tooltip="Click to drilldown" display="'Initial 041220'!L120" xr:uid="{00000000-0004-0000-1100-0000F6010000}"/>
    <hyperlink ref="M120" location="'Initial 041220'!M120" tooltip="Click to drilldown" display="'Initial 041220'!M120" xr:uid="{00000000-0004-0000-1100-0000F7010000}"/>
    <hyperlink ref="B121" location="'Initial 041220'!B121" tooltip="Click to drilldown" display="'Initial 041220'!B121" xr:uid="{00000000-0004-0000-1100-0000F8010000}"/>
    <hyperlink ref="C121" location="'Initial 041220'!C121" tooltip="Click to drilldown" display="'Initial 041220'!C121" xr:uid="{00000000-0004-0000-1100-0000F9010000}"/>
    <hyperlink ref="D121" location="'Initial 041220'!D121" tooltip="Click to drilldown" display="'Initial 041220'!D121" xr:uid="{00000000-0004-0000-1100-0000FA010000}"/>
    <hyperlink ref="E121" location="'Initial 041220'!E121" tooltip="Click to drilldown" display="'Initial 041220'!E121" xr:uid="{00000000-0004-0000-1100-0000FB010000}"/>
    <hyperlink ref="F121" location="'Initial 041220'!F121" tooltip="Click to drilldown" display="'Initial 041220'!F121" xr:uid="{00000000-0004-0000-1100-0000FC010000}"/>
    <hyperlink ref="G121" location="'Initial 041220'!G121" tooltip="Click to drilldown" display="'Initial 041220'!G121" xr:uid="{00000000-0004-0000-1100-0000FD010000}"/>
    <hyperlink ref="H121" location="'Initial 041220'!H121" tooltip="Click to drilldown" display="'Initial 041220'!H121" xr:uid="{00000000-0004-0000-1100-0000FE010000}"/>
    <hyperlink ref="I121" location="'Initial 041220'!I121" tooltip="Click to drilldown" display="'Initial 041220'!I121" xr:uid="{00000000-0004-0000-1100-0000FF010000}"/>
    <hyperlink ref="J121" location="'Initial 041220'!J121" tooltip="Click to drilldown" display="'Initial 041220'!J121" xr:uid="{00000000-0004-0000-1100-000000020000}"/>
    <hyperlink ref="K121" location="'Initial 041220'!K121" tooltip="Click to drilldown" display="'Initial 041220'!K121" xr:uid="{00000000-0004-0000-1100-000001020000}"/>
    <hyperlink ref="L121" location="'Initial 041220'!L121" tooltip="Click to drilldown" display="'Initial 041220'!L121" xr:uid="{00000000-0004-0000-1100-000002020000}"/>
    <hyperlink ref="M121" location="'Initial 041220'!M121" tooltip="Click to drilldown" display="'Initial 041220'!M121" xr:uid="{00000000-0004-0000-1100-000003020000}"/>
    <hyperlink ref="B125" location="'Initial 041220'!B125" tooltip="Click to drilldown" display="'Initial 041220'!B125" xr:uid="{00000000-0004-0000-1100-000004020000}"/>
    <hyperlink ref="C125" location="'Initial 041220'!C125" tooltip="Click to drilldown" display="'Initial 041220'!C125" xr:uid="{00000000-0004-0000-1100-000005020000}"/>
    <hyperlink ref="D125" location="'Initial 041220'!D125" tooltip="Click to drilldown" display="'Initial 041220'!D125" xr:uid="{00000000-0004-0000-1100-000006020000}"/>
    <hyperlink ref="E125" location="'Initial 041220'!E125" tooltip="Click to drilldown" display="'Initial 041220'!E125" xr:uid="{00000000-0004-0000-1100-000007020000}"/>
    <hyperlink ref="F125" location="'Initial 041220'!F125" tooltip="Click to drilldown" display="'Initial 041220'!F125" xr:uid="{00000000-0004-0000-1100-000008020000}"/>
    <hyperlink ref="G125" location="'Initial 041220'!G125" tooltip="Click to drilldown" display="'Initial 041220'!G125" xr:uid="{00000000-0004-0000-1100-000009020000}"/>
    <hyperlink ref="H125" location="'Initial 041220'!H125" tooltip="Click to drilldown" display="'Initial 041220'!H125" xr:uid="{00000000-0004-0000-1100-00000A020000}"/>
    <hyperlink ref="I125" location="'Initial 041220'!I125" tooltip="Click to drilldown" display="'Initial 041220'!I125" xr:uid="{00000000-0004-0000-1100-00000B020000}"/>
    <hyperlink ref="J125" location="'Initial 041220'!J125" tooltip="Click to drilldown" display="'Initial 041220'!J125" xr:uid="{00000000-0004-0000-1100-00000C020000}"/>
    <hyperlink ref="K125" location="'Initial 041220'!K125" tooltip="Click to drilldown" display="'Initial 041220'!K125" xr:uid="{00000000-0004-0000-1100-00000D020000}"/>
    <hyperlink ref="L125" location="'Initial 041220'!L125" tooltip="Click to drilldown" display="'Initial 041220'!L125" xr:uid="{00000000-0004-0000-1100-00000E020000}"/>
    <hyperlink ref="M125" location="'Initial 041220'!M125" tooltip="Click to drilldown" display="'Initial 041220'!M125" xr:uid="{00000000-0004-0000-1100-00000F020000}"/>
    <hyperlink ref="B126" location="'Initial 041220'!B126" tooltip="Click to drilldown" display="'Initial 041220'!B126" xr:uid="{00000000-0004-0000-1100-000010020000}"/>
    <hyperlink ref="C126" location="'Initial 041220'!C126" tooltip="Click to drilldown" display="'Initial 041220'!C126" xr:uid="{00000000-0004-0000-1100-000011020000}"/>
    <hyperlink ref="D126" location="'Initial 041220'!D126" tooltip="Click to drilldown" display="'Initial 041220'!D126" xr:uid="{00000000-0004-0000-1100-000012020000}"/>
    <hyperlink ref="E126" location="'Initial 041220'!E126" tooltip="Click to drilldown" display="'Initial 041220'!E126" xr:uid="{00000000-0004-0000-1100-000013020000}"/>
    <hyperlink ref="F126" location="'Initial 041220'!F126" tooltip="Click to drilldown" display="'Initial 041220'!F126" xr:uid="{00000000-0004-0000-1100-000014020000}"/>
    <hyperlink ref="G126" location="'Initial 041220'!G126" tooltip="Click to drilldown" display="'Initial 041220'!G126" xr:uid="{00000000-0004-0000-1100-000015020000}"/>
    <hyperlink ref="H126" location="'Initial 041220'!H126" tooltip="Click to drilldown" display="'Initial 041220'!H126" xr:uid="{00000000-0004-0000-1100-000016020000}"/>
    <hyperlink ref="I126" location="'Initial 041220'!I126" tooltip="Click to drilldown" display="'Initial 041220'!I126" xr:uid="{00000000-0004-0000-1100-000017020000}"/>
    <hyperlink ref="J126" location="'Initial 041220'!J126" tooltip="Click to drilldown" display="'Initial 041220'!J126" xr:uid="{00000000-0004-0000-1100-000018020000}"/>
    <hyperlink ref="K126" location="'Initial 041220'!K126" tooltip="Click to drilldown" display="'Initial 041220'!K126" xr:uid="{00000000-0004-0000-1100-000019020000}"/>
    <hyperlink ref="L126" location="'Initial 041220'!L126" tooltip="Click to drilldown" display="'Initial 041220'!L126" xr:uid="{00000000-0004-0000-1100-00001A020000}"/>
    <hyperlink ref="M126" location="'Initial 041220'!M126" tooltip="Click to drilldown" display="'Initial 041220'!M126" xr:uid="{00000000-0004-0000-1100-00001B020000}"/>
    <hyperlink ref="B127" location="'Initial 041220'!B127" tooltip="Click to drilldown" display="'Initial 041220'!B127" xr:uid="{00000000-0004-0000-1100-00001C020000}"/>
    <hyperlink ref="C127" location="'Initial 041220'!C127" tooltip="Click to drilldown" display="'Initial 041220'!C127" xr:uid="{00000000-0004-0000-1100-00001D020000}"/>
    <hyperlink ref="D127" location="'Initial 041220'!D127" tooltip="Click to drilldown" display="'Initial 041220'!D127" xr:uid="{00000000-0004-0000-1100-00001E020000}"/>
    <hyperlink ref="E127" location="'Initial 041220'!E127" tooltip="Click to drilldown" display="'Initial 041220'!E127" xr:uid="{00000000-0004-0000-1100-00001F020000}"/>
    <hyperlink ref="F127" location="'Initial 041220'!F127" tooltip="Click to drilldown" display="'Initial 041220'!F127" xr:uid="{00000000-0004-0000-1100-000020020000}"/>
    <hyperlink ref="G127" location="'Initial 041220'!G127" tooltip="Click to drilldown" display="'Initial 041220'!G127" xr:uid="{00000000-0004-0000-1100-000021020000}"/>
    <hyperlink ref="H127" location="'Initial 041220'!H127" tooltip="Click to drilldown" display="'Initial 041220'!H127" xr:uid="{00000000-0004-0000-1100-000022020000}"/>
    <hyperlink ref="I127" location="'Initial 041220'!I127" tooltip="Click to drilldown" display="'Initial 041220'!I127" xr:uid="{00000000-0004-0000-1100-000023020000}"/>
    <hyperlink ref="J127" location="'Initial 041220'!J127" tooltip="Click to drilldown" display="'Initial 041220'!J127" xr:uid="{00000000-0004-0000-1100-000024020000}"/>
    <hyperlink ref="K127" location="'Initial 041220'!K127" tooltip="Click to drilldown" display="'Initial 041220'!K127" xr:uid="{00000000-0004-0000-1100-000025020000}"/>
    <hyperlink ref="L127" location="'Initial 041220'!L127" tooltip="Click to drilldown" display="'Initial 041220'!L127" xr:uid="{00000000-0004-0000-1100-000026020000}"/>
    <hyperlink ref="M127" location="'Initial 041220'!M127" tooltip="Click to drilldown" display="'Initial 041220'!M127" xr:uid="{00000000-0004-0000-1100-000027020000}"/>
    <hyperlink ref="B128" location="'Initial 041220'!B128" tooltip="Click to drilldown" display="'Initial 041220'!B128" xr:uid="{00000000-0004-0000-1100-000028020000}"/>
    <hyperlink ref="C128" location="'Initial 041220'!C128" tooltip="Click to drilldown" display="'Initial 041220'!C128" xr:uid="{00000000-0004-0000-1100-000029020000}"/>
    <hyperlink ref="D128" location="'Initial 041220'!D128" tooltip="Click to drilldown" display="'Initial 041220'!D128" xr:uid="{00000000-0004-0000-1100-00002A020000}"/>
    <hyperlink ref="E128" location="'Initial 041220'!E128" tooltip="Click to drilldown" display="'Initial 041220'!E128" xr:uid="{00000000-0004-0000-1100-00002B020000}"/>
    <hyperlink ref="F128" location="'Initial 041220'!F128" tooltip="Click to drilldown" display="'Initial 041220'!F128" xr:uid="{00000000-0004-0000-1100-00002C020000}"/>
    <hyperlink ref="G128" location="'Initial 041220'!G128" tooltip="Click to drilldown" display="'Initial 041220'!G128" xr:uid="{00000000-0004-0000-1100-00002D020000}"/>
    <hyperlink ref="H128" location="'Initial 041220'!H128" tooltip="Click to drilldown" display="'Initial 041220'!H128" xr:uid="{00000000-0004-0000-1100-00002E020000}"/>
    <hyperlink ref="I128" location="'Initial 041220'!I128" tooltip="Click to drilldown" display="'Initial 041220'!I128" xr:uid="{00000000-0004-0000-1100-00002F020000}"/>
    <hyperlink ref="J128" location="'Initial 041220'!J128" tooltip="Click to drilldown" display="'Initial 041220'!J128" xr:uid="{00000000-0004-0000-1100-000030020000}"/>
    <hyperlink ref="K128" location="'Initial 041220'!K128" tooltip="Click to drilldown" display="'Initial 041220'!K128" xr:uid="{00000000-0004-0000-1100-000031020000}"/>
    <hyperlink ref="L128" location="'Initial 041220'!L128" tooltip="Click to drilldown" display="'Initial 041220'!L128" xr:uid="{00000000-0004-0000-1100-000032020000}"/>
    <hyperlink ref="M128" location="'Initial 041220'!M128" tooltip="Click to drilldown" display="'Initial 041220'!M128" xr:uid="{00000000-0004-0000-1100-000033020000}"/>
    <hyperlink ref="B129" location="'Initial 041220'!B129" tooltip="Click to drilldown" display="'Initial 041220'!B129" xr:uid="{00000000-0004-0000-1100-000034020000}"/>
    <hyperlink ref="C129" location="'Initial 041220'!C129" tooltip="Click to drilldown" display="'Initial 041220'!C129" xr:uid="{00000000-0004-0000-1100-000035020000}"/>
    <hyperlink ref="D129" location="'Initial 041220'!D129" tooltip="Click to drilldown" display="'Initial 041220'!D129" xr:uid="{00000000-0004-0000-1100-000036020000}"/>
    <hyperlink ref="E129" location="'Initial 041220'!E129" tooltip="Click to drilldown" display="'Initial 041220'!E129" xr:uid="{00000000-0004-0000-1100-000037020000}"/>
    <hyperlink ref="F129" location="'Initial 041220'!F129" tooltip="Click to drilldown" display="'Initial 041220'!F129" xr:uid="{00000000-0004-0000-1100-000038020000}"/>
    <hyperlink ref="G129" location="'Initial 041220'!G129" tooltip="Click to drilldown" display="'Initial 041220'!G129" xr:uid="{00000000-0004-0000-1100-000039020000}"/>
    <hyperlink ref="H129" location="'Initial 041220'!H129" tooltip="Click to drilldown" display="'Initial 041220'!H129" xr:uid="{00000000-0004-0000-1100-00003A020000}"/>
    <hyperlink ref="I129" location="'Initial 041220'!I129" tooltip="Click to drilldown" display="'Initial 041220'!I129" xr:uid="{00000000-0004-0000-1100-00003B020000}"/>
    <hyperlink ref="J129" location="'Initial 041220'!J129" tooltip="Click to drilldown" display="'Initial 041220'!J129" xr:uid="{00000000-0004-0000-1100-00003C020000}"/>
    <hyperlink ref="K129" location="'Initial 041220'!K129" tooltip="Click to drilldown" display="'Initial 041220'!K129" xr:uid="{00000000-0004-0000-1100-00003D020000}"/>
    <hyperlink ref="L129" location="'Initial 041220'!L129" tooltip="Click to drilldown" display="'Initial 041220'!L129" xr:uid="{00000000-0004-0000-1100-00003E020000}"/>
    <hyperlink ref="M129" location="'Initial 041220'!M129" tooltip="Click to drilldown" display="'Initial 041220'!M129" xr:uid="{00000000-0004-0000-1100-00003F020000}"/>
    <hyperlink ref="B130" location="'Initial 041220'!B130" tooltip="Click to drilldown" display="'Initial 041220'!B130" xr:uid="{00000000-0004-0000-1100-000040020000}"/>
    <hyperlink ref="C130" location="'Initial 041220'!C130" tooltip="Click to drilldown" display="'Initial 041220'!C130" xr:uid="{00000000-0004-0000-1100-000041020000}"/>
    <hyperlink ref="D130" location="'Initial 041220'!D130" tooltip="Click to drilldown" display="'Initial 041220'!D130" xr:uid="{00000000-0004-0000-1100-000042020000}"/>
    <hyperlink ref="E130" location="'Initial 041220'!E130" tooltip="Click to drilldown" display="'Initial 041220'!E130" xr:uid="{00000000-0004-0000-1100-000043020000}"/>
    <hyperlink ref="F130" location="'Initial 041220'!F130" tooltip="Click to drilldown" display="'Initial 041220'!F130" xr:uid="{00000000-0004-0000-1100-000044020000}"/>
    <hyperlink ref="G130" location="'Initial 041220'!G130" tooltip="Click to drilldown" display="'Initial 041220'!G130" xr:uid="{00000000-0004-0000-1100-000045020000}"/>
    <hyperlink ref="H130" location="'Initial 041220'!H130" tooltip="Click to drilldown" display="'Initial 041220'!H130" xr:uid="{00000000-0004-0000-1100-000046020000}"/>
    <hyperlink ref="I130" location="'Initial 041220'!I130" tooltip="Click to drilldown" display="'Initial 041220'!I130" xr:uid="{00000000-0004-0000-1100-000047020000}"/>
    <hyperlink ref="J130" location="'Initial 041220'!J130" tooltip="Click to drilldown" display="'Initial 041220'!J130" xr:uid="{00000000-0004-0000-1100-000048020000}"/>
    <hyperlink ref="K130" location="'Initial 041220'!K130" tooltip="Click to drilldown" display="'Initial 041220'!K130" xr:uid="{00000000-0004-0000-1100-000049020000}"/>
    <hyperlink ref="L130" location="'Initial 041220'!L130" tooltip="Click to drilldown" display="'Initial 041220'!L130" xr:uid="{00000000-0004-0000-1100-00004A020000}"/>
    <hyperlink ref="M130" location="'Initial 041220'!M130" tooltip="Click to drilldown" display="'Initial 041220'!M130" xr:uid="{00000000-0004-0000-1100-00004B020000}"/>
    <hyperlink ref="B135" location="'Initial 041220'!B135" tooltip="Click to drilldown" display="'Initial 041220'!B135" xr:uid="{00000000-0004-0000-1100-00004C020000}"/>
    <hyperlink ref="C135" location="'Initial 041220'!C135" tooltip="Click to drilldown" display="'Initial 041220'!C135" xr:uid="{00000000-0004-0000-1100-00004D020000}"/>
    <hyperlink ref="D135" location="'Initial 041220'!D135" tooltip="Click to drilldown" display="'Initial 041220'!D135" xr:uid="{00000000-0004-0000-1100-00004E020000}"/>
    <hyperlink ref="E135" location="'Initial 041220'!E135" tooltip="Click to drilldown" display="'Initial 041220'!E135" xr:uid="{00000000-0004-0000-1100-00004F020000}"/>
    <hyperlink ref="F135" location="'Initial 041220'!F135" tooltip="Click to drilldown" display="'Initial 041220'!F135" xr:uid="{00000000-0004-0000-1100-000050020000}"/>
    <hyperlink ref="G135" location="'Initial 041220'!G135" tooltip="Click to drilldown" display="'Initial 041220'!G135" xr:uid="{00000000-0004-0000-1100-000051020000}"/>
    <hyperlink ref="H135" location="'Initial 041220'!H135" tooltip="Click to drilldown" display="'Initial 041220'!H135" xr:uid="{00000000-0004-0000-1100-000052020000}"/>
    <hyperlink ref="I135" location="'Initial 041220'!I135" tooltip="Click to drilldown" display="'Initial 041220'!I135" xr:uid="{00000000-0004-0000-1100-000053020000}"/>
    <hyperlink ref="J135" location="'Initial 041220'!J135" tooltip="Click to drilldown" display="'Initial 041220'!J135" xr:uid="{00000000-0004-0000-1100-000054020000}"/>
    <hyperlink ref="K135" location="'Initial 041220'!K135" tooltip="Click to drilldown" display="'Initial 041220'!K135" xr:uid="{00000000-0004-0000-1100-000055020000}"/>
    <hyperlink ref="L135" location="'Initial 041220'!L135" tooltip="Click to drilldown" display="'Initial 041220'!L135" xr:uid="{00000000-0004-0000-1100-000056020000}"/>
    <hyperlink ref="M135" location="'Initial 041220'!M135" tooltip="Click to drilldown" display="'Initial 041220'!M135" xr:uid="{00000000-0004-0000-1100-000057020000}"/>
    <hyperlink ref="B141" location="'Initial 041220'!B141" tooltip="Click to drilldown" display="'Initial 041220'!B141" xr:uid="{00000000-0004-0000-1100-000058020000}"/>
    <hyperlink ref="C141" location="'Initial 041220'!C141" tooltip="Click to drilldown" display="'Initial 041220'!C141" xr:uid="{00000000-0004-0000-1100-000059020000}"/>
    <hyperlink ref="D141" location="'Initial 041220'!D141" tooltip="Click to drilldown" display="'Initial 041220'!D141" xr:uid="{00000000-0004-0000-1100-00005A020000}"/>
    <hyperlink ref="E141" location="'Initial 041220'!E141" tooltip="Click to drilldown" display="'Initial 041220'!E141" xr:uid="{00000000-0004-0000-1100-00005B020000}"/>
    <hyperlink ref="F141" location="'Initial 041220'!F141" tooltip="Click to drilldown" display="'Initial 041220'!F141" xr:uid="{00000000-0004-0000-1100-00005C020000}"/>
    <hyperlink ref="G141" location="'Initial 041220'!G141" tooltip="Click to drilldown" display="'Initial 041220'!G141" xr:uid="{00000000-0004-0000-1100-00005D020000}"/>
    <hyperlink ref="H141" location="'Initial 041220'!H141" tooltip="Click to drilldown" display="'Initial 041220'!H141" xr:uid="{00000000-0004-0000-1100-00005E020000}"/>
    <hyperlink ref="I141" location="'Initial 041220'!I141" tooltip="Click to drilldown" display="'Initial 041220'!I141" xr:uid="{00000000-0004-0000-1100-00005F020000}"/>
    <hyperlink ref="J141" location="'Initial 041220'!J141" tooltip="Click to drilldown" display="'Initial 041220'!J141" xr:uid="{00000000-0004-0000-1100-000060020000}"/>
    <hyperlink ref="K141" location="'Initial 041220'!K141" tooltip="Click to drilldown" display="'Initial 041220'!K141" xr:uid="{00000000-0004-0000-1100-000061020000}"/>
    <hyperlink ref="L141" location="'Initial 041220'!L141" tooltip="Click to drilldown" display="'Initial 041220'!L141" xr:uid="{00000000-0004-0000-1100-000062020000}"/>
    <hyperlink ref="M141" location="'Initial 041220'!M141" tooltip="Click to drilldown" display="'Initial 041220'!M141" xr:uid="{00000000-0004-0000-1100-000063020000}"/>
    <hyperlink ref="B145" location="'Initial 041220'!B145" tooltip="Click to drilldown" display="'Initial 041220'!B145" xr:uid="{00000000-0004-0000-1100-000064020000}"/>
    <hyperlink ref="C145" location="'Initial 041220'!C145" tooltip="Click to drilldown" display="'Initial 041220'!C145" xr:uid="{00000000-0004-0000-1100-000065020000}"/>
    <hyperlink ref="D145" location="'Initial 041220'!D145" tooltip="Click to drilldown" display="'Initial 041220'!D145" xr:uid="{00000000-0004-0000-1100-000066020000}"/>
    <hyperlink ref="E145" location="'Initial 041220'!E145" tooltip="Click to drilldown" display="'Initial 041220'!E145" xr:uid="{00000000-0004-0000-1100-000067020000}"/>
    <hyperlink ref="F145" location="'Initial 041220'!F145" tooltip="Click to drilldown" display="'Initial 041220'!F145" xr:uid="{00000000-0004-0000-1100-000068020000}"/>
    <hyperlink ref="G145" location="'Initial 041220'!G145" tooltip="Click to drilldown" display="'Initial 041220'!G145" xr:uid="{00000000-0004-0000-1100-000069020000}"/>
    <hyperlink ref="H145" location="'Initial 041220'!H145" tooltip="Click to drilldown" display="'Initial 041220'!H145" xr:uid="{00000000-0004-0000-1100-00006A020000}"/>
    <hyperlink ref="I145" location="'Initial 041220'!I145" tooltip="Click to drilldown" display="'Initial 041220'!I145" xr:uid="{00000000-0004-0000-1100-00006B020000}"/>
    <hyperlink ref="J145" location="'Initial 041220'!J145" tooltip="Click to drilldown" display="'Initial 041220'!J145" xr:uid="{00000000-0004-0000-1100-00006C020000}"/>
    <hyperlink ref="K145" location="'Initial 041220'!K145" tooltip="Click to drilldown" display="'Initial 041220'!K145" xr:uid="{00000000-0004-0000-1100-00006D020000}"/>
    <hyperlink ref="L145" location="'Initial 041220'!L145" tooltip="Click to drilldown" display="'Initial 041220'!L145" xr:uid="{00000000-0004-0000-1100-00006E020000}"/>
    <hyperlink ref="M145" location="'Initial 041220'!M145" tooltip="Click to drilldown" display="'Initial 041220'!M145" xr:uid="{00000000-0004-0000-1100-00006F020000}"/>
    <hyperlink ref="B150" location="'Initial 041220'!B150" tooltip="Click to drilldown" display="'Initial 041220'!B150" xr:uid="{00000000-0004-0000-1100-000070020000}"/>
    <hyperlink ref="C150" location="'Initial 041220'!C150" tooltip="Click to drilldown" display="'Initial 041220'!C150" xr:uid="{00000000-0004-0000-1100-000071020000}"/>
    <hyperlink ref="D150" location="'Initial 041220'!D150" tooltip="Click to drilldown" display="'Initial 041220'!D150" xr:uid="{00000000-0004-0000-1100-000072020000}"/>
    <hyperlink ref="E150" location="'Initial 041220'!E150" tooltip="Click to drilldown" display="'Initial 041220'!E150" xr:uid="{00000000-0004-0000-1100-000073020000}"/>
    <hyperlink ref="F150" location="'Initial 041220'!F150" tooltip="Click to drilldown" display="'Initial 041220'!F150" xr:uid="{00000000-0004-0000-1100-000074020000}"/>
    <hyperlink ref="G150" location="'Initial 041220'!G150" tooltip="Click to drilldown" display="'Initial 041220'!G150" xr:uid="{00000000-0004-0000-1100-000075020000}"/>
    <hyperlink ref="H150" location="'Initial 041220'!H150" tooltip="Click to drilldown" display="'Initial 041220'!H150" xr:uid="{00000000-0004-0000-1100-000076020000}"/>
    <hyperlink ref="I150" location="'Initial 041220'!I150" tooltip="Click to drilldown" display="'Initial 041220'!I150" xr:uid="{00000000-0004-0000-1100-000077020000}"/>
    <hyperlink ref="J150" location="'Initial 041220'!J150" tooltip="Click to drilldown" display="'Initial 041220'!J150" xr:uid="{00000000-0004-0000-1100-000078020000}"/>
    <hyperlink ref="K150" location="'Initial 041220'!K150" tooltip="Click to drilldown" display="'Initial 041220'!K150" xr:uid="{00000000-0004-0000-1100-000079020000}"/>
    <hyperlink ref="L150" location="'Initial 041220'!L150" tooltip="Click to drilldown" display="'Initial 041220'!L150" xr:uid="{00000000-0004-0000-1100-00007A020000}"/>
    <hyperlink ref="M150" location="'Initial 041220'!M150" tooltip="Click to drilldown" display="'Initial 041220'!M150" xr:uid="{00000000-0004-0000-1100-00007B020000}"/>
    <hyperlink ref="B155" location="'Initial 041220'!B155" tooltip="Click to drilldown" display="'Initial 041220'!B155" xr:uid="{00000000-0004-0000-1100-00007C020000}"/>
    <hyperlink ref="C155" location="'Initial 041220'!C155" tooltip="Click to drilldown" display="'Initial 041220'!C155" xr:uid="{00000000-0004-0000-1100-00007D020000}"/>
    <hyperlink ref="D155" location="'Initial 041220'!D155" tooltip="Click to drilldown" display="'Initial 041220'!D155" xr:uid="{00000000-0004-0000-1100-00007E020000}"/>
    <hyperlink ref="E155" location="'Initial 041220'!E155" tooltip="Click to drilldown" display="'Initial 041220'!E155" xr:uid="{00000000-0004-0000-1100-00007F020000}"/>
    <hyperlink ref="F155" location="'Initial 041220'!F155" tooltip="Click to drilldown" display="'Initial 041220'!F155" xr:uid="{00000000-0004-0000-1100-000080020000}"/>
    <hyperlink ref="G155" location="'Initial 041220'!G155" tooltip="Click to drilldown" display="'Initial 041220'!G155" xr:uid="{00000000-0004-0000-1100-000081020000}"/>
    <hyperlink ref="H155" location="'Initial 041220'!H155" tooltip="Click to drilldown" display="'Initial 041220'!H155" xr:uid="{00000000-0004-0000-1100-000082020000}"/>
    <hyperlink ref="I155" location="'Initial 041220'!I155" tooltip="Click to drilldown" display="'Initial 041220'!I155" xr:uid="{00000000-0004-0000-1100-000083020000}"/>
    <hyperlink ref="J155" location="'Initial 041220'!J155" tooltip="Click to drilldown" display="'Initial 041220'!J155" xr:uid="{00000000-0004-0000-1100-000084020000}"/>
    <hyperlink ref="K155" location="'Initial 041220'!K155" tooltip="Click to drilldown" display="'Initial 041220'!K155" xr:uid="{00000000-0004-0000-1100-000085020000}"/>
    <hyperlink ref="L155" location="'Initial 041220'!L155" tooltip="Click to drilldown" display="'Initial 041220'!L155" xr:uid="{00000000-0004-0000-1100-000086020000}"/>
    <hyperlink ref="M155" location="'Initial 041220'!M155" tooltip="Click to drilldown" display="'Initial 041220'!M155" xr:uid="{00000000-0004-0000-1100-000087020000}"/>
    <hyperlink ref="B156" location="'Initial 041220'!B156" tooltip="Click to drilldown" display="'Initial 041220'!B156" xr:uid="{00000000-0004-0000-1100-000088020000}"/>
    <hyperlink ref="C156" location="'Initial 041220'!C156" tooltip="Click to drilldown" display="'Initial 041220'!C156" xr:uid="{00000000-0004-0000-1100-000089020000}"/>
    <hyperlink ref="D156" location="'Initial 041220'!D156" tooltip="Click to drilldown" display="'Initial 041220'!D156" xr:uid="{00000000-0004-0000-1100-00008A020000}"/>
    <hyperlink ref="E156" location="'Initial 041220'!E156" tooltip="Click to drilldown" display="'Initial 041220'!E156" xr:uid="{00000000-0004-0000-1100-00008B020000}"/>
    <hyperlink ref="F156" location="'Initial 041220'!F156" tooltip="Click to drilldown" display="'Initial 041220'!F156" xr:uid="{00000000-0004-0000-1100-00008C020000}"/>
    <hyperlink ref="G156" location="'Initial 041220'!G156" tooltip="Click to drilldown" display="'Initial 041220'!G156" xr:uid="{00000000-0004-0000-1100-00008D020000}"/>
    <hyperlink ref="H156" location="'Initial 041220'!H156" tooltip="Click to drilldown" display="'Initial 041220'!H156" xr:uid="{00000000-0004-0000-1100-00008E020000}"/>
    <hyperlink ref="I156" location="'Initial 041220'!I156" tooltip="Click to drilldown" display="'Initial 041220'!I156" xr:uid="{00000000-0004-0000-1100-00008F020000}"/>
    <hyperlink ref="J156" location="'Initial 041220'!J156" tooltip="Click to drilldown" display="'Initial 041220'!J156" xr:uid="{00000000-0004-0000-1100-000090020000}"/>
    <hyperlink ref="K156" location="'Initial 041220'!K156" tooltip="Click to drilldown" display="'Initial 041220'!K156" xr:uid="{00000000-0004-0000-1100-000091020000}"/>
    <hyperlink ref="L156" location="'Initial 041220'!L156" tooltip="Click to drilldown" display="'Initial 041220'!L156" xr:uid="{00000000-0004-0000-1100-000092020000}"/>
    <hyperlink ref="M156" location="'Initial 041220'!M156" tooltip="Click to drilldown" display="'Initial 041220'!M156" xr:uid="{00000000-0004-0000-1100-000093020000}"/>
    <hyperlink ref="B157" location="'Initial 041220'!B157" tooltip="Click to drilldown" display="'Initial 041220'!B157" xr:uid="{00000000-0004-0000-1100-000094020000}"/>
    <hyperlink ref="C157" location="'Initial 041220'!C157" tooltip="Click to drilldown" display="'Initial 041220'!C157" xr:uid="{00000000-0004-0000-1100-000095020000}"/>
    <hyperlink ref="D157" location="'Initial 041220'!D157" tooltip="Click to drilldown" display="'Initial 041220'!D157" xr:uid="{00000000-0004-0000-1100-000096020000}"/>
    <hyperlink ref="E157" location="'Initial 041220'!E157" tooltip="Click to drilldown" display="'Initial 041220'!E157" xr:uid="{00000000-0004-0000-1100-000097020000}"/>
    <hyperlink ref="F157" location="'Initial 041220'!F157" tooltip="Click to drilldown" display="'Initial 041220'!F157" xr:uid="{00000000-0004-0000-1100-000098020000}"/>
    <hyperlink ref="G157" location="'Initial 041220'!G157" tooltip="Click to drilldown" display="'Initial 041220'!G157" xr:uid="{00000000-0004-0000-1100-000099020000}"/>
    <hyperlink ref="H157" location="'Initial 041220'!H157" tooltip="Click to drilldown" display="'Initial 041220'!H157" xr:uid="{00000000-0004-0000-1100-00009A020000}"/>
    <hyperlink ref="I157" location="'Initial 041220'!I157" tooltip="Click to drilldown" display="'Initial 041220'!I157" xr:uid="{00000000-0004-0000-1100-00009B020000}"/>
    <hyperlink ref="J157" location="'Initial 041220'!J157" tooltip="Click to drilldown" display="'Initial 041220'!J157" xr:uid="{00000000-0004-0000-1100-00009C020000}"/>
    <hyperlink ref="K157" location="'Initial 041220'!K157" tooltip="Click to drilldown" display="'Initial 041220'!K157" xr:uid="{00000000-0004-0000-1100-00009D020000}"/>
    <hyperlink ref="L157" location="'Initial 041220'!L157" tooltip="Click to drilldown" display="'Initial 041220'!L157" xr:uid="{00000000-0004-0000-1100-00009E020000}"/>
    <hyperlink ref="M157" location="'Initial 041220'!M157" tooltip="Click to drilldown" display="'Initial 041220'!M157" xr:uid="{00000000-0004-0000-1100-00009F020000}"/>
    <hyperlink ref="B169" location="'Initial 041220'!B169" tooltip="Click to drilldown" display="'Initial 041220'!B169" xr:uid="{00000000-0004-0000-1100-0000A0020000}"/>
    <hyperlink ref="C169" location="'Initial 041220'!C169" tooltip="Click to drilldown" display="'Initial 041220'!C169" xr:uid="{00000000-0004-0000-1100-0000A1020000}"/>
    <hyperlink ref="D169" location="'Initial 041220'!D169" tooltip="Click to drilldown" display="'Initial 041220'!D169" xr:uid="{00000000-0004-0000-1100-0000A2020000}"/>
    <hyperlink ref="E169" location="'Initial 041220'!E169" tooltip="Click to drilldown" display="'Initial 041220'!E169" xr:uid="{00000000-0004-0000-1100-0000A3020000}"/>
    <hyperlink ref="F169" location="'Initial 041220'!F169" tooltip="Click to drilldown" display="'Initial 041220'!F169" xr:uid="{00000000-0004-0000-1100-0000A4020000}"/>
    <hyperlink ref="G169" location="'Initial 041220'!G169" tooltip="Click to drilldown" display="'Initial 041220'!G169" xr:uid="{00000000-0004-0000-1100-0000A5020000}"/>
    <hyperlink ref="H169" location="'Initial 041220'!H169" tooltip="Click to drilldown" display="'Initial 041220'!H169" xr:uid="{00000000-0004-0000-1100-0000A6020000}"/>
    <hyperlink ref="I169" location="'Initial 041220'!I169" tooltip="Click to drilldown" display="'Initial 041220'!I169" xr:uid="{00000000-0004-0000-1100-0000A7020000}"/>
    <hyperlink ref="J169" location="'Initial 041220'!J169" tooltip="Click to drilldown" display="'Initial 041220'!J169" xr:uid="{00000000-0004-0000-1100-0000A8020000}"/>
    <hyperlink ref="K169" location="'Initial 041220'!K169" tooltip="Click to drilldown" display="'Initial 041220'!K169" xr:uid="{00000000-0004-0000-1100-0000A9020000}"/>
    <hyperlink ref="L169" location="'Initial 041220'!L169" tooltip="Click to drilldown" display="'Initial 041220'!L169" xr:uid="{00000000-0004-0000-1100-0000AA020000}"/>
    <hyperlink ref="M169" location="'Initial 041220'!M169" tooltip="Click to drilldown" display="'Initial 041220'!M169" xr:uid="{00000000-0004-0000-1100-0000AB020000}"/>
    <hyperlink ref="B170" location="'Initial 041220'!B170" tooltip="Click to drilldown" display="'Initial 041220'!B170" xr:uid="{00000000-0004-0000-1100-0000AC020000}"/>
    <hyperlink ref="C170" location="'Initial 041220'!C170" tooltip="Click to drilldown" display="'Initial 041220'!C170" xr:uid="{00000000-0004-0000-1100-0000AD020000}"/>
    <hyperlink ref="D170" location="'Initial 041220'!D170" tooltip="Click to drilldown" display="'Initial 041220'!D170" xr:uid="{00000000-0004-0000-1100-0000AE020000}"/>
    <hyperlink ref="E170" location="'Initial 041220'!E170" tooltip="Click to drilldown" display="'Initial 041220'!E170" xr:uid="{00000000-0004-0000-1100-0000AF020000}"/>
    <hyperlink ref="F170" location="'Initial 041220'!F170" tooltip="Click to drilldown" display="'Initial 041220'!F170" xr:uid="{00000000-0004-0000-1100-0000B0020000}"/>
    <hyperlink ref="G170" location="'Initial 041220'!G170" tooltip="Click to drilldown" display="'Initial 041220'!G170" xr:uid="{00000000-0004-0000-1100-0000B1020000}"/>
    <hyperlink ref="H170" location="'Initial 041220'!H170" tooltip="Click to drilldown" display="'Initial 041220'!H170" xr:uid="{00000000-0004-0000-1100-0000B2020000}"/>
    <hyperlink ref="I170" location="'Initial 041220'!I170" tooltip="Click to drilldown" display="'Initial 041220'!I170" xr:uid="{00000000-0004-0000-1100-0000B3020000}"/>
    <hyperlink ref="J170" location="'Initial 041220'!J170" tooltip="Click to drilldown" display="'Initial 041220'!J170" xr:uid="{00000000-0004-0000-1100-0000B4020000}"/>
    <hyperlink ref="K170" location="'Initial 041220'!K170" tooltip="Click to drilldown" display="'Initial 041220'!K170" xr:uid="{00000000-0004-0000-1100-0000B5020000}"/>
    <hyperlink ref="L170" location="'Initial 041220'!L170" tooltip="Click to drilldown" display="'Initial 041220'!L170" xr:uid="{00000000-0004-0000-1100-0000B6020000}"/>
    <hyperlink ref="M170" location="'Initial 041220'!M170" tooltip="Click to drilldown" display="'Initial 041220'!M170" xr:uid="{00000000-0004-0000-1100-0000B7020000}"/>
    <hyperlink ref="B171" location="'Initial 041220'!B171" tooltip="Click to drilldown" display="'Initial 041220'!B171" xr:uid="{00000000-0004-0000-1100-0000B8020000}"/>
    <hyperlink ref="C171" location="'Initial 041220'!C171" tooltip="Click to drilldown" display="'Initial 041220'!C171" xr:uid="{00000000-0004-0000-1100-0000B9020000}"/>
    <hyperlink ref="D171" location="'Initial 041220'!D171" tooltip="Click to drilldown" display="'Initial 041220'!D171" xr:uid="{00000000-0004-0000-1100-0000BA020000}"/>
    <hyperlink ref="E171" location="'Initial 041220'!E171" tooltip="Click to drilldown" display="'Initial 041220'!E171" xr:uid="{00000000-0004-0000-1100-0000BB020000}"/>
    <hyperlink ref="F171" location="'Initial 041220'!F171" tooltip="Click to drilldown" display="'Initial 041220'!F171" xr:uid="{00000000-0004-0000-1100-0000BC020000}"/>
    <hyperlink ref="G171" location="'Initial 041220'!G171" tooltip="Click to drilldown" display="'Initial 041220'!G171" xr:uid="{00000000-0004-0000-1100-0000BD020000}"/>
    <hyperlink ref="H171" location="'Initial 041220'!H171" tooltip="Click to drilldown" display="'Initial 041220'!H171" xr:uid="{00000000-0004-0000-1100-0000BE020000}"/>
    <hyperlink ref="I171" location="'Initial 041220'!I171" tooltip="Click to drilldown" display="'Initial 041220'!I171" xr:uid="{00000000-0004-0000-1100-0000BF020000}"/>
    <hyperlink ref="J171" location="'Initial 041220'!J171" tooltip="Click to drilldown" display="'Initial 041220'!J171" xr:uid="{00000000-0004-0000-1100-0000C0020000}"/>
    <hyperlink ref="K171" location="'Initial 041220'!K171" tooltip="Click to drilldown" display="'Initial 041220'!K171" xr:uid="{00000000-0004-0000-1100-0000C1020000}"/>
    <hyperlink ref="L171" location="'Initial 041220'!L171" tooltip="Click to drilldown" display="'Initial 041220'!L171" xr:uid="{00000000-0004-0000-1100-0000C2020000}"/>
    <hyperlink ref="M171" location="'Initial 041220'!M171" tooltip="Click to drilldown" display="'Initial 041220'!M171" xr:uid="{00000000-0004-0000-1100-0000C3020000}"/>
    <hyperlink ref="B172" location="'Initial 041220'!B172" tooltip="Click to drilldown" display="'Initial 041220'!B172" xr:uid="{00000000-0004-0000-1100-0000C4020000}"/>
    <hyperlink ref="C172" location="'Initial 041220'!C172" tooltip="Click to drilldown" display="'Initial 041220'!C172" xr:uid="{00000000-0004-0000-1100-0000C5020000}"/>
    <hyperlink ref="D172" location="'Initial 041220'!D172" tooltip="Click to drilldown" display="'Initial 041220'!D172" xr:uid="{00000000-0004-0000-1100-0000C6020000}"/>
    <hyperlink ref="E172" location="'Initial 041220'!E172" tooltip="Click to drilldown" display="'Initial 041220'!E172" xr:uid="{00000000-0004-0000-1100-0000C7020000}"/>
    <hyperlink ref="F172" location="'Initial 041220'!F172" tooltip="Click to drilldown" display="'Initial 041220'!F172" xr:uid="{00000000-0004-0000-1100-0000C8020000}"/>
    <hyperlink ref="G172" location="'Initial 041220'!G172" tooltip="Click to drilldown" display="'Initial 041220'!G172" xr:uid="{00000000-0004-0000-1100-0000C9020000}"/>
    <hyperlink ref="H172" location="'Initial 041220'!H172" tooltip="Click to drilldown" display="'Initial 041220'!H172" xr:uid="{00000000-0004-0000-1100-0000CA020000}"/>
    <hyperlink ref="I172" location="'Initial 041220'!I172" tooltip="Click to drilldown" display="'Initial 041220'!I172" xr:uid="{00000000-0004-0000-1100-0000CB020000}"/>
    <hyperlink ref="J172" location="'Initial 041220'!J172" tooltip="Click to drilldown" display="'Initial 041220'!J172" xr:uid="{00000000-0004-0000-1100-0000CC020000}"/>
    <hyperlink ref="K172" location="'Initial 041220'!K172" tooltip="Click to drilldown" display="'Initial 041220'!K172" xr:uid="{00000000-0004-0000-1100-0000CD020000}"/>
    <hyperlink ref="L172" location="'Initial 041220'!L172" tooltip="Click to drilldown" display="'Initial 041220'!L172" xr:uid="{00000000-0004-0000-1100-0000CE020000}"/>
    <hyperlink ref="M172" location="'Initial 041220'!M172" tooltip="Click to drilldown" display="'Initial 041220'!M172" xr:uid="{00000000-0004-0000-1100-0000CF020000}"/>
    <hyperlink ref="B173" location="'Initial 041220'!B173" tooltip="Click to drilldown" display="'Initial 041220'!B173" xr:uid="{00000000-0004-0000-1100-0000D0020000}"/>
    <hyperlink ref="C173" location="'Initial 041220'!C173" tooltip="Click to drilldown" display="'Initial 041220'!C173" xr:uid="{00000000-0004-0000-1100-0000D1020000}"/>
    <hyperlink ref="D173" location="'Initial 041220'!D173" tooltip="Click to drilldown" display="'Initial 041220'!D173" xr:uid="{00000000-0004-0000-1100-0000D2020000}"/>
    <hyperlink ref="E173" location="'Initial 041220'!E173" tooltip="Click to drilldown" display="'Initial 041220'!E173" xr:uid="{00000000-0004-0000-1100-0000D3020000}"/>
    <hyperlink ref="F173" location="'Initial 041220'!F173" tooltip="Click to drilldown" display="'Initial 041220'!F173" xr:uid="{00000000-0004-0000-1100-0000D4020000}"/>
    <hyperlink ref="G173" location="'Initial 041220'!G173" tooltip="Click to drilldown" display="'Initial 041220'!G173" xr:uid="{00000000-0004-0000-1100-0000D5020000}"/>
    <hyperlink ref="H173" location="'Initial 041220'!H173" tooltip="Click to drilldown" display="'Initial 041220'!H173" xr:uid="{00000000-0004-0000-1100-0000D6020000}"/>
    <hyperlink ref="I173" location="'Initial 041220'!I173" tooltip="Click to drilldown" display="'Initial 041220'!I173" xr:uid="{00000000-0004-0000-1100-0000D7020000}"/>
    <hyperlink ref="J173" location="'Initial 041220'!J173" tooltip="Click to drilldown" display="'Initial 041220'!J173" xr:uid="{00000000-0004-0000-1100-0000D8020000}"/>
    <hyperlink ref="K173" location="'Initial 041220'!K173" tooltip="Click to drilldown" display="'Initial 041220'!K173" xr:uid="{00000000-0004-0000-1100-0000D9020000}"/>
    <hyperlink ref="L173" location="'Initial 041220'!L173" tooltip="Click to drilldown" display="'Initial 041220'!L173" xr:uid="{00000000-0004-0000-1100-0000DA020000}"/>
    <hyperlink ref="M173" location="'Initial 041220'!M173" tooltip="Click to drilldown" display="'Initial 041220'!M173" xr:uid="{00000000-0004-0000-1100-0000DB020000}"/>
    <hyperlink ref="B174" location="'Initial 041220'!B174" tooltip="Click to drilldown" display="'Initial 041220'!B174" xr:uid="{00000000-0004-0000-1100-0000DC020000}"/>
    <hyperlink ref="C174" location="'Initial 041220'!C174" tooltip="Click to drilldown" display="'Initial 041220'!C174" xr:uid="{00000000-0004-0000-1100-0000DD020000}"/>
    <hyperlink ref="D174" location="'Initial 041220'!D174" tooltip="Click to drilldown" display="'Initial 041220'!D174" xr:uid="{00000000-0004-0000-1100-0000DE020000}"/>
    <hyperlink ref="E174" location="'Initial 041220'!E174" tooltip="Click to drilldown" display="'Initial 041220'!E174" xr:uid="{00000000-0004-0000-1100-0000DF020000}"/>
    <hyperlink ref="F174" location="'Initial 041220'!F174" tooltip="Click to drilldown" display="'Initial 041220'!F174" xr:uid="{00000000-0004-0000-1100-0000E0020000}"/>
    <hyperlink ref="G174" location="'Initial 041220'!G174" tooltip="Click to drilldown" display="'Initial 041220'!G174" xr:uid="{00000000-0004-0000-1100-0000E1020000}"/>
    <hyperlink ref="H174" location="'Initial 041220'!H174" tooltip="Click to drilldown" display="'Initial 041220'!H174" xr:uid="{00000000-0004-0000-1100-0000E2020000}"/>
    <hyperlink ref="I174" location="'Initial 041220'!I174" tooltip="Click to drilldown" display="'Initial 041220'!I174" xr:uid="{00000000-0004-0000-1100-0000E3020000}"/>
    <hyperlink ref="J174" location="'Initial 041220'!J174" tooltip="Click to drilldown" display="'Initial 041220'!J174" xr:uid="{00000000-0004-0000-1100-0000E4020000}"/>
    <hyperlink ref="K174" location="'Initial 041220'!K174" tooltip="Click to drilldown" display="'Initial 041220'!K174" xr:uid="{00000000-0004-0000-1100-0000E5020000}"/>
    <hyperlink ref="L174" location="'Initial 041220'!L174" tooltip="Click to drilldown" display="'Initial 041220'!L174" xr:uid="{00000000-0004-0000-1100-0000E6020000}"/>
    <hyperlink ref="M174" location="'Initial 041220'!M174" tooltip="Click to drilldown" display="'Initial 041220'!M174" xr:uid="{00000000-0004-0000-1100-0000E7020000}"/>
    <hyperlink ref="B178" location="'Initial 041220'!B178" tooltip="Click to drilldown" display="'Initial 041220'!B178" xr:uid="{00000000-0004-0000-1100-0000E8020000}"/>
    <hyperlink ref="C178" location="'Initial 041220'!C178" tooltip="Click to drilldown" display="'Initial 041220'!C178" xr:uid="{00000000-0004-0000-1100-0000E9020000}"/>
    <hyperlink ref="D178" location="'Initial 041220'!D178" tooltip="Click to drilldown" display="'Initial 041220'!D178" xr:uid="{00000000-0004-0000-1100-0000EA020000}"/>
    <hyperlink ref="E178" location="'Initial 041220'!E178" tooltip="Click to drilldown" display="'Initial 041220'!E178" xr:uid="{00000000-0004-0000-1100-0000EB020000}"/>
    <hyperlink ref="F178" location="'Initial 041220'!F178" tooltip="Click to drilldown" display="'Initial 041220'!F178" xr:uid="{00000000-0004-0000-1100-0000EC020000}"/>
    <hyperlink ref="G178" location="'Initial 041220'!G178" tooltip="Click to drilldown" display="'Initial 041220'!G178" xr:uid="{00000000-0004-0000-1100-0000ED020000}"/>
    <hyperlink ref="H178" location="'Initial 041220'!H178" tooltip="Click to drilldown" display="'Initial 041220'!H178" xr:uid="{00000000-0004-0000-1100-0000EE020000}"/>
    <hyperlink ref="I178" location="'Initial 041220'!I178" tooltip="Click to drilldown" display="'Initial 041220'!I178" xr:uid="{00000000-0004-0000-1100-0000EF020000}"/>
    <hyperlink ref="J178" location="'Initial 041220'!J178" tooltip="Click to drilldown" display="'Initial 041220'!J178" xr:uid="{00000000-0004-0000-1100-0000F0020000}"/>
    <hyperlink ref="K178" location="'Initial 041220'!K178" tooltip="Click to drilldown" display="'Initial 041220'!K178" xr:uid="{00000000-0004-0000-1100-0000F1020000}"/>
    <hyperlink ref="L178" location="'Initial 041220'!L178" tooltip="Click to drilldown" display="'Initial 041220'!L178" xr:uid="{00000000-0004-0000-1100-0000F2020000}"/>
    <hyperlink ref="M178" location="'Initial 041220'!M178" tooltip="Click to drilldown" display="'Initial 041220'!M178" xr:uid="{00000000-0004-0000-1100-0000F3020000}"/>
    <hyperlink ref="B179" location="'Initial 041220'!B179" tooltip="Click to drilldown" display="'Initial 041220'!B179" xr:uid="{00000000-0004-0000-1100-0000F4020000}"/>
    <hyperlink ref="C179" location="'Initial 041220'!C179" tooltip="Click to drilldown" display="'Initial 041220'!C179" xr:uid="{00000000-0004-0000-1100-0000F5020000}"/>
    <hyperlink ref="D179" location="'Initial 041220'!D179" tooltip="Click to drilldown" display="'Initial 041220'!D179" xr:uid="{00000000-0004-0000-1100-0000F6020000}"/>
    <hyperlink ref="E179" location="'Initial 041220'!E179" tooltip="Click to drilldown" display="'Initial 041220'!E179" xr:uid="{00000000-0004-0000-1100-0000F7020000}"/>
    <hyperlink ref="F179" location="'Initial 041220'!F179" tooltip="Click to drilldown" display="'Initial 041220'!F179" xr:uid="{00000000-0004-0000-1100-0000F8020000}"/>
    <hyperlink ref="G179" location="'Initial 041220'!G179" tooltip="Click to drilldown" display="'Initial 041220'!G179" xr:uid="{00000000-0004-0000-1100-0000F9020000}"/>
    <hyperlink ref="H179" location="'Initial 041220'!H179" tooltip="Click to drilldown" display="'Initial 041220'!H179" xr:uid="{00000000-0004-0000-1100-0000FA020000}"/>
    <hyperlink ref="I179" location="'Initial 041220'!I179" tooltip="Click to drilldown" display="'Initial 041220'!I179" xr:uid="{00000000-0004-0000-1100-0000FB020000}"/>
    <hyperlink ref="J179" location="'Initial 041220'!J179" tooltip="Click to drilldown" display="'Initial 041220'!J179" xr:uid="{00000000-0004-0000-1100-0000FC020000}"/>
    <hyperlink ref="K179" location="'Initial 041220'!K179" tooltip="Click to drilldown" display="'Initial 041220'!K179" xr:uid="{00000000-0004-0000-1100-0000FD020000}"/>
    <hyperlink ref="L179" location="'Initial 041220'!L179" tooltip="Click to drilldown" display="'Initial 041220'!L179" xr:uid="{00000000-0004-0000-1100-0000FE020000}"/>
    <hyperlink ref="M179" location="'Initial 041220'!M179" tooltip="Click to drilldown" display="'Initial 041220'!M179" xr:uid="{00000000-0004-0000-1100-0000FF020000}"/>
    <hyperlink ref="B180" location="'Initial 041220'!B180" tooltip="Click to drilldown" display="'Initial 041220'!B180" xr:uid="{00000000-0004-0000-1100-000000030000}"/>
    <hyperlink ref="C180" location="'Initial 041220'!C180" tooltip="Click to drilldown" display="'Initial 041220'!C180" xr:uid="{00000000-0004-0000-1100-000001030000}"/>
    <hyperlink ref="D180" location="'Initial 041220'!D180" tooltip="Click to drilldown" display="'Initial 041220'!D180" xr:uid="{00000000-0004-0000-1100-000002030000}"/>
    <hyperlink ref="E180" location="'Initial 041220'!E180" tooltip="Click to drilldown" display="'Initial 041220'!E180" xr:uid="{00000000-0004-0000-1100-000003030000}"/>
    <hyperlink ref="F180" location="'Initial 041220'!F180" tooltip="Click to drilldown" display="'Initial 041220'!F180" xr:uid="{00000000-0004-0000-1100-000004030000}"/>
    <hyperlink ref="G180" location="'Initial 041220'!G180" tooltip="Click to drilldown" display="'Initial 041220'!G180" xr:uid="{00000000-0004-0000-1100-000005030000}"/>
    <hyperlink ref="H180" location="'Initial 041220'!H180" tooltip="Click to drilldown" display="'Initial 041220'!H180" xr:uid="{00000000-0004-0000-1100-000006030000}"/>
    <hyperlink ref="I180" location="'Initial 041220'!I180" tooltip="Click to drilldown" display="'Initial 041220'!I180" xr:uid="{00000000-0004-0000-1100-000007030000}"/>
    <hyperlink ref="J180" location="'Initial 041220'!J180" tooltip="Click to drilldown" display="'Initial 041220'!J180" xr:uid="{00000000-0004-0000-1100-000008030000}"/>
    <hyperlink ref="K180" location="'Initial 041220'!K180" tooltip="Click to drilldown" display="'Initial 041220'!K180" xr:uid="{00000000-0004-0000-1100-000009030000}"/>
    <hyperlink ref="L180" location="'Initial 041220'!L180" tooltip="Click to drilldown" display="'Initial 041220'!L180" xr:uid="{00000000-0004-0000-1100-00000A030000}"/>
    <hyperlink ref="M180" location="'Initial 041220'!M180" tooltip="Click to drilldown" display="'Initial 041220'!M180" xr:uid="{00000000-0004-0000-1100-00000B030000}"/>
    <hyperlink ref="B181" location="'Initial 041220'!B181" tooltip="Click to drilldown" display="'Initial 041220'!B181" xr:uid="{00000000-0004-0000-1100-00000C030000}"/>
    <hyperlink ref="C181" location="'Initial 041220'!C181" tooltip="Click to drilldown" display="'Initial 041220'!C181" xr:uid="{00000000-0004-0000-1100-00000D030000}"/>
    <hyperlink ref="D181" location="'Initial 041220'!D181" tooltip="Click to drilldown" display="'Initial 041220'!D181" xr:uid="{00000000-0004-0000-1100-00000E030000}"/>
    <hyperlink ref="E181" location="'Initial 041220'!E181" tooltip="Click to drilldown" display="'Initial 041220'!E181" xr:uid="{00000000-0004-0000-1100-00000F030000}"/>
    <hyperlink ref="F181" location="'Initial 041220'!F181" tooltip="Click to drilldown" display="'Initial 041220'!F181" xr:uid="{00000000-0004-0000-1100-000010030000}"/>
    <hyperlink ref="G181" location="'Initial 041220'!G181" tooltip="Click to drilldown" display="'Initial 041220'!G181" xr:uid="{00000000-0004-0000-1100-000011030000}"/>
    <hyperlink ref="H181" location="'Initial 041220'!H181" tooltip="Click to drilldown" display="'Initial 041220'!H181" xr:uid="{00000000-0004-0000-1100-000012030000}"/>
    <hyperlink ref="I181" location="'Initial 041220'!I181" tooltip="Click to drilldown" display="'Initial 041220'!I181" xr:uid="{00000000-0004-0000-1100-000013030000}"/>
    <hyperlink ref="J181" location="'Initial 041220'!J181" tooltip="Click to drilldown" display="'Initial 041220'!J181" xr:uid="{00000000-0004-0000-1100-000014030000}"/>
    <hyperlink ref="K181" location="'Initial 041220'!K181" tooltip="Click to drilldown" display="'Initial 041220'!K181" xr:uid="{00000000-0004-0000-1100-000015030000}"/>
    <hyperlink ref="L181" location="'Initial 041220'!L181" tooltip="Click to drilldown" display="'Initial 041220'!L181" xr:uid="{00000000-0004-0000-1100-000016030000}"/>
    <hyperlink ref="M181" location="'Initial 041220'!M181" tooltip="Click to drilldown" display="'Initial 041220'!M181" xr:uid="{00000000-0004-0000-1100-000017030000}"/>
    <hyperlink ref="B182" location="'Initial 041220'!B182" tooltip="Click to drilldown" display="'Initial 041220'!B182" xr:uid="{00000000-0004-0000-1100-000018030000}"/>
    <hyperlink ref="C182" location="'Initial 041220'!C182" tooltip="Click to drilldown" display="'Initial 041220'!C182" xr:uid="{00000000-0004-0000-1100-000019030000}"/>
    <hyperlink ref="D182" location="'Initial 041220'!D182" tooltip="Click to drilldown" display="'Initial 041220'!D182" xr:uid="{00000000-0004-0000-1100-00001A030000}"/>
    <hyperlink ref="E182" location="'Initial 041220'!E182" tooltip="Click to drilldown" display="'Initial 041220'!E182" xr:uid="{00000000-0004-0000-1100-00001B030000}"/>
    <hyperlink ref="F182" location="'Initial 041220'!F182" tooltip="Click to drilldown" display="'Initial 041220'!F182" xr:uid="{00000000-0004-0000-1100-00001C030000}"/>
    <hyperlink ref="G182" location="'Initial 041220'!G182" tooltip="Click to drilldown" display="'Initial 041220'!G182" xr:uid="{00000000-0004-0000-1100-00001D030000}"/>
    <hyperlink ref="H182" location="'Initial 041220'!H182" tooltip="Click to drilldown" display="'Initial 041220'!H182" xr:uid="{00000000-0004-0000-1100-00001E030000}"/>
    <hyperlink ref="I182" location="'Initial 041220'!I182" tooltip="Click to drilldown" display="'Initial 041220'!I182" xr:uid="{00000000-0004-0000-1100-00001F030000}"/>
    <hyperlink ref="J182" location="'Initial 041220'!J182" tooltip="Click to drilldown" display="'Initial 041220'!J182" xr:uid="{00000000-0004-0000-1100-000020030000}"/>
    <hyperlink ref="K182" location="'Initial 041220'!K182" tooltip="Click to drilldown" display="'Initial 041220'!K182" xr:uid="{00000000-0004-0000-1100-000021030000}"/>
    <hyperlink ref="L182" location="'Initial 041220'!L182" tooltip="Click to drilldown" display="'Initial 041220'!L182" xr:uid="{00000000-0004-0000-1100-000022030000}"/>
    <hyperlink ref="M182" location="'Initial 041220'!M182" tooltip="Click to drilldown" display="'Initial 041220'!M182" xr:uid="{00000000-0004-0000-1100-000023030000}"/>
    <hyperlink ref="B183" location="'Initial 041220'!B183" tooltip="Click to drilldown" display="'Initial 041220'!B183" xr:uid="{00000000-0004-0000-1100-000024030000}"/>
    <hyperlink ref="C183" location="'Initial 041220'!C183" tooltip="Click to drilldown" display="'Initial 041220'!C183" xr:uid="{00000000-0004-0000-1100-000025030000}"/>
    <hyperlink ref="D183" location="'Initial 041220'!D183" tooltip="Click to drilldown" display="'Initial 041220'!D183" xr:uid="{00000000-0004-0000-1100-000026030000}"/>
    <hyperlink ref="E183" location="'Initial 041220'!E183" tooltip="Click to drilldown" display="'Initial 041220'!E183" xr:uid="{00000000-0004-0000-1100-000027030000}"/>
    <hyperlink ref="F183" location="'Initial 041220'!F183" tooltip="Click to drilldown" display="'Initial 041220'!F183" xr:uid="{00000000-0004-0000-1100-000028030000}"/>
    <hyperlink ref="G183" location="'Initial 041220'!G183" tooltip="Click to drilldown" display="'Initial 041220'!G183" xr:uid="{00000000-0004-0000-1100-000029030000}"/>
    <hyperlink ref="H183" location="'Initial 041220'!H183" tooltip="Click to drilldown" display="'Initial 041220'!H183" xr:uid="{00000000-0004-0000-1100-00002A030000}"/>
    <hyperlink ref="I183" location="'Initial 041220'!I183" tooltip="Click to drilldown" display="'Initial 041220'!I183" xr:uid="{00000000-0004-0000-1100-00002B030000}"/>
    <hyperlink ref="J183" location="'Initial 041220'!J183" tooltip="Click to drilldown" display="'Initial 041220'!J183" xr:uid="{00000000-0004-0000-1100-00002C030000}"/>
    <hyperlink ref="K183" location="'Initial 041220'!K183" tooltip="Click to drilldown" display="'Initial 041220'!K183" xr:uid="{00000000-0004-0000-1100-00002D030000}"/>
    <hyperlink ref="L183" location="'Initial 041220'!L183" tooltip="Click to drilldown" display="'Initial 041220'!L183" xr:uid="{00000000-0004-0000-1100-00002E030000}"/>
    <hyperlink ref="M183" location="'Initial 041220'!M183" tooltip="Click to drilldown" display="'Initial 041220'!M183" xr:uid="{00000000-0004-0000-1100-00002F030000}"/>
    <hyperlink ref="B188" location="'Initial 041220'!B188" tooltip="Click to drilldown" display="'Initial 041220'!B188" xr:uid="{00000000-0004-0000-1100-000030030000}"/>
    <hyperlink ref="C188" location="'Initial 041220'!C188" tooltip="Click to drilldown" display="'Initial 041220'!C188" xr:uid="{00000000-0004-0000-1100-000031030000}"/>
    <hyperlink ref="D188" location="'Initial 041220'!D188" tooltip="Click to drilldown" display="'Initial 041220'!D188" xr:uid="{00000000-0004-0000-1100-000032030000}"/>
    <hyperlink ref="E188" location="'Initial 041220'!E188" tooltip="Click to drilldown" display="'Initial 041220'!E188" xr:uid="{00000000-0004-0000-1100-000033030000}"/>
    <hyperlink ref="F188" location="'Initial 041220'!F188" tooltip="Click to drilldown" display="'Initial 041220'!F188" xr:uid="{00000000-0004-0000-1100-000034030000}"/>
    <hyperlink ref="G188" location="'Initial 041220'!G188" tooltip="Click to drilldown" display="'Initial 041220'!G188" xr:uid="{00000000-0004-0000-1100-000035030000}"/>
    <hyperlink ref="H188" location="'Initial 041220'!H188" tooltip="Click to drilldown" display="'Initial 041220'!H188" xr:uid="{00000000-0004-0000-1100-000036030000}"/>
    <hyperlink ref="I188" location="'Initial 041220'!I188" tooltip="Click to drilldown" display="'Initial 041220'!I188" xr:uid="{00000000-0004-0000-1100-000037030000}"/>
    <hyperlink ref="J188" location="'Initial 041220'!J188" tooltip="Click to drilldown" display="'Initial 041220'!J188" xr:uid="{00000000-0004-0000-1100-000038030000}"/>
    <hyperlink ref="K188" location="'Initial 041220'!K188" tooltip="Click to drilldown" display="'Initial 041220'!K188" xr:uid="{00000000-0004-0000-1100-000039030000}"/>
    <hyperlink ref="L188" location="'Initial 041220'!L188" tooltip="Click to drilldown" display="'Initial 041220'!L188" xr:uid="{00000000-0004-0000-1100-00003A030000}"/>
    <hyperlink ref="M188" location="'Initial 041220'!M188" tooltip="Click to drilldown" display="'Initial 041220'!M188" xr:uid="{00000000-0004-0000-1100-00003B030000}"/>
    <hyperlink ref="B194" location="'Initial 041220'!B194" tooltip="Click to drilldown" display="'Initial 041220'!B194" xr:uid="{00000000-0004-0000-1100-00003C030000}"/>
    <hyperlink ref="C194" location="'Initial 041220'!C194" tooltip="Click to drilldown" display="'Initial 041220'!C194" xr:uid="{00000000-0004-0000-1100-00003D030000}"/>
    <hyperlink ref="D194" location="'Initial 041220'!D194" tooltip="Click to drilldown" display="'Initial 041220'!D194" xr:uid="{00000000-0004-0000-1100-00003E030000}"/>
    <hyperlink ref="E194" location="'Initial 041220'!E194" tooltip="Click to drilldown" display="'Initial 041220'!E194" xr:uid="{00000000-0004-0000-1100-00003F030000}"/>
    <hyperlink ref="F194" location="'Initial 041220'!F194" tooltip="Click to drilldown" display="'Initial 041220'!F194" xr:uid="{00000000-0004-0000-1100-000040030000}"/>
    <hyperlink ref="G194" location="'Initial 041220'!G194" tooltip="Click to drilldown" display="'Initial 041220'!G194" xr:uid="{00000000-0004-0000-1100-000041030000}"/>
    <hyperlink ref="H194" location="'Initial 041220'!H194" tooltip="Click to drilldown" display="'Initial 041220'!H194" xr:uid="{00000000-0004-0000-1100-000042030000}"/>
    <hyperlink ref="I194" location="'Initial 041220'!I194" tooltip="Click to drilldown" display="'Initial 041220'!I194" xr:uid="{00000000-0004-0000-1100-000043030000}"/>
    <hyperlink ref="J194" location="'Initial 041220'!J194" tooltip="Click to drilldown" display="'Initial 041220'!J194" xr:uid="{00000000-0004-0000-1100-000044030000}"/>
    <hyperlink ref="K194" location="'Initial 041220'!K194" tooltip="Click to drilldown" display="'Initial 041220'!K194" xr:uid="{00000000-0004-0000-1100-000045030000}"/>
    <hyperlink ref="L194" location="'Initial 041220'!L194" tooltip="Click to drilldown" display="'Initial 041220'!L194" xr:uid="{00000000-0004-0000-1100-000046030000}"/>
    <hyperlink ref="M194" location="'Initial 041220'!M194" tooltip="Click to drilldown" display="'Initial 041220'!M194" xr:uid="{00000000-0004-0000-1100-000047030000}"/>
    <hyperlink ref="B198" location="'Initial 041220'!B198" tooltip="Click to drilldown" display="'Initial 041220'!B198" xr:uid="{00000000-0004-0000-1100-000048030000}"/>
    <hyperlink ref="C198" location="'Initial 041220'!C198" tooltip="Click to drilldown" display="'Initial 041220'!C198" xr:uid="{00000000-0004-0000-1100-000049030000}"/>
    <hyperlink ref="D198" location="'Initial 041220'!D198" tooltip="Click to drilldown" display="'Initial 041220'!D198" xr:uid="{00000000-0004-0000-1100-00004A030000}"/>
    <hyperlink ref="E198" location="'Initial 041220'!E198" tooltip="Click to drilldown" display="'Initial 041220'!E198" xr:uid="{00000000-0004-0000-1100-00004B030000}"/>
    <hyperlink ref="F198" location="'Initial 041220'!F198" tooltip="Click to drilldown" display="'Initial 041220'!F198" xr:uid="{00000000-0004-0000-1100-00004C030000}"/>
    <hyperlink ref="G198" location="'Initial 041220'!G198" tooltip="Click to drilldown" display="'Initial 041220'!G198" xr:uid="{00000000-0004-0000-1100-00004D030000}"/>
    <hyperlink ref="H198" location="'Initial 041220'!H198" tooltip="Click to drilldown" display="'Initial 041220'!H198" xr:uid="{00000000-0004-0000-1100-00004E030000}"/>
    <hyperlink ref="I198" location="'Initial 041220'!I198" tooltip="Click to drilldown" display="'Initial 041220'!I198" xr:uid="{00000000-0004-0000-1100-00004F030000}"/>
    <hyperlink ref="J198" location="'Initial 041220'!J198" tooltip="Click to drilldown" display="'Initial 041220'!J198" xr:uid="{00000000-0004-0000-1100-000050030000}"/>
    <hyperlink ref="K198" location="'Initial 041220'!K198" tooltip="Click to drilldown" display="'Initial 041220'!K198" xr:uid="{00000000-0004-0000-1100-000051030000}"/>
    <hyperlink ref="L198" location="'Initial 041220'!L198" tooltip="Click to drilldown" display="'Initial 041220'!L198" xr:uid="{00000000-0004-0000-1100-000052030000}"/>
    <hyperlink ref="M198" location="'Initial 041220'!M198" tooltip="Click to drilldown" display="'Initial 041220'!M198" xr:uid="{00000000-0004-0000-1100-000053030000}"/>
    <hyperlink ref="B203" location="'Initial 041220'!B203" tooltip="Click to drilldown" display="'Initial 041220'!B203" xr:uid="{00000000-0004-0000-1100-000054030000}"/>
    <hyperlink ref="C203" location="'Initial 041220'!C203" tooltip="Click to drilldown" display="'Initial 041220'!C203" xr:uid="{00000000-0004-0000-1100-000055030000}"/>
    <hyperlink ref="D203" location="'Initial 041220'!D203" tooltip="Click to drilldown" display="'Initial 041220'!D203" xr:uid="{00000000-0004-0000-1100-000056030000}"/>
    <hyperlink ref="E203" location="'Initial 041220'!E203" tooltip="Click to drilldown" display="'Initial 041220'!E203" xr:uid="{00000000-0004-0000-1100-000057030000}"/>
    <hyperlink ref="F203" location="'Initial 041220'!F203" tooltip="Click to drilldown" display="'Initial 041220'!F203" xr:uid="{00000000-0004-0000-1100-000058030000}"/>
    <hyperlink ref="G203" location="'Initial 041220'!G203" tooltip="Click to drilldown" display="'Initial 041220'!G203" xr:uid="{00000000-0004-0000-1100-000059030000}"/>
    <hyperlink ref="H203" location="'Initial 041220'!H203" tooltip="Click to drilldown" display="'Initial 041220'!H203" xr:uid="{00000000-0004-0000-1100-00005A030000}"/>
    <hyperlink ref="I203" location="'Initial 041220'!I203" tooltip="Click to drilldown" display="'Initial 041220'!I203" xr:uid="{00000000-0004-0000-1100-00005B030000}"/>
    <hyperlink ref="J203" location="'Initial 041220'!J203" tooltip="Click to drilldown" display="'Initial 041220'!J203" xr:uid="{00000000-0004-0000-1100-00005C030000}"/>
    <hyperlink ref="K203" location="'Initial 041220'!K203" tooltip="Click to drilldown" display="'Initial 041220'!K203" xr:uid="{00000000-0004-0000-1100-00005D030000}"/>
    <hyperlink ref="L203" location="'Initial 041220'!L203" tooltip="Click to drilldown" display="'Initial 041220'!L203" xr:uid="{00000000-0004-0000-1100-00005E030000}"/>
    <hyperlink ref="M203" location="'Initial 041220'!M203" tooltip="Click to drilldown" display="'Initial 041220'!M203" xr:uid="{00000000-0004-0000-1100-00005F030000}"/>
    <hyperlink ref="B208" location="'Initial 041220'!B208" tooltip="Click to drilldown" display="'Initial 041220'!B208" xr:uid="{00000000-0004-0000-1100-000060030000}"/>
    <hyperlink ref="C208" location="'Initial 041220'!C208" tooltip="Click to drilldown" display="'Initial 041220'!C208" xr:uid="{00000000-0004-0000-1100-000061030000}"/>
    <hyperlink ref="D208" location="'Initial 041220'!D208" tooltip="Click to drilldown" display="'Initial 041220'!D208" xr:uid="{00000000-0004-0000-1100-000062030000}"/>
    <hyperlink ref="E208" location="'Initial 041220'!E208" tooltip="Click to drilldown" display="'Initial 041220'!E208" xr:uid="{00000000-0004-0000-1100-000063030000}"/>
    <hyperlink ref="F208" location="'Initial 041220'!F208" tooltip="Click to drilldown" display="'Initial 041220'!F208" xr:uid="{00000000-0004-0000-1100-000064030000}"/>
    <hyperlink ref="G208" location="'Initial 041220'!G208" tooltip="Click to drilldown" display="'Initial 041220'!G208" xr:uid="{00000000-0004-0000-1100-000065030000}"/>
    <hyperlink ref="H208" location="'Initial 041220'!H208" tooltip="Click to drilldown" display="'Initial 041220'!H208" xr:uid="{00000000-0004-0000-1100-000066030000}"/>
    <hyperlink ref="I208" location="'Initial 041220'!I208" tooltip="Click to drilldown" display="'Initial 041220'!I208" xr:uid="{00000000-0004-0000-1100-000067030000}"/>
    <hyperlink ref="J208" location="'Initial 041220'!J208" tooltip="Click to drilldown" display="'Initial 041220'!J208" xr:uid="{00000000-0004-0000-1100-000068030000}"/>
    <hyperlink ref="K208" location="'Initial 041220'!K208" tooltip="Click to drilldown" display="'Initial 041220'!K208" xr:uid="{00000000-0004-0000-1100-000069030000}"/>
    <hyperlink ref="L208" location="'Initial 041220'!L208" tooltip="Click to drilldown" display="'Initial 041220'!L208" xr:uid="{00000000-0004-0000-1100-00006A030000}"/>
    <hyperlink ref="M208" location="'Initial 041220'!M208" tooltip="Click to drilldown" display="'Initial 041220'!M208" xr:uid="{00000000-0004-0000-1100-00006B030000}"/>
    <hyperlink ref="B209" location="'Initial 041220'!B209" tooltip="Click to drilldown" display="'Initial 041220'!B209" xr:uid="{00000000-0004-0000-1100-00006C030000}"/>
    <hyperlink ref="C209" location="'Initial 041220'!C209" tooltip="Click to drilldown" display="'Initial 041220'!C209" xr:uid="{00000000-0004-0000-1100-00006D030000}"/>
    <hyperlink ref="D209" location="'Initial 041220'!D209" tooltip="Click to drilldown" display="'Initial 041220'!D209" xr:uid="{00000000-0004-0000-1100-00006E030000}"/>
    <hyperlink ref="E209" location="'Initial 041220'!E209" tooltip="Click to drilldown" display="'Initial 041220'!E209" xr:uid="{00000000-0004-0000-1100-00006F030000}"/>
    <hyperlink ref="F209" location="'Initial 041220'!F209" tooltip="Click to drilldown" display="'Initial 041220'!F209" xr:uid="{00000000-0004-0000-1100-000070030000}"/>
    <hyperlink ref="G209" location="'Initial 041220'!G209" tooltip="Click to drilldown" display="'Initial 041220'!G209" xr:uid="{00000000-0004-0000-1100-000071030000}"/>
    <hyperlink ref="H209" location="'Initial 041220'!H209" tooltip="Click to drilldown" display="'Initial 041220'!H209" xr:uid="{00000000-0004-0000-1100-000072030000}"/>
    <hyperlink ref="I209" location="'Initial 041220'!I209" tooltip="Click to drilldown" display="'Initial 041220'!I209" xr:uid="{00000000-0004-0000-1100-000073030000}"/>
    <hyperlink ref="J209" location="'Initial 041220'!J209" tooltip="Click to drilldown" display="'Initial 041220'!J209" xr:uid="{00000000-0004-0000-1100-000074030000}"/>
    <hyperlink ref="K209" location="'Initial 041220'!K209" tooltip="Click to drilldown" display="'Initial 041220'!K209" xr:uid="{00000000-0004-0000-1100-000075030000}"/>
    <hyperlink ref="L209" location="'Initial 041220'!L209" tooltip="Click to drilldown" display="'Initial 041220'!L209" xr:uid="{00000000-0004-0000-1100-000076030000}"/>
    <hyperlink ref="M209" location="'Initial 041220'!M209" tooltip="Click to drilldown" display="'Initial 041220'!M209" xr:uid="{00000000-0004-0000-1100-000077030000}"/>
    <hyperlink ref="B210" location="'Initial 041220'!B210" tooltip="Click to drilldown" display="'Initial 041220'!B210" xr:uid="{00000000-0004-0000-1100-000078030000}"/>
    <hyperlink ref="C210" location="'Initial 041220'!C210" tooltip="Click to drilldown" display="'Initial 041220'!C210" xr:uid="{00000000-0004-0000-1100-000079030000}"/>
    <hyperlink ref="D210" location="'Initial 041220'!D210" tooltip="Click to drilldown" display="'Initial 041220'!D210" xr:uid="{00000000-0004-0000-1100-00007A030000}"/>
    <hyperlink ref="E210" location="'Initial 041220'!E210" tooltip="Click to drilldown" display="'Initial 041220'!E210" xr:uid="{00000000-0004-0000-1100-00007B030000}"/>
    <hyperlink ref="F210" location="'Initial 041220'!F210" tooltip="Click to drilldown" display="'Initial 041220'!F210" xr:uid="{00000000-0004-0000-1100-00007C030000}"/>
    <hyperlink ref="G210" location="'Initial 041220'!G210" tooltip="Click to drilldown" display="'Initial 041220'!G210" xr:uid="{00000000-0004-0000-1100-00007D030000}"/>
    <hyperlink ref="H210" location="'Initial 041220'!H210" tooltip="Click to drilldown" display="'Initial 041220'!H210" xr:uid="{00000000-0004-0000-1100-00007E030000}"/>
    <hyperlink ref="I210" location="'Initial 041220'!I210" tooltip="Click to drilldown" display="'Initial 041220'!I210" xr:uid="{00000000-0004-0000-1100-00007F030000}"/>
    <hyperlink ref="J210" location="'Initial 041220'!J210" tooltip="Click to drilldown" display="'Initial 041220'!J210" xr:uid="{00000000-0004-0000-1100-000080030000}"/>
    <hyperlink ref="K210" location="'Initial 041220'!K210" tooltip="Click to drilldown" display="'Initial 041220'!K210" xr:uid="{00000000-0004-0000-1100-000081030000}"/>
    <hyperlink ref="L210" location="'Initial 041220'!L210" tooltip="Click to drilldown" display="'Initial 041220'!L210" xr:uid="{00000000-0004-0000-1100-000082030000}"/>
    <hyperlink ref="M210" location="'Initial 041220'!M210" tooltip="Click to drilldown" display="'Initial 041220'!M210" xr:uid="{00000000-0004-0000-1100-000083030000}"/>
    <hyperlink ref="B222" location="'Initial 041220'!B222" tooltip="Click to drilldown" display="'Initial 041220'!B222" xr:uid="{00000000-0004-0000-1100-000084030000}"/>
    <hyperlink ref="C222" location="'Initial 041220'!C222" tooltip="Click to drilldown" display="'Initial 041220'!C222" xr:uid="{00000000-0004-0000-1100-000085030000}"/>
    <hyperlink ref="D222" location="'Initial 041220'!D222" tooltip="Click to drilldown" display="'Initial 041220'!D222" xr:uid="{00000000-0004-0000-1100-000086030000}"/>
    <hyperlink ref="E222" location="'Initial 041220'!E222" tooltip="Click to drilldown" display="'Initial 041220'!E222" xr:uid="{00000000-0004-0000-1100-000087030000}"/>
    <hyperlink ref="F222" location="'Initial 041220'!F222" tooltip="Click to drilldown" display="'Initial 041220'!F222" xr:uid="{00000000-0004-0000-1100-000088030000}"/>
    <hyperlink ref="G222" location="'Initial 041220'!G222" tooltip="Click to drilldown" display="'Initial 041220'!G222" xr:uid="{00000000-0004-0000-1100-000089030000}"/>
    <hyperlink ref="H222" location="'Initial 041220'!H222" tooltip="Click to drilldown" display="'Initial 041220'!H222" xr:uid="{00000000-0004-0000-1100-00008A030000}"/>
    <hyperlink ref="I222" location="'Initial 041220'!I222" tooltip="Click to drilldown" display="'Initial 041220'!I222" xr:uid="{00000000-0004-0000-1100-00008B030000}"/>
    <hyperlink ref="J222" location="'Initial 041220'!J222" tooltip="Click to drilldown" display="'Initial 041220'!J222" xr:uid="{00000000-0004-0000-1100-00008C030000}"/>
    <hyperlink ref="K222" location="'Initial 041220'!K222" tooltip="Click to drilldown" display="'Initial 041220'!K222" xr:uid="{00000000-0004-0000-1100-00008D030000}"/>
    <hyperlink ref="L222" location="'Initial 041220'!L222" tooltip="Click to drilldown" display="'Initial 041220'!L222" xr:uid="{00000000-0004-0000-1100-00008E030000}"/>
    <hyperlink ref="M222" location="'Initial 041220'!M222" tooltip="Click to drilldown" display="'Initial 041220'!M222" xr:uid="{00000000-0004-0000-1100-00008F030000}"/>
    <hyperlink ref="B223" location="'Initial 041220'!B223" tooltip="Click to drilldown" display="'Initial 041220'!B223" xr:uid="{00000000-0004-0000-1100-000090030000}"/>
    <hyperlink ref="C223" location="'Initial 041220'!C223" tooltip="Click to drilldown" display="'Initial 041220'!C223" xr:uid="{00000000-0004-0000-1100-000091030000}"/>
    <hyperlink ref="D223" location="'Initial 041220'!D223" tooltip="Click to drilldown" display="'Initial 041220'!D223" xr:uid="{00000000-0004-0000-1100-000092030000}"/>
    <hyperlink ref="E223" location="'Initial 041220'!E223" tooltip="Click to drilldown" display="'Initial 041220'!E223" xr:uid="{00000000-0004-0000-1100-000093030000}"/>
    <hyperlink ref="F223" location="'Initial 041220'!F223" tooltip="Click to drilldown" display="'Initial 041220'!F223" xr:uid="{00000000-0004-0000-1100-000094030000}"/>
    <hyperlink ref="G223" location="'Initial 041220'!G223" tooltip="Click to drilldown" display="'Initial 041220'!G223" xr:uid="{00000000-0004-0000-1100-000095030000}"/>
    <hyperlink ref="H223" location="'Initial 041220'!H223" tooltip="Click to drilldown" display="'Initial 041220'!H223" xr:uid="{00000000-0004-0000-1100-000096030000}"/>
    <hyperlink ref="I223" location="'Initial 041220'!I223" tooltip="Click to drilldown" display="'Initial 041220'!I223" xr:uid="{00000000-0004-0000-1100-000097030000}"/>
    <hyperlink ref="J223" location="'Initial 041220'!J223" tooltip="Click to drilldown" display="'Initial 041220'!J223" xr:uid="{00000000-0004-0000-1100-000098030000}"/>
    <hyperlink ref="K223" location="'Initial 041220'!K223" tooltip="Click to drilldown" display="'Initial 041220'!K223" xr:uid="{00000000-0004-0000-1100-000099030000}"/>
    <hyperlink ref="L223" location="'Initial 041220'!L223" tooltip="Click to drilldown" display="'Initial 041220'!L223" xr:uid="{00000000-0004-0000-1100-00009A030000}"/>
    <hyperlink ref="M223" location="'Initial 041220'!M223" tooltip="Click to drilldown" display="'Initial 041220'!M223" xr:uid="{00000000-0004-0000-1100-00009B030000}"/>
    <hyperlink ref="B224" location="'Initial 041220'!B224" tooltip="Click to drilldown" display="'Initial 041220'!B224" xr:uid="{00000000-0004-0000-1100-00009C030000}"/>
    <hyperlink ref="C224" location="'Initial 041220'!C224" tooltip="Click to drilldown" display="'Initial 041220'!C224" xr:uid="{00000000-0004-0000-1100-00009D030000}"/>
    <hyperlink ref="D224" location="'Initial 041220'!D224" tooltip="Click to drilldown" display="'Initial 041220'!D224" xr:uid="{00000000-0004-0000-1100-00009E030000}"/>
    <hyperlink ref="E224" location="'Initial 041220'!E224" tooltip="Click to drilldown" display="'Initial 041220'!E224" xr:uid="{00000000-0004-0000-1100-00009F030000}"/>
    <hyperlink ref="F224" location="'Initial 041220'!F224" tooltip="Click to drilldown" display="'Initial 041220'!F224" xr:uid="{00000000-0004-0000-1100-0000A0030000}"/>
    <hyperlink ref="G224" location="'Initial 041220'!G224" tooltip="Click to drilldown" display="'Initial 041220'!G224" xr:uid="{00000000-0004-0000-1100-0000A1030000}"/>
    <hyperlink ref="H224" location="'Initial 041220'!H224" tooltip="Click to drilldown" display="'Initial 041220'!H224" xr:uid="{00000000-0004-0000-1100-0000A2030000}"/>
    <hyperlink ref="I224" location="'Initial 041220'!I224" tooltip="Click to drilldown" display="'Initial 041220'!I224" xr:uid="{00000000-0004-0000-1100-0000A3030000}"/>
    <hyperlink ref="J224" location="'Initial 041220'!J224" tooltip="Click to drilldown" display="'Initial 041220'!J224" xr:uid="{00000000-0004-0000-1100-0000A4030000}"/>
    <hyperlink ref="K224" location="'Initial 041220'!K224" tooltip="Click to drilldown" display="'Initial 041220'!K224" xr:uid="{00000000-0004-0000-1100-0000A5030000}"/>
    <hyperlink ref="L224" location="'Initial 041220'!L224" tooltip="Click to drilldown" display="'Initial 041220'!L224" xr:uid="{00000000-0004-0000-1100-0000A6030000}"/>
    <hyperlink ref="M224" location="'Initial 041220'!M224" tooltip="Click to drilldown" display="'Initial 041220'!M224" xr:uid="{00000000-0004-0000-1100-0000A7030000}"/>
    <hyperlink ref="B225" location="'Initial 041220'!B225" tooltip="Click to drilldown" display="'Initial 041220'!B225" xr:uid="{00000000-0004-0000-1100-0000A8030000}"/>
    <hyperlink ref="C225" location="'Initial 041220'!C225" tooltip="Click to drilldown" display="'Initial 041220'!C225" xr:uid="{00000000-0004-0000-1100-0000A9030000}"/>
    <hyperlink ref="D225" location="'Initial 041220'!D225" tooltip="Click to drilldown" display="'Initial 041220'!D225" xr:uid="{00000000-0004-0000-1100-0000AA030000}"/>
    <hyperlink ref="E225" location="'Initial 041220'!E225" tooltip="Click to drilldown" display="'Initial 041220'!E225" xr:uid="{00000000-0004-0000-1100-0000AB030000}"/>
    <hyperlink ref="F225" location="'Initial 041220'!F225" tooltip="Click to drilldown" display="'Initial 041220'!F225" xr:uid="{00000000-0004-0000-1100-0000AC030000}"/>
    <hyperlink ref="G225" location="'Initial 041220'!G225" tooltip="Click to drilldown" display="'Initial 041220'!G225" xr:uid="{00000000-0004-0000-1100-0000AD030000}"/>
    <hyperlink ref="H225" location="'Initial 041220'!H225" tooltip="Click to drilldown" display="'Initial 041220'!H225" xr:uid="{00000000-0004-0000-1100-0000AE030000}"/>
    <hyperlink ref="I225" location="'Initial 041220'!I225" tooltip="Click to drilldown" display="'Initial 041220'!I225" xr:uid="{00000000-0004-0000-1100-0000AF030000}"/>
    <hyperlink ref="J225" location="'Initial 041220'!J225" tooltip="Click to drilldown" display="'Initial 041220'!J225" xr:uid="{00000000-0004-0000-1100-0000B0030000}"/>
    <hyperlink ref="K225" location="'Initial 041220'!K225" tooltip="Click to drilldown" display="'Initial 041220'!K225" xr:uid="{00000000-0004-0000-1100-0000B1030000}"/>
    <hyperlink ref="L225" location="'Initial 041220'!L225" tooltip="Click to drilldown" display="'Initial 041220'!L225" xr:uid="{00000000-0004-0000-1100-0000B2030000}"/>
    <hyperlink ref="M225" location="'Initial 041220'!M225" tooltip="Click to drilldown" display="'Initial 041220'!M225" xr:uid="{00000000-0004-0000-1100-0000B3030000}"/>
    <hyperlink ref="B226" location="'Initial 041220'!B226" tooltip="Click to drilldown" display="'Initial 041220'!B226" xr:uid="{00000000-0004-0000-1100-0000B4030000}"/>
    <hyperlink ref="C226" location="'Initial 041220'!C226" tooltip="Click to drilldown" display="'Initial 041220'!C226" xr:uid="{00000000-0004-0000-1100-0000B5030000}"/>
    <hyperlink ref="D226" location="'Initial 041220'!D226" tooltip="Click to drilldown" display="'Initial 041220'!D226" xr:uid="{00000000-0004-0000-1100-0000B6030000}"/>
    <hyperlink ref="E226" location="'Initial 041220'!E226" tooltip="Click to drilldown" display="'Initial 041220'!E226" xr:uid="{00000000-0004-0000-1100-0000B7030000}"/>
    <hyperlink ref="F226" location="'Initial 041220'!F226" tooltip="Click to drilldown" display="'Initial 041220'!F226" xr:uid="{00000000-0004-0000-1100-0000B8030000}"/>
    <hyperlink ref="G226" location="'Initial 041220'!G226" tooltip="Click to drilldown" display="'Initial 041220'!G226" xr:uid="{00000000-0004-0000-1100-0000B9030000}"/>
    <hyperlink ref="H226" location="'Initial 041220'!H226" tooltip="Click to drilldown" display="'Initial 041220'!H226" xr:uid="{00000000-0004-0000-1100-0000BA030000}"/>
    <hyperlink ref="I226" location="'Initial 041220'!I226" tooltip="Click to drilldown" display="'Initial 041220'!I226" xr:uid="{00000000-0004-0000-1100-0000BB030000}"/>
    <hyperlink ref="J226" location="'Initial 041220'!J226" tooltip="Click to drilldown" display="'Initial 041220'!J226" xr:uid="{00000000-0004-0000-1100-0000BC030000}"/>
    <hyperlink ref="K226" location="'Initial 041220'!K226" tooltip="Click to drilldown" display="'Initial 041220'!K226" xr:uid="{00000000-0004-0000-1100-0000BD030000}"/>
    <hyperlink ref="L226" location="'Initial 041220'!L226" tooltip="Click to drilldown" display="'Initial 041220'!L226" xr:uid="{00000000-0004-0000-1100-0000BE030000}"/>
    <hyperlink ref="M226" location="'Initial 041220'!M226" tooltip="Click to drilldown" display="'Initial 041220'!M226" xr:uid="{00000000-0004-0000-1100-0000BF030000}"/>
    <hyperlink ref="B227" location="'Initial 041220'!B227" tooltip="Click to drilldown" display="'Initial 041220'!B227" xr:uid="{00000000-0004-0000-1100-0000C0030000}"/>
    <hyperlink ref="C227" location="'Initial 041220'!C227" tooltip="Click to drilldown" display="'Initial 041220'!C227" xr:uid="{00000000-0004-0000-1100-0000C1030000}"/>
    <hyperlink ref="D227" location="'Initial 041220'!D227" tooltip="Click to drilldown" display="'Initial 041220'!D227" xr:uid="{00000000-0004-0000-1100-0000C2030000}"/>
    <hyperlink ref="E227" location="'Initial 041220'!E227" tooltip="Click to drilldown" display="'Initial 041220'!E227" xr:uid="{00000000-0004-0000-1100-0000C3030000}"/>
    <hyperlink ref="F227" location="'Initial 041220'!F227" tooltip="Click to drilldown" display="'Initial 041220'!F227" xr:uid="{00000000-0004-0000-1100-0000C4030000}"/>
    <hyperlink ref="G227" location="'Initial 041220'!G227" tooltip="Click to drilldown" display="'Initial 041220'!G227" xr:uid="{00000000-0004-0000-1100-0000C5030000}"/>
    <hyperlink ref="H227" location="'Initial 041220'!H227" tooltip="Click to drilldown" display="'Initial 041220'!H227" xr:uid="{00000000-0004-0000-1100-0000C6030000}"/>
    <hyperlink ref="I227" location="'Initial 041220'!I227" tooltip="Click to drilldown" display="'Initial 041220'!I227" xr:uid="{00000000-0004-0000-1100-0000C7030000}"/>
    <hyperlink ref="J227" location="'Initial 041220'!J227" tooltip="Click to drilldown" display="'Initial 041220'!J227" xr:uid="{00000000-0004-0000-1100-0000C8030000}"/>
    <hyperlink ref="K227" location="'Initial 041220'!K227" tooltip="Click to drilldown" display="'Initial 041220'!K227" xr:uid="{00000000-0004-0000-1100-0000C9030000}"/>
    <hyperlink ref="L227" location="'Initial 041220'!L227" tooltip="Click to drilldown" display="'Initial 041220'!L227" xr:uid="{00000000-0004-0000-1100-0000CA030000}"/>
    <hyperlink ref="M227" location="'Initial 041220'!M227" tooltip="Click to drilldown" display="'Initial 041220'!M227" xr:uid="{00000000-0004-0000-1100-0000CB030000}"/>
    <hyperlink ref="B231" location="'Initial 041220'!B231" tooltip="Click to drilldown" display="'Initial 041220'!B231" xr:uid="{00000000-0004-0000-1100-0000CC030000}"/>
    <hyperlink ref="C231" location="'Initial 041220'!C231" tooltip="Click to drilldown" display="'Initial 041220'!C231" xr:uid="{00000000-0004-0000-1100-0000CD030000}"/>
    <hyperlink ref="D231" location="'Initial 041220'!D231" tooltip="Click to drilldown" display="'Initial 041220'!D231" xr:uid="{00000000-0004-0000-1100-0000CE030000}"/>
    <hyperlink ref="E231" location="'Initial 041220'!E231" tooltip="Click to drilldown" display="'Initial 041220'!E231" xr:uid="{00000000-0004-0000-1100-0000CF030000}"/>
    <hyperlink ref="F231" location="'Initial 041220'!F231" tooltip="Click to drilldown" display="'Initial 041220'!F231" xr:uid="{00000000-0004-0000-1100-0000D0030000}"/>
    <hyperlink ref="G231" location="'Initial 041220'!G231" tooltip="Click to drilldown" display="'Initial 041220'!G231" xr:uid="{00000000-0004-0000-1100-0000D1030000}"/>
    <hyperlink ref="H231" location="'Initial 041220'!H231" tooltip="Click to drilldown" display="'Initial 041220'!H231" xr:uid="{00000000-0004-0000-1100-0000D2030000}"/>
    <hyperlink ref="I231" location="'Initial 041220'!I231" tooltip="Click to drilldown" display="'Initial 041220'!I231" xr:uid="{00000000-0004-0000-1100-0000D3030000}"/>
    <hyperlink ref="J231" location="'Initial 041220'!J231" tooltip="Click to drilldown" display="'Initial 041220'!J231" xr:uid="{00000000-0004-0000-1100-0000D4030000}"/>
    <hyperlink ref="K231" location="'Initial 041220'!K231" tooltip="Click to drilldown" display="'Initial 041220'!K231" xr:uid="{00000000-0004-0000-1100-0000D5030000}"/>
    <hyperlink ref="L231" location="'Initial 041220'!L231" tooltip="Click to drilldown" display="'Initial 041220'!L231" xr:uid="{00000000-0004-0000-1100-0000D6030000}"/>
    <hyperlink ref="M231" location="'Initial 041220'!M231" tooltip="Click to drilldown" display="'Initial 041220'!M231" xr:uid="{00000000-0004-0000-1100-0000D7030000}"/>
    <hyperlink ref="B232" location="'Initial 041220'!B232" tooltip="Click to drilldown" display="'Initial 041220'!B232" xr:uid="{00000000-0004-0000-1100-0000D8030000}"/>
    <hyperlink ref="C232" location="'Initial 041220'!C232" tooltip="Click to drilldown" display="'Initial 041220'!C232" xr:uid="{00000000-0004-0000-1100-0000D9030000}"/>
    <hyperlink ref="D232" location="'Initial 041220'!D232" tooltip="Click to drilldown" display="'Initial 041220'!D232" xr:uid="{00000000-0004-0000-1100-0000DA030000}"/>
    <hyperlink ref="E232" location="'Initial 041220'!E232" tooltip="Click to drilldown" display="'Initial 041220'!E232" xr:uid="{00000000-0004-0000-1100-0000DB030000}"/>
    <hyperlink ref="F232" location="'Initial 041220'!F232" tooltip="Click to drilldown" display="'Initial 041220'!F232" xr:uid="{00000000-0004-0000-1100-0000DC030000}"/>
    <hyperlink ref="G232" location="'Initial 041220'!G232" tooltip="Click to drilldown" display="'Initial 041220'!G232" xr:uid="{00000000-0004-0000-1100-0000DD030000}"/>
    <hyperlink ref="H232" location="'Initial 041220'!H232" tooltip="Click to drilldown" display="'Initial 041220'!H232" xr:uid="{00000000-0004-0000-1100-0000DE030000}"/>
    <hyperlink ref="I232" location="'Initial 041220'!I232" tooltip="Click to drilldown" display="'Initial 041220'!I232" xr:uid="{00000000-0004-0000-1100-0000DF030000}"/>
    <hyperlink ref="J232" location="'Initial 041220'!J232" tooltip="Click to drilldown" display="'Initial 041220'!J232" xr:uid="{00000000-0004-0000-1100-0000E0030000}"/>
    <hyperlink ref="K232" location="'Initial 041220'!K232" tooltip="Click to drilldown" display="'Initial 041220'!K232" xr:uid="{00000000-0004-0000-1100-0000E1030000}"/>
    <hyperlink ref="L232" location="'Initial 041220'!L232" tooltip="Click to drilldown" display="'Initial 041220'!L232" xr:uid="{00000000-0004-0000-1100-0000E2030000}"/>
    <hyperlink ref="M232" location="'Initial 041220'!M232" tooltip="Click to drilldown" display="'Initial 041220'!M232" xr:uid="{00000000-0004-0000-1100-0000E3030000}"/>
    <hyperlink ref="B233" location="'Initial 041220'!B233" tooltip="Click to drilldown" display="'Initial 041220'!B233" xr:uid="{00000000-0004-0000-1100-0000E4030000}"/>
    <hyperlink ref="C233" location="'Initial 041220'!C233" tooltip="Click to drilldown" display="'Initial 041220'!C233" xr:uid="{00000000-0004-0000-1100-0000E5030000}"/>
    <hyperlink ref="D233" location="'Initial 041220'!D233" tooltip="Click to drilldown" display="'Initial 041220'!D233" xr:uid="{00000000-0004-0000-1100-0000E6030000}"/>
    <hyperlink ref="E233" location="'Initial 041220'!E233" tooltip="Click to drilldown" display="'Initial 041220'!E233" xr:uid="{00000000-0004-0000-1100-0000E7030000}"/>
    <hyperlink ref="F233" location="'Initial 041220'!F233" tooltip="Click to drilldown" display="'Initial 041220'!F233" xr:uid="{00000000-0004-0000-1100-0000E8030000}"/>
    <hyperlink ref="G233" location="'Initial 041220'!G233" tooltip="Click to drilldown" display="'Initial 041220'!G233" xr:uid="{00000000-0004-0000-1100-0000E9030000}"/>
    <hyperlink ref="H233" location="'Initial 041220'!H233" tooltip="Click to drilldown" display="'Initial 041220'!H233" xr:uid="{00000000-0004-0000-1100-0000EA030000}"/>
    <hyperlink ref="I233" location="'Initial 041220'!I233" tooltip="Click to drilldown" display="'Initial 041220'!I233" xr:uid="{00000000-0004-0000-1100-0000EB030000}"/>
    <hyperlink ref="J233" location="'Initial 041220'!J233" tooltip="Click to drilldown" display="'Initial 041220'!J233" xr:uid="{00000000-0004-0000-1100-0000EC030000}"/>
    <hyperlink ref="K233" location="'Initial 041220'!K233" tooltip="Click to drilldown" display="'Initial 041220'!K233" xr:uid="{00000000-0004-0000-1100-0000ED030000}"/>
    <hyperlink ref="L233" location="'Initial 041220'!L233" tooltip="Click to drilldown" display="'Initial 041220'!L233" xr:uid="{00000000-0004-0000-1100-0000EE030000}"/>
    <hyperlink ref="M233" location="'Initial 041220'!M233" tooltip="Click to drilldown" display="'Initial 041220'!M233" xr:uid="{00000000-0004-0000-1100-0000EF030000}"/>
    <hyperlink ref="B234" location="'Initial 041220'!B234" tooltip="Click to drilldown" display="'Initial 041220'!B234" xr:uid="{00000000-0004-0000-1100-0000F0030000}"/>
    <hyperlink ref="C234" location="'Initial 041220'!C234" tooltip="Click to drilldown" display="'Initial 041220'!C234" xr:uid="{00000000-0004-0000-1100-0000F1030000}"/>
    <hyperlink ref="D234" location="'Initial 041220'!D234" tooltip="Click to drilldown" display="'Initial 041220'!D234" xr:uid="{00000000-0004-0000-1100-0000F2030000}"/>
    <hyperlink ref="E234" location="'Initial 041220'!E234" tooltip="Click to drilldown" display="'Initial 041220'!E234" xr:uid="{00000000-0004-0000-1100-0000F3030000}"/>
    <hyperlink ref="F234" location="'Initial 041220'!F234" tooltip="Click to drilldown" display="'Initial 041220'!F234" xr:uid="{00000000-0004-0000-1100-0000F4030000}"/>
    <hyperlink ref="G234" location="'Initial 041220'!G234" tooltip="Click to drilldown" display="'Initial 041220'!G234" xr:uid="{00000000-0004-0000-1100-0000F5030000}"/>
    <hyperlink ref="H234" location="'Initial 041220'!H234" tooltip="Click to drilldown" display="'Initial 041220'!H234" xr:uid="{00000000-0004-0000-1100-0000F6030000}"/>
    <hyperlink ref="I234" location="'Initial 041220'!I234" tooltip="Click to drilldown" display="'Initial 041220'!I234" xr:uid="{00000000-0004-0000-1100-0000F7030000}"/>
    <hyperlink ref="J234" location="'Initial 041220'!J234" tooltip="Click to drilldown" display="'Initial 041220'!J234" xr:uid="{00000000-0004-0000-1100-0000F8030000}"/>
    <hyperlink ref="K234" location="'Initial 041220'!K234" tooltip="Click to drilldown" display="'Initial 041220'!K234" xr:uid="{00000000-0004-0000-1100-0000F9030000}"/>
    <hyperlink ref="L234" location="'Initial 041220'!L234" tooltip="Click to drilldown" display="'Initial 041220'!L234" xr:uid="{00000000-0004-0000-1100-0000FA030000}"/>
    <hyperlink ref="M234" location="'Initial 041220'!M234" tooltip="Click to drilldown" display="'Initial 041220'!M234" xr:uid="{00000000-0004-0000-1100-0000FB030000}"/>
    <hyperlink ref="B235" location="'Initial 041220'!B235" tooltip="Click to drilldown" display="'Initial 041220'!B235" xr:uid="{00000000-0004-0000-1100-0000FC030000}"/>
    <hyperlink ref="C235" location="'Initial 041220'!C235" tooltip="Click to drilldown" display="'Initial 041220'!C235" xr:uid="{00000000-0004-0000-1100-0000FD030000}"/>
    <hyperlink ref="D235" location="'Initial 041220'!D235" tooltip="Click to drilldown" display="'Initial 041220'!D235" xr:uid="{00000000-0004-0000-1100-0000FE030000}"/>
    <hyperlink ref="E235" location="'Initial 041220'!E235" tooltip="Click to drilldown" display="'Initial 041220'!E235" xr:uid="{00000000-0004-0000-1100-0000FF030000}"/>
    <hyperlink ref="F235" location="'Initial 041220'!F235" tooltip="Click to drilldown" display="'Initial 041220'!F235" xr:uid="{00000000-0004-0000-1100-000000040000}"/>
    <hyperlink ref="G235" location="'Initial 041220'!G235" tooltip="Click to drilldown" display="'Initial 041220'!G235" xr:uid="{00000000-0004-0000-1100-000001040000}"/>
    <hyperlink ref="H235" location="'Initial 041220'!H235" tooltip="Click to drilldown" display="'Initial 041220'!H235" xr:uid="{00000000-0004-0000-1100-000002040000}"/>
    <hyperlink ref="I235" location="'Initial 041220'!I235" tooltip="Click to drilldown" display="'Initial 041220'!I235" xr:uid="{00000000-0004-0000-1100-000003040000}"/>
    <hyperlink ref="J235" location="'Initial 041220'!J235" tooltip="Click to drilldown" display="'Initial 041220'!J235" xr:uid="{00000000-0004-0000-1100-000004040000}"/>
    <hyperlink ref="K235" location="'Initial 041220'!K235" tooltip="Click to drilldown" display="'Initial 041220'!K235" xr:uid="{00000000-0004-0000-1100-000005040000}"/>
    <hyperlink ref="L235" location="'Initial 041220'!L235" tooltip="Click to drilldown" display="'Initial 041220'!L235" xr:uid="{00000000-0004-0000-1100-000006040000}"/>
    <hyperlink ref="M235" location="'Initial 041220'!M235" tooltip="Click to drilldown" display="'Initial 041220'!M235" xr:uid="{00000000-0004-0000-1100-000007040000}"/>
    <hyperlink ref="B236" location="'Initial 041220'!B236" tooltip="Click to drilldown" display="'Initial 041220'!B236" xr:uid="{00000000-0004-0000-1100-000008040000}"/>
    <hyperlink ref="C236" location="'Initial 041220'!C236" tooltip="Click to drilldown" display="'Initial 041220'!C236" xr:uid="{00000000-0004-0000-1100-000009040000}"/>
    <hyperlink ref="D236" location="'Initial 041220'!D236" tooltip="Click to drilldown" display="'Initial 041220'!D236" xr:uid="{00000000-0004-0000-1100-00000A040000}"/>
    <hyperlink ref="E236" location="'Initial 041220'!E236" tooltip="Click to drilldown" display="'Initial 041220'!E236" xr:uid="{00000000-0004-0000-1100-00000B040000}"/>
    <hyperlink ref="F236" location="'Initial 041220'!F236" tooltip="Click to drilldown" display="'Initial 041220'!F236" xr:uid="{00000000-0004-0000-1100-00000C040000}"/>
    <hyperlink ref="G236" location="'Initial 041220'!G236" tooltip="Click to drilldown" display="'Initial 041220'!G236" xr:uid="{00000000-0004-0000-1100-00000D040000}"/>
    <hyperlink ref="H236" location="'Initial 041220'!H236" tooltip="Click to drilldown" display="'Initial 041220'!H236" xr:uid="{00000000-0004-0000-1100-00000E040000}"/>
    <hyperlink ref="I236" location="'Initial 041220'!I236" tooltip="Click to drilldown" display="'Initial 041220'!I236" xr:uid="{00000000-0004-0000-1100-00000F040000}"/>
    <hyperlink ref="J236" location="'Initial 041220'!J236" tooltip="Click to drilldown" display="'Initial 041220'!J236" xr:uid="{00000000-0004-0000-1100-000010040000}"/>
    <hyperlink ref="K236" location="'Initial 041220'!K236" tooltip="Click to drilldown" display="'Initial 041220'!K236" xr:uid="{00000000-0004-0000-1100-000011040000}"/>
    <hyperlink ref="L236" location="'Initial 041220'!L236" tooltip="Click to drilldown" display="'Initial 041220'!L236" xr:uid="{00000000-0004-0000-1100-000012040000}"/>
    <hyperlink ref="M236" location="'Initial 041220'!M236" tooltip="Click to drilldown" display="'Initial 041220'!M236" xr:uid="{00000000-0004-0000-1100-000013040000}"/>
    <hyperlink ref="B241" location="'Initial 041220'!B241" tooltip="Click to drilldown" display="'Initial 041220'!B241" xr:uid="{00000000-0004-0000-1100-000014040000}"/>
    <hyperlink ref="C241" location="'Initial 041220'!C241" tooltip="Click to drilldown" display="'Initial 041220'!C241" xr:uid="{00000000-0004-0000-1100-000015040000}"/>
    <hyperlink ref="D241" location="'Initial 041220'!D241" tooltip="Click to drilldown" display="'Initial 041220'!D241" xr:uid="{00000000-0004-0000-1100-000016040000}"/>
    <hyperlink ref="E241" location="'Initial 041220'!E241" tooltip="Click to drilldown" display="'Initial 041220'!E241" xr:uid="{00000000-0004-0000-1100-000017040000}"/>
    <hyperlink ref="F241" location="'Initial 041220'!F241" tooltip="Click to drilldown" display="'Initial 041220'!F241" xr:uid="{00000000-0004-0000-1100-000018040000}"/>
    <hyperlink ref="G241" location="'Initial 041220'!G241" tooltip="Click to drilldown" display="'Initial 041220'!G241" xr:uid="{00000000-0004-0000-1100-000019040000}"/>
    <hyperlink ref="H241" location="'Initial 041220'!H241" tooltip="Click to drilldown" display="'Initial 041220'!H241" xr:uid="{00000000-0004-0000-1100-00001A040000}"/>
    <hyperlink ref="I241" location="'Initial 041220'!I241" tooltip="Click to drilldown" display="'Initial 041220'!I241" xr:uid="{00000000-0004-0000-1100-00001B040000}"/>
    <hyperlink ref="J241" location="'Initial 041220'!J241" tooltip="Click to drilldown" display="'Initial 041220'!J241" xr:uid="{00000000-0004-0000-1100-00001C040000}"/>
    <hyperlink ref="K241" location="'Initial 041220'!K241" tooltip="Click to drilldown" display="'Initial 041220'!K241" xr:uid="{00000000-0004-0000-1100-00001D040000}"/>
    <hyperlink ref="L241" location="'Initial 041220'!L241" tooltip="Click to drilldown" display="'Initial 041220'!L241" xr:uid="{00000000-0004-0000-1100-00001E040000}"/>
    <hyperlink ref="M241" location="'Initial 041220'!M241" tooltip="Click to drilldown" display="'Initial 041220'!M241" xr:uid="{00000000-0004-0000-1100-00001F040000}"/>
    <hyperlink ref="B247" location="'Initial 041220'!B247" tooltip="Click to drilldown" display="'Initial 041220'!B247" xr:uid="{00000000-0004-0000-1100-000020040000}"/>
    <hyperlink ref="C247" location="'Initial 041220'!C247" tooltip="Click to drilldown" display="'Initial 041220'!C247" xr:uid="{00000000-0004-0000-1100-000021040000}"/>
    <hyperlink ref="D247" location="'Initial 041220'!D247" tooltip="Click to drilldown" display="'Initial 041220'!D247" xr:uid="{00000000-0004-0000-1100-000022040000}"/>
    <hyperlink ref="E247" location="'Initial 041220'!E247" tooltip="Click to drilldown" display="'Initial 041220'!E247" xr:uid="{00000000-0004-0000-1100-000023040000}"/>
    <hyperlink ref="F247" location="'Initial 041220'!F247" tooltip="Click to drilldown" display="'Initial 041220'!F247" xr:uid="{00000000-0004-0000-1100-000024040000}"/>
    <hyperlink ref="G247" location="'Initial 041220'!G247" tooltip="Click to drilldown" display="'Initial 041220'!G247" xr:uid="{00000000-0004-0000-1100-000025040000}"/>
    <hyperlink ref="H247" location="'Initial 041220'!H247" tooltip="Click to drilldown" display="'Initial 041220'!H247" xr:uid="{00000000-0004-0000-1100-000026040000}"/>
    <hyperlink ref="I247" location="'Initial 041220'!I247" tooltip="Click to drilldown" display="'Initial 041220'!I247" xr:uid="{00000000-0004-0000-1100-000027040000}"/>
    <hyperlink ref="J247" location="'Initial 041220'!J247" tooltip="Click to drilldown" display="'Initial 041220'!J247" xr:uid="{00000000-0004-0000-1100-000028040000}"/>
    <hyperlink ref="K247" location="'Initial 041220'!K247" tooltip="Click to drilldown" display="'Initial 041220'!K247" xr:uid="{00000000-0004-0000-1100-000029040000}"/>
    <hyperlink ref="L247" location="'Initial 041220'!L247" tooltip="Click to drilldown" display="'Initial 041220'!L247" xr:uid="{00000000-0004-0000-1100-00002A040000}"/>
    <hyperlink ref="M247" location="'Initial 041220'!M247" tooltip="Click to drilldown" display="'Initial 041220'!M247" xr:uid="{00000000-0004-0000-1100-00002B040000}"/>
    <hyperlink ref="B251" location="'Initial 041220'!B251" tooltip="Click to drilldown" display="'Initial 041220'!B251" xr:uid="{00000000-0004-0000-1100-00002C040000}"/>
    <hyperlink ref="C251" location="'Initial 041220'!C251" tooltip="Click to drilldown" display="'Initial 041220'!C251" xr:uid="{00000000-0004-0000-1100-00002D040000}"/>
    <hyperlink ref="D251" location="'Initial 041220'!D251" tooltip="Click to drilldown" display="'Initial 041220'!D251" xr:uid="{00000000-0004-0000-1100-00002E040000}"/>
    <hyperlink ref="E251" location="'Initial 041220'!E251" tooltip="Click to drilldown" display="'Initial 041220'!E251" xr:uid="{00000000-0004-0000-1100-00002F040000}"/>
    <hyperlink ref="F251" location="'Initial 041220'!F251" tooltip="Click to drilldown" display="'Initial 041220'!F251" xr:uid="{00000000-0004-0000-1100-000030040000}"/>
    <hyperlink ref="G251" location="'Initial 041220'!G251" tooltip="Click to drilldown" display="'Initial 041220'!G251" xr:uid="{00000000-0004-0000-1100-000031040000}"/>
    <hyperlink ref="H251" location="'Initial 041220'!H251" tooltip="Click to drilldown" display="'Initial 041220'!H251" xr:uid="{00000000-0004-0000-1100-000032040000}"/>
    <hyperlink ref="I251" location="'Initial 041220'!I251" tooltip="Click to drilldown" display="'Initial 041220'!I251" xr:uid="{00000000-0004-0000-1100-000033040000}"/>
    <hyperlink ref="J251" location="'Initial 041220'!J251" tooltip="Click to drilldown" display="'Initial 041220'!J251" xr:uid="{00000000-0004-0000-1100-000034040000}"/>
    <hyperlink ref="K251" location="'Initial 041220'!K251" tooltip="Click to drilldown" display="'Initial 041220'!K251" xr:uid="{00000000-0004-0000-1100-000035040000}"/>
    <hyperlink ref="L251" location="'Initial 041220'!L251" tooltip="Click to drilldown" display="'Initial 041220'!L251" xr:uid="{00000000-0004-0000-1100-000036040000}"/>
    <hyperlink ref="M251" location="'Initial 041220'!M251" tooltip="Click to drilldown" display="'Initial 041220'!M251" xr:uid="{00000000-0004-0000-1100-000037040000}"/>
    <hyperlink ref="B252" location="'Initial 041220'!B252" tooltip="Click to drilldown" display="'Initial 041220'!B252" xr:uid="{00000000-0004-0000-1100-000038040000}"/>
    <hyperlink ref="C252" location="'Initial 041220'!C252" tooltip="Click to drilldown" display="'Initial 041220'!C252" xr:uid="{00000000-0004-0000-1100-000039040000}"/>
    <hyperlink ref="D252" location="'Initial 041220'!D252" tooltip="Click to drilldown" display="'Initial 041220'!D252" xr:uid="{00000000-0004-0000-1100-00003A040000}"/>
    <hyperlink ref="E252" location="'Initial 041220'!E252" tooltip="Click to drilldown" display="'Initial 041220'!E252" xr:uid="{00000000-0004-0000-1100-00003B040000}"/>
    <hyperlink ref="F252" location="'Initial 041220'!F252" tooltip="Click to drilldown" display="'Initial 041220'!F252" xr:uid="{00000000-0004-0000-1100-00003C040000}"/>
    <hyperlink ref="G252" location="'Initial 041220'!G252" tooltip="Click to drilldown" display="'Initial 041220'!G252" xr:uid="{00000000-0004-0000-1100-00003D040000}"/>
    <hyperlink ref="H252" location="'Initial 041220'!H252" tooltip="Click to drilldown" display="'Initial 041220'!H252" xr:uid="{00000000-0004-0000-1100-00003E040000}"/>
    <hyperlink ref="I252" location="'Initial 041220'!I252" tooltip="Click to drilldown" display="'Initial 041220'!I252" xr:uid="{00000000-0004-0000-1100-00003F040000}"/>
    <hyperlink ref="J252" location="'Initial 041220'!J252" tooltip="Click to drilldown" display="'Initial 041220'!J252" xr:uid="{00000000-0004-0000-1100-000040040000}"/>
    <hyperlink ref="K252" location="'Initial 041220'!K252" tooltip="Click to drilldown" display="'Initial 041220'!K252" xr:uid="{00000000-0004-0000-1100-000041040000}"/>
    <hyperlink ref="L252" location="'Initial 041220'!L252" tooltip="Click to drilldown" display="'Initial 041220'!L252" xr:uid="{00000000-0004-0000-1100-000042040000}"/>
    <hyperlink ref="M252" location="'Initial 041220'!M252" tooltip="Click to drilldown" display="'Initial 041220'!M252" xr:uid="{00000000-0004-0000-1100-000043040000}"/>
    <hyperlink ref="B256" location="'Initial 041220'!B256" tooltip="Click to drilldown" display="'Initial 041220'!B256" xr:uid="{00000000-0004-0000-1100-000044040000}"/>
    <hyperlink ref="C256" location="'Initial 041220'!C256" tooltip="Click to drilldown" display="'Initial 041220'!C256" xr:uid="{00000000-0004-0000-1100-000045040000}"/>
    <hyperlink ref="D256" location="'Initial 041220'!D256" tooltip="Click to drilldown" display="'Initial 041220'!D256" xr:uid="{00000000-0004-0000-1100-000046040000}"/>
    <hyperlink ref="E256" location="'Initial 041220'!E256" tooltip="Click to drilldown" display="'Initial 041220'!E256" xr:uid="{00000000-0004-0000-1100-000047040000}"/>
    <hyperlink ref="F256" location="'Initial 041220'!F256" tooltip="Click to drilldown" display="'Initial 041220'!F256" xr:uid="{00000000-0004-0000-1100-000048040000}"/>
    <hyperlink ref="G256" location="'Initial 041220'!G256" tooltip="Click to drilldown" display="'Initial 041220'!G256" xr:uid="{00000000-0004-0000-1100-000049040000}"/>
    <hyperlink ref="H256" location="'Initial 041220'!H256" tooltip="Click to drilldown" display="'Initial 041220'!H256" xr:uid="{00000000-0004-0000-1100-00004A040000}"/>
    <hyperlink ref="I256" location="'Initial 041220'!I256" tooltip="Click to drilldown" display="'Initial 041220'!I256" xr:uid="{00000000-0004-0000-1100-00004B040000}"/>
    <hyperlink ref="J256" location="'Initial 041220'!J256" tooltip="Click to drilldown" display="'Initial 041220'!J256" xr:uid="{00000000-0004-0000-1100-00004C040000}"/>
    <hyperlink ref="K256" location="'Initial 041220'!K256" tooltip="Click to drilldown" display="'Initial 041220'!K256" xr:uid="{00000000-0004-0000-1100-00004D040000}"/>
    <hyperlink ref="L256" location="'Initial 041220'!L256" tooltip="Click to drilldown" display="'Initial 041220'!L256" xr:uid="{00000000-0004-0000-1100-00004E040000}"/>
    <hyperlink ref="M256" location="'Initial 041220'!M256" tooltip="Click to drilldown" display="'Initial 041220'!M256" xr:uid="{00000000-0004-0000-1100-00004F040000}"/>
    <hyperlink ref="B257" location="'Initial 041220'!B257" tooltip="Click to drilldown" display="'Initial 041220'!B257" xr:uid="{00000000-0004-0000-1100-000050040000}"/>
    <hyperlink ref="C257" location="'Initial 041220'!C257" tooltip="Click to drilldown" display="'Initial 041220'!C257" xr:uid="{00000000-0004-0000-1100-000051040000}"/>
    <hyperlink ref="D257" location="'Initial 041220'!D257" tooltip="Click to drilldown" display="'Initial 041220'!D257" xr:uid="{00000000-0004-0000-1100-000052040000}"/>
    <hyperlink ref="E257" location="'Initial 041220'!E257" tooltip="Click to drilldown" display="'Initial 041220'!E257" xr:uid="{00000000-0004-0000-1100-000053040000}"/>
    <hyperlink ref="F257" location="'Initial 041220'!F257" tooltip="Click to drilldown" display="'Initial 041220'!F257" xr:uid="{00000000-0004-0000-1100-000054040000}"/>
    <hyperlink ref="G257" location="'Initial 041220'!G257" tooltip="Click to drilldown" display="'Initial 041220'!G257" xr:uid="{00000000-0004-0000-1100-000055040000}"/>
    <hyperlink ref="H257" location="'Initial 041220'!H257" tooltip="Click to drilldown" display="'Initial 041220'!H257" xr:uid="{00000000-0004-0000-1100-000056040000}"/>
    <hyperlink ref="I257" location="'Initial 041220'!I257" tooltip="Click to drilldown" display="'Initial 041220'!I257" xr:uid="{00000000-0004-0000-1100-000057040000}"/>
    <hyperlink ref="J257" location="'Initial 041220'!J257" tooltip="Click to drilldown" display="'Initial 041220'!J257" xr:uid="{00000000-0004-0000-1100-000058040000}"/>
    <hyperlink ref="K257" location="'Initial 041220'!K257" tooltip="Click to drilldown" display="'Initial 041220'!K257" xr:uid="{00000000-0004-0000-1100-000059040000}"/>
    <hyperlink ref="L257" location="'Initial 041220'!L257" tooltip="Click to drilldown" display="'Initial 041220'!L257" xr:uid="{00000000-0004-0000-1100-00005A040000}"/>
    <hyperlink ref="M257" location="'Initial 041220'!M257" tooltip="Click to drilldown" display="'Initial 041220'!M257" xr:uid="{00000000-0004-0000-1100-00005B040000}"/>
    <hyperlink ref="B262" location="'Initial 041220'!B262" tooltip="Click to drilldown" display="'Initial 041220'!B262" xr:uid="{00000000-0004-0000-1100-00005C040000}"/>
    <hyperlink ref="C262" location="'Initial 041220'!C262" tooltip="Click to drilldown" display="'Initial 041220'!C262" xr:uid="{00000000-0004-0000-1100-00005D040000}"/>
    <hyperlink ref="D262" location="'Initial 041220'!D262" tooltip="Click to drilldown" display="'Initial 041220'!D262" xr:uid="{00000000-0004-0000-1100-00005E040000}"/>
    <hyperlink ref="E262" location="'Initial 041220'!E262" tooltip="Click to drilldown" display="'Initial 041220'!E262" xr:uid="{00000000-0004-0000-1100-00005F040000}"/>
    <hyperlink ref="F262" location="'Initial 041220'!F262" tooltip="Click to drilldown" display="'Initial 041220'!F262" xr:uid="{00000000-0004-0000-1100-000060040000}"/>
    <hyperlink ref="G262" location="'Initial 041220'!G262" tooltip="Click to drilldown" display="'Initial 041220'!G262" xr:uid="{00000000-0004-0000-1100-000061040000}"/>
    <hyperlink ref="H262" location="'Initial 041220'!H262" tooltip="Click to drilldown" display="'Initial 041220'!H262" xr:uid="{00000000-0004-0000-1100-000062040000}"/>
    <hyperlink ref="I262" location="'Initial 041220'!I262" tooltip="Click to drilldown" display="'Initial 041220'!I262" xr:uid="{00000000-0004-0000-1100-000063040000}"/>
    <hyperlink ref="J262" location="'Initial 041220'!J262" tooltip="Click to drilldown" display="'Initial 041220'!J262" xr:uid="{00000000-0004-0000-1100-000064040000}"/>
    <hyperlink ref="K262" location="'Initial 041220'!K262" tooltip="Click to drilldown" display="'Initial 041220'!K262" xr:uid="{00000000-0004-0000-1100-000065040000}"/>
    <hyperlink ref="L262" location="'Initial 041220'!L262" tooltip="Click to drilldown" display="'Initial 041220'!L262" xr:uid="{00000000-0004-0000-1100-000066040000}"/>
    <hyperlink ref="M262" location="'Initial 041220'!M262" tooltip="Click to drilldown" display="'Initial 041220'!M262" xr:uid="{00000000-0004-0000-1100-000067040000}"/>
    <hyperlink ref="B263" location="'Initial 041220'!B263" tooltip="Click to drilldown" display="'Initial 041220'!B263" xr:uid="{00000000-0004-0000-1100-000068040000}"/>
    <hyperlink ref="C263" location="'Initial 041220'!C263" tooltip="Click to drilldown" display="'Initial 041220'!C263" xr:uid="{00000000-0004-0000-1100-000069040000}"/>
    <hyperlink ref="D263" location="'Initial 041220'!D263" tooltip="Click to drilldown" display="'Initial 041220'!D263" xr:uid="{00000000-0004-0000-1100-00006A040000}"/>
    <hyperlink ref="E263" location="'Initial 041220'!E263" tooltip="Click to drilldown" display="'Initial 041220'!E263" xr:uid="{00000000-0004-0000-1100-00006B040000}"/>
    <hyperlink ref="F263" location="'Initial 041220'!F263" tooltip="Click to drilldown" display="'Initial 041220'!F263" xr:uid="{00000000-0004-0000-1100-00006C040000}"/>
    <hyperlink ref="G263" location="'Initial 041220'!G263" tooltip="Click to drilldown" display="'Initial 041220'!G263" xr:uid="{00000000-0004-0000-1100-00006D040000}"/>
    <hyperlink ref="H263" location="'Initial 041220'!H263" tooltip="Click to drilldown" display="'Initial 041220'!H263" xr:uid="{00000000-0004-0000-1100-00006E040000}"/>
    <hyperlink ref="I263" location="'Initial 041220'!I263" tooltip="Click to drilldown" display="'Initial 041220'!I263" xr:uid="{00000000-0004-0000-1100-00006F040000}"/>
    <hyperlink ref="J263" location="'Initial 041220'!J263" tooltip="Click to drilldown" display="'Initial 041220'!J263" xr:uid="{00000000-0004-0000-1100-000070040000}"/>
    <hyperlink ref="K263" location="'Initial 041220'!K263" tooltip="Click to drilldown" display="'Initial 041220'!K263" xr:uid="{00000000-0004-0000-1100-000071040000}"/>
    <hyperlink ref="L263" location="'Initial 041220'!L263" tooltip="Click to drilldown" display="'Initial 041220'!L263" xr:uid="{00000000-0004-0000-1100-000072040000}"/>
    <hyperlink ref="M263" location="'Initial 041220'!M263" tooltip="Click to drilldown" display="'Initial 041220'!M263" xr:uid="{00000000-0004-0000-1100-000073040000}"/>
    <hyperlink ref="B264" location="'Initial 041220'!B264" tooltip="Click to drilldown" display="'Initial 041220'!B264" xr:uid="{00000000-0004-0000-1100-000074040000}"/>
    <hyperlink ref="C264" location="'Initial 041220'!C264" tooltip="Click to drilldown" display="'Initial 041220'!C264" xr:uid="{00000000-0004-0000-1100-000075040000}"/>
    <hyperlink ref="D264" location="'Initial 041220'!D264" tooltip="Click to drilldown" display="'Initial 041220'!D264" xr:uid="{00000000-0004-0000-1100-000076040000}"/>
    <hyperlink ref="E264" location="'Initial 041220'!E264" tooltip="Click to drilldown" display="'Initial 041220'!E264" xr:uid="{00000000-0004-0000-1100-000077040000}"/>
    <hyperlink ref="F264" location="'Initial 041220'!F264" tooltip="Click to drilldown" display="'Initial 041220'!F264" xr:uid="{00000000-0004-0000-1100-000078040000}"/>
    <hyperlink ref="G264" location="'Initial 041220'!G264" tooltip="Click to drilldown" display="'Initial 041220'!G264" xr:uid="{00000000-0004-0000-1100-000079040000}"/>
    <hyperlink ref="H264" location="'Initial 041220'!H264" tooltip="Click to drilldown" display="'Initial 041220'!H264" xr:uid="{00000000-0004-0000-1100-00007A040000}"/>
    <hyperlink ref="I264" location="'Initial 041220'!I264" tooltip="Click to drilldown" display="'Initial 041220'!I264" xr:uid="{00000000-0004-0000-1100-00007B040000}"/>
    <hyperlink ref="J264" location="'Initial 041220'!J264" tooltip="Click to drilldown" display="'Initial 041220'!J264" xr:uid="{00000000-0004-0000-1100-00007C040000}"/>
    <hyperlink ref="K264" location="'Initial 041220'!K264" tooltip="Click to drilldown" display="'Initial 041220'!K264" xr:uid="{00000000-0004-0000-1100-00007D040000}"/>
    <hyperlink ref="L264" location="'Initial 041220'!L264" tooltip="Click to drilldown" display="'Initial 041220'!L264" xr:uid="{00000000-0004-0000-1100-00007E040000}"/>
    <hyperlink ref="M264" location="'Initial 041220'!M264" tooltip="Click to drilldown" display="'Initial 041220'!M264" xr:uid="{00000000-0004-0000-1100-00007F040000}"/>
    <hyperlink ref="B265" location="'Initial 041220'!B265" tooltip="Click to drilldown" display="'Initial 041220'!B265" xr:uid="{00000000-0004-0000-1100-000080040000}"/>
    <hyperlink ref="C265" location="'Initial 041220'!C265" tooltip="Click to drilldown" display="'Initial 041220'!C265" xr:uid="{00000000-0004-0000-1100-000081040000}"/>
    <hyperlink ref="D265" location="'Initial 041220'!D265" tooltip="Click to drilldown" display="'Initial 041220'!D265" xr:uid="{00000000-0004-0000-1100-000082040000}"/>
    <hyperlink ref="E265" location="'Initial 041220'!E265" tooltip="Click to drilldown" display="'Initial 041220'!E265" xr:uid="{00000000-0004-0000-1100-000083040000}"/>
    <hyperlink ref="F265" location="'Initial 041220'!F265" tooltip="Click to drilldown" display="'Initial 041220'!F265" xr:uid="{00000000-0004-0000-1100-000084040000}"/>
    <hyperlink ref="G265" location="'Initial 041220'!G265" tooltip="Click to drilldown" display="'Initial 041220'!G265" xr:uid="{00000000-0004-0000-1100-000085040000}"/>
    <hyperlink ref="H265" location="'Initial 041220'!H265" tooltip="Click to drilldown" display="'Initial 041220'!H265" xr:uid="{00000000-0004-0000-1100-000086040000}"/>
    <hyperlink ref="I265" location="'Initial 041220'!I265" tooltip="Click to drilldown" display="'Initial 041220'!I265" xr:uid="{00000000-0004-0000-1100-000087040000}"/>
    <hyperlink ref="J265" location="'Initial 041220'!J265" tooltip="Click to drilldown" display="'Initial 041220'!J265" xr:uid="{00000000-0004-0000-1100-000088040000}"/>
    <hyperlink ref="K265" location="'Initial 041220'!K265" tooltip="Click to drilldown" display="'Initial 041220'!K265" xr:uid="{00000000-0004-0000-1100-000089040000}"/>
    <hyperlink ref="L265" location="'Initial 041220'!L265" tooltip="Click to drilldown" display="'Initial 041220'!L265" xr:uid="{00000000-0004-0000-1100-00008A040000}"/>
    <hyperlink ref="M265" location="'Initial 041220'!M265" tooltip="Click to drilldown" display="'Initial 041220'!M265" xr:uid="{00000000-0004-0000-1100-00008B040000}"/>
    <hyperlink ref="B266" location="'Initial 041220'!B266" tooltip="Click to drilldown" display="'Initial 041220'!B266" xr:uid="{00000000-0004-0000-1100-00008C040000}"/>
    <hyperlink ref="C266" location="'Initial 041220'!C266" tooltip="Click to drilldown" display="'Initial 041220'!C266" xr:uid="{00000000-0004-0000-1100-00008D040000}"/>
    <hyperlink ref="D266" location="'Initial 041220'!D266" tooltip="Click to drilldown" display="'Initial 041220'!D266" xr:uid="{00000000-0004-0000-1100-00008E040000}"/>
    <hyperlink ref="E266" location="'Initial 041220'!E266" tooltip="Click to drilldown" display="'Initial 041220'!E266" xr:uid="{00000000-0004-0000-1100-00008F040000}"/>
    <hyperlink ref="F266" location="'Initial 041220'!F266" tooltip="Click to drilldown" display="'Initial 041220'!F266" xr:uid="{00000000-0004-0000-1100-000090040000}"/>
    <hyperlink ref="G266" location="'Initial 041220'!G266" tooltip="Click to drilldown" display="'Initial 041220'!G266" xr:uid="{00000000-0004-0000-1100-000091040000}"/>
    <hyperlink ref="H266" location="'Initial 041220'!H266" tooltip="Click to drilldown" display="'Initial 041220'!H266" xr:uid="{00000000-0004-0000-1100-000092040000}"/>
    <hyperlink ref="I266" location="'Initial 041220'!I266" tooltip="Click to drilldown" display="'Initial 041220'!I266" xr:uid="{00000000-0004-0000-1100-000093040000}"/>
    <hyperlink ref="J266" location="'Initial 041220'!J266" tooltip="Click to drilldown" display="'Initial 041220'!J266" xr:uid="{00000000-0004-0000-1100-000094040000}"/>
    <hyperlink ref="K266" location="'Initial 041220'!K266" tooltip="Click to drilldown" display="'Initial 041220'!K266" xr:uid="{00000000-0004-0000-1100-000095040000}"/>
    <hyperlink ref="L266" location="'Initial 041220'!L266" tooltip="Click to drilldown" display="'Initial 041220'!L266" xr:uid="{00000000-0004-0000-1100-000096040000}"/>
    <hyperlink ref="M266" location="'Initial 041220'!M266" tooltip="Click to drilldown" display="'Initial 041220'!M266" xr:uid="{00000000-0004-0000-1100-000097040000}"/>
    <hyperlink ref="B267" location="'Initial 041220'!B267" tooltip="Click to drilldown" display="'Initial 041220'!B267" xr:uid="{00000000-0004-0000-1100-000098040000}"/>
    <hyperlink ref="C267" location="'Initial 041220'!C267" tooltip="Click to drilldown" display="'Initial 041220'!C267" xr:uid="{00000000-0004-0000-1100-000099040000}"/>
    <hyperlink ref="D267" location="'Initial 041220'!D267" tooltip="Click to drilldown" display="'Initial 041220'!D267" xr:uid="{00000000-0004-0000-1100-00009A040000}"/>
    <hyperlink ref="E267" location="'Initial 041220'!E267" tooltip="Click to drilldown" display="'Initial 041220'!E267" xr:uid="{00000000-0004-0000-1100-00009B040000}"/>
    <hyperlink ref="F267" location="'Initial 041220'!F267" tooltip="Click to drilldown" display="'Initial 041220'!F267" xr:uid="{00000000-0004-0000-1100-00009C040000}"/>
    <hyperlink ref="G267" location="'Initial 041220'!G267" tooltip="Click to drilldown" display="'Initial 041220'!G267" xr:uid="{00000000-0004-0000-1100-00009D040000}"/>
    <hyperlink ref="H267" location="'Initial 041220'!H267" tooltip="Click to drilldown" display="'Initial 041220'!H267" xr:uid="{00000000-0004-0000-1100-00009E040000}"/>
    <hyperlink ref="I267" location="'Initial 041220'!I267" tooltip="Click to drilldown" display="'Initial 041220'!I267" xr:uid="{00000000-0004-0000-1100-00009F040000}"/>
    <hyperlink ref="J267" location="'Initial 041220'!J267" tooltip="Click to drilldown" display="'Initial 041220'!J267" xr:uid="{00000000-0004-0000-1100-0000A0040000}"/>
    <hyperlink ref="K267" location="'Initial 041220'!K267" tooltip="Click to drilldown" display="'Initial 041220'!K267" xr:uid="{00000000-0004-0000-1100-0000A1040000}"/>
    <hyperlink ref="L267" location="'Initial 041220'!L267" tooltip="Click to drilldown" display="'Initial 041220'!L267" xr:uid="{00000000-0004-0000-1100-0000A2040000}"/>
    <hyperlink ref="M267" location="'Initial 041220'!M267" tooltip="Click to drilldown" display="'Initial 041220'!M267" xr:uid="{00000000-0004-0000-1100-0000A3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6" min="1" max="6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69"/>
  <sheetViews>
    <sheetView showGridLines="0" topLeftCell="B31" workbookViewId="0">
      <selection activeCell="B3" sqref="B3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Base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266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273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Original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22529020.010000002</v>
      </c>
      <c r="E12" s="83">
        <v>23427709.149999999</v>
      </c>
      <c r="F12" s="83">
        <v>24362259.350000001</v>
      </c>
      <c r="G12" s="84">
        <v>25334102.030000001</v>
      </c>
      <c r="H12" s="44">
        <v>26341985.359999999</v>
      </c>
      <c r="I12" s="45">
        <v>27390019.609999999</v>
      </c>
      <c r="J12" s="45">
        <v>28479805.859999999</v>
      </c>
      <c r="K12" s="45">
        <v>29613009.129999999</v>
      </c>
      <c r="L12" s="45">
        <v>30791360.859999999</v>
      </c>
      <c r="M12" s="45">
        <v>32016661.609999999</v>
      </c>
    </row>
    <row r="13" spans="1:14" x14ac:dyDescent="0.25">
      <c r="A13" s="13" t="s">
        <v>215</v>
      </c>
      <c r="B13" s="80" t="s">
        <v>145</v>
      </c>
      <c r="C13" s="81">
        <v>6346400.29</v>
      </c>
      <c r="D13" s="82">
        <v>6631842.2999999998</v>
      </c>
      <c r="E13" s="83">
        <v>6844806.9900000002</v>
      </c>
      <c r="F13" s="83">
        <v>7168281.0099999998</v>
      </c>
      <c r="G13" s="84">
        <v>7402684.46</v>
      </c>
      <c r="H13" s="44">
        <v>7748454.2300000004</v>
      </c>
      <c r="I13" s="45">
        <v>8006044.6299999999</v>
      </c>
      <c r="J13" s="45">
        <v>8375928.2400000002</v>
      </c>
      <c r="K13" s="45">
        <v>8658596.4100000001</v>
      </c>
      <c r="L13" s="45">
        <v>9054560.2300000004</v>
      </c>
      <c r="M13" s="45">
        <v>9414351.2599999998</v>
      </c>
    </row>
    <row r="14" spans="1:14" x14ac:dyDescent="0.25">
      <c r="A14" s="13" t="s">
        <v>216</v>
      </c>
      <c r="B14" s="80" t="s">
        <v>146</v>
      </c>
      <c r="C14" s="81">
        <v>555000</v>
      </c>
      <c r="D14" s="82">
        <v>545000</v>
      </c>
      <c r="E14" s="83">
        <v>545000</v>
      </c>
      <c r="F14" s="83">
        <v>545000</v>
      </c>
      <c r="G14" s="84">
        <v>545000</v>
      </c>
      <c r="H14" s="44">
        <v>545000</v>
      </c>
      <c r="I14" s="45">
        <v>545000</v>
      </c>
      <c r="J14" s="45">
        <v>545000</v>
      </c>
      <c r="K14" s="45">
        <v>545000</v>
      </c>
      <c r="L14" s="45">
        <v>545000</v>
      </c>
      <c r="M14" s="45">
        <v>545000</v>
      </c>
    </row>
    <row r="15" spans="1:14" x14ac:dyDescent="0.25">
      <c r="A15" s="13" t="s">
        <v>217</v>
      </c>
      <c r="B15" s="80" t="s">
        <v>147</v>
      </c>
      <c r="C15" s="81">
        <v>1362060.35</v>
      </c>
      <c r="D15" s="82">
        <v>1408122.16</v>
      </c>
      <c r="E15" s="83">
        <v>1466194.12</v>
      </c>
      <c r="F15" s="83">
        <v>1516355.85</v>
      </c>
      <c r="G15" s="84">
        <v>1578690.98</v>
      </c>
      <c r="H15" s="44">
        <v>1633284.41</v>
      </c>
      <c r="I15" s="45">
        <v>1700225.27</v>
      </c>
      <c r="J15" s="45">
        <v>1759608.21</v>
      </c>
      <c r="K15" s="45">
        <v>1831527.47</v>
      </c>
      <c r="L15" s="45">
        <v>1896083.93</v>
      </c>
      <c r="M15" s="45">
        <v>1973384.38</v>
      </c>
    </row>
    <row r="16" spans="1:14" x14ac:dyDescent="0.25">
      <c r="A16" s="13" t="s">
        <v>218</v>
      </c>
      <c r="B16" s="80" t="s">
        <v>148</v>
      </c>
      <c r="C16" s="81">
        <v>10564252.52</v>
      </c>
      <c r="D16" s="82">
        <v>10527853.09</v>
      </c>
      <c r="E16" s="83">
        <v>10657010.460000001</v>
      </c>
      <c r="F16" s="83">
        <v>10797627.369999999</v>
      </c>
      <c r="G16" s="84">
        <v>10951516.560000001</v>
      </c>
      <c r="H16" s="44">
        <v>11086328.41</v>
      </c>
      <c r="I16" s="45">
        <v>11247166.02</v>
      </c>
      <c r="J16" s="45">
        <v>11414135.23</v>
      </c>
      <c r="K16" s="45">
        <v>11583344.76</v>
      </c>
      <c r="L16" s="45">
        <v>11756906.289999999</v>
      </c>
      <c r="M16" s="45">
        <v>11799934.449999999</v>
      </c>
    </row>
    <row r="17" spans="1:13" x14ac:dyDescent="0.25">
      <c r="A17" s="13" t="s">
        <v>219</v>
      </c>
      <c r="B17" s="80" t="s">
        <v>149</v>
      </c>
      <c r="C17" s="81">
        <v>18885246.399999999</v>
      </c>
      <c r="D17" s="82">
        <v>18678304.719999999</v>
      </c>
      <c r="E17" s="83">
        <v>19316721.77</v>
      </c>
      <c r="F17" s="83">
        <v>19957443.039999999</v>
      </c>
      <c r="G17" s="84">
        <v>20641252.699999999</v>
      </c>
      <c r="H17" s="44">
        <v>21336962.600000001</v>
      </c>
      <c r="I17" s="45">
        <v>22081413.260000002</v>
      </c>
      <c r="J17" s="45">
        <v>22827475.059999999</v>
      </c>
      <c r="K17" s="45">
        <v>23624049.120000001</v>
      </c>
      <c r="L17" s="45">
        <v>24424068.43</v>
      </c>
      <c r="M17" s="45">
        <v>25276499.07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59377445.559999995</v>
      </c>
      <c r="D19" s="66">
        <f t="shared" ref="D19:M19" si="1">SUM(D11:D18)</f>
        <v>60320142.280000001</v>
      </c>
      <c r="E19" s="65">
        <f t="shared" si="1"/>
        <v>62257442.489999995</v>
      </c>
      <c r="F19" s="65">
        <f t="shared" si="1"/>
        <v>64346966.619999997</v>
      </c>
      <c r="G19" s="67">
        <f t="shared" si="1"/>
        <v>66453246.730000004</v>
      </c>
      <c r="H19" s="43">
        <f t="shared" si="1"/>
        <v>68692015.00999999</v>
      </c>
      <c r="I19" s="31">
        <f t="shared" si="1"/>
        <v>70969868.790000007</v>
      </c>
      <c r="J19" s="31">
        <f t="shared" si="1"/>
        <v>73401952.600000009</v>
      </c>
      <c r="K19" s="31">
        <f t="shared" si="1"/>
        <v>75855526.890000001</v>
      </c>
      <c r="L19" s="31">
        <f t="shared" si="1"/>
        <v>78467979.74000001</v>
      </c>
      <c r="M19" s="31">
        <f t="shared" si="1"/>
        <v>81025830.770000011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21945155.960000001</v>
      </c>
      <c r="D21" s="82">
        <v>24319389.350000001</v>
      </c>
      <c r="E21" s="81">
        <v>25090753.780000001</v>
      </c>
      <c r="F21" s="81">
        <v>26012669.949999999</v>
      </c>
      <c r="G21" s="86">
        <v>26949086.239999998</v>
      </c>
      <c r="H21" s="46">
        <v>27933817.09</v>
      </c>
      <c r="I21" s="47">
        <v>28906929.579999998</v>
      </c>
      <c r="J21" s="47">
        <v>29965151.039999999</v>
      </c>
      <c r="K21" s="47">
        <v>31009710.27</v>
      </c>
      <c r="L21" s="47">
        <v>32141878.949999999</v>
      </c>
      <c r="M21" s="47">
        <v>33262973.600000001</v>
      </c>
    </row>
    <row r="22" spans="1:13" x14ac:dyDescent="0.25">
      <c r="A22" s="13" t="s">
        <v>221</v>
      </c>
      <c r="B22" s="85" t="s">
        <v>151</v>
      </c>
      <c r="C22" s="81">
        <v>8505742.2799999993</v>
      </c>
      <c r="D22" s="82">
        <v>8901794.5099999998</v>
      </c>
      <c r="E22" s="81">
        <v>9054768.3200000003</v>
      </c>
      <c r="F22" s="81">
        <v>9479826.3300000001</v>
      </c>
      <c r="G22" s="86">
        <v>9905691.0500000007</v>
      </c>
      <c r="H22" s="46">
        <v>9970326.8800000008</v>
      </c>
      <c r="I22" s="47">
        <v>10227341.82</v>
      </c>
      <c r="J22" s="47">
        <v>10558626.99</v>
      </c>
      <c r="K22" s="47">
        <v>11189805.710000001</v>
      </c>
      <c r="L22" s="47">
        <v>11188284.779999999</v>
      </c>
      <c r="M22" s="47">
        <v>11447703.199999999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372565</v>
      </c>
      <c r="E23" s="81">
        <v>363781</v>
      </c>
      <c r="F23" s="81">
        <v>351511</v>
      </c>
      <c r="G23" s="86">
        <v>327042</v>
      </c>
      <c r="H23" s="46">
        <v>302277</v>
      </c>
      <c r="I23" s="47">
        <v>277041</v>
      </c>
      <c r="J23" s="47">
        <v>251446</v>
      </c>
      <c r="K23" s="47">
        <v>225095</v>
      </c>
      <c r="L23" s="47">
        <v>198337</v>
      </c>
      <c r="M23" s="47">
        <v>175709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4760871.28</v>
      </c>
      <c r="D25" s="82">
        <v>4899878.92</v>
      </c>
      <c r="E25" s="81">
        <v>5043019.25</v>
      </c>
      <c r="F25" s="81">
        <v>5189438.79</v>
      </c>
      <c r="G25" s="86">
        <v>5341265.9400000004</v>
      </c>
      <c r="H25" s="46">
        <v>5496632.9500000002</v>
      </c>
      <c r="I25" s="47">
        <v>5657675.9299999997</v>
      </c>
      <c r="J25" s="47">
        <v>5822535.1699999999</v>
      </c>
      <c r="K25" s="47">
        <v>5993355.21</v>
      </c>
      <c r="L25" s="47">
        <v>6168284.8300000001</v>
      </c>
      <c r="M25" s="47">
        <v>6349477.3300000001</v>
      </c>
    </row>
    <row r="26" spans="1:13" x14ac:dyDescent="0.25">
      <c r="A26" s="13" t="s">
        <v>225</v>
      </c>
      <c r="B26" s="85" t="s">
        <v>155</v>
      </c>
      <c r="C26" s="81">
        <v>11861983.09</v>
      </c>
      <c r="D26" s="82">
        <v>12263097.49</v>
      </c>
      <c r="E26" s="81">
        <v>12673245.16</v>
      </c>
      <c r="F26" s="81">
        <v>13097209.199999999</v>
      </c>
      <c r="G26" s="86">
        <v>13535457.140000001</v>
      </c>
      <c r="H26" s="46">
        <v>13988472.220000001</v>
      </c>
      <c r="I26" s="47">
        <v>14456754.07</v>
      </c>
      <c r="J26" s="47">
        <v>14940819.51</v>
      </c>
      <c r="K26" s="47">
        <v>15441202.619999999</v>
      </c>
      <c r="L26" s="47">
        <v>15958455.76</v>
      </c>
      <c r="M26" s="47">
        <v>16493150.199999999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57057224.609999999</v>
      </c>
      <c r="D28" s="70">
        <f t="shared" ref="D28:M28" si="2">SUM(D20:D27)</f>
        <v>60880081.270000003</v>
      </c>
      <c r="E28" s="69">
        <f t="shared" si="2"/>
        <v>62348923.510000005</v>
      </c>
      <c r="F28" s="69">
        <f t="shared" si="2"/>
        <v>64254011.269999996</v>
      </c>
      <c r="G28" s="71">
        <f t="shared" si="2"/>
        <v>66181898.369999997</v>
      </c>
      <c r="H28" s="43">
        <f t="shared" si="2"/>
        <v>67814882.140000001</v>
      </c>
      <c r="I28" s="31">
        <f t="shared" si="2"/>
        <v>69649098.400000006</v>
      </c>
      <c r="J28" s="31">
        <f t="shared" si="2"/>
        <v>71661934.710000008</v>
      </c>
      <c r="K28" s="31">
        <f t="shared" si="2"/>
        <v>73982524.810000002</v>
      </c>
      <c r="L28" s="31">
        <f t="shared" si="2"/>
        <v>75778597.319999993</v>
      </c>
      <c r="M28" s="31">
        <f t="shared" si="2"/>
        <v>77852369.329999998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2320220.9499999955</v>
      </c>
      <c r="D29" s="95">
        <f t="shared" si="3"/>
        <v>-559938.99000000209</v>
      </c>
      <c r="E29" s="95">
        <f t="shared" si="3"/>
        <v>-91481.020000010729</v>
      </c>
      <c r="F29" s="95">
        <f t="shared" si="3"/>
        <v>92955.35000000149</v>
      </c>
      <c r="G29" s="96">
        <f t="shared" si="3"/>
        <v>271348.36000000685</v>
      </c>
      <c r="H29" s="50">
        <f t="shared" si="3"/>
        <v>877132.86999998987</v>
      </c>
      <c r="I29" s="51">
        <f t="shared" si="3"/>
        <v>1320770.3900000006</v>
      </c>
      <c r="J29" s="51">
        <f t="shared" si="3"/>
        <v>1740017.8900000006</v>
      </c>
      <c r="K29" s="51">
        <f t="shared" si="3"/>
        <v>1873002.0799999982</v>
      </c>
      <c r="L29" s="51">
        <f t="shared" si="3"/>
        <v>2689382.4200000167</v>
      </c>
      <c r="M29" s="51">
        <f t="shared" si="3"/>
        <v>3173461.4400000125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43517693</v>
      </c>
      <c r="D31" s="82">
        <v>10040345</v>
      </c>
      <c r="E31" s="81">
        <v>3187100</v>
      </c>
      <c r="F31" s="81">
        <v>687100</v>
      </c>
      <c r="G31" s="86">
        <v>687100</v>
      </c>
      <c r="H31" s="46">
        <v>687100</v>
      </c>
      <c r="I31" s="47">
        <v>687100</v>
      </c>
      <c r="J31" s="47">
        <v>687100</v>
      </c>
      <c r="K31" s="47">
        <v>687100</v>
      </c>
      <c r="L31" s="47">
        <v>687100</v>
      </c>
      <c r="M31" s="47">
        <v>687100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45837913.949999996</v>
      </c>
      <c r="D33" s="73">
        <f t="shared" ref="D33:M33" si="4">SUM(D29:D32)</f>
        <v>9480406.0099999979</v>
      </c>
      <c r="E33" s="73">
        <f t="shared" si="4"/>
        <v>3095618.9799999893</v>
      </c>
      <c r="F33" s="73">
        <f t="shared" si="4"/>
        <v>780055.35000000149</v>
      </c>
      <c r="G33" s="74">
        <f t="shared" si="4"/>
        <v>958448.36000000685</v>
      </c>
      <c r="H33" s="50">
        <f t="shared" si="4"/>
        <v>1564232.8699999899</v>
      </c>
      <c r="I33" s="51">
        <f t="shared" si="4"/>
        <v>2007870.3900000006</v>
      </c>
      <c r="J33" s="51">
        <f t="shared" si="4"/>
        <v>2427117.8900000006</v>
      </c>
      <c r="K33" s="51">
        <f t="shared" si="4"/>
        <v>2560102.0799999982</v>
      </c>
      <c r="L33" s="51">
        <f t="shared" si="4"/>
        <v>3376482.4200000167</v>
      </c>
      <c r="M33" s="51">
        <f t="shared" si="4"/>
        <v>3860561.4400000125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-77776345</v>
      </c>
      <c r="D41" s="82">
        <v>-27703704</v>
      </c>
      <c r="E41" s="81">
        <v>-13424959</v>
      </c>
      <c r="F41" s="81">
        <v>-8586459</v>
      </c>
      <c r="G41" s="86">
        <v>-8361209</v>
      </c>
      <c r="H41" s="46">
        <v>-7967669</v>
      </c>
      <c r="I41" s="47">
        <v>-8520669</v>
      </c>
      <c r="J41" s="47">
        <v>-7882669</v>
      </c>
      <c r="K41" s="47">
        <v>-8495669</v>
      </c>
      <c r="L41" s="47">
        <v>-8027669</v>
      </c>
      <c r="M41" s="47">
        <v>-8370669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279057</v>
      </c>
      <c r="E42" s="81">
        <v>336000</v>
      </c>
      <c r="F42" s="81">
        <v>298088</v>
      </c>
      <c r="G42" s="86">
        <v>281250</v>
      </c>
      <c r="H42" s="46">
        <v>415801</v>
      </c>
      <c r="I42" s="47">
        <v>332695</v>
      </c>
      <c r="J42" s="47">
        <v>332695</v>
      </c>
      <c r="K42" s="47">
        <v>332695</v>
      </c>
      <c r="L42" s="47">
        <v>332695</v>
      </c>
      <c r="M42" s="47">
        <v>332695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-77254345</v>
      </c>
      <c r="D44" s="66">
        <f t="shared" si="7"/>
        <v>-27424647</v>
      </c>
      <c r="E44" s="65">
        <f t="shared" si="7"/>
        <v>-13088959</v>
      </c>
      <c r="F44" s="65">
        <f t="shared" si="7"/>
        <v>-8288371</v>
      </c>
      <c r="G44" s="67">
        <f t="shared" si="7"/>
        <v>-8079959</v>
      </c>
      <c r="H44" s="43">
        <f t="shared" si="7"/>
        <v>-7551868</v>
      </c>
      <c r="I44" s="31">
        <f t="shared" si="7"/>
        <v>-8187974</v>
      </c>
      <c r="J44" s="31">
        <f t="shared" si="7"/>
        <v>-7549974</v>
      </c>
      <c r="K44" s="31">
        <f t="shared" si="7"/>
        <v>-8162974</v>
      </c>
      <c r="L44" s="31">
        <f t="shared" si="7"/>
        <v>-7694974</v>
      </c>
      <c r="M44" s="31">
        <f t="shared" si="7"/>
        <v>-8037974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-2229799</v>
      </c>
      <c r="E46" s="81">
        <v>-2157192</v>
      </c>
      <c r="F46" s="81">
        <v>-1969267</v>
      </c>
      <c r="G46" s="86">
        <v>-1993798</v>
      </c>
      <c r="H46" s="46">
        <v>-2018502</v>
      </c>
      <c r="I46" s="47">
        <v>-2043738</v>
      </c>
      <c r="J46" s="47">
        <v>-2069332</v>
      </c>
      <c r="K46" s="47">
        <v>-2095685</v>
      </c>
      <c r="L46" s="47">
        <v>-2122442</v>
      </c>
      <c r="M46" s="47">
        <v>-2145069</v>
      </c>
    </row>
    <row r="47" spans="1:13" x14ac:dyDescent="0.25">
      <c r="A47" s="13" t="s">
        <v>231</v>
      </c>
      <c r="B47" s="85" t="s">
        <v>158</v>
      </c>
      <c r="C47" s="81">
        <v>25480000</v>
      </c>
      <c r="D47" s="82">
        <v>2000000</v>
      </c>
      <c r="E47" s="81">
        <v>2000000</v>
      </c>
      <c r="F47" s="81">
        <v>0</v>
      </c>
      <c r="G47" s="86">
        <v>0</v>
      </c>
      <c r="H47" s="46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</row>
    <row r="48" spans="1:13" hidden="1" x14ac:dyDescent="0.25">
      <c r="A48" s="13" t="s">
        <v>206</v>
      </c>
      <c r="B48" s="63"/>
      <c r="C48" s="57"/>
      <c r="D48" s="58"/>
      <c r="E48" s="57"/>
      <c r="F48" s="57"/>
      <c r="G48" s="59"/>
      <c r="H48" s="42"/>
      <c r="I48" s="29"/>
      <c r="J48" s="29"/>
      <c r="K48" s="29"/>
      <c r="L48" s="29"/>
      <c r="M48" s="29"/>
    </row>
    <row r="49" spans="1:13" ht="15.75" thickBot="1" x14ac:dyDescent="0.3">
      <c r="A49" s="13" t="s">
        <v>43</v>
      </c>
      <c r="B49" s="68" t="str">
        <f>"Total "&amp;B45</f>
        <v>Total Financing Fund Flows</v>
      </c>
      <c r="C49" s="69">
        <f t="shared" ref="C49:M49" si="8">SUM(C46:C48)</f>
        <v>24828654</v>
      </c>
      <c r="D49" s="70">
        <f t="shared" si="8"/>
        <v>-229799</v>
      </c>
      <c r="E49" s="69">
        <f t="shared" si="8"/>
        <v>-157192</v>
      </c>
      <c r="F49" s="69">
        <f t="shared" si="8"/>
        <v>-1969267</v>
      </c>
      <c r="G49" s="71">
        <f t="shared" si="8"/>
        <v>-1993798</v>
      </c>
      <c r="H49" s="43">
        <f t="shared" si="8"/>
        <v>-2018502</v>
      </c>
      <c r="I49" s="31">
        <f t="shared" si="8"/>
        <v>-2043738</v>
      </c>
      <c r="J49" s="31">
        <f t="shared" si="8"/>
        <v>-2069332</v>
      </c>
      <c r="K49" s="31">
        <f t="shared" si="8"/>
        <v>-2095685</v>
      </c>
      <c r="L49" s="31">
        <f t="shared" si="8"/>
        <v>-2122442</v>
      </c>
      <c r="M49" s="31">
        <f t="shared" si="8"/>
        <v>-2145069</v>
      </c>
    </row>
    <row r="50" spans="1:13" ht="15.75" thickTop="1" x14ac:dyDescent="0.25">
      <c r="A50" s="13" t="s">
        <v>43</v>
      </c>
      <c r="B50" s="94" t="s">
        <v>108</v>
      </c>
      <c r="C50" s="95">
        <f t="shared" ref="C50:M50" si="9">C33+C39+C44+C49</f>
        <v>3235578.9499999955</v>
      </c>
      <c r="D50" s="95">
        <f t="shared" si="9"/>
        <v>-8050683.9900000021</v>
      </c>
      <c r="E50" s="95">
        <f t="shared" si="9"/>
        <v>-27176.020000010729</v>
      </c>
      <c r="F50" s="95">
        <f t="shared" si="9"/>
        <v>645773.35000000149</v>
      </c>
      <c r="G50" s="96">
        <f t="shared" si="9"/>
        <v>1008047.3600000069</v>
      </c>
      <c r="H50" s="50">
        <f t="shared" si="9"/>
        <v>2117218.8699999899</v>
      </c>
      <c r="I50" s="51">
        <f t="shared" si="9"/>
        <v>1899514.3900000006</v>
      </c>
      <c r="J50" s="51">
        <f t="shared" si="9"/>
        <v>2931167.8900000006</v>
      </c>
      <c r="K50" s="51">
        <f t="shared" si="9"/>
        <v>2424799.0799999982</v>
      </c>
      <c r="L50" s="51">
        <f t="shared" si="9"/>
        <v>3682422.4200000167</v>
      </c>
      <c r="M50" s="51">
        <f t="shared" si="9"/>
        <v>3800874.4400000125</v>
      </c>
    </row>
    <row r="51" spans="1:13" x14ac:dyDescent="0.25">
      <c r="A51" s="13" t="s">
        <v>43</v>
      </c>
      <c r="B51" s="97" t="s">
        <v>78</v>
      </c>
      <c r="C51" s="98"/>
      <c r="D51" s="99"/>
      <c r="E51" s="98"/>
      <c r="F51" s="98"/>
      <c r="G51" s="100"/>
      <c r="H51" s="41"/>
      <c r="I51" s="30"/>
      <c r="J51" s="30"/>
      <c r="K51" s="30"/>
      <c r="L51" s="30"/>
      <c r="M51" s="30"/>
    </row>
    <row r="52" spans="1:13" x14ac:dyDescent="0.25">
      <c r="A52" s="13" t="s">
        <v>232</v>
      </c>
      <c r="B52" s="85" t="s">
        <v>159</v>
      </c>
      <c r="C52" s="81">
        <v>-993633.84</v>
      </c>
      <c r="D52" s="82">
        <v>-740436</v>
      </c>
      <c r="E52" s="81">
        <v>-807286</v>
      </c>
      <c r="F52" s="81">
        <v>-808190</v>
      </c>
      <c r="G52" s="86">
        <v>-745150</v>
      </c>
      <c r="H52" s="46">
        <v>-816168</v>
      </c>
      <c r="I52" s="47">
        <v>-818247</v>
      </c>
      <c r="J52" s="47">
        <v>-819389</v>
      </c>
      <c r="K52" s="47">
        <v>-751597</v>
      </c>
      <c r="L52" s="47">
        <v>-827874</v>
      </c>
      <c r="M52" s="47">
        <v>-828374</v>
      </c>
    </row>
    <row r="53" spans="1:13" x14ac:dyDescent="0.25">
      <c r="A53" s="13" t="s">
        <v>233</v>
      </c>
      <c r="B53" s="85" t="s">
        <v>160</v>
      </c>
      <c r="C53" s="81">
        <v>-2162599.92</v>
      </c>
      <c r="D53" s="82">
        <v>-2162599.92</v>
      </c>
      <c r="E53" s="81">
        <v>-2162600</v>
      </c>
      <c r="F53" s="81">
        <v>-2162600</v>
      </c>
      <c r="G53" s="86">
        <v>-2162600</v>
      </c>
      <c r="H53" s="46">
        <v>-2162600</v>
      </c>
      <c r="I53" s="47">
        <v>-2162600</v>
      </c>
      <c r="J53" s="47">
        <v>-2162600</v>
      </c>
      <c r="K53" s="47">
        <v>-2162600</v>
      </c>
      <c r="L53" s="47">
        <v>-2162600</v>
      </c>
      <c r="M53" s="47">
        <v>-2162600</v>
      </c>
    </row>
    <row r="54" spans="1:13" x14ac:dyDescent="0.25">
      <c r="A54" s="13" t="s">
        <v>234</v>
      </c>
      <c r="B54" s="85" t="s">
        <v>161</v>
      </c>
      <c r="C54" s="81">
        <v>-3990000</v>
      </c>
      <c r="D54" s="82">
        <v>-80000.039999999994</v>
      </c>
      <c r="E54" s="81">
        <v>-90000</v>
      </c>
      <c r="F54" s="81">
        <v>-80000</v>
      </c>
      <c r="G54" s="86">
        <v>-90000</v>
      </c>
      <c r="H54" s="46">
        <v>-80000</v>
      </c>
      <c r="I54" s="47">
        <v>-90000</v>
      </c>
      <c r="J54" s="47">
        <v>-80000</v>
      </c>
      <c r="K54" s="47">
        <v>-90000</v>
      </c>
      <c r="L54" s="47">
        <v>-80000</v>
      </c>
      <c r="M54" s="47">
        <v>-80000</v>
      </c>
    </row>
    <row r="55" spans="1:13" x14ac:dyDescent="0.25">
      <c r="A55" s="13" t="s">
        <v>235</v>
      </c>
      <c r="B55" s="85" t="s">
        <v>162</v>
      </c>
      <c r="C55" s="81">
        <v>1458198.84</v>
      </c>
      <c r="D55" s="82">
        <v>4228023</v>
      </c>
      <c r="E55" s="81">
        <v>946914</v>
      </c>
      <c r="F55" s="81">
        <v>468738</v>
      </c>
      <c r="G55" s="86">
        <v>594066</v>
      </c>
      <c r="H55" s="46">
        <v>469404</v>
      </c>
      <c r="I55" s="47">
        <v>464752</v>
      </c>
      <c r="J55" s="47">
        <v>470110</v>
      </c>
      <c r="K55" s="47">
        <v>675479</v>
      </c>
      <c r="L55" s="47">
        <v>465859</v>
      </c>
      <c r="M55" s="47">
        <v>466250</v>
      </c>
    </row>
    <row r="56" spans="1:13" x14ac:dyDescent="0.25">
      <c r="A56" s="13" t="s">
        <v>236</v>
      </c>
      <c r="B56" s="85" t="s">
        <v>163</v>
      </c>
      <c r="C56" s="81">
        <v>2163617.88</v>
      </c>
      <c r="D56" s="82">
        <v>1659666.96</v>
      </c>
      <c r="E56" s="81">
        <v>1036000</v>
      </c>
      <c r="F56" s="81">
        <v>476000</v>
      </c>
      <c r="G56" s="86">
        <v>1000</v>
      </c>
      <c r="H56" s="46">
        <v>11000</v>
      </c>
      <c r="I56" s="47">
        <v>1000</v>
      </c>
      <c r="J56" s="47">
        <v>1000</v>
      </c>
      <c r="K56" s="47">
        <v>1000</v>
      </c>
      <c r="L56" s="47">
        <v>1000</v>
      </c>
      <c r="M56" s="47">
        <v>1000</v>
      </c>
    </row>
    <row r="57" spans="1:13" x14ac:dyDescent="0.25">
      <c r="A57" s="13" t="s">
        <v>237</v>
      </c>
      <c r="B57" s="85" t="s">
        <v>164</v>
      </c>
      <c r="C57" s="81">
        <v>1984000.08</v>
      </c>
      <c r="D57" s="82">
        <v>3990000</v>
      </c>
      <c r="E57" s="81">
        <v>80000</v>
      </c>
      <c r="F57" s="81">
        <v>90000</v>
      </c>
      <c r="G57" s="86">
        <v>80000</v>
      </c>
      <c r="H57" s="46">
        <v>90000</v>
      </c>
      <c r="I57" s="47">
        <v>80000</v>
      </c>
      <c r="J57" s="47">
        <v>90000</v>
      </c>
      <c r="K57" s="47">
        <v>80000</v>
      </c>
      <c r="L57" s="47">
        <v>90000</v>
      </c>
      <c r="M57" s="47">
        <v>90000</v>
      </c>
    </row>
    <row r="58" spans="1:13" hidden="1" x14ac:dyDescent="0.25">
      <c r="A58" s="13" t="s">
        <v>206</v>
      </c>
      <c r="B58" s="63"/>
      <c r="C58" s="57"/>
      <c r="D58" s="58"/>
      <c r="E58" s="57"/>
      <c r="F58" s="57"/>
      <c r="G58" s="59"/>
      <c r="H58" s="42"/>
      <c r="I58" s="29"/>
      <c r="J58" s="29"/>
      <c r="K58" s="29"/>
      <c r="L58" s="29"/>
      <c r="M58" s="29"/>
    </row>
    <row r="59" spans="1:13" ht="15.75" thickBot="1" x14ac:dyDescent="0.3">
      <c r="A59" s="13" t="s">
        <v>43</v>
      </c>
      <c r="B59" s="68" t="str">
        <f>"Total "&amp;B51</f>
        <v>Total Reserve Movements</v>
      </c>
      <c r="C59" s="69">
        <f t="shared" ref="C59:M59" si="10">SUM(C52:C58)</f>
        <v>-1540416.96</v>
      </c>
      <c r="D59" s="70">
        <f t="shared" si="10"/>
        <v>6894654</v>
      </c>
      <c r="E59" s="69">
        <f t="shared" si="10"/>
        <v>-996972</v>
      </c>
      <c r="F59" s="69">
        <f t="shared" si="10"/>
        <v>-2016052</v>
      </c>
      <c r="G59" s="71">
        <f t="shared" si="10"/>
        <v>-2322684</v>
      </c>
      <c r="H59" s="43">
        <f t="shared" si="10"/>
        <v>-2488364</v>
      </c>
      <c r="I59" s="31">
        <f t="shared" si="10"/>
        <v>-2525095</v>
      </c>
      <c r="J59" s="31">
        <f t="shared" si="10"/>
        <v>-2500879</v>
      </c>
      <c r="K59" s="31">
        <f t="shared" si="10"/>
        <v>-2247718</v>
      </c>
      <c r="L59" s="31">
        <f t="shared" si="10"/>
        <v>-2513615</v>
      </c>
      <c r="M59" s="31">
        <f t="shared" si="10"/>
        <v>-2513724</v>
      </c>
    </row>
    <row r="60" spans="1:13" ht="16.5" thickTop="1" thickBot="1" x14ac:dyDescent="0.3">
      <c r="A60" s="13" t="s">
        <v>43</v>
      </c>
      <c r="B60" s="72" t="s">
        <v>109</v>
      </c>
      <c r="C60" s="73">
        <f t="shared" ref="C60:M60" si="11">C50+C59</f>
        <v>1695161.9899999956</v>
      </c>
      <c r="D60" s="73">
        <f t="shared" si="11"/>
        <v>-1156029.9900000021</v>
      </c>
      <c r="E60" s="73">
        <f t="shared" si="11"/>
        <v>-1024148.0200000107</v>
      </c>
      <c r="F60" s="73">
        <f t="shared" si="11"/>
        <v>-1370278.6499999985</v>
      </c>
      <c r="G60" s="74">
        <f t="shared" si="11"/>
        <v>-1314636.6399999931</v>
      </c>
      <c r="H60" s="50">
        <f t="shared" si="11"/>
        <v>-371145.13000001013</v>
      </c>
      <c r="I60" s="51">
        <f t="shared" si="11"/>
        <v>-625580.6099999994</v>
      </c>
      <c r="J60" s="51">
        <f t="shared" si="11"/>
        <v>430288.8900000006</v>
      </c>
      <c r="K60" s="51">
        <f t="shared" si="11"/>
        <v>177081.07999999821</v>
      </c>
      <c r="L60" s="51">
        <f t="shared" si="11"/>
        <v>1168807.4200000167</v>
      </c>
      <c r="M60" s="51">
        <f t="shared" si="11"/>
        <v>1287150.4400000125</v>
      </c>
    </row>
    <row r="61" spans="1:13" ht="15.75" thickTop="1" x14ac:dyDescent="0.25">
      <c r="A61" s="13" t="s">
        <v>43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25">
      <c r="A62" s="13" t="s">
        <v>43</v>
      </c>
      <c r="B62" s="77" t="s">
        <v>250</v>
      </c>
      <c r="C62" s="78"/>
      <c r="D62" s="78">
        <f>+C62+D60</f>
        <v>-1156029.9900000021</v>
      </c>
      <c r="E62" s="78">
        <f t="shared" ref="E62:G62" si="12">+D62+E60</f>
        <v>-2180178.0100000128</v>
      </c>
      <c r="F62" s="78">
        <f t="shared" si="12"/>
        <v>-3550456.6600000113</v>
      </c>
      <c r="G62" s="78">
        <f t="shared" si="12"/>
        <v>-4865093.3000000045</v>
      </c>
      <c r="H62" s="52"/>
      <c r="I62" s="52"/>
      <c r="J62" s="52"/>
      <c r="K62" s="52"/>
      <c r="L62" s="52"/>
      <c r="M62" s="52"/>
    </row>
    <row r="63" spans="1:13" x14ac:dyDescent="0.25">
      <c r="A63" s="13" t="s">
        <v>133</v>
      </c>
    </row>
    <row r="64" spans="1:13" hidden="1" x14ac:dyDescent="0.25">
      <c r="A64" s="13" t="s">
        <v>257</v>
      </c>
      <c r="B64" s="1" t="str">
        <f>IF(xlvar.SELECT="Entity",B66,IF(xlvar.SELECT="Directorate",C66,IF(xlvar.SELECT="Business Unit",D66,IF(xlvar.SELECT="Key Outcome Area",H66,IF(xlvar.SELECT="IPR Outcomes",I66,IF(xlvar.SELECT="IPR Strategies",J66,IF(xlvar.SELECT="IPR Activities",K66,IF(xlvar.SELECT="Project",L66,F66))))))))</f>
        <v>20 - Domestic Waste Management</v>
      </c>
    </row>
    <row r="65" spans="1:13" ht="15.75" thickBot="1" x14ac:dyDescent="0.3">
      <c r="A65" s="13" t="s">
        <v>165</v>
      </c>
      <c r="B65" s="1"/>
    </row>
    <row r="66" spans="1:13" ht="15.75" hidden="1" thickBot="1" x14ac:dyDescent="0.3">
      <c r="A66" s="13" t="s">
        <v>207</v>
      </c>
      <c r="B66" s="34" t="s">
        <v>210</v>
      </c>
      <c r="C66" s="34" t="s">
        <v>192</v>
      </c>
      <c r="D66" s="34" t="s">
        <v>196</v>
      </c>
      <c r="E66" s="34" t="s">
        <v>44</v>
      </c>
      <c r="F66" s="34" t="s">
        <v>274</v>
      </c>
      <c r="G66" s="34"/>
      <c r="H66" s="34" t="s">
        <v>211</v>
      </c>
      <c r="I66" s="34" t="s">
        <v>193</v>
      </c>
      <c r="J66" s="34" t="s">
        <v>194</v>
      </c>
      <c r="K66" s="34" t="s">
        <v>195</v>
      </c>
      <c r="L66" s="34" t="s">
        <v>275</v>
      </c>
    </row>
    <row r="67" spans="1:13" ht="28.5" customHeight="1" thickTop="1" x14ac:dyDescent="0.25">
      <c r="A67" s="13" t="s">
        <v>165</v>
      </c>
      <c r="B67" s="87" t="s">
        <v>260</v>
      </c>
      <c r="C67" s="88" t="str">
        <f>xlvar.PYORIG.DESCRLONG</f>
        <v>2020/21 Original PJ Budget</v>
      </c>
      <c r="D67" s="88" t="str">
        <f>LEFT(xlvar.NXTBUD.DESCRLONG,7)</f>
        <v>2021/22</v>
      </c>
      <c r="E67" s="88" t="str">
        <f t="shared" ref="E67:M67" si="13">LEFT(D67,4)+1&amp;"/"&amp;RIGHT(D67,2)+1</f>
        <v>2022/23</v>
      </c>
      <c r="F67" s="88" t="str">
        <f t="shared" si="13"/>
        <v>2023/24</v>
      </c>
      <c r="G67" s="89" t="str">
        <f t="shared" si="13"/>
        <v>2024/25</v>
      </c>
      <c r="H67" s="48" t="str">
        <f t="shared" si="13"/>
        <v>2025/26</v>
      </c>
      <c r="I67" s="49" t="str">
        <f t="shared" si="13"/>
        <v>2026/27</v>
      </c>
      <c r="J67" s="49" t="str">
        <f t="shared" si="13"/>
        <v>2027/28</v>
      </c>
      <c r="K67" s="49" t="str">
        <f t="shared" si="13"/>
        <v>2028/29</v>
      </c>
      <c r="L67" s="49" t="str">
        <f t="shared" si="13"/>
        <v>2029/30</v>
      </c>
      <c r="M67" s="49" t="str">
        <f t="shared" si="13"/>
        <v>2030/31</v>
      </c>
    </row>
    <row r="68" spans="1:13" x14ac:dyDescent="0.25">
      <c r="A68" s="13" t="s">
        <v>166</v>
      </c>
      <c r="B68" s="90" t="s">
        <v>134</v>
      </c>
      <c r="C68" s="91"/>
      <c r="D68" s="92"/>
      <c r="E68" s="91"/>
      <c r="F68" s="91"/>
      <c r="G68" s="93"/>
      <c r="H68" s="40"/>
      <c r="I68" s="28"/>
      <c r="J68" s="28"/>
      <c r="K68" s="28"/>
      <c r="L68" s="28"/>
      <c r="M68" s="28"/>
    </row>
    <row r="69" spans="1:13" x14ac:dyDescent="0.25">
      <c r="A69" s="13" t="s">
        <v>238</v>
      </c>
      <c r="B69" s="80" t="s">
        <v>144</v>
      </c>
      <c r="C69" s="81">
        <v>4170000</v>
      </c>
      <c r="D69" s="82">
        <v>4315987</v>
      </c>
      <c r="E69" s="83">
        <v>4466373.9800000004</v>
      </c>
      <c r="F69" s="83">
        <v>4621997.5999999996</v>
      </c>
      <c r="G69" s="84">
        <v>4783040.07</v>
      </c>
      <c r="H69" s="44">
        <v>4925018.1900000004</v>
      </c>
      <c r="I69" s="45">
        <v>5071195.12</v>
      </c>
      <c r="J69" s="45">
        <v>5221694.41</v>
      </c>
      <c r="K69" s="45">
        <v>5376643.2300000004</v>
      </c>
      <c r="L69" s="45">
        <v>5536172.4199999999</v>
      </c>
      <c r="M69" s="45">
        <v>5700416.6900000004</v>
      </c>
    </row>
    <row r="70" spans="1:13" x14ac:dyDescent="0.25">
      <c r="A70" s="13" t="s">
        <v>239</v>
      </c>
      <c r="B70" s="80" t="s">
        <v>146</v>
      </c>
      <c r="C70" s="81">
        <v>23250</v>
      </c>
      <c r="D70" s="82">
        <v>20500</v>
      </c>
      <c r="E70" s="83">
        <v>20500</v>
      </c>
      <c r="F70" s="83">
        <v>20500</v>
      </c>
      <c r="G70" s="84">
        <v>20500</v>
      </c>
      <c r="H70" s="44">
        <v>20500</v>
      </c>
      <c r="I70" s="45">
        <v>20500</v>
      </c>
      <c r="J70" s="45">
        <v>20500</v>
      </c>
      <c r="K70" s="45">
        <v>20500</v>
      </c>
      <c r="L70" s="45">
        <v>20500</v>
      </c>
      <c r="M70" s="45">
        <v>20500</v>
      </c>
    </row>
    <row r="71" spans="1:13" x14ac:dyDescent="0.25">
      <c r="A71" s="13" t="s">
        <v>240</v>
      </c>
      <c r="B71" s="80" t="s">
        <v>147</v>
      </c>
      <c r="C71" s="81">
        <v>22800</v>
      </c>
      <c r="D71" s="82">
        <v>23712</v>
      </c>
      <c r="E71" s="83">
        <v>24660.48</v>
      </c>
      <c r="F71" s="83">
        <v>25646.9</v>
      </c>
      <c r="G71" s="84">
        <v>26672.77</v>
      </c>
      <c r="H71" s="44">
        <v>27739.68</v>
      </c>
      <c r="I71" s="45">
        <v>28849.26</v>
      </c>
      <c r="J71" s="45">
        <v>30003.24</v>
      </c>
      <c r="K71" s="45">
        <v>31203.37</v>
      </c>
      <c r="L71" s="45">
        <v>32451.51</v>
      </c>
      <c r="M71" s="45">
        <v>33749.57</v>
      </c>
    </row>
    <row r="72" spans="1:13" x14ac:dyDescent="0.25">
      <c r="A72" s="13" t="s">
        <v>241</v>
      </c>
      <c r="B72" s="80" t="s">
        <v>148</v>
      </c>
      <c r="C72" s="81">
        <v>71500</v>
      </c>
      <c r="D72" s="82">
        <v>71500</v>
      </c>
      <c r="E72" s="83">
        <v>71500</v>
      </c>
      <c r="F72" s="83">
        <v>71500</v>
      </c>
      <c r="G72" s="84">
        <v>71500</v>
      </c>
      <c r="H72" s="44">
        <v>71500</v>
      </c>
      <c r="I72" s="45">
        <v>71500</v>
      </c>
      <c r="J72" s="45">
        <v>71500</v>
      </c>
      <c r="K72" s="45">
        <v>71500</v>
      </c>
      <c r="L72" s="45">
        <v>71500</v>
      </c>
      <c r="M72" s="45">
        <v>71500</v>
      </c>
    </row>
    <row r="73" spans="1:13" x14ac:dyDescent="0.25">
      <c r="A73" s="13" t="s">
        <v>272</v>
      </c>
      <c r="B73" s="80" t="s">
        <v>149</v>
      </c>
      <c r="C73" s="81">
        <v>6970</v>
      </c>
      <c r="D73" s="82">
        <v>7179.1</v>
      </c>
      <c r="E73" s="83">
        <v>7394.47</v>
      </c>
      <c r="F73" s="83">
        <v>7616.3</v>
      </c>
      <c r="G73" s="84">
        <v>7844.79</v>
      </c>
      <c r="H73" s="44">
        <v>8080.13</v>
      </c>
      <c r="I73" s="45">
        <v>8322.5300000000007</v>
      </c>
      <c r="J73" s="45">
        <v>8572.2099999999991</v>
      </c>
      <c r="K73" s="45">
        <v>8829.3799999999992</v>
      </c>
      <c r="L73" s="45">
        <v>9094.26</v>
      </c>
      <c r="M73" s="45">
        <v>9367.09</v>
      </c>
    </row>
    <row r="74" spans="1:13" hidden="1" x14ac:dyDescent="0.25">
      <c r="A74" s="13" t="s">
        <v>207</v>
      </c>
      <c r="B74" s="63"/>
      <c r="C74" s="57"/>
      <c r="D74" s="58"/>
      <c r="E74" s="57"/>
      <c r="F74" s="57"/>
      <c r="G74" s="59"/>
      <c r="H74" s="42"/>
      <c r="I74" s="29"/>
      <c r="J74" s="29"/>
      <c r="K74" s="29"/>
      <c r="L74" s="29"/>
      <c r="M74" s="29"/>
    </row>
    <row r="75" spans="1:13" x14ac:dyDescent="0.25">
      <c r="A75" s="13" t="s">
        <v>168</v>
      </c>
      <c r="B75" s="64" t="s">
        <v>115</v>
      </c>
      <c r="C75" s="65">
        <f t="shared" ref="C75" si="14">SUM(C68:C74)</f>
        <v>4294520</v>
      </c>
      <c r="D75" s="66">
        <f t="shared" ref="D75:M75" si="15">SUM(D68:D74)</f>
        <v>4438878.0999999996</v>
      </c>
      <c r="E75" s="65">
        <f t="shared" si="15"/>
        <v>4590428.9300000006</v>
      </c>
      <c r="F75" s="65">
        <f t="shared" si="15"/>
        <v>4747260.8</v>
      </c>
      <c r="G75" s="67">
        <f t="shared" si="15"/>
        <v>4909557.63</v>
      </c>
      <c r="H75" s="43">
        <f t="shared" si="15"/>
        <v>5052838</v>
      </c>
      <c r="I75" s="31">
        <f t="shared" si="15"/>
        <v>5200366.91</v>
      </c>
      <c r="J75" s="31">
        <f t="shared" si="15"/>
        <v>5352269.8600000003</v>
      </c>
      <c r="K75" s="31">
        <f t="shared" si="15"/>
        <v>5508675.9800000004</v>
      </c>
      <c r="L75" s="31">
        <f t="shared" si="15"/>
        <v>5669718.1899999995</v>
      </c>
      <c r="M75" s="31">
        <f t="shared" si="15"/>
        <v>5835533.3500000006</v>
      </c>
    </row>
    <row r="76" spans="1:13" x14ac:dyDescent="0.25">
      <c r="A76" s="13" t="s">
        <v>166</v>
      </c>
      <c r="B76" s="56" t="s">
        <v>135</v>
      </c>
      <c r="C76" s="57"/>
      <c r="D76" s="58"/>
      <c r="E76" s="57"/>
      <c r="F76" s="57"/>
      <c r="G76" s="59"/>
      <c r="H76" s="42"/>
      <c r="I76" s="29"/>
      <c r="J76" s="29"/>
      <c r="K76" s="29"/>
      <c r="L76" s="29"/>
      <c r="M76" s="29"/>
    </row>
    <row r="77" spans="1:13" x14ac:dyDescent="0.25">
      <c r="A77" s="13" t="s">
        <v>242</v>
      </c>
      <c r="B77" s="85" t="s">
        <v>150</v>
      </c>
      <c r="C77" s="81">
        <v>898375.88</v>
      </c>
      <c r="D77" s="82">
        <v>484179.1</v>
      </c>
      <c r="E77" s="81">
        <v>502345.36</v>
      </c>
      <c r="F77" s="81">
        <v>520972.47</v>
      </c>
      <c r="G77" s="86">
        <v>535076.51</v>
      </c>
      <c r="H77" s="46">
        <v>559674.18000000005</v>
      </c>
      <c r="I77" s="47">
        <v>579782.76</v>
      </c>
      <c r="J77" s="47">
        <v>600420.15</v>
      </c>
      <c r="K77" s="47">
        <v>621604.85</v>
      </c>
      <c r="L77" s="47">
        <v>643356.02</v>
      </c>
      <c r="M77" s="47">
        <v>665693.47</v>
      </c>
    </row>
    <row r="78" spans="1:13" x14ac:dyDescent="0.25">
      <c r="A78" s="13" t="s">
        <v>243</v>
      </c>
      <c r="B78" s="85" t="s">
        <v>151</v>
      </c>
      <c r="C78" s="81">
        <v>852930.61</v>
      </c>
      <c r="D78" s="82">
        <v>878518.53</v>
      </c>
      <c r="E78" s="81">
        <v>904874.09</v>
      </c>
      <c r="F78" s="81">
        <v>932020.3</v>
      </c>
      <c r="G78" s="86">
        <v>959980.91</v>
      </c>
      <c r="H78" s="46">
        <v>988780.33</v>
      </c>
      <c r="I78" s="47">
        <v>1018443.75</v>
      </c>
      <c r="J78" s="47">
        <v>1048997.07</v>
      </c>
      <c r="K78" s="47">
        <v>1080466.96</v>
      </c>
      <c r="L78" s="47">
        <v>1112880.98</v>
      </c>
      <c r="M78" s="47">
        <v>1146267.4099999999</v>
      </c>
    </row>
    <row r="79" spans="1:13" x14ac:dyDescent="0.25">
      <c r="A79" s="13" t="s">
        <v>244</v>
      </c>
      <c r="B79" s="85" t="s">
        <v>153</v>
      </c>
      <c r="C79" s="81">
        <v>700</v>
      </c>
      <c r="D79" s="82">
        <v>700</v>
      </c>
      <c r="E79" s="81">
        <v>700</v>
      </c>
      <c r="F79" s="81">
        <v>700</v>
      </c>
      <c r="G79" s="86">
        <v>700</v>
      </c>
      <c r="H79" s="46">
        <v>700</v>
      </c>
      <c r="I79" s="47">
        <v>700</v>
      </c>
      <c r="J79" s="47">
        <v>700</v>
      </c>
      <c r="K79" s="47">
        <v>700</v>
      </c>
      <c r="L79" s="47">
        <v>700</v>
      </c>
      <c r="M79" s="47">
        <v>700</v>
      </c>
    </row>
    <row r="80" spans="1:13" x14ac:dyDescent="0.25">
      <c r="A80" s="13" t="s">
        <v>245</v>
      </c>
      <c r="B80" s="85" t="s">
        <v>154</v>
      </c>
      <c r="C80" s="81">
        <v>6000</v>
      </c>
      <c r="D80" s="82">
        <v>6180</v>
      </c>
      <c r="E80" s="81">
        <v>6365.4</v>
      </c>
      <c r="F80" s="81">
        <v>6556.36</v>
      </c>
      <c r="G80" s="86">
        <v>6753.05</v>
      </c>
      <c r="H80" s="46">
        <v>6955.64</v>
      </c>
      <c r="I80" s="47">
        <v>7164.31</v>
      </c>
      <c r="J80" s="47">
        <v>7379.24</v>
      </c>
      <c r="K80" s="47">
        <v>7600.61</v>
      </c>
      <c r="L80" s="47">
        <v>7828.63</v>
      </c>
      <c r="M80" s="47">
        <v>8063.49</v>
      </c>
    </row>
    <row r="81" spans="1:13" x14ac:dyDescent="0.25">
      <c r="A81" s="13" t="s">
        <v>246</v>
      </c>
      <c r="B81" s="85" t="s">
        <v>155</v>
      </c>
      <c r="C81" s="81">
        <v>2967492.94</v>
      </c>
      <c r="D81" s="82">
        <v>2538325.38</v>
      </c>
      <c r="E81" s="81">
        <v>2617151.2000000002</v>
      </c>
      <c r="F81" s="81">
        <v>2698435.46</v>
      </c>
      <c r="G81" s="86">
        <v>2782255.18</v>
      </c>
      <c r="H81" s="46">
        <v>2868689.84</v>
      </c>
      <c r="I81" s="47">
        <v>2957821.38</v>
      </c>
      <c r="J81" s="47">
        <v>3049734.35</v>
      </c>
      <c r="K81" s="47">
        <v>3144515.95</v>
      </c>
      <c r="L81" s="47">
        <v>3242256.13</v>
      </c>
      <c r="M81" s="47">
        <v>3343047.67</v>
      </c>
    </row>
    <row r="82" spans="1:13" hidden="1" x14ac:dyDescent="0.25">
      <c r="A82" s="13" t="s">
        <v>207</v>
      </c>
      <c r="B82" s="63"/>
      <c r="C82" s="57"/>
      <c r="D82" s="58"/>
      <c r="E82" s="57"/>
      <c r="F82" s="57"/>
      <c r="G82" s="59"/>
      <c r="H82" s="42"/>
      <c r="I82" s="29"/>
      <c r="J82" s="29"/>
      <c r="K82" s="29"/>
      <c r="L82" s="29"/>
      <c r="M82" s="29"/>
    </row>
    <row r="83" spans="1:13" ht="15.75" thickBot="1" x14ac:dyDescent="0.3">
      <c r="A83" s="13" t="s">
        <v>165</v>
      </c>
      <c r="B83" s="68" t="s">
        <v>116</v>
      </c>
      <c r="C83" s="69">
        <f t="shared" ref="C83:M83" si="16">SUM(C76:C82)</f>
        <v>4725499.43</v>
      </c>
      <c r="D83" s="70">
        <f t="shared" si="16"/>
        <v>3907903.01</v>
      </c>
      <c r="E83" s="69">
        <f t="shared" si="16"/>
        <v>4031436.05</v>
      </c>
      <c r="F83" s="69">
        <f t="shared" si="16"/>
        <v>4158684.59</v>
      </c>
      <c r="G83" s="71">
        <f t="shared" si="16"/>
        <v>4284765.6500000004</v>
      </c>
      <c r="H83" s="43">
        <f t="shared" si="16"/>
        <v>4424799.99</v>
      </c>
      <c r="I83" s="31">
        <f t="shared" si="16"/>
        <v>4563912.2</v>
      </c>
      <c r="J83" s="31">
        <f t="shared" si="16"/>
        <v>4707230.8100000005</v>
      </c>
      <c r="K83" s="31">
        <f t="shared" si="16"/>
        <v>4854888.37</v>
      </c>
      <c r="L83" s="31">
        <f t="shared" si="16"/>
        <v>5007021.76</v>
      </c>
      <c r="M83" s="31">
        <f t="shared" si="16"/>
        <v>5163772.04</v>
      </c>
    </row>
    <row r="84" spans="1:13" ht="15.75" thickTop="1" x14ac:dyDescent="0.25">
      <c r="A84" s="13" t="s">
        <v>168</v>
      </c>
      <c r="B84" s="94" t="s">
        <v>106</v>
      </c>
      <c r="C84" s="95">
        <f t="shared" ref="C84:M84" si="17">C75-C83</f>
        <v>-430979.4299999997</v>
      </c>
      <c r="D84" s="95">
        <f t="shared" si="17"/>
        <v>530975.08999999985</v>
      </c>
      <c r="E84" s="95">
        <f t="shared" si="17"/>
        <v>558992.88000000082</v>
      </c>
      <c r="F84" s="95">
        <f t="shared" si="17"/>
        <v>588576.21</v>
      </c>
      <c r="G84" s="96">
        <f t="shared" si="17"/>
        <v>624791.97999999952</v>
      </c>
      <c r="H84" s="50">
        <f t="shared" si="17"/>
        <v>628038.00999999978</v>
      </c>
      <c r="I84" s="51">
        <f t="shared" si="17"/>
        <v>636454.71</v>
      </c>
      <c r="J84" s="51">
        <f t="shared" si="17"/>
        <v>645039.04999999981</v>
      </c>
      <c r="K84" s="51">
        <f t="shared" si="17"/>
        <v>653787.61000000034</v>
      </c>
      <c r="L84" s="51">
        <f t="shared" si="17"/>
        <v>662696.4299999997</v>
      </c>
      <c r="M84" s="51">
        <f t="shared" si="17"/>
        <v>671761.31000000052</v>
      </c>
    </row>
    <row r="85" spans="1:13" x14ac:dyDescent="0.25">
      <c r="A85" s="13" t="s">
        <v>166</v>
      </c>
      <c r="B85" s="90" t="s">
        <v>74</v>
      </c>
      <c r="C85" s="91"/>
      <c r="D85" s="92"/>
      <c r="E85" s="91"/>
      <c r="F85" s="91"/>
      <c r="G85" s="93"/>
      <c r="H85" s="42"/>
      <c r="I85" s="29"/>
      <c r="J85" s="29"/>
      <c r="K85" s="29"/>
      <c r="L85" s="29"/>
      <c r="M85" s="29"/>
    </row>
    <row r="86" spans="1:13" hidden="1" x14ac:dyDescent="0.25">
      <c r="A86" s="13" t="s">
        <v>166</v>
      </c>
      <c r="B86" s="63"/>
      <c r="C86" s="57"/>
      <c r="D86" s="58"/>
      <c r="E86" s="57"/>
      <c r="F86" s="57"/>
      <c r="G86" s="59"/>
      <c r="H86" s="42"/>
      <c r="I86" s="29"/>
      <c r="J86" s="29"/>
      <c r="K86" s="29"/>
      <c r="L86" s="29"/>
      <c r="M86" s="29"/>
    </row>
    <row r="87" spans="1:13" ht="15.75" thickBot="1" x14ac:dyDescent="0.3">
      <c r="A87" s="13" t="s">
        <v>165</v>
      </c>
      <c r="B87" s="72" t="s">
        <v>107</v>
      </c>
      <c r="C87" s="73">
        <f t="shared" ref="C87:M87" si="18">SUM(C84:C86)</f>
        <v>-430979.4299999997</v>
      </c>
      <c r="D87" s="73">
        <f t="shared" si="18"/>
        <v>530975.08999999985</v>
      </c>
      <c r="E87" s="73">
        <f t="shared" si="18"/>
        <v>558992.88000000082</v>
      </c>
      <c r="F87" s="73">
        <f t="shared" si="18"/>
        <v>588576.21</v>
      </c>
      <c r="G87" s="74">
        <f t="shared" si="18"/>
        <v>624791.97999999952</v>
      </c>
      <c r="H87" s="50">
        <f t="shared" si="18"/>
        <v>628038.00999999978</v>
      </c>
      <c r="I87" s="51">
        <f t="shared" si="18"/>
        <v>636454.71</v>
      </c>
      <c r="J87" s="51">
        <f t="shared" si="18"/>
        <v>645039.04999999981</v>
      </c>
      <c r="K87" s="51">
        <f t="shared" si="18"/>
        <v>653787.61000000034</v>
      </c>
      <c r="L87" s="51">
        <f t="shared" si="18"/>
        <v>662696.4299999997</v>
      </c>
      <c r="M87" s="51">
        <f t="shared" si="18"/>
        <v>671761.31000000052</v>
      </c>
    </row>
    <row r="88" spans="1:13" ht="16.5" thickTop="1" thickBot="1" x14ac:dyDescent="0.3">
      <c r="A88" s="13" t="s">
        <v>165</v>
      </c>
      <c r="B88" s="38"/>
      <c r="C88" s="39"/>
      <c r="D88" s="39"/>
      <c r="E88" s="39"/>
      <c r="F88" s="39"/>
      <c r="G88" s="39"/>
      <c r="H88" s="35"/>
      <c r="I88" s="35"/>
      <c r="J88" s="35"/>
      <c r="K88" s="35"/>
      <c r="L88" s="35"/>
      <c r="M88" s="35"/>
    </row>
    <row r="89" spans="1:13" ht="26.25" thickTop="1" x14ac:dyDescent="0.25">
      <c r="A89" s="13" t="s">
        <v>168</v>
      </c>
      <c r="B89" s="87" t="s">
        <v>261</v>
      </c>
      <c r="C89" s="88" t="str">
        <f>LEFT(xlvar.NXTBUD.DESCRLONG,7)&amp;" Original"</f>
        <v>2021/22 Original</v>
      </c>
      <c r="D89" s="88" t="str">
        <f>LEFT(xlvar.NXTBUD.DESCRLONG,7)</f>
        <v>2021/22</v>
      </c>
      <c r="E89" s="88" t="str">
        <f t="shared" ref="E89:M89" si="19">LEFT(D89,4)+1&amp;"/"&amp;RIGHT(D89,2)+1</f>
        <v>2022/23</v>
      </c>
      <c r="F89" s="88" t="str">
        <f t="shared" si="19"/>
        <v>2023/24</v>
      </c>
      <c r="G89" s="89" t="str">
        <f t="shared" si="19"/>
        <v>2024/25</v>
      </c>
      <c r="H89" s="48" t="str">
        <f t="shared" si="19"/>
        <v>2025/26</v>
      </c>
      <c r="I89" s="49" t="str">
        <f t="shared" si="19"/>
        <v>2026/27</v>
      </c>
      <c r="J89" s="49" t="str">
        <f t="shared" si="19"/>
        <v>2027/28</v>
      </c>
      <c r="K89" s="49" t="str">
        <f t="shared" si="19"/>
        <v>2028/29</v>
      </c>
      <c r="L89" s="49" t="str">
        <f t="shared" si="19"/>
        <v>2029/30</v>
      </c>
      <c r="M89" s="49" t="str">
        <f t="shared" si="19"/>
        <v>2030/31</v>
      </c>
    </row>
    <row r="90" spans="1:13" x14ac:dyDescent="0.25">
      <c r="A90" s="13" t="s">
        <v>167</v>
      </c>
      <c r="B90" s="90" t="s">
        <v>137</v>
      </c>
      <c r="C90" s="91"/>
      <c r="D90" s="92"/>
      <c r="E90" s="91"/>
      <c r="F90" s="91"/>
      <c r="G90" s="93"/>
      <c r="H90" s="42"/>
      <c r="I90" s="29"/>
      <c r="J90" s="29"/>
      <c r="K90" s="29"/>
      <c r="L90" s="29"/>
      <c r="M90" s="29"/>
    </row>
    <row r="91" spans="1:13" x14ac:dyDescent="0.25">
      <c r="A91" s="13" t="s">
        <v>247</v>
      </c>
      <c r="B91" s="85" t="s">
        <v>153</v>
      </c>
      <c r="C91" s="81">
        <v>700</v>
      </c>
      <c r="D91" s="82">
        <v>700</v>
      </c>
      <c r="E91" s="81">
        <v>700</v>
      </c>
      <c r="F91" s="81">
        <v>700</v>
      </c>
      <c r="G91" s="86">
        <v>700</v>
      </c>
      <c r="H91" s="46">
        <v>700</v>
      </c>
      <c r="I91" s="47">
        <v>700</v>
      </c>
      <c r="J91" s="47">
        <v>700</v>
      </c>
      <c r="K91" s="47">
        <v>700</v>
      </c>
      <c r="L91" s="47">
        <v>700</v>
      </c>
      <c r="M91" s="47">
        <v>700</v>
      </c>
    </row>
    <row r="92" spans="1:13" hidden="1" x14ac:dyDescent="0.25">
      <c r="A92" s="13" t="s">
        <v>165</v>
      </c>
      <c r="B92" s="63"/>
      <c r="C92" s="57"/>
      <c r="D92" s="58"/>
      <c r="E92" s="57"/>
      <c r="F92" s="57"/>
      <c r="G92" s="59"/>
      <c r="H92" s="42"/>
      <c r="I92" s="29"/>
      <c r="J92" s="29"/>
      <c r="K92" s="29"/>
      <c r="L92" s="29"/>
      <c r="M92" s="29"/>
    </row>
    <row r="93" spans="1:13" x14ac:dyDescent="0.25">
      <c r="A93" s="13" t="s">
        <v>168</v>
      </c>
      <c r="B93" s="64" t="str">
        <f t="shared" ref="B93" si="20">"Total "&amp;B90</f>
        <v>Total Non Cash</v>
      </c>
      <c r="C93" s="65">
        <f t="shared" ref="C93:M93" si="21">SUM(C90:C92)</f>
        <v>700</v>
      </c>
      <c r="D93" s="66">
        <f t="shared" si="21"/>
        <v>700</v>
      </c>
      <c r="E93" s="65">
        <f t="shared" si="21"/>
        <v>700</v>
      </c>
      <c r="F93" s="65">
        <f t="shared" si="21"/>
        <v>700</v>
      </c>
      <c r="G93" s="67">
        <f t="shared" si="21"/>
        <v>700</v>
      </c>
      <c r="H93" s="43">
        <f t="shared" si="21"/>
        <v>700</v>
      </c>
      <c r="I93" s="31">
        <f t="shared" si="21"/>
        <v>700</v>
      </c>
      <c r="J93" s="31">
        <f t="shared" si="21"/>
        <v>700</v>
      </c>
      <c r="K93" s="31">
        <f t="shared" si="21"/>
        <v>700</v>
      </c>
      <c r="L93" s="31">
        <f t="shared" si="21"/>
        <v>700</v>
      </c>
      <c r="M93" s="31">
        <f t="shared" si="21"/>
        <v>700</v>
      </c>
    </row>
    <row r="94" spans="1:13" x14ac:dyDescent="0.25">
      <c r="A94" s="13" t="s">
        <v>170</v>
      </c>
      <c r="B94" s="75" t="s">
        <v>75</v>
      </c>
      <c r="C94" s="61"/>
      <c r="D94" s="76"/>
      <c r="E94" s="61"/>
      <c r="F94" s="61"/>
      <c r="G94" s="62"/>
      <c r="H94" s="41"/>
      <c r="I94" s="30"/>
      <c r="J94" s="30"/>
      <c r="K94" s="30"/>
      <c r="L94" s="30"/>
      <c r="M94" s="30"/>
    </row>
    <row r="95" spans="1:13" x14ac:dyDescent="0.25">
      <c r="A95" s="13" t="s">
        <v>171</v>
      </c>
      <c r="B95" s="63" t="s">
        <v>140</v>
      </c>
      <c r="C95" s="57">
        <v>0</v>
      </c>
      <c r="D95" s="58">
        <v>0</v>
      </c>
      <c r="E95" s="57">
        <v>0</v>
      </c>
      <c r="F95" s="57">
        <v>0</v>
      </c>
      <c r="G95" s="59">
        <v>0</v>
      </c>
      <c r="H95" s="42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</row>
    <row r="96" spans="1:13" x14ac:dyDescent="0.25">
      <c r="A96" s="13" t="s">
        <v>207</v>
      </c>
      <c r="B96" s="63" t="s">
        <v>142</v>
      </c>
      <c r="C96" s="57">
        <v>0</v>
      </c>
      <c r="D96" s="58">
        <v>0</v>
      </c>
      <c r="E96" s="57">
        <v>0</v>
      </c>
      <c r="F96" s="57">
        <v>0</v>
      </c>
      <c r="G96" s="59">
        <v>0</v>
      </c>
      <c r="H96" s="42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</row>
    <row r="97" spans="1:13" hidden="1" x14ac:dyDescent="0.25">
      <c r="A97" s="13" t="s">
        <v>165</v>
      </c>
      <c r="B97" s="63"/>
      <c r="C97" s="57"/>
      <c r="D97" s="58"/>
      <c r="E97" s="57"/>
      <c r="F97" s="57"/>
      <c r="G97" s="59"/>
      <c r="H97" s="42"/>
      <c r="I97" s="29"/>
      <c r="J97" s="29"/>
      <c r="K97" s="29"/>
      <c r="L97" s="29"/>
      <c r="M97" s="29"/>
    </row>
    <row r="98" spans="1:13" x14ac:dyDescent="0.25">
      <c r="A98" s="13" t="s">
        <v>165</v>
      </c>
      <c r="B98" s="64" t="str">
        <f>"Total "&amp;B94</f>
        <v>Total Investing Fund Flows</v>
      </c>
      <c r="C98" s="65">
        <f t="shared" ref="C98:M98" si="22">SUM(C95:C97)</f>
        <v>0</v>
      </c>
      <c r="D98" s="66">
        <f t="shared" si="22"/>
        <v>0</v>
      </c>
      <c r="E98" s="65">
        <f t="shared" si="22"/>
        <v>0</v>
      </c>
      <c r="F98" s="65">
        <f t="shared" si="22"/>
        <v>0</v>
      </c>
      <c r="G98" s="67">
        <f t="shared" si="22"/>
        <v>0</v>
      </c>
      <c r="H98" s="43">
        <f t="shared" si="22"/>
        <v>0</v>
      </c>
      <c r="I98" s="31">
        <f t="shared" si="22"/>
        <v>0</v>
      </c>
      <c r="J98" s="31">
        <f t="shared" si="22"/>
        <v>0</v>
      </c>
      <c r="K98" s="31">
        <f t="shared" si="22"/>
        <v>0</v>
      </c>
      <c r="L98" s="31">
        <f t="shared" si="22"/>
        <v>0</v>
      </c>
      <c r="M98" s="31">
        <f t="shared" si="22"/>
        <v>0</v>
      </c>
    </row>
    <row r="99" spans="1:13" x14ac:dyDescent="0.25">
      <c r="A99" s="13" t="s">
        <v>170</v>
      </c>
      <c r="B99" s="75" t="s">
        <v>77</v>
      </c>
      <c r="C99" s="61"/>
      <c r="D99" s="76"/>
      <c r="E99" s="61"/>
      <c r="F99" s="61"/>
      <c r="G99" s="62"/>
      <c r="H99" s="41"/>
      <c r="I99" s="30"/>
      <c r="J99" s="30"/>
      <c r="K99" s="30"/>
      <c r="L99" s="30"/>
      <c r="M99" s="30"/>
    </row>
    <row r="100" spans="1:13" hidden="1" x14ac:dyDescent="0.25">
      <c r="A100" s="13" t="s">
        <v>169</v>
      </c>
      <c r="B100" s="63"/>
      <c r="C100" s="57"/>
      <c r="D100" s="58"/>
      <c r="E100" s="57"/>
      <c r="F100" s="57"/>
      <c r="G100" s="59"/>
      <c r="H100" s="42"/>
      <c r="I100" s="29"/>
      <c r="J100" s="29"/>
      <c r="K100" s="29"/>
      <c r="L100" s="29"/>
      <c r="M100" s="29"/>
    </row>
    <row r="101" spans="1:13" ht="15.75" thickBot="1" x14ac:dyDescent="0.3">
      <c r="A101" s="13" t="s">
        <v>165</v>
      </c>
      <c r="B101" s="68" t="str">
        <f>"Total "&amp;B99</f>
        <v>Total Financing Fund Flows</v>
      </c>
      <c r="C101" s="69">
        <f t="shared" ref="C101:M101" si="23">SUM(C100:C100)</f>
        <v>0</v>
      </c>
      <c r="D101" s="70">
        <f t="shared" si="23"/>
        <v>0</v>
      </c>
      <c r="E101" s="69">
        <f t="shared" si="23"/>
        <v>0</v>
      </c>
      <c r="F101" s="69">
        <f t="shared" si="23"/>
        <v>0</v>
      </c>
      <c r="G101" s="71">
        <f t="shared" si="23"/>
        <v>0</v>
      </c>
      <c r="H101" s="43">
        <f t="shared" si="23"/>
        <v>0</v>
      </c>
      <c r="I101" s="31">
        <f t="shared" si="23"/>
        <v>0</v>
      </c>
      <c r="J101" s="31">
        <f t="shared" si="23"/>
        <v>0</v>
      </c>
      <c r="K101" s="31">
        <f t="shared" si="23"/>
        <v>0</v>
      </c>
      <c r="L101" s="31">
        <f t="shared" si="23"/>
        <v>0</v>
      </c>
      <c r="M101" s="31">
        <f t="shared" si="23"/>
        <v>0</v>
      </c>
    </row>
    <row r="102" spans="1:13" ht="15.75" thickTop="1" x14ac:dyDescent="0.25">
      <c r="A102" s="13" t="s">
        <v>170</v>
      </c>
      <c r="B102" s="94" t="s">
        <v>108</v>
      </c>
      <c r="C102" s="95">
        <f t="shared" ref="C102:M102" si="24">C87+C93+C98+C101</f>
        <v>-430279.4299999997</v>
      </c>
      <c r="D102" s="95">
        <f t="shared" si="24"/>
        <v>531675.08999999985</v>
      </c>
      <c r="E102" s="95">
        <f t="shared" si="24"/>
        <v>559692.88000000082</v>
      </c>
      <c r="F102" s="95">
        <f t="shared" si="24"/>
        <v>589276.21</v>
      </c>
      <c r="G102" s="96">
        <f t="shared" si="24"/>
        <v>625491.97999999952</v>
      </c>
      <c r="H102" s="50">
        <f t="shared" si="24"/>
        <v>628738.00999999978</v>
      </c>
      <c r="I102" s="51">
        <f t="shared" si="24"/>
        <v>637154.71</v>
      </c>
      <c r="J102" s="51">
        <f t="shared" si="24"/>
        <v>645739.04999999981</v>
      </c>
      <c r="K102" s="51">
        <f t="shared" si="24"/>
        <v>654487.61000000034</v>
      </c>
      <c r="L102" s="51">
        <f t="shared" si="24"/>
        <v>663396.4299999997</v>
      </c>
      <c r="M102" s="51">
        <f t="shared" si="24"/>
        <v>672461.31000000052</v>
      </c>
    </row>
    <row r="103" spans="1:13" x14ac:dyDescent="0.25">
      <c r="A103" s="13" t="s">
        <v>167</v>
      </c>
      <c r="B103" s="97" t="s">
        <v>78</v>
      </c>
      <c r="C103" s="98"/>
      <c r="D103" s="99"/>
      <c r="E103" s="98"/>
      <c r="F103" s="98"/>
      <c r="G103" s="100"/>
      <c r="H103" s="41"/>
      <c r="I103" s="30"/>
      <c r="J103" s="30"/>
      <c r="K103" s="30"/>
      <c r="L103" s="30"/>
      <c r="M103" s="30"/>
    </row>
    <row r="104" spans="1:13" hidden="1" x14ac:dyDescent="0.25">
      <c r="A104" s="13" t="s">
        <v>165</v>
      </c>
      <c r="B104" s="63"/>
      <c r="C104" s="57"/>
      <c r="D104" s="58"/>
      <c r="E104" s="57"/>
      <c r="F104" s="57"/>
      <c r="G104" s="59"/>
      <c r="H104" s="42"/>
      <c r="I104" s="29"/>
      <c r="J104" s="29"/>
      <c r="K104" s="29"/>
      <c r="L104" s="29"/>
      <c r="M104" s="29"/>
    </row>
    <row r="105" spans="1:13" ht="15.75" thickBot="1" x14ac:dyDescent="0.3">
      <c r="A105" s="13" t="s">
        <v>165</v>
      </c>
      <c r="B105" s="68" t="str">
        <f>"Total "&amp;B103</f>
        <v>Total Reserve Movements</v>
      </c>
      <c r="C105" s="69">
        <f t="shared" ref="C105:M105" si="25">SUM(C104:C104)</f>
        <v>0</v>
      </c>
      <c r="D105" s="70">
        <f t="shared" si="25"/>
        <v>0</v>
      </c>
      <c r="E105" s="69">
        <f t="shared" si="25"/>
        <v>0</v>
      </c>
      <c r="F105" s="69">
        <f t="shared" si="25"/>
        <v>0</v>
      </c>
      <c r="G105" s="71">
        <f t="shared" si="25"/>
        <v>0</v>
      </c>
      <c r="H105" s="43">
        <f t="shared" si="25"/>
        <v>0</v>
      </c>
      <c r="I105" s="31">
        <f t="shared" si="25"/>
        <v>0</v>
      </c>
      <c r="J105" s="31">
        <f t="shared" si="25"/>
        <v>0</v>
      </c>
      <c r="K105" s="31">
        <f t="shared" si="25"/>
        <v>0</v>
      </c>
      <c r="L105" s="31">
        <f t="shared" si="25"/>
        <v>0</v>
      </c>
      <c r="M105" s="31">
        <f t="shared" si="25"/>
        <v>0</v>
      </c>
    </row>
    <row r="106" spans="1:13" ht="16.5" thickTop="1" thickBot="1" x14ac:dyDescent="0.3">
      <c r="A106" s="13" t="s">
        <v>172</v>
      </c>
      <c r="B106" s="72" t="s">
        <v>109</v>
      </c>
      <c r="C106" s="73">
        <f t="shared" ref="C106:M106" si="26">C102+C105</f>
        <v>-430279.4299999997</v>
      </c>
      <c r="D106" s="73">
        <f t="shared" si="26"/>
        <v>531675.08999999985</v>
      </c>
      <c r="E106" s="73">
        <f t="shared" si="26"/>
        <v>559692.88000000082</v>
      </c>
      <c r="F106" s="73">
        <f t="shared" si="26"/>
        <v>589276.21</v>
      </c>
      <c r="G106" s="74">
        <f t="shared" si="26"/>
        <v>625491.97999999952</v>
      </c>
      <c r="H106" s="50">
        <f t="shared" si="26"/>
        <v>628738.00999999978</v>
      </c>
      <c r="I106" s="51">
        <f t="shared" si="26"/>
        <v>637154.71</v>
      </c>
      <c r="J106" s="51">
        <f t="shared" si="26"/>
        <v>645739.04999999981</v>
      </c>
      <c r="K106" s="51">
        <f t="shared" si="26"/>
        <v>654487.61000000034</v>
      </c>
      <c r="L106" s="51">
        <f t="shared" si="26"/>
        <v>663396.4299999997</v>
      </c>
      <c r="M106" s="51">
        <f t="shared" si="26"/>
        <v>672461.31000000052</v>
      </c>
    </row>
    <row r="107" spans="1:13" ht="15.75" thickTop="1" x14ac:dyDescent="0.25">
      <c r="A107" s="13" t="s">
        <v>257</v>
      </c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</row>
    <row r="108" spans="1:13" x14ac:dyDescent="0.25">
      <c r="A108" s="13" t="s">
        <v>165</v>
      </c>
      <c r="B108" s="77" t="s">
        <v>250</v>
      </c>
      <c r="C108" s="78"/>
      <c r="D108" s="78">
        <f t="shared" ref="D108" si="27">+C108+D106</f>
        <v>531675.08999999985</v>
      </c>
      <c r="E108" s="78">
        <f t="shared" ref="E108" si="28">+D108+E106</f>
        <v>1091367.9700000007</v>
      </c>
      <c r="F108" s="78">
        <f t="shared" ref="F108" si="29">+E108+F106</f>
        <v>1680644.1800000006</v>
      </c>
      <c r="G108" s="78">
        <f t="shared" ref="G108" si="30">+F108+G106</f>
        <v>2306136.16</v>
      </c>
      <c r="H108" s="52"/>
      <c r="I108" s="52"/>
      <c r="J108" s="52"/>
      <c r="K108" s="52"/>
      <c r="L108" s="52"/>
      <c r="M108" s="52"/>
    </row>
    <row r="109" spans="1:13" x14ac:dyDescent="0.25">
      <c r="A109" s="13" t="s">
        <v>207</v>
      </c>
    </row>
    <row r="110" spans="1:13" hidden="1" x14ac:dyDescent="0.25">
      <c r="A110" s="13" t="s">
        <v>165</v>
      </c>
      <c r="B110" s="1" t="str">
        <f>IF(xlvar.SELECT="Entity",B112,IF(xlvar.SELECT="Directorate",C112,IF(xlvar.SELECT="Business Unit",D112,IF(xlvar.SELECT="Key Outcome Area",H112,IF(xlvar.SELECT="IPR Outcomes",I112,IF(xlvar.SELECT="IPR Strategies",J112,IF(xlvar.SELECT="IPR Activities",K112,IF(xlvar.SELECT="Project",L112,F112))))))))</f>
        <v>30 - Water Fund</v>
      </c>
    </row>
    <row r="111" spans="1:13" ht="15.75" thickBot="1" x14ac:dyDescent="0.3">
      <c r="A111" s="13" t="s">
        <v>166</v>
      </c>
      <c r="B111" s="1"/>
    </row>
    <row r="112" spans="1:13" ht="15.75" hidden="1" thickBot="1" x14ac:dyDescent="0.3">
      <c r="A112" s="13" t="s">
        <v>167</v>
      </c>
      <c r="B112" s="34" t="s">
        <v>197</v>
      </c>
      <c r="C112" s="34" t="s">
        <v>192</v>
      </c>
      <c r="D112" s="34" t="s">
        <v>198</v>
      </c>
      <c r="E112" s="34" t="s">
        <v>44</v>
      </c>
      <c r="F112" s="34" t="s">
        <v>199</v>
      </c>
      <c r="G112" s="34"/>
      <c r="H112" s="34" t="s">
        <v>200</v>
      </c>
      <c r="I112" s="34" t="s">
        <v>193</v>
      </c>
      <c r="J112" s="34" t="s">
        <v>194</v>
      </c>
      <c r="K112" s="34" t="s">
        <v>195</v>
      </c>
      <c r="L112" s="34" t="s">
        <v>270</v>
      </c>
    </row>
    <row r="113" spans="1:13" ht="28.5" customHeight="1" thickTop="1" x14ac:dyDescent="0.25">
      <c r="A113" s="13" t="s">
        <v>207</v>
      </c>
      <c r="B113" s="87" t="s">
        <v>262</v>
      </c>
      <c r="C113" s="88" t="str">
        <f>xlvar.PYORIG.DESCRLONG</f>
        <v>2020/21 Original PJ Budget</v>
      </c>
      <c r="D113" s="88" t="str">
        <f>LEFT(xlvar.NXTBUD.DESCRLONG,7)</f>
        <v>2021/22</v>
      </c>
      <c r="E113" s="88" t="str">
        <f t="shared" ref="E113:M113" si="31">LEFT(D113,4)+1&amp;"/"&amp;RIGHT(D113,2)+1</f>
        <v>2022/23</v>
      </c>
      <c r="F113" s="88" t="str">
        <f t="shared" si="31"/>
        <v>2023/24</v>
      </c>
      <c r="G113" s="89" t="str">
        <f t="shared" si="31"/>
        <v>2024/25</v>
      </c>
      <c r="H113" s="48" t="str">
        <f t="shared" si="31"/>
        <v>2025/26</v>
      </c>
      <c r="I113" s="49" t="str">
        <f t="shared" si="31"/>
        <v>2026/27</v>
      </c>
      <c r="J113" s="49" t="str">
        <f t="shared" si="31"/>
        <v>2027/28</v>
      </c>
      <c r="K113" s="49" t="str">
        <f t="shared" si="31"/>
        <v>2028/29</v>
      </c>
      <c r="L113" s="49" t="str">
        <f t="shared" si="31"/>
        <v>2029/30</v>
      </c>
      <c r="M113" s="49" t="str">
        <f t="shared" si="31"/>
        <v>2030/31</v>
      </c>
    </row>
    <row r="114" spans="1:13" x14ac:dyDescent="0.25">
      <c r="A114" s="13" t="s">
        <v>168</v>
      </c>
      <c r="B114" s="90" t="s">
        <v>134</v>
      </c>
      <c r="C114" s="91"/>
      <c r="D114" s="92"/>
      <c r="E114" s="91"/>
      <c r="F114" s="91"/>
      <c r="G114" s="93"/>
      <c r="H114" s="40"/>
      <c r="I114" s="28"/>
      <c r="J114" s="28"/>
      <c r="K114" s="28"/>
      <c r="L114" s="28"/>
      <c r="M114" s="28"/>
    </row>
    <row r="115" spans="1:13" x14ac:dyDescent="0.25">
      <c r="A115" s="13" t="s">
        <v>276</v>
      </c>
      <c r="B115" s="80" t="s">
        <v>144</v>
      </c>
      <c r="C115" s="81">
        <v>2256135</v>
      </c>
      <c r="D115" s="82">
        <v>2328109.39</v>
      </c>
      <c r="E115" s="83">
        <v>2402368.9500000002</v>
      </c>
      <c r="F115" s="83">
        <v>2478985.7799999998</v>
      </c>
      <c r="G115" s="84">
        <v>2558034.25</v>
      </c>
      <c r="H115" s="44">
        <v>2639591.06</v>
      </c>
      <c r="I115" s="45">
        <v>2723735.29</v>
      </c>
      <c r="J115" s="45">
        <v>2810548.5</v>
      </c>
      <c r="K115" s="45">
        <v>2900114.82</v>
      </c>
      <c r="L115" s="45">
        <v>2992520.98</v>
      </c>
      <c r="M115" s="45">
        <v>3087856.44</v>
      </c>
    </row>
    <row r="116" spans="1:13" x14ac:dyDescent="0.25">
      <c r="A116" s="13" t="s">
        <v>277</v>
      </c>
      <c r="B116" s="80" t="s">
        <v>145</v>
      </c>
      <c r="C116" s="81">
        <v>7020765.46</v>
      </c>
      <c r="D116" s="82">
        <v>7249727.2000000002</v>
      </c>
      <c r="E116" s="83">
        <v>7486161.6699999999</v>
      </c>
      <c r="F116" s="83">
        <v>7730313.0099999998</v>
      </c>
      <c r="G116" s="84">
        <v>7982433.29</v>
      </c>
      <c r="H116" s="44">
        <v>8242782.8899999997</v>
      </c>
      <c r="I116" s="45">
        <v>8511630.6699999999</v>
      </c>
      <c r="J116" s="45">
        <v>8789254.3000000007</v>
      </c>
      <c r="K116" s="45">
        <v>9075940.5099999998</v>
      </c>
      <c r="L116" s="45">
        <v>9371985.4499999993</v>
      </c>
      <c r="M116" s="45">
        <v>9677694.9299999997</v>
      </c>
    </row>
    <row r="117" spans="1:13" x14ac:dyDescent="0.25">
      <c r="A117" s="13" t="s">
        <v>278</v>
      </c>
      <c r="B117" s="80" t="s">
        <v>146</v>
      </c>
      <c r="C117" s="81">
        <v>282500</v>
      </c>
      <c r="D117" s="82">
        <v>270000</v>
      </c>
      <c r="E117" s="83">
        <v>270000</v>
      </c>
      <c r="F117" s="83">
        <v>270000</v>
      </c>
      <c r="G117" s="84">
        <v>270000</v>
      </c>
      <c r="H117" s="44">
        <v>270000</v>
      </c>
      <c r="I117" s="45">
        <v>270000</v>
      </c>
      <c r="J117" s="45">
        <v>270000</v>
      </c>
      <c r="K117" s="45">
        <v>270000</v>
      </c>
      <c r="L117" s="45">
        <v>270000</v>
      </c>
      <c r="M117" s="45">
        <v>270000</v>
      </c>
    </row>
    <row r="118" spans="1:13" x14ac:dyDescent="0.25">
      <c r="A118" s="13" t="s">
        <v>279</v>
      </c>
      <c r="B118" s="80" t="s">
        <v>147</v>
      </c>
      <c r="C118" s="81">
        <v>99639.360000000001</v>
      </c>
      <c r="D118" s="82">
        <v>103624.93</v>
      </c>
      <c r="E118" s="83">
        <v>107769.93</v>
      </c>
      <c r="F118" s="83">
        <v>112080.72</v>
      </c>
      <c r="G118" s="84">
        <v>116563.94</v>
      </c>
      <c r="H118" s="44">
        <v>121226.5</v>
      </c>
      <c r="I118" s="45">
        <v>126075.57</v>
      </c>
      <c r="J118" s="45">
        <v>131118.59</v>
      </c>
      <c r="K118" s="45">
        <v>136363.34</v>
      </c>
      <c r="L118" s="45">
        <v>141817.87</v>
      </c>
      <c r="M118" s="45">
        <v>147490.57999999999</v>
      </c>
    </row>
    <row r="119" spans="1:13" x14ac:dyDescent="0.25">
      <c r="A119" s="13" t="s">
        <v>280</v>
      </c>
      <c r="B119" s="80" t="s">
        <v>148</v>
      </c>
      <c r="C119" s="81">
        <v>99000</v>
      </c>
      <c r="D119" s="82">
        <v>99000</v>
      </c>
      <c r="E119" s="83">
        <v>99000</v>
      </c>
      <c r="F119" s="83">
        <v>99000</v>
      </c>
      <c r="G119" s="84">
        <v>99000</v>
      </c>
      <c r="H119" s="44">
        <v>99000</v>
      </c>
      <c r="I119" s="45">
        <v>99000</v>
      </c>
      <c r="J119" s="45">
        <v>99000</v>
      </c>
      <c r="K119" s="45">
        <v>99000</v>
      </c>
      <c r="L119" s="45">
        <v>99000</v>
      </c>
      <c r="M119" s="45">
        <v>99000</v>
      </c>
    </row>
    <row r="120" spans="1:13" x14ac:dyDescent="0.25">
      <c r="A120" s="13" t="s">
        <v>281</v>
      </c>
      <c r="B120" s="80" t="s">
        <v>149</v>
      </c>
      <c r="C120" s="81">
        <v>473897</v>
      </c>
      <c r="D120" s="82">
        <v>488113.91</v>
      </c>
      <c r="E120" s="83">
        <v>502757.32</v>
      </c>
      <c r="F120" s="83">
        <v>517840.04</v>
      </c>
      <c r="G120" s="84">
        <v>533375.24</v>
      </c>
      <c r="H120" s="44">
        <v>549376.5</v>
      </c>
      <c r="I120" s="45">
        <v>565857.79</v>
      </c>
      <c r="J120" s="45">
        <v>582833.53</v>
      </c>
      <c r="K120" s="45">
        <v>600318.53</v>
      </c>
      <c r="L120" s="45">
        <v>618328.09</v>
      </c>
      <c r="M120" s="45">
        <v>636877.93000000005</v>
      </c>
    </row>
    <row r="121" spans="1:13" hidden="1" x14ac:dyDescent="0.25">
      <c r="A121" s="13" t="s">
        <v>167</v>
      </c>
      <c r="B121" s="63"/>
      <c r="C121" s="57"/>
      <c r="D121" s="58"/>
      <c r="E121" s="57"/>
      <c r="F121" s="57"/>
      <c r="G121" s="59"/>
      <c r="H121" s="42"/>
      <c r="I121" s="29"/>
      <c r="J121" s="29"/>
      <c r="K121" s="29"/>
      <c r="L121" s="29"/>
      <c r="M121" s="29"/>
    </row>
    <row r="122" spans="1:13" x14ac:dyDescent="0.25">
      <c r="A122" s="13" t="s">
        <v>207</v>
      </c>
      <c r="B122" s="64" t="s">
        <v>115</v>
      </c>
      <c r="C122" s="65">
        <f t="shared" ref="C122" si="32">SUM(C114:C121)</f>
        <v>10231936.82</v>
      </c>
      <c r="D122" s="66">
        <f t="shared" ref="D122:M122" si="33">SUM(D114:D121)</f>
        <v>10538575.43</v>
      </c>
      <c r="E122" s="65">
        <f t="shared" si="33"/>
        <v>10868057.870000001</v>
      </c>
      <c r="F122" s="65">
        <f t="shared" si="33"/>
        <v>11208219.549999999</v>
      </c>
      <c r="G122" s="67">
        <f t="shared" si="33"/>
        <v>11559406.719999999</v>
      </c>
      <c r="H122" s="43">
        <f t="shared" si="33"/>
        <v>11921976.949999999</v>
      </c>
      <c r="I122" s="31">
        <f t="shared" si="33"/>
        <v>12296299.32</v>
      </c>
      <c r="J122" s="31">
        <f t="shared" si="33"/>
        <v>12682754.92</v>
      </c>
      <c r="K122" s="31">
        <f t="shared" si="33"/>
        <v>13081737.199999999</v>
      </c>
      <c r="L122" s="31">
        <f t="shared" si="33"/>
        <v>13493652.389999999</v>
      </c>
      <c r="M122" s="31">
        <f t="shared" si="33"/>
        <v>13918919.879999999</v>
      </c>
    </row>
    <row r="123" spans="1:13" x14ac:dyDescent="0.25">
      <c r="A123" s="13" t="s">
        <v>165</v>
      </c>
      <c r="B123" s="56" t="s">
        <v>135</v>
      </c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282</v>
      </c>
      <c r="B124" s="85" t="s">
        <v>150</v>
      </c>
      <c r="C124" s="81">
        <v>2076117</v>
      </c>
      <c r="D124" s="82">
        <v>2710883.44</v>
      </c>
      <c r="E124" s="81">
        <v>2815889.35</v>
      </c>
      <c r="F124" s="81">
        <v>2929920.49</v>
      </c>
      <c r="G124" s="86">
        <v>3053117.7</v>
      </c>
      <c r="H124" s="46">
        <v>3160626.82</v>
      </c>
      <c r="I124" s="47">
        <v>3282598.76</v>
      </c>
      <c r="J124" s="47">
        <v>3414189.72</v>
      </c>
      <c r="K124" s="47">
        <v>3550561.35</v>
      </c>
      <c r="L124" s="47">
        <v>3691881</v>
      </c>
      <c r="M124" s="47">
        <v>3838321.84</v>
      </c>
    </row>
    <row r="125" spans="1:13" x14ac:dyDescent="0.25">
      <c r="A125" s="13" t="s">
        <v>283</v>
      </c>
      <c r="B125" s="85" t="s">
        <v>151</v>
      </c>
      <c r="C125" s="81">
        <v>2162000</v>
      </c>
      <c r="D125" s="82">
        <v>2223110</v>
      </c>
      <c r="E125" s="81">
        <v>2286053.2999999998</v>
      </c>
      <c r="F125" s="81">
        <v>2350884.92</v>
      </c>
      <c r="G125" s="86">
        <v>2417661.4900000002</v>
      </c>
      <c r="H125" s="46">
        <v>2486441.35</v>
      </c>
      <c r="I125" s="47">
        <v>2557284.58</v>
      </c>
      <c r="J125" s="47">
        <v>2630253.11</v>
      </c>
      <c r="K125" s="47">
        <v>2705410.7</v>
      </c>
      <c r="L125" s="47">
        <v>2782823.03</v>
      </c>
      <c r="M125" s="47">
        <v>2862557.71</v>
      </c>
    </row>
    <row r="126" spans="1:13" x14ac:dyDescent="0.25">
      <c r="A126" s="13" t="s">
        <v>284</v>
      </c>
      <c r="B126" s="85" t="s">
        <v>152</v>
      </c>
      <c r="C126" s="81">
        <v>911553</v>
      </c>
      <c r="D126" s="82">
        <v>875809</v>
      </c>
      <c r="E126" s="81">
        <v>837523</v>
      </c>
      <c r="F126" s="81">
        <v>797184</v>
      </c>
      <c r="G126" s="86">
        <v>751371</v>
      </c>
      <c r="H126" s="46">
        <v>715415</v>
      </c>
      <c r="I126" s="47">
        <v>673558</v>
      </c>
      <c r="J126" s="47">
        <v>633322</v>
      </c>
      <c r="K126" s="47">
        <v>586641</v>
      </c>
      <c r="L126" s="47">
        <v>537315</v>
      </c>
      <c r="M126" s="47">
        <v>537315</v>
      </c>
    </row>
    <row r="127" spans="1:13" x14ac:dyDescent="0.25">
      <c r="A127" s="13" t="s">
        <v>285</v>
      </c>
      <c r="B127" s="85" t="s">
        <v>153</v>
      </c>
      <c r="C127" s="81">
        <v>3332513</v>
      </c>
      <c r="D127" s="82">
        <v>3432513</v>
      </c>
      <c r="E127" s="81">
        <v>3432513</v>
      </c>
      <c r="F127" s="81">
        <v>3432513</v>
      </c>
      <c r="G127" s="86">
        <v>3432513</v>
      </c>
      <c r="H127" s="46">
        <v>3432513</v>
      </c>
      <c r="I127" s="47">
        <v>3432513</v>
      </c>
      <c r="J127" s="47">
        <v>3432513</v>
      </c>
      <c r="K127" s="47">
        <v>3432513</v>
      </c>
      <c r="L127" s="47">
        <v>3432513</v>
      </c>
      <c r="M127" s="47">
        <v>3432513</v>
      </c>
    </row>
    <row r="128" spans="1:13" x14ac:dyDescent="0.25">
      <c r="A128" s="13" t="s">
        <v>286</v>
      </c>
      <c r="B128" s="85" t="s">
        <v>154</v>
      </c>
      <c r="C128" s="81">
        <v>427800</v>
      </c>
      <c r="D128" s="82">
        <v>440634</v>
      </c>
      <c r="E128" s="81">
        <v>453853.02</v>
      </c>
      <c r="F128" s="81">
        <v>467468.63</v>
      </c>
      <c r="G128" s="86">
        <v>481492.69</v>
      </c>
      <c r="H128" s="46">
        <v>495937.49</v>
      </c>
      <c r="I128" s="47">
        <v>510815.63</v>
      </c>
      <c r="J128" s="47">
        <v>526140.1</v>
      </c>
      <c r="K128" s="47">
        <v>541924.31999999995</v>
      </c>
      <c r="L128" s="47">
        <v>558182.05000000005</v>
      </c>
      <c r="M128" s="47">
        <v>574927.51</v>
      </c>
    </row>
    <row r="129" spans="1:13" x14ac:dyDescent="0.25">
      <c r="A129" s="13" t="s">
        <v>287</v>
      </c>
      <c r="B129" s="85" t="s">
        <v>155</v>
      </c>
      <c r="C129" s="81">
        <v>2000313.02</v>
      </c>
      <c r="D129" s="82">
        <v>2068613.1200000001</v>
      </c>
      <c r="E129" s="81">
        <v>2139252.39</v>
      </c>
      <c r="F129" s="81">
        <v>2212311.2000000002</v>
      </c>
      <c r="G129" s="86">
        <v>2287872.6</v>
      </c>
      <c r="H129" s="46">
        <v>2366022.5499999998</v>
      </c>
      <c r="I129" s="47">
        <v>2446849.9900000002</v>
      </c>
      <c r="J129" s="47">
        <v>2530446.9</v>
      </c>
      <c r="K129" s="47">
        <v>2616908.4</v>
      </c>
      <c r="L129" s="47">
        <v>2706332.91</v>
      </c>
      <c r="M129" s="47">
        <v>2798822.27</v>
      </c>
    </row>
    <row r="130" spans="1:13" hidden="1" x14ac:dyDescent="0.25">
      <c r="A130" s="13" t="s">
        <v>168</v>
      </c>
      <c r="B130" s="63"/>
      <c r="C130" s="57"/>
      <c r="D130" s="58"/>
      <c r="E130" s="57"/>
      <c r="F130" s="57"/>
      <c r="G130" s="59"/>
      <c r="H130" s="42"/>
      <c r="I130" s="29"/>
      <c r="J130" s="29"/>
      <c r="K130" s="29"/>
      <c r="L130" s="29"/>
      <c r="M130" s="29"/>
    </row>
    <row r="131" spans="1:13" ht="15.75" thickBot="1" x14ac:dyDescent="0.3">
      <c r="A131" s="13" t="s">
        <v>166</v>
      </c>
      <c r="B131" s="68" t="s">
        <v>116</v>
      </c>
      <c r="C131" s="69">
        <f t="shared" ref="C131:M131" si="34">SUM(C123:C130)</f>
        <v>10910296.02</v>
      </c>
      <c r="D131" s="70">
        <f t="shared" si="34"/>
        <v>11751562.559999999</v>
      </c>
      <c r="E131" s="69">
        <f t="shared" si="34"/>
        <v>11965084.060000001</v>
      </c>
      <c r="F131" s="69">
        <f t="shared" si="34"/>
        <v>12190282.240000002</v>
      </c>
      <c r="G131" s="71">
        <f t="shared" si="34"/>
        <v>12424028.48</v>
      </c>
      <c r="H131" s="43">
        <f t="shared" si="34"/>
        <v>12656956.210000001</v>
      </c>
      <c r="I131" s="31">
        <f t="shared" si="34"/>
        <v>12903619.960000001</v>
      </c>
      <c r="J131" s="31">
        <f t="shared" si="34"/>
        <v>13166864.83</v>
      </c>
      <c r="K131" s="31">
        <f t="shared" si="34"/>
        <v>13433958.770000001</v>
      </c>
      <c r="L131" s="31">
        <f t="shared" si="34"/>
        <v>13709046.99</v>
      </c>
      <c r="M131" s="31">
        <f t="shared" si="34"/>
        <v>14044457.33</v>
      </c>
    </row>
    <row r="132" spans="1:13" ht="15.75" thickTop="1" x14ac:dyDescent="0.25">
      <c r="A132" s="13" t="s">
        <v>207</v>
      </c>
      <c r="B132" s="94" t="s">
        <v>106</v>
      </c>
      <c r="C132" s="95">
        <f t="shared" ref="C132:M132" si="35">C122-C131</f>
        <v>-678359.19999999925</v>
      </c>
      <c r="D132" s="95">
        <f t="shared" si="35"/>
        <v>-1212987.129999999</v>
      </c>
      <c r="E132" s="95">
        <f t="shared" si="35"/>
        <v>-1097026.1899999995</v>
      </c>
      <c r="F132" s="95">
        <f t="shared" si="35"/>
        <v>-982062.6900000032</v>
      </c>
      <c r="G132" s="96">
        <f t="shared" si="35"/>
        <v>-864621.76000000164</v>
      </c>
      <c r="H132" s="50">
        <f t="shared" si="35"/>
        <v>-734979.26000000164</v>
      </c>
      <c r="I132" s="51">
        <f t="shared" si="35"/>
        <v>-607320.6400000006</v>
      </c>
      <c r="J132" s="51">
        <f t="shared" si="35"/>
        <v>-484109.91000000015</v>
      </c>
      <c r="K132" s="51">
        <f t="shared" si="35"/>
        <v>-352221.57000000216</v>
      </c>
      <c r="L132" s="51">
        <f t="shared" si="35"/>
        <v>-215394.60000000149</v>
      </c>
      <c r="M132" s="51">
        <f t="shared" si="35"/>
        <v>-125537.45000000112</v>
      </c>
    </row>
    <row r="133" spans="1:13" x14ac:dyDescent="0.25">
      <c r="A133" s="13" t="s">
        <v>166</v>
      </c>
      <c r="B133" s="90" t="s">
        <v>74</v>
      </c>
      <c r="C133" s="91"/>
      <c r="D133" s="92"/>
      <c r="E133" s="91"/>
      <c r="F133" s="91"/>
      <c r="G133" s="93"/>
      <c r="H133" s="42"/>
      <c r="I133" s="29"/>
      <c r="J133" s="29"/>
      <c r="K133" s="29"/>
      <c r="L133" s="29"/>
      <c r="M133" s="29"/>
    </row>
    <row r="134" spans="1:13" x14ac:dyDescent="0.25">
      <c r="A134" s="13" t="s">
        <v>288</v>
      </c>
      <c r="B134" s="85" t="s">
        <v>156</v>
      </c>
      <c r="C134" s="81">
        <v>1029553</v>
      </c>
      <c r="D134" s="82">
        <v>614000</v>
      </c>
      <c r="E134" s="81">
        <v>614000</v>
      </c>
      <c r="F134" s="81">
        <v>614000</v>
      </c>
      <c r="G134" s="86">
        <v>614000</v>
      </c>
      <c r="H134" s="46">
        <v>614000</v>
      </c>
      <c r="I134" s="47">
        <v>614000</v>
      </c>
      <c r="J134" s="47">
        <v>614000</v>
      </c>
      <c r="K134" s="47">
        <v>614000</v>
      </c>
      <c r="L134" s="47">
        <v>614000</v>
      </c>
      <c r="M134" s="47">
        <v>614000</v>
      </c>
    </row>
    <row r="135" spans="1:13" hidden="1" x14ac:dyDescent="0.25">
      <c r="A135" s="13" t="s">
        <v>165</v>
      </c>
      <c r="B135" s="63"/>
      <c r="C135" s="57"/>
      <c r="D135" s="58"/>
      <c r="E135" s="57"/>
      <c r="F135" s="57"/>
      <c r="G135" s="59"/>
      <c r="H135" s="42"/>
      <c r="I135" s="29"/>
      <c r="J135" s="29"/>
      <c r="K135" s="29"/>
      <c r="L135" s="29"/>
      <c r="M135" s="29"/>
    </row>
    <row r="136" spans="1:13" ht="15.75" thickBot="1" x14ac:dyDescent="0.3">
      <c r="A136" s="13" t="s">
        <v>168</v>
      </c>
      <c r="B136" s="72" t="s">
        <v>107</v>
      </c>
      <c r="C136" s="73">
        <f t="shared" ref="C136:M136" si="36">SUM(C132:C135)</f>
        <v>351193.80000000075</v>
      </c>
      <c r="D136" s="73">
        <f t="shared" si="36"/>
        <v>-598987.12999999896</v>
      </c>
      <c r="E136" s="73">
        <f t="shared" si="36"/>
        <v>-483026.18999999948</v>
      </c>
      <c r="F136" s="73">
        <f t="shared" si="36"/>
        <v>-368062.6900000032</v>
      </c>
      <c r="G136" s="74">
        <f t="shared" si="36"/>
        <v>-250621.76000000164</v>
      </c>
      <c r="H136" s="50">
        <f t="shared" si="36"/>
        <v>-120979.26000000164</v>
      </c>
      <c r="I136" s="51">
        <f t="shared" si="36"/>
        <v>6679.359999999404</v>
      </c>
      <c r="J136" s="51">
        <f t="shared" si="36"/>
        <v>129890.08999999985</v>
      </c>
      <c r="K136" s="51">
        <f t="shared" si="36"/>
        <v>261778.42999999784</v>
      </c>
      <c r="L136" s="51">
        <f t="shared" si="36"/>
        <v>398605.39999999851</v>
      </c>
      <c r="M136" s="51">
        <f t="shared" si="36"/>
        <v>488462.54999999888</v>
      </c>
    </row>
    <row r="137" spans="1:13" ht="16.5" thickTop="1" thickBot="1" x14ac:dyDescent="0.3">
      <c r="A137" s="13" t="s">
        <v>167</v>
      </c>
      <c r="B137" s="38"/>
      <c r="C137" s="39"/>
      <c r="D137" s="39"/>
      <c r="E137" s="39"/>
      <c r="F137" s="39"/>
      <c r="G137" s="39"/>
      <c r="H137" s="35"/>
      <c r="I137" s="35"/>
      <c r="J137" s="35"/>
      <c r="K137" s="35"/>
      <c r="L137" s="35"/>
      <c r="M137" s="35"/>
    </row>
    <row r="138" spans="1:13" ht="26.25" thickTop="1" x14ac:dyDescent="0.25">
      <c r="A138" s="13" t="s">
        <v>207</v>
      </c>
      <c r="B138" s="87" t="s">
        <v>263</v>
      </c>
      <c r="C138" s="88" t="str">
        <f>LEFT(xlvar.NXTBUD.DESCRLONG,7)&amp;" Original"</f>
        <v>2021/22 Original</v>
      </c>
      <c r="D138" s="88" t="str">
        <f>LEFT(xlvar.NXTBUD.DESCRLONG,7)</f>
        <v>2021/22</v>
      </c>
      <c r="E138" s="88" t="str">
        <f t="shared" ref="E138:M138" si="37">LEFT(D138,4)+1&amp;"/"&amp;RIGHT(D138,2)+1</f>
        <v>2022/23</v>
      </c>
      <c r="F138" s="88" t="str">
        <f t="shared" si="37"/>
        <v>2023/24</v>
      </c>
      <c r="G138" s="89" t="str">
        <f t="shared" si="37"/>
        <v>2024/25</v>
      </c>
      <c r="H138" s="48" t="str">
        <f t="shared" si="37"/>
        <v>2025/26</v>
      </c>
      <c r="I138" s="49" t="str">
        <f t="shared" si="37"/>
        <v>2026/27</v>
      </c>
      <c r="J138" s="49" t="str">
        <f t="shared" si="37"/>
        <v>2027/28</v>
      </c>
      <c r="K138" s="49" t="str">
        <f t="shared" si="37"/>
        <v>2028/29</v>
      </c>
      <c r="L138" s="49" t="str">
        <f t="shared" si="37"/>
        <v>2029/30</v>
      </c>
      <c r="M138" s="49" t="str">
        <f t="shared" si="37"/>
        <v>2030/31</v>
      </c>
    </row>
    <row r="139" spans="1:13" x14ac:dyDescent="0.25">
      <c r="A139" s="13" t="s">
        <v>165</v>
      </c>
      <c r="B139" s="90" t="s">
        <v>137</v>
      </c>
      <c r="C139" s="91"/>
      <c r="D139" s="92"/>
      <c r="E139" s="91"/>
      <c r="F139" s="91"/>
      <c r="G139" s="93"/>
      <c r="H139" s="42"/>
      <c r="I139" s="29"/>
      <c r="J139" s="29"/>
      <c r="K139" s="29"/>
      <c r="L139" s="29"/>
      <c r="M139" s="29"/>
    </row>
    <row r="140" spans="1:13" x14ac:dyDescent="0.25">
      <c r="A140" s="13" t="s">
        <v>267</v>
      </c>
      <c r="B140" s="85" t="s">
        <v>153</v>
      </c>
      <c r="C140" s="81">
        <v>3332513</v>
      </c>
      <c r="D140" s="82">
        <v>3432513</v>
      </c>
      <c r="E140" s="81">
        <v>3432513</v>
      </c>
      <c r="F140" s="81">
        <v>3432513</v>
      </c>
      <c r="G140" s="86">
        <v>3432513</v>
      </c>
      <c r="H140" s="46">
        <v>3432513</v>
      </c>
      <c r="I140" s="47">
        <v>3432513</v>
      </c>
      <c r="J140" s="47">
        <v>3432513</v>
      </c>
      <c r="K140" s="47">
        <v>3432513</v>
      </c>
      <c r="L140" s="47">
        <v>3432513</v>
      </c>
      <c r="M140" s="47">
        <v>3432513</v>
      </c>
    </row>
    <row r="141" spans="1:13" hidden="1" x14ac:dyDescent="0.25">
      <c r="A141" s="13" t="s">
        <v>170</v>
      </c>
      <c r="B141" s="63"/>
      <c r="C141" s="57"/>
      <c r="D141" s="58"/>
      <c r="E141" s="57"/>
      <c r="F141" s="57"/>
      <c r="G141" s="59"/>
      <c r="H141" s="42"/>
      <c r="I141" s="29"/>
      <c r="J141" s="29"/>
      <c r="K141" s="29"/>
      <c r="L141" s="29"/>
      <c r="M141" s="29"/>
    </row>
    <row r="142" spans="1:13" x14ac:dyDescent="0.25">
      <c r="A142" s="13" t="s">
        <v>171</v>
      </c>
      <c r="B142" s="64" t="str">
        <f t="shared" ref="B142" si="38">"Total "&amp;B139</f>
        <v>Total Non Cash</v>
      </c>
      <c r="C142" s="65">
        <f t="shared" ref="C142:M142" si="39">SUM(C139:C141)</f>
        <v>3332513</v>
      </c>
      <c r="D142" s="66">
        <f t="shared" si="39"/>
        <v>3432513</v>
      </c>
      <c r="E142" s="65">
        <f t="shared" si="39"/>
        <v>3432513</v>
      </c>
      <c r="F142" s="65">
        <f t="shared" si="39"/>
        <v>3432513</v>
      </c>
      <c r="G142" s="67">
        <f t="shared" si="39"/>
        <v>3432513</v>
      </c>
      <c r="H142" s="43">
        <f t="shared" si="39"/>
        <v>3432513</v>
      </c>
      <c r="I142" s="31">
        <f t="shared" si="39"/>
        <v>3432513</v>
      </c>
      <c r="J142" s="31">
        <f t="shared" si="39"/>
        <v>3432513</v>
      </c>
      <c r="K142" s="31">
        <f t="shared" si="39"/>
        <v>3432513</v>
      </c>
      <c r="L142" s="31">
        <f t="shared" si="39"/>
        <v>3432513</v>
      </c>
      <c r="M142" s="31">
        <f t="shared" si="39"/>
        <v>3432513</v>
      </c>
    </row>
    <row r="143" spans="1:13" x14ac:dyDescent="0.25">
      <c r="A143" s="13" t="s">
        <v>171</v>
      </c>
      <c r="B143" s="75" t="s">
        <v>75</v>
      </c>
      <c r="C143" s="61"/>
      <c r="D143" s="76"/>
      <c r="E143" s="61"/>
      <c r="F143" s="61"/>
      <c r="G143" s="62"/>
      <c r="H143" s="41"/>
      <c r="I143" s="30"/>
      <c r="J143" s="30"/>
      <c r="K143" s="30"/>
      <c r="L143" s="30"/>
      <c r="M143" s="30"/>
    </row>
    <row r="144" spans="1:13" x14ac:dyDescent="0.25">
      <c r="A144" s="13" t="s">
        <v>289</v>
      </c>
      <c r="B144" s="85" t="s">
        <v>140</v>
      </c>
      <c r="C144" s="81">
        <v>-6920604</v>
      </c>
      <c r="D144" s="82">
        <v>-7292014</v>
      </c>
      <c r="E144" s="81">
        <v>-6292014</v>
      </c>
      <c r="F144" s="81">
        <v>-3592014</v>
      </c>
      <c r="G144" s="86">
        <v>-5542014</v>
      </c>
      <c r="H144" s="46">
        <v>-8992014</v>
      </c>
      <c r="I144" s="47">
        <v>-4107014</v>
      </c>
      <c r="J144" s="47">
        <v>-6342014</v>
      </c>
      <c r="K144" s="47">
        <v>-3292014</v>
      </c>
      <c r="L144" s="47">
        <v>-4342014</v>
      </c>
      <c r="M144" s="47">
        <v>-3152014</v>
      </c>
    </row>
    <row r="145" spans="1:13" x14ac:dyDescent="0.25">
      <c r="A145" s="13" t="s">
        <v>165</v>
      </c>
      <c r="B145" s="63" t="s">
        <v>142</v>
      </c>
      <c r="C145" s="57">
        <v>0</v>
      </c>
      <c r="D145" s="58">
        <v>0</v>
      </c>
      <c r="E145" s="57">
        <v>0</v>
      </c>
      <c r="F145" s="57">
        <v>0</v>
      </c>
      <c r="G145" s="59">
        <v>0</v>
      </c>
      <c r="H145" s="42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</row>
    <row r="146" spans="1:13" hidden="1" x14ac:dyDescent="0.25">
      <c r="A146" s="13" t="s">
        <v>170</v>
      </c>
      <c r="B146" s="63"/>
      <c r="C146" s="57"/>
      <c r="D146" s="58"/>
      <c r="E146" s="57"/>
      <c r="F146" s="57"/>
      <c r="G146" s="59"/>
      <c r="H146" s="42"/>
      <c r="I146" s="29"/>
      <c r="J146" s="29"/>
      <c r="K146" s="29"/>
      <c r="L146" s="29"/>
      <c r="M146" s="29"/>
    </row>
    <row r="147" spans="1:13" x14ac:dyDescent="0.25">
      <c r="A147" s="13" t="s">
        <v>167</v>
      </c>
      <c r="B147" s="64" t="str">
        <f>"Total "&amp;B143</f>
        <v>Total Investing Fund Flows</v>
      </c>
      <c r="C147" s="65">
        <f t="shared" ref="C147:M147" si="40">SUM(C144:C146)</f>
        <v>-6920604</v>
      </c>
      <c r="D147" s="66">
        <f t="shared" si="40"/>
        <v>-7292014</v>
      </c>
      <c r="E147" s="65">
        <f t="shared" si="40"/>
        <v>-6292014</v>
      </c>
      <c r="F147" s="65">
        <f t="shared" si="40"/>
        <v>-3592014</v>
      </c>
      <c r="G147" s="67">
        <f t="shared" si="40"/>
        <v>-5542014</v>
      </c>
      <c r="H147" s="43">
        <f t="shared" si="40"/>
        <v>-8992014</v>
      </c>
      <c r="I147" s="31">
        <f t="shared" si="40"/>
        <v>-4107014</v>
      </c>
      <c r="J147" s="31">
        <f t="shared" si="40"/>
        <v>-6342014</v>
      </c>
      <c r="K147" s="31">
        <f t="shared" si="40"/>
        <v>-3292014</v>
      </c>
      <c r="L147" s="31">
        <f t="shared" si="40"/>
        <v>-4342014</v>
      </c>
      <c r="M147" s="31">
        <f t="shared" si="40"/>
        <v>-3152014</v>
      </c>
    </row>
    <row r="148" spans="1:13" x14ac:dyDescent="0.25">
      <c r="A148" s="13" t="s">
        <v>207</v>
      </c>
      <c r="B148" s="75" t="s">
        <v>77</v>
      </c>
      <c r="C148" s="61"/>
      <c r="D148" s="76"/>
      <c r="E148" s="61"/>
      <c r="F148" s="61"/>
      <c r="G148" s="62"/>
      <c r="H148" s="41"/>
      <c r="I148" s="30"/>
      <c r="J148" s="30"/>
      <c r="K148" s="30"/>
      <c r="L148" s="30"/>
      <c r="M148" s="30"/>
    </row>
    <row r="149" spans="1:13" x14ac:dyDescent="0.25">
      <c r="A149" s="13" t="s">
        <v>290</v>
      </c>
      <c r="B149" s="85" t="s">
        <v>157</v>
      </c>
      <c r="C149" s="81">
        <v>-514207</v>
      </c>
      <c r="D149" s="82">
        <v>-549951</v>
      </c>
      <c r="E149" s="81">
        <v>-588236</v>
      </c>
      <c r="F149" s="81">
        <v>-628575</v>
      </c>
      <c r="G149" s="86">
        <v>-630850</v>
      </c>
      <c r="H149" s="46">
        <v>-536192</v>
      </c>
      <c r="I149" s="47">
        <v>-578049</v>
      </c>
      <c r="J149" s="47">
        <v>-618285</v>
      </c>
      <c r="K149" s="47">
        <v>-664965</v>
      </c>
      <c r="L149" s="47">
        <v>-714292</v>
      </c>
      <c r="M149" s="47">
        <v>-714292</v>
      </c>
    </row>
    <row r="150" spans="1:13" hidden="1" x14ac:dyDescent="0.25">
      <c r="A150" s="13" t="s">
        <v>165</v>
      </c>
      <c r="B150" s="63"/>
      <c r="C150" s="57"/>
      <c r="D150" s="58"/>
      <c r="E150" s="57"/>
      <c r="F150" s="57"/>
      <c r="G150" s="59"/>
      <c r="H150" s="42"/>
      <c r="I150" s="29"/>
      <c r="J150" s="29"/>
      <c r="K150" s="29"/>
      <c r="L150" s="29"/>
      <c r="M150" s="29"/>
    </row>
    <row r="151" spans="1:13" ht="15.75" thickBot="1" x14ac:dyDescent="0.3">
      <c r="A151" s="13" t="s">
        <v>165</v>
      </c>
      <c r="B151" s="68" t="str">
        <f>"Total "&amp;B148</f>
        <v>Total Financing Fund Flows</v>
      </c>
      <c r="C151" s="69">
        <f t="shared" ref="C151:M151" si="41">SUM(C149:C150)</f>
        <v>-514207</v>
      </c>
      <c r="D151" s="70">
        <f t="shared" si="41"/>
        <v>-549951</v>
      </c>
      <c r="E151" s="69">
        <f t="shared" si="41"/>
        <v>-588236</v>
      </c>
      <c r="F151" s="69">
        <f t="shared" si="41"/>
        <v>-628575</v>
      </c>
      <c r="G151" s="71">
        <f t="shared" si="41"/>
        <v>-630850</v>
      </c>
      <c r="H151" s="43">
        <f t="shared" si="41"/>
        <v>-536192</v>
      </c>
      <c r="I151" s="31">
        <f t="shared" si="41"/>
        <v>-578049</v>
      </c>
      <c r="J151" s="31">
        <f t="shared" si="41"/>
        <v>-618285</v>
      </c>
      <c r="K151" s="31">
        <f t="shared" si="41"/>
        <v>-664965</v>
      </c>
      <c r="L151" s="31">
        <f t="shared" si="41"/>
        <v>-714292</v>
      </c>
      <c r="M151" s="31">
        <f t="shared" si="41"/>
        <v>-714292</v>
      </c>
    </row>
    <row r="152" spans="1:13" ht="15.75" thickTop="1" x14ac:dyDescent="0.25">
      <c r="A152" s="13" t="s">
        <v>167</v>
      </c>
      <c r="B152" s="94" t="s">
        <v>108</v>
      </c>
      <c r="C152" s="95">
        <f t="shared" ref="C152:M152" si="42">C136+C142+C147+C151</f>
        <v>-3751104.1999999993</v>
      </c>
      <c r="D152" s="95">
        <f t="shared" si="42"/>
        <v>-5008439.129999999</v>
      </c>
      <c r="E152" s="95">
        <f t="shared" si="42"/>
        <v>-3930763.1899999995</v>
      </c>
      <c r="F152" s="95">
        <f t="shared" si="42"/>
        <v>-1156138.6900000032</v>
      </c>
      <c r="G152" s="96">
        <f t="shared" si="42"/>
        <v>-2990972.7600000016</v>
      </c>
      <c r="H152" s="50">
        <f t="shared" si="42"/>
        <v>-6216672.2600000016</v>
      </c>
      <c r="I152" s="51">
        <f t="shared" si="42"/>
        <v>-1245870.6400000006</v>
      </c>
      <c r="J152" s="51">
        <f t="shared" si="42"/>
        <v>-3397895.91</v>
      </c>
      <c r="K152" s="51">
        <f t="shared" si="42"/>
        <v>-262687.57000000216</v>
      </c>
      <c r="L152" s="51">
        <f t="shared" si="42"/>
        <v>-1225187.6000000015</v>
      </c>
      <c r="M152" s="51">
        <f t="shared" si="42"/>
        <v>54669.549999998882</v>
      </c>
    </row>
    <row r="153" spans="1:13" x14ac:dyDescent="0.25">
      <c r="A153" s="13" t="s">
        <v>207</v>
      </c>
      <c r="B153" s="97" t="s">
        <v>78</v>
      </c>
      <c r="C153" s="98"/>
      <c r="D153" s="99"/>
      <c r="E153" s="98"/>
      <c r="F153" s="98"/>
      <c r="G153" s="100"/>
      <c r="H153" s="41"/>
      <c r="I153" s="30"/>
      <c r="J153" s="30"/>
      <c r="K153" s="30"/>
      <c r="L153" s="30"/>
      <c r="M153" s="30"/>
    </row>
    <row r="154" spans="1:13" x14ac:dyDescent="0.25">
      <c r="A154" s="13" t="s">
        <v>291</v>
      </c>
      <c r="B154" s="85" t="s">
        <v>160</v>
      </c>
      <c r="C154" s="81">
        <v>-500000.04</v>
      </c>
      <c r="D154" s="82">
        <v>-500000.04</v>
      </c>
      <c r="E154" s="81">
        <v>-500000</v>
      </c>
      <c r="F154" s="81">
        <v>-500000</v>
      </c>
      <c r="G154" s="86">
        <v>-500000</v>
      </c>
      <c r="H154" s="46">
        <v>-500000</v>
      </c>
      <c r="I154" s="47">
        <v>-500000</v>
      </c>
      <c r="J154" s="47">
        <v>-500000</v>
      </c>
      <c r="K154" s="47">
        <v>-500000</v>
      </c>
      <c r="L154" s="47">
        <v>-500000</v>
      </c>
      <c r="M154" s="47">
        <v>-500000</v>
      </c>
    </row>
    <row r="155" spans="1:13" x14ac:dyDescent="0.25">
      <c r="A155" s="13" t="s">
        <v>292</v>
      </c>
      <c r="B155" s="85" t="s">
        <v>163</v>
      </c>
      <c r="C155" s="81">
        <v>2532272.04</v>
      </c>
      <c r="D155" s="82">
        <v>2174235</v>
      </c>
      <c r="E155" s="81">
        <v>774235</v>
      </c>
      <c r="F155" s="81">
        <v>174235</v>
      </c>
      <c r="G155" s="86">
        <v>174235</v>
      </c>
      <c r="H155" s="46">
        <v>174235</v>
      </c>
      <c r="I155" s="47">
        <v>174235</v>
      </c>
      <c r="J155" s="47">
        <v>174235</v>
      </c>
      <c r="K155" s="47">
        <v>174235</v>
      </c>
      <c r="L155" s="47">
        <v>174235</v>
      </c>
      <c r="M155" s="47">
        <v>174235</v>
      </c>
    </row>
    <row r="156" spans="1:13" x14ac:dyDescent="0.25">
      <c r="A156" s="13" t="s">
        <v>293</v>
      </c>
      <c r="B156" s="85" t="s">
        <v>164</v>
      </c>
      <c r="C156" s="81">
        <v>999999.96</v>
      </c>
      <c r="D156" s="82">
        <v>999999.96</v>
      </c>
      <c r="E156" s="81">
        <v>423948</v>
      </c>
      <c r="F156" s="81">
        <v>0</v>
      </c>
      <c r="G156" s="86">
        <v>0</v>
      </c>
      <c r="H156" s="46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</row>
    <row r="157" spans="1:13" hidden="1" x14ac:dyDescent="0.25">
      <c r="A157" s="13" t="s">
        <v>165</v>
      </c>
      <c r="B157" s="63"/>
      <c r="C157" s="57"/>
      <c r="D157" s="58"/>
      <c r="E157" s="57"/>
      <c r="F157" s="57"/>
      <c r="G157" s="59"/>
      <c r="H157" s="42"/>
      <c r="I157" s="29"/>
      <c r="J157" s="29"/>
      <c r="K157" s="29"/>
      <c r="L157" s="29"/>
      <c r="M157" s="29"/>
    </row>
    <row r="158" spans="1:13" ht="15.75" thickBot="1" x14ac:dyDescent="0.3">
      <c r="A158" s="13" t="s">
        <v>165</v>
      </c>
      <c r="B158" s="68" t="str">
        <f>"Total "&amp;B153</f>
        <v>Total Reserve Movements</v>
      </c>
      <c r="C158" s="69">
        <f t="shared" ref="C158:M158" si="43">SUM(C154:C157)</f>
        <v>3032271.96</v>
      </c>
      <c r="D158" s="70">
        <f t="shared" si="43"/>
        <v>2674234.92</v>
      </c>
      <c r="E158" s="69">
        <f t="shared" si="43"/>
        <v>698183</v>
      </c>
      <c r="F158" s="69">
        <f t="shared" si="43"/>
        <v>-325765</v>
      </c>
      <c r="G158" s="71">
        <f t="shared" si="43"/>
        <v>-325765</v>
      </c>
      <c r="H158" s="43">
        <f t="shared" si="43"/>
        <v>-325765</v>
      </c>
      <c r="I158" s="31">
        <f t="shared" si="43"/>
        <v>-325765</v>
      </c>
      <c r="J158" s="31">
        <f t="shared" si="43"/>
        <v>-325765</v>
      </c>
      <c r="K158" s="31">
        <f t="shared" si="43"/>
        <v>-325765</v>
      </c>
      <c r="L158" s="31">
        <f t="shared" si="43"/>
        <v>-325765</v>
      </c>
      <c r="M158" s="31">
        <f t="shared" si="43"/>
        <v>-325765</v>
      </c>
    </row>
    <row r="159" spans="1:13" ht="16.5" thickTop="1" thickBot="1" x14ac:dyDescent="0.3">
      <c r="A159" s="13" t="s">
        <v>172</v>
      </c>
      <c r="B159" s="72" t="s">
        <v>109</v>
      </c>
      <c r="C159" s="73">
        <f t="shared" ref="C159:M159" si="44">C152+C158</f>
        <v>-718832.23999999929</v>
      </c>
      <c r="D159" s="73">
        <f t="shared" si="44"/>
        <v>-2334204.209999999</v>
      </c>
      <c r="E159" s="73">
        <f t="shared" si="44"/>
        <v>-3232580.1899999995</v>
      </c>
      <c r="F159" s="73">
        <f t="shared" si="44"/>
        <v>-1481903.6900000032</v>
      </c>
      <c r="G159" s="74">
        <f t="shared" si="44"/>
        <v>-3316737.7600000016</v>
      </c>
      <c r="H159" s="50">
        <f t="shared" si="44"/>
        <v>-6542437.2600000016</v>
      </c>
      <c r="I159" s="51">
        <f t="shared" si="44"/>
        <v>-1571635.6400000006</v>
      </c>
      <c r="J159" s="51">
        <f t="shared" si="44"/>
        <v>-3723660.91</v>
      </c>
      <c r="K159" s="51">
        <f t="shared" si="44"/>
        <v>-588452.57000000216</v>
      </c>
      <c r="L159" s="51">
        <f t="shared" si="44"/>
        <v>-1550952.6000000015</v>
      </c>
      <c r="M159" s="51">
        <f t="shared" si="44"/>
        <v>-271095.45000000112</v>
      </c>
    </row>
    <row r="160" spans="1:13" ht="15.75" thickTop="1" x14ac:dyDescent="0.25">
      <c r="A160" s="13" t="s">
        <v>257</v>
      </c>
      <c r="B160" s="3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</row>
    <row r="161" spans="1:13" x14ac:dyDescent="0.25">
      <c r="A161" s="13" t="s">
        <v>165</v>
      </c>
      <c r="B161" s="77" t="s">
        <v>250</v>
      </c>
      <c r="C161" s="78"/>
      <c r="D161" s="78">
        <f t="shared" ref="D161" si="45">+C161+D159</f>
        <v>-2334204.209999999</v>
      </c>
      <c r="E161" s="78">
        <f t="shared" ref="E161" si="46">+D161+E159</f>
        <v>-5566784.3999999985</v>
      </c>
      <c r="F161" s="78">
        <f t="shared" ref="F161" si="47">+E161+F159</f>
        <v>-7048688.0900000017</v>
      </c>
      <c r="G161" s="78">
        <f t="shared" ref="G161" si="48">+F161+G159</f>
        <v>-10365425.850000003</v>
      </c>
      <c r="H161" s="52"/>
      <c r="I161" s="52"/>
      <c r="J161" s="52"/>
      <c r="K161" s="52"/>
      <c r="L161" s="52"/>
      <c r="M161" s="52"/>
    </row>
    <row r="162" spans="1:13" x14ac:dyDescent="0.25">
      <c r="A162" s="13" t="s">
        <v>207</v>
      </c>
    </row>
    <row r="163" spans="1:13" hidden="1" x14ac:dyDescent="0.25">
      <c r="A163" s="13" t="s">
        <v>165</v>
      </c>
      <c r="B163" s="1" t="str">
        <f>IF(xlvar.SELECT="Entity",B165,IF(xlvar.SELECT="Directorate",C165,IF(xlvar.SELECT="Business Unit",D165,IF(xlvar.SELECT="Key Outcome Area",H165,IF(xlvar.SELECT="IPR Outcomes",I165,IF(xlvar.SELECT="IPR Strategies",J165,IF(xlvar.SELECT="IPR Activities",K165,IF(xlvar.SELECT="Project",L165,F165))))))))</f>
        <v>40 - Sewer Fund</v>
      </c>
    </row>
    <row r="164" spans="1:13" ht="15.75" thickBot="1" x14ac:dyDescent="0.3">
      <c r="A164" s="13" t="s">
        <v>166</v>
      </c>
      <c r="B164" s="1"/>
    </row>
    <row r="165" spans="1:13" ht="15.75" hidden="1" thickBot="1" x14ac:dyDescent="0.3">
      <c r="A165" s="13" t="s">
        <v>167</v>
      </c>
      <c r="B165" s="34" t="s">
        <v>201</v>
      </c>
      <c r="C165" s="34" t="s">
        <v>192</v>
      </c>
      <c r="D165" s="34" t="s">
        <v>202</v>
      </c>
      <c r="E165" s="34" t="s">
        <v>44</v>
      </c>
      <c r="F165" s="34" t="s">
        <v>203</v>
      </c>
      <c r="G165" s="34"/>
      <c r="H165" s="34" t="s">
        <v>204</v>
      </c>
      <c r="I165" s="34" t="s">
        <v>193</v>
      </c>
      <c r="J165" s="34" t="s">
        <v>194</v>
      </c>
      <c r="K165" s="34" t="s">
        <v>195</v>
      </c>
      <c r="L165" s="34" t="s">
        <v>271</v>
      </c>
    </row>
    <row r="166" spans="1:13" ht="28.5" customHeight="1" thickTop="1" x14ac:dyDescent="0.25">
      <c r="A166" s="13" t="s">
        <v>207</v>
      </c>
      <c r="B166" s="87" t="s">
        <v>264</v>
      </c>
      <c r="C166" s="88" t="str">
        <f>xlvar.PYORIG.DESCRLONG</f>
        <v>2020/21 Original PJ Budget</v>
      </c>
      <c r="D166" s="88" t="str">
        <f>LEFT(xlvar.NXTBUD.DESCRLONG,7)</f>
        <v>2021/22</v>
      </c>
      <c r="E166" s="88" t="str">
        <f t="shared" ref="E166:M166" si="49">LEFT(D166,4)+1&amp;"/"&amp;RIGHT(D166,2)+1</f>
        <v>2022/23</v>
      </c>
      <c r="F166" s="88" t="str">
        <f t="shared" si="49"/>
        <v>2023/24</v>
      </c>
      <c r="G166" s="89" t="str">
        <f t="shared" si="49"/>
        <v>2024/25</v>
      </c>
      <c r="H166" s="48" t="str">
        <f t="shared" si="49"/>
        <v>2025/26</v>
      </c>
      <c r="I166" s="49" t="str">
        <f t="shared" si="49"/>
        <v>2026/27</v>
      </c>
      <c r="J166" s="49" t="str">
        <f t="shared" si="49"/>
        <v>2027/28</v>
      </c>
      <c r="K166" s="49" t="str">
        <f t="shared" si="49"/>
        <v>2028/29</v>
      </c>
      <c r="L166" s="49" t="str">
        <f t="shared" si="49"/>
        <v>2029/30</v>
      </c>
      <c r="M166" s="49" t="str">
        <f t="shared" si="49"/>
        <v>2030/31</v>
      </c>
    </row>
    <row r="167" spans="1:13" x14ac:dyDescent="0.25">
      <c r="A167" s="13" t="s">
        <v>168</v>
      </c>
      <c r="B167" s="90" t="s">
        <v>134</v>
      </c>
      <c r="C167" s="91"/>
      <c r="D167" s="92"/>
      <c r="E167" s="91"/>
      <c r="F167" s="91"/>
      <c r="G167" s="93"/>
      <c r="H167" s="40"/>
      <c r="I167" s="28"/>
      <c r="J167" s="28"/>
      <c r="K167" s="28"/>
      <c r="L167" s="28"/>
      <c r="M167" s="28"/>
    </row>
    <row r="168" spans="1:13" x14ac:dyDescent="0.25">
      <c r="A168" s="13" t="s">
        <v>294</v>
      </c>
      <c r="B168" s="80" t="s">
        <v>144</v>
      </c>
      <c r="C168" s="81">
        <v>9088752.5299999993</v>
      </c>
      <c r="D168" s="82">
        <v>9382861.9900000002</v>
      </c>
      <c r="E168" s="83">
        <v>9686479.0099999998</v>
      </c>
      <c r="F168" s="83">
        <v>9999910.5399999991</v>
      </c>
      <c r="G168" s="84">
        <v>10323473.42</v>
      </c>
      <c r="H168" s="44">
        <v>10657494.73</v>
      </c>
      <c r="I168" s="45">
        <v>11002312.07</v>
      </c>
      <c r="J168" s="45">
        <v>11358273.93</v>
      </c>
      <c r="K168" s="45">
        <v>11725740.01</v>
      </c>
      <c r="L168" s="45">
        <v>12105081.640000001</v>
      </c>
      <c r="M168" s="45">
        <v>12496682.07</v>
      </c>
    </row>
    <row r="169" spans="1:13" x14ac:dyDescent="0.25">
      <c r="A169" s="13" t="s">
        <v>295</v>
      </c>
      <c r="B169" s="80" t="s">
        <v>145</v>
      </c>
      <c r="C169" s="81">
        <v>1907407.95</v>
      </c>
      <c r="D169" s="82">
        <v>1969443.7</v>
      </c>
      <c r="E169" s="83">
        <v>2033497.42</v>
      </c>
      <c r="F169" s="83">
        <v>2099634.7599999998</v>
      </c>
      <c r="G169" s="84">
        <v>2167923.52</v>
      </c>
      <c r="H169" s="44">
        <v>2238433.6800000002</v>
      </c>
      <c r="I169" s="45">
        <v>2311237.5099999998</v>
      </c>
      <c r="J169" s="45">
        <v>2386409.67</v>
      </c>
      <c r="K169" s="45">
        <v>2464027.2000000002</v>
      </c>
      <c r="L169" s="45">
        <v>2544169.67</v>
      </c>
      <c r="M169" s="45">
        <v>2626919.2400000002</v>
      </c>
    </row>
    <row r="170" spans="1:13" x14ac:dyDescent="0.25">
      <c r="A170" s="13" t="s">
        <v>296</v>
      </c>
      <c r="B170" s="80" t="s">
        <v>146</v>
      </c>
      <c r="C170" s="81">
        <v>418405</v>
      </c>
      <c r="D170" s="82">
        <v>442217</v>
      </c>
      <c r="E170" s="83">
        <v>441006</v>
      </c>
      <c r="F170" s="83">
        <v>439770</v>
      </c>
      <c r="G170" s="84">
        <v>438509</v>
      </c>
      <c r="H170" s="44">
        <v>437223</v>
      </c>
      <c r="I170" s="45">
        <v>435911</v>
      </c>
      <c r="J170" s="45">
        <v>434753</v>
      </c>
      <c r="K170" s="45">
        <v>433207</v>
      </c>
      <c r="L170" s="45">
        <v>431815</v>
      </c>
      <c r="M170" s="45">
        <v>430394</v>
      </c>
    </row>
    <row r="171" spans="1:13" x14ac:dyDescent="0.25">
      <c r="A171" s="13" t="s">
        <v>297</v>
      </c>
      <c r="B171" s="80" t="s">
        <v>147</v>
      </c>
      <c r="C171" s="81">
        <v>13368</v>
      </c>
      <c r="D171" s="82">
        <v>13902.72</v>
      </c>
      <c r="E171" s="83">
        <v>14458.83</v>
      </c>
      <c r="F171" s="83">
        <v>15037.18</v>
      </c>
      <c r="G171" s="84">
        <v>15638.67</v>
      </c>
      <c r="H171" s="44">
        <v>16264.22</v>
      </c>
      <c r="I171" s="45">
        <v>16914.79</v>
      </c>
      <c r="J171" s="45">
        <v>17591.38</v>
      </c>
      <c r="K171" s="45">
        <v>18295.04</v>
      </c>
      <c r="L171" s="45">
        <v>19026.84</v>
      </c>
      <c r="M171" s="45">
        <v>19787.91</v>
      </c>
    </row>
    <row r="172" spans="1:13" x14ac:dyDescent="0.25">
      <c r="A172" s="13" t="s">
        <v>298</v>
      </c>
      <c r="B172" s="80" t="s">
        <v>148</v>
      </c>
      <c r="C172" s="81">
        <v>93500</v>
      </c>
      <c r="D172" s="82">
        <v>93500</v>
      </c>
      <c r="E172" s="83">
        <v>93500</v>
      </c>
      <c r="F172" s="83">
        <v>93500</v>
      </c>
      <c r="G172" s="84">
        <v>93500</v>
      </c>
      <c r="H172" s="44">
        <v>93500</v>
      </c>
      <c r="I172" s="45">
        <v>93500</v>
      </c>
      <c r="J172" s="45">
        <v>93500</v>
      </c>
      <c r="K172" s="45">
        <v>93500</v>
      </c>
      <c r="L172" s="45">
        <v>93500</v>
      </c>
      <c r="M172" s="45">
        <v>93500</v>
      </c>
    </row>
    <row r="173" spans="1:13" x14ac:dyDescent="0.25">
      <c r="A173" s="13" t="s">
        <v>299</v>
      </c>
      <c r="B173" s="80" t="s">
        <v>149</v>
      </c>
      <c r="C173" s="81">
        <v>200959</v>
      </c>
      <c r="D173" s="82">
        <v>206987.77</v>
      </c>
      <c r="E173" s="83">
        <v>213197.4</v>
      </c>
      <c r="F173" s="83">
        <v>219593.32</v>
      </c>
      <c r="G173" s="84">
        <v>226181.12</v>
      </c>
      <c r="H173" s="44">
        <v>232966.56</v>
      </c>
      <c r="I173" s="45">
        <v>239955.55</v>
      </c>
      <c r="J173" s="45">
        <v>247154.23</v>
      </c>
      <c r="K173" s="45">
        <v>254568.85</v>
      </c>
      <c r="L173" s="45">
        <v>262205.92</v>
      </c>
      <c r="M173" s="45">
        <v>270072.09000000003</v>
      </c>
    </row>
    <row r="174" spans="1:13" hidden="1" x14ac:dyDescent="0.25">
      <c r="A174" s="13" t="s">
        <v>167</v>
      </c>
      <c r="B174" s="63"/>
      <c r="C174" s="57"/>
      <c r="D174" s="58"/>
      <c r="E174" s="57"/>
      <c r="F174" s="57"/>
      <c r="G174" s="59"/>
      <c r="H174" s="42"/>
      <c r="I174" s="29"/>
      <c r="J174" s="29"/>
      <c r="K174" s="29"/>
      <c r="L174" s="29"/>
      <c r="M174" s="29"/>
    </row>
    <row r="175" spans="1:13" x14ac:dyDescent="0.25">
      <c r="A175" s="13" t="s">
        <v>207</v>
      </c>
      <c r="B175" s="64" t="s">
        <v>115</v>
      </c>
      <c r="C175" s="65">
        <f t="shared" ref="C175" si="50">SUM(C167:C174)</f>
        <v>11722392.479999999</v>
      </c>
      <c r="D175" s="66">
        <f t="shared" ref="D175:M175" si="51">SUM(D167:D174)</f>
        <v>12108913.18</v>
      </c>
      <c r="E175" s="65">
        <f t="shared" si="51"/>
        <v>12482138.66</v>
      </c>
      <c r="F175" s="65">
        <f t="shared" si="51"/>
        <v>12867445.799999999</v>
      </c>
      <c r="G175" s="67">
        <f t="shared" si="51"/>
        <v>13265225.729999999</v>
      </c>
      <c r="H175" s="43">
        <f t="shared" si="51"/>
        <v>13675882.190000001</v>
      </c>
      <c r="I175" s="31">
        <f t="shared" si="51"/>
        <v>14099830.92</v>
      </c>
      <c r="J175" s="31">
        <f t="shared" si="51"/>
        <v>14537682.210000001</v>
      </c>
      <c r="K175" s="31">
        <f t="shared" si="51"/>
        <v>14989338.1</v>
      </c>
      <c r="L175" s="31">
        <f t="shared" si="51"/>
        <v>15455799.07</v>
      </c>
      <c r="M175" s="31">
        <f t="shared" si="51"/>
        <v>15937355.310000001</v>
      </c>
    </row>
    <row r="176" spans="1:13" x14ac:dyDescent="0.25">
      <c r="A176" s="13" t="s">
        <v>165</v>
      </c>
      <c r="B176" s="56" t="s">
        <v>135</v>
      </c>
      <c r="C176" s="57"/>
      <c r="D176" s="58"/>
      <c r="E176" s="57"/>
      <c r="F176" s="57"/>
      <c r="G176" s="59"/>
      <c r="H176" s="42"/>
      <c r="I176" s="29"/>
      <c r="J176" s="29"/>
      <c r="K176" s="29"/>
      <c r="L176" s="29"/>
      <c r="M176" s="29"/>
    </row>
    <row r="177" spans="1:13" x14ac:dyDescent="0.25">
      <c r="A177" s="13" t="s">
        <v>300</v>
      </c>
      <c r="B177" s="85" t="s">
        <v>150</v>
      </c>
      <c r="C177" s="81">
        <v>2053539.07</v>
      </c>
      <c r="D177" s="82">
        <v>1498205.29</v>
      </c>
      <c r="E177" s="81">
        <v>1544017.47</v>
      </c>
      <c r="F177" s="81">
        <v>1586083.08</v>
      </c>
      <c r="G177" s="86">
        <v>1624445.98</v>
      </c>
      <c r="H177" s="46">
        <v>1684151.59</v>
      </c>
      <c r="I177" s="47">
        <v>1735246.89</v>
      </c>
      <c r="J177" s="47">
        <v>1782780.53</v>
      </c>
      <c r="K177" s="47">
        <v>1831802.86</v>
      </c>
      <c r="L177" s="47">
        <v>1882365.95</v>
      </c>
      <c r="M177" s="47">
        <v>1934523.75</v>
      </c>
    </row>
    <row r="178" spans="1:13" x14ac:dyDescent="0.25">
      <c r="A178" s="13" t="s">
        <v>301</v>
      </c>
      <c r="B178" s="85" t="s">
        <v>151</v>
      </c>
      <c r="C178" s="81">
        <v>1481250</v>
      </c>
      <c r="D178" s="82">
        <v>1525687.5</v>
      </c>
      <c r="E178" s="81">
        <v>1571458.12</v>
      </c>
      <c r="F178" s="81">
        <v>1668601.88</v>
      </c>
      <c r="G178" s="86">
        <v>1667159.92</v>
      </c>
      <c r="H178" s="46">
        <v>1717174.72</v>
      </c>
      <c r="I178" s="47">
        <v>1768689.98</v>
      </c>
      <c r="J178" s="47">
        <v>1871750.7</v>
      </c>
      <c r="K178" s="47">
        <v>1876403.23</v>
      </c>
      <c r="L178" s="47">
        <v>1932695.32</v>
      </c>
      <c r="M178" s="47">
        <v>1990676.18</v>
      </c>
    </row>
    <row r="179" spans="1:13" x14ac:dyDescent="0.25">
      <c r="A179" s="13" t="s">
        <v>302</v>
      </c>
      <c r="B179" s="85" t="s">
        <v>152</v>
      </c>
      <c r="C179" s="81">
        <v>205415</v>
      </c>
      <c r="D179" s="82">
        <v>171424</v>
      </c>
      <c r="E179" s="81">
        <v>150666</v>
      </c>
      <c r="F179" s="81">
        <v>133885</v>
      </c>
      <c r="G179" s="86">
        <v>115142</v>
      </c>
      <c r="H179" s="46">
        <v>104046</v>
      </c>
      <c r="I179" s="47">
        <v>97343</v>
      </c>
      <c r="J179" s="47">
        <v>90450</v>
      </c>
      <c r="K179" s="47">
        <v>82637</v>
      </c>
      <c r="L179" s="47">
        <v>74563</v>
      </c>
      <c r="M179" s="47">
        <v>74563</v>
      </c>
    </row>
    <row r="180" spans="1:13" x14ac:dyDescent="0.25">
      <c r="A180" s="13" t="s">
        <v>303</v>
      </c>
      <c r="B180" s="85" t="s">
        <v>153</v>
      </c>
      <c r="C180" s="81">
        <v>1801307</v>
      </c>
      <c r="D180" s="82">
        <v>1851307</v>
      </c>
      <c r="E180" s="81">
        <v>1851307</v>
      </c>
      <c r="F180" s="81">
        <v>1851307</v>
      </c>
      <c r="G180" s="86">
        <v>1851307</v>
      </c>
      <c r="H180" s="46">
        <v>1851307</v>
      </c>
      <c r="I180" s="47">
        <v>1851307</v>
      </c>
      <c r="J180" s="47">
        <v>1851307</v>
      </c>
      <c r="K180" s="47">
        <v>1851307</v>
      </c>
      <c r="L180" s="47">
        <v>1851307</v>
      </c>
      <c r="M180" s="47">
        <v>1851307</v>
      </c>
    </row>
    <row r="181" spans="1:13" x14ac:dyDescent="0.25">
      <c r="A181" s="13" t="s">
        <v>304</v>
      </c>
      <c r="B181" s="85" t="s">
        <v>154</v>
      </c>
      <c r="C181" s="81">
        <v>752600</v>
      </c>
      <c r="D181" s="82">
        <v>775178</v>
      </c>
      <c r="E181" s="81">
        <v>798433.34</v>
      </c>
      <c r="F181" s="81">
        <v>822386.34</v>
      </c>
      <c r="G181" s="86">
        <v>847057.94</v>
      </c>
      <c r="H181" s="46">
        <v>872469.68</v>
      </c>
      <c r="I181" s="47">
        <v>898643.78</v>
      </c>
      <c r="J181" s="47">
        <v>925603.09</v>
      </c>
      <c r="K181" s="47">
        <v>953371.19</v>
      </c>
      <c r="L181" s="47">
        <v>981972.32</v>
      </c>
      <c r="M181" s="47">
        <v>1011431.48</v>
      </c>
    </row>
    <row r="182" spans="1:13" x14ac:dyDescent="0.25">
      <c r="A182" s="13" t="s">
        <v>305</v>
      </c>
      <c r="B182" s="85" t="s">
        <v>155</v>
      </c>
      <c r="C182" s="81">
        <v>2108197.0699999998</v>
      </c>
      <c r="D182" s="82">
        <v>2179612.08</v>
      </c>
      <c r="E182" s="81">
        <v>2253455.4500000002</v>
      </c>
      <c r="F182" s="81">
        <v>2329810.0499999998</v>
      </c>
      <c r="G182" s="86">
        <v>2408761.56</v>
      </c>
      <c r="H182" s="46">
        <v>2490398.62</v>
      </c>
      <c r="I182" s="47">
        <v>2574812.88</v>
      </c>
      <c r="J182" s="47">
        <v>2662099.17</v>
      </c>
      <c r="K182" s="47">
        <v>2752355.51</v>
      </c>
      <c r="L182" s="47">
        <v>2845683.33</v>
      </c>
      <c r="M182" s="47">
        <v>2942187.46</v>
      </c>
    </row>
    <row r="183" spans="1:13" hidden="1" x14ac:dyDescent="0.25">
      <c r="A183" s="13" t="s">
        <v>168</v>
      </c>
      <c r="B183" s="63"/>
      <c r="C183" s="57"/>
      <c r="D183" s="58"/>
      <c r="E183" s="57"/>
      <c r="F183" s="57"/>
      <c r="G183" s="59"/>
      <c r="H183" s="42"/>
      <c r="I183" s="29"/>
      <c r="J183" s="29"/>
      <c r="K183" s="29"/>
      <c r="L183" s="29"/>
      <c r="M183" s="29"/>
    </row>
    <row r="184" spans="1:13" ht="15.75" thickBot="1" x14ac:dyDescent="0.3">
      <c r="A184" s="13" t="s">
        <v>166</v>
      </c>
      <c r="B184" s="68" t="s">
        <v>116</v>
      </c>
      <c r="C184" s="69">
        <f t="shared" ref="C184:M184" si="52">SUM(C176:C183)</f>
        <v>8402308.1400000006</v>
      </c>
      <c r="D184" s="70">
        <f t="shared" si="52"/>
        <v>8001413.8700000001</v>
      </c>
      <c r="E184" s="69">
        <f t="shared" si="52"/>
        <v>8169337.3799999999</v>
      </c>
      <c r="F184" s="69">
        <f t="shared" si="52"/>
        <v>8392073.3499999996</v>
      </c>
      <c r="G184" s="71">
        <f t="shared" si="52"/>
        <v>8513874.4000000004</v>
      </c>
      <c r="H184" s="43">
        <f t="shared" si="52"/>
        <v>8719547.6099999994</v>
      </c>
      <c r="I184" s="31">
        <f t="shared" si="52"/>
        <v>8926043.5300000012</v>
      </c>
      <c r="J184" s="31">
        <f t="shared" si="52"/>
        <v>9183990.4900000002</v>
      </c>
      <c r="K184" s="31">
        <f t="shared" si="52"/>
        <v>9347876.7899999991</v>
      </c>
      <c r="L184" s="31">
        <f t="shared" si="52"/>
        <v>9568586.9199999999</v>
      </c>
      <c r="M184" s="31">
        <f t="shared" si="52"/>
        <v>9804688.870000001</v>
      </c>
    </row>
    <row r="185" spans="1:13" ht="15.75" thickTop="1" x14ac:dyDescent="0.25">
      <c r="A185" s="13" t="s">
        <v>207</v>
      </c>
      <c r="B185" s="94" t="s">
        <v>106</v>
      </c>
      <c r="C185" s="95">
        <f t="shared" ref="C185:M185" si="53">C175-C184</f>
        <v>3320084.339999998</v>
      </c>
      <c r="D185" s="95">
        <f t="shared" si="53"/>
        <v>4107499.3099999996</v>
      </c>
      <c r="E185" s="95">
        <f t="shared" si="53"/>
        <v>4312801.2800000003</v>
      </c>
      <c r="F185" s="95">
        <f t="shared" si="53"/>
        <v>4475372.4499999993</v>
      </c>
      <c r="G185" s="96">
        <f t="shared" si="53"/>
        <v>4751351.3299999982</v>
      </c>
      <c r="H185" s="50">
        <f t="shared" si="53"/>
        <v>4956334.5800000019</v>
      </c>
      <c r="I185" s="51">
        <f t="shared" si="53"/>
        <v>5173787.3899999987</v>
      </c>
      <c r="J185" s="51">
        <f t="shared" si="53"/>
        <v>5353691.7200000007</v>
      </c>
      <c r="K185" s="51">
        <f t="shared" si="53"/>
        <v>5641461.3100000005</v>
      </c>
      <c r="L185" s="51">
        <f t="shared" si="53"/>
        <v>5887212.1500000004</v>
      </c>
      <c r="M185" s="51">
        <f t="shared" si="53"/>
        <v>6132666.4399999995</v>
      </c>
    </row>
    <row r="186" spans="1:13" x14ac:dyDescent="0.25">
      <c r="A186" s="13" t="s">
        <v>166</v>
      </c>
      <c r="B186" s="90" t="s">
        <v>74</v>
      </c>
      <c r="C186" s="91"/>
      <c r="D186" s="92"/>
      <c r="E186" s="91"/>
      <c r="F186" s="91"/>
      <c r="G186" s="93"/>
      <c r="H186" s="42"/>
      <c r="I186" s="29"/>
      <c r="J186" s="29"/>
      <c r="K186" s="29"/>
      <c r="L186" s="29"/>
      <c r="M186" s="29"/>
    </row>
    <row r="187" spans="1:13" x14ac:dyDescent="0.25">
      <c r="A187" s="13" t="s">
        <v>306</v>
      </c>
      <c r="B187" s="85" t="s">
        <v>156</v>
      </c>
      <c r="C187" s="81">
        <v>3100000</v>
      </c>
      <c r="D187" s="82">
        <v>600000</v>
      </c>
      <c r="E187" s="81">
        <v>600000</v>
      </c>
      <c r="F187" s="81">
        <v>600000</v>
      </c>
      <c r="G187" s="86">
        <v>600000</v>
      </c>
      <c r="H187" s="46">
        <v>600000</v>
      </c>
      <c r="I187" s="47">
        <v>600000</v>
      </c>
      <c r="J187" s="47">
        <v>600000</v>
      </c>
      <c r="K187" s="47">
        <v>600000</v>
      </c>
      <c r="L187" s="47">
        <v>600000</v>
      </c>
      <c r="M187" s="47">
        <v>600000</v>
      </c>
    </row>
    <row r="188" spans="1:13" hidden="1" x14ac:dyDescent="0.25">
      <c r="A188" s="13" t="s">
        <v>165</v>
      </c>
      <c r="B188" s="63"/>
      <c r="C188" s="57"/>
      <c r="D188" s="58"/>
      <c r="E188" s="57"/>
      <c r="F188" s="57"/>
      <c r="G188" s="59"/>
      <c r="H188" s="42"/>
      <c r="I188" s="29"/>
      <c r="J188" s="29"/>
      <c r="K188" s="29"/>
      <c r="L188" s="29"/>
      <c r="M188" s="29"/>
    </row>
    <row r="189" spans="1:13" ht="15.75" thickBot="1" x14ac:dyDescent="0.3">
      <c r="A189" s="13" t="s">
        <v>168</v>
      </c>
      <c r="B189" s="72" t="s">
        <v>107</v>
      </c>
      <c r="C189" s="73">
        <f t="shared" ref="C189:M189" si="54">SUM(C185:C188)</f>
        <v>6420084.339999998</v>
      </c>
      <c r="D189" s="73">
        <f t="shared" si="54"/>
        <v>4707499.3099999996</v>
      </c>
      <c r="E189" s="73">
        <f t="shared" si="54"/>
        <v>4912801.28</v>
      </c>
      <c r="F189" s="73">
        <f t="shared" si="54"/>
        <v>5075372.4499999993</v>
      </c>
      <c r="G189" s="74">
        <f t="shared" si="54"/>
        <v>5351351.3299999982</v>
      </c>
      <c r="H189" s="50">
        <f t="shared" si="54"/>
        <v>5556334.5800000019</v>
      </c>
      <c r="I189" s="51">
        <f t="shared" si="54"/>
        <v>5773787.3899999987</v>
      </c>
      <c r="J189" s="51">
        <f t="shared" si="54"/>
        <v>5953691.7200000007</v>
      </c>
      <c r="K189" s="51">
        <f t="shared" si="54"/>
        <v>6241461.3100000005</v>
      </c>
      <c r="L189" s="51">
        <f t="shared" si="54"/>
        <v>6487212.1500000004</v>
      </c>
      <c r="M189" s="51">
        <f t="shared" si="54"/>
        <v>6732666.4399999995</v>
      </c>
    </row>
    <row r="190" spans="1:13" ht="16.5" thickTop="1" thickBot="1" x14ac:dyDescent="0.3">
      <c r="A190" s="13" t="s">
        <v>167</v>
      </c>
      <c r="B190" s="38"/>
      <c r="C190" s="39"/>
      <c r="D190" s="39"/>
      <c r="E190" s="39"/>
      <c r="F190" s="39"/>
      <c r="G190" s="39"/>
      <c r="H190" s="35"/>
      <c r="I190" s="35"/>
      <c r="J190" s="35"/>
      <c r="K190" s="35"/>
      <c r="L190" s="35"/>
      <c r="M190" s="35"/>
    </row>
    <row r="191" spans="1:13" ht="26.25" thickTop="1" x14ac:dyDescent="0.25">
      <c r="A191" s="13" t="s">
        <v>207</v>
      </c>
      <c r="B191" s="87" t="s">
        <v>265</v>
      </c>
      <c r="C191" s="88" t="str">
        <f>LEFT(xlvar.NXTBUD.DESCRLONG,7)&amp;" Original"</f>
        <v>2021/22 Original</v>
      </c>
      <c r="D191" s="88" t="str">
        <f>LEFT(xlvar.NXTBUD.DESCRLONG,7)</f>
        <v>2021/22</v>
      </c>
      <c r="E191" s="88" t="str">
        <f t="shared" ref="E191:M191" si="55">LEFT(D191,4)+1&amp;"/"&amp;RIGHT(D191,2)+1</f>
        <v>2022/23</v>
      </c>
      <c r="F191" s="88" t="str">
        <f t="shared" si="55"/>
        <v>2023/24</v>
      </c>
      <c r="G191" s="89" t="str">
        <f t="shared" si="55"/>
        <v>2024/25</v>
      </c>
      <c r="H191" s="48" t="str">
        <f t="shared" si="55"/>
        <v>2025/26</v>
      </c>
      <c r="I191" s="49" t="str">
        <f t="shared" si="55"/>
        <v>2026/27</v>
      </c>
      <c r="J191" s="49" t="str">
        <f t="shared" si="55"/>
        <v>2027/28</v>
      </c>
      <c r="K191" s="49" t="str">
        <f t="shared" si="55"/>
        <v>2028/29</v>
      </c>
      <c r="L191" s="49" t="str">
        <f t="shared" si="55"/>
        <v>2029/30</v>
      </c>
      <c r="M191" s="49" t="str">
        <f t="shared" si="55"/>
        <v>2030/31</v>
      </c>
    </row>
    <row r="192" spans="1:13" x14ac:dyDescent="0.25">
      <c r="A192" s="13" t="s">
        <v>165</v>
      </c>
      <c r="B192" s="90" t="s">
        <v>137</v>
      </c>
      <c r="C192" s="91"/>
      <c r="D192" s="92"/>
      <c r="E192" s="91"/>
      <c r="F192" s="91"/>
      <c r="G192" s="93"/>
      <c r="H192" s="42"/>
      <c r="I192" s="29"/>
      <c r="J192" s="29"/>
      <c r="K192" s="29"/>
      <c r="L192" s="29"/>
      <c r="M192" s="29"/>
    </row>
    <row r="193" spans="1:13" x14ac:dyDescent="0.25">
      <c r="A193" s="13" t="s">
        <v>268</v>
      </c>
      <c r="B193" s="85" t="s">
        <v>153</v>
      </c>
      <c r="C193" s="81">
        <v>1801307</v>
      </c>
      <c r="D193" s="82">
        <v>1851307</v>
      </c>
      <c r="E193" s="81">
        <v>1851307</v>
      </c>
      <c r="F193" s="81">
        <v>1851307</v>
      </c>
      <c r="G193" s="86">
        <v>1851307</v>
      </c>
      <c r="H193" s="46">
        <v>1851307</v>
      </c>
      <c r="I193" s="47">
        <v>1851307</v>
      </c>
      <c r="J193" s="47">
        <v>1851307</v>
      </c>
      <c r="K193" s="47">
        <v>1851307</v>
      </c>
      <c r="L193" s="47">
        <v>1851307</v>
      </c>
      <c r="M193" s="47">
        <v>1851307</v>
      </c>
    </row>
    <row r="194" spans="1:13" hidden="1" x14ac:dyDescent="0.25">
      <c r="A194" s="13" t="s">
        <v>170</v>
      </c>
      <c r="B194" s="63"/>
      <c r="C194" s="57"/>
      <c r="D194" s="58"/>
      <c r="E194" s="57"/>
      <c r="F194" s="57"/>
      <c r="G194" s="59"/>
      <c r="H194" s="42"/>
      <c r="I194" s="29"/>
      <c r="J194" s="29"/>
      <c r="K194" s="29"/>
      <c r="L194" s="29"/>
      <c r="M194" s="29"/>
    </row>
    <row r="195" spans="1:13" x14ac:dyDescent="0.25">
      <c r="A195" s="13" t="s">
        <v>171</v>
      </c>
      <c r="B195" s="64" t="str">
        <f t="shared" ref="B195" si="56">"Total "&amp;B192</f>
        <v>Total Non Cash</v>
      </c>
      <c r="C195" s="65">
        <f t="shared" ref="C195:M195" si="57">SUM(C192:C194)</f>
        <v>1801307</v>
      </c>
      <c r="D195" s="66">
        <f t="shared" si="57"/>
        <v>1851307</v>
      </c>
      <c r="E195" s="65">
        <f t="shared" si="57"/>
        <v>1851307</v>
      </c>
      <c r="F195" s="65">
        <f t="shared" si="57"/>
        <v>1851307</v>
      </c>
      <c r="G195" s="67">
        <f t="shared" si="57"/>
        <v>1851307</v>
      </c>
      <c r="H195" s="43">
        <f t="shared" si="57"/>
        <v>1851307</v>
      </c>
      <c r="I195" s="31">
        <f t="shared" si="57"/>
        <v>1851307</v>
      </c>
      <c r="J195" s="31">
        <f t="shared" si="57"/>
        <v>1851307</v>
      </c>
      <c r="K195" s="31">
        <f t="shared" si="57"/>
        <v>1851307</v>
      </c>
      <c r="L195" s="31">
        <f t="shared" si="57"/>
        <v>1851307</v>
      </c>
      <c r="M195" s="31">
        <f t="shared" si="57"/>
        <v>1851307</v>
      </c>
    </row>
    <row r="196" spans="1:13" x14ac:dyDescent="0.25">
      <c r="A196" s="13" t="s">
        <v>171</v>
      </c>
      <c r="B196" s="75" t="s">
        <v>75</v>
      </c>
      <c r="C196" s="61"/>
      <c r="D196" s="76"/>
      <c r="E196" s="61"/>
      <c r="F196" s="61"/>
      <c r="G196" s="62"/>
      <c r="H196" s="41"/>
      <c r="I196" s="30"/>
      <c r="J196" s="30"/>
      <c r="K196" s="30"/>
      <c r="L196" s="30"/>
      <c r="M196" s="30"/>
    </row>
    <row r="197" spans="1:13" x14ac:dyDescent="0.25">
      <c r="A197" s="13" t="s">
        <v>307</v>
      </c>
      <c r="B197" s="85" t="s">
        <v>140</v>
      </c>
      <c r="C197" s="81">
        <v>-13455000</v>
      </c>
      <c r="D197" s="82">
        <v>-20465000</v>
      </c>
      <c r="E197" s="81">
        <v>-7405000</v>
      </c>
      <c r="F197" s="81">
        <v>-4155000</v>
      </c>
      <c r="G197" s="86">
        <v>-2955000</v>
      </c>
      <c r="H197" s="46">
        <v>-3805000</v>
      </c>
      <c r="I197" s="47">
        <v>-4805000</v>
      </c>
      <c r="J197" s="47">
        <v>-5205000</v>
      </c>
      <c r="K197" s="47">
        <v>-11655000</v>
      </c>
      <c r="L197" s="47">
        <v>-5405000</v>
      </c>
      <c r="M197" s="47">
        <v>-3805000</v>
      </c>
    </row>
    <row r="198" spans="1:13" x14ac:dyDescent="0.25">
      <c r="A198" s="13" t="s">
        <v>165</v>
      </c>
      <c r="B198" s="63" t="s">
        <v>142</v>
      </c>
      <c r="C198" s="57">
        <v>0</v>
      </c>
      <c r="D198" s="58">
        <v>0</v>
      </c>
      <c r="E198" s="57">
        <v>0</v>
      </c>
      <c r="F198" s="57">
        <v>0</v>
      </c>
      <c r="G198" s="59">
        <v>0</v>
      </c>
      <c r="H198" s="42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</row>
    <row r="199" spans="1:13" hidden="1" x14ac:dyDescent="0.25">
      <c r="A199" s="13" t="s">
        <v>170</v>
      </c>
      <c r="B199" s="63"/>
      <c r="C199" s="57"/>
      <c r="D199" s="58"/>
      <c r="E199" s="57"/>
      <c r="F199" s="57"/>
      <c r="G199" s="59"/>
      <c r="H199" s="42"/>
      <c r="I199" s="29"/>
      <c r="J199" s="29"/>
      <c r="K199" s="29"/>
      <c r="L199" s="29"/>
      <c r="M199" s="29"/>
    </row>
    <row r="200" spans="1:13" x14ac:dyDescent="0.25">
      <c r="A200" s="13" t="s">
        <v>167</v>
      </c>
      <c r="B200" s="64" t="str">
        <f>"Total "&amp;B196</f>
        <v>Total Investing Fund Flows</v>
      </c>
      <c r="C200" s="65">
        <f t="shared" ref="C200:M200" si="58">SUM(C197:C199)</f>
        <v>-13455000</v>
      </c>
      <c r="D200" s="66">
        <f t="shared" si="58"/>
        <v>-20465000</v>
      </c>
      <c r="E200" s="65">
        <f t="shared" si="58"/>
        <v>-7405000</v>
      </c>
      <c r="F200" s="65">
        <f t="shared" si="58"/>
        <v>-4155000</v>
      </c>
      <c r="G200" s="67">
        <f t="shared" si="58"/>
        <v>-2955000</v>
      </c>
      <c r="H200" s="43">
        <f t="shared" si="58"/>
        <v>-3805000</v>
      </c>
      <c r="I200" s="31">
        <f t="shared" si="58"/>
        <v>-4805000</v>
      </c>
      <c r="J200" s="31">
        <f t="shared" si="58"/>
        <v>-5205000</v>
      </c>
      <c r="K200" s="31">
        <f t="shared" si="58"/>
        <v>-11655000</v>
      </c>
      <c r="L200" s="31">
        <f t="shared" si="58"/>
        <v>-5405000</v>
      </c>
      <c r="M200" s="31">
        <f t="shared" si="58"/>
        <v>-3805000</v>
      </c>
    </row>
    <row r="201" spans="1:13" x14ac:dyDescent="0.25">
      <c r="A201" s="13" t="s">
        <v>207</v>
      </c>
      <c r="B201" s="75" t="s">
        <v>77</v>
      </c>
      <c r="C201" s="61"/>
      <c r="D201" s="76"/>
      <c r="E201" s="61"/>
      <c r="F201" s="61"/>
      <c r="G201" s="62"/>
      <c r="H201" s="41"/>
      <c r="I201" s="30"/>
      <c r="J201" s="30"/>
      <c r="K201" s="30"/>
      <c r="L201" s="30"/>
      <c r="M201" s="30"/>
    </row>
    <row r="202" spans="1:13" x14ac:dyDescent="0.25">
      <c r="A202" s="13" t="s">
        <v>308</v>
      </c>
      <c r="B202" s="85" t="s">
        <v>157</v>
      </c>
      <c r="C202" s="81">
        <v>-486159</v>
      </c>
      <c r="D202" s="82">
        <v>-300222</v>
      </c>
      <c r="E202" s="81">
        <v>-214412</v>
      </c>
      <c r="F202" s="81">
        <v>-229957</v>
      </c>
      <c r="G202" s="86">
        <v>-193044</v>
      </c>
      <c r="H202" s="46">
        <v>-39667</v>
      </c>
      <c r="I202" s="47">
        <v>-45059</v>
      </c>
      <c r="J202" s="47">
        <v>-50613</v>
      </c>
      <c r="K202" s="47">
        <v>-57061</v>
      </c>
      <c r="L202" s="47">
        <v>-63742</v>
      </c>
      <c r="M202" s="47">
        <v>-62321</v>
      </c>
    </row>
    <row r="203" spans="1:13" hidden="1" x14ac:dyDescent="0.25">
      <c r="A203" s="13" t="s">
        <v>165</v>
      </c>
      <c r="B203" s="63"/>
      <c r="C203" s="57"/>
      <c r="D203" s="58"/>
      <c r="E203" s="57"/>
      <c r="F203" s="57"/>
      <c r="G203" s="59"/>
      <c r="H203" s="42"/>
      <c r="I203" s="29"/>
      <c r="J203" s="29"/>
      <c r="K203" s="29"/>
      <c r="L203" s="29"/>
      <c r="M203" s="29"/>
    </row>
    <row r="204" spans="1:13" ht="15.75" thickBot="1" x14ac:dyDescent="0.3">
      <c r="A204" s="13" t="s">
        <v>165</v>
      </c>
      <c r="B204" s="68" t="str">
        <f>"Total "&amp;B201</f>
        <v>Total Financing Fund Flows</v>
      </c>
      <c r="C204" s="69">
        <f t="shared" ref="C204:M204" si="59">SUM(C202:C203)</f>
        <v>-486159</v>
      </c>
      <c r="D204" s="70">
        <f t="shared" si="59"/>
        <v>-300222</v>
      </c>
      <c r="E204" s="69">
        <f t="shared" si="59"/>
        <v>-214412</v>
      </c>
      <c r="F204" s="69">
        <f t="shared" si="59"/>
        <v>-229957</v>
      </c>
      <c r="G204" s="71">
        <f t="shared" si="59"/>
        <v>-193044</v>
      </c>
      <c r="H204" s="43">
        <f t="shared" si="59"/>
        <v>-39667</v>
      </c>
      <c r="I204" s="31">
        <f t="shared" si="59"/>
        <v>-45059</v>
      </c>
      <c r="J204" s="31">
        <f t="shared" si="59"/>
        <v>-50613</v>
      </c>
      <c r="K204" s="31">
        <f t="shared" si="59"/>
        <v>-57061</v>
      </c>
      <c r="L204" s="31">
        <f t="shared" si="59"/>
        <v>-63742</v>
      </c>
      <c r="M204" s="31">
        <f t="shared" si="59"/>
        <v>-62321</v>
      </c>
    </row>
    <row r="205" spans="1:13" ht="15.75" thickTop="1" x14ac:dyDescent="0.25">
      <c r="A205" s="13" t="s">
        <v>167</v>
      </c>
      <c r="B205" s="94" t="s">
        <v>108</v>
      </c>
      <c r="C205" s="95">
        <f t="shared" ref="C205:M205" si="60">C189+C195+C200+C204</f>
        <v>-5719767.660000002</v>
      </c>
      <c r="D205" s="95">
        <f t="shared" si="60"/>
        <v>-14206415.690000001</v>
      </c>
      <c r="E205" s="95">
        <f t="shared" si="60"/>
        <v>-855303.71999999974</v>
      </c>
      <c r="F205" s="95">
        <f t="shared" si="60"/>
        <v>2541722.4499999993</v>
      </c>
      <c r="G205" s="96">
        <f t="shared" si="60"/>
        <v>4054614.3299999982</v>
      </c>
      <c r="H205" s="50">
        <f t="shared" si="60"/>
        <v>3562974.5800000019</v>
      </c>
      <c r="I205" s="51">
        <f t="shared" si="60"/>
        <v>2775035.3899999987</v>
      </c>
      <c r="J205" s="51">
        <f t="shared" si="60"/>
        <v>2549385.7200000007</v>
      </c>
      <c r="K205" s="51">
        <f t="shared" si="60"/>
        <v>-3619292.6899999995</v>
      </c>
      <c r="L205" s="51">
        <f t="shared" si="60"/>
        <v>2869777.1500000004</v>
      </c>
      <c r="M205" s="51">
        <f t="shared" si="60"/>
        <v>4716652.4399999995</v>
      </c>
    </row>
    <row r="206" spans="1:13" x14ac:dyDescent="0.25">
      <c r="A206" s="13" t="s">
        <v>207</v>
      </c>
      <c r="B206" s="97" t="s">
        <v>78</v>
      </c>
      <c r="C206" s="98"/>
      <c r="D206" s="99"/>
      <c r="E206" s="98"/>
      <c r="F206" s="98"/>
      <c r="G206" s="100"/>
      <c r="H206" s="41"/>
      <c r="I206" s="30"/>
      <c r="J206" s="30"/>
      <c r="K206" s="30"/>
      <c r="L206" s="30"/>
      <c r="M206" s="30"/>
    </row>
    <row r="207" spans="1:13" x14ac:dyDescent="0.25">
      <c r="A207" s="13" t="s">
        <v>309</v>
      </c>
      <c r="B207" s="85" t="s">
        <v>160</v>
      </c>
      <c r="C207" s="81">
        <v>-500000.04</v>
      </c>
      <c r="D207" s="82">
        <v>-500000.04</v>
      </c>
      <c r="E207" s="81">
        <v>-500000</v>
      </c>
      <c r="F207" s="81">
        <v>-500000</v>
      </c>
      <c r="G207" s="86">
        <v>-500000</v>
      </c>
      <c r="H207" s="46">
        <v>-500000</v>
      </c>
      <c r="I207" s="47">
        <v>-500000</v>
      </c>
      <c r="J207" s="47">
        <v>-500000</v>
      </c>
      <c r="K207" s="47">
        <v>-500000</v>
      </c>
      <c r="L207" s="47">
        <v>-500000</v>
      </c>
      <c r="M207" s="47">
        <v>-500000</v>
      </c>
    </row>
    <row r="208" spans="1:13" x14ac:dyDescent="0.25">
      <c r="A208" s="13" t="s">
        <v>310</v>
      </c>
      <c r="B208" s="85" t="s">
        <v>163</v>
      </c>
      <c r="C208" s="81">
        <v>1648641.96</v>
      </c>
      <c r="D208" s="82">
        <v>1648641.96</v>
      </c>
      <c r="E208" s="81">
        <v>148642</v>
      </c>
      <c r="F208" s="81">
        <v>148642</v>
      </c>
      <c r="G208" s="86">
        <v>148642</v>
      </c>
      <c r="H208" s="46">
        <v>148642</v>
      </c>
      <c r="I208" s="47">
        <v>148642</v>
      </c>
      <c r="J208" s="47">
        <v>348642</v>
      </c>
      <c r="K208" s="47">
        <v>148642</v>
      </c>
      <c r="L208" s="47">
        <v>148642</v>
      </c>
      <c r="M208" s="47">
        <v>148642</v>
      </c>
    </row>
    <row r="209" spans="1:13" x14ac:dyDescent="0.25">
      <c r="A209" s="13" t="s">
        <v>311</v>
      </c>
      <c r="B209" s="85" t="s">
        <v>164</v>
      </c>
      <c r="C209" s="81">
        <v>3500000.04</v>
      </c>
      <c r="D209" s="82">
        <v>2127479.04</v>
      </c>
      <c r="E209" s="81">
        <v>0</v>
      </c>
      <c r="F209" s="81">
        <v>0</v>
      </c>
      <c r="G209" s="86">
        <v>0</v>
      </c>
      <c r="H209" s="46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</row>
    <row r="210" spans="1:13" hidden="1" x14ac:dyDescent="0.25">
      <c r="A210" s="13" t="s">
        <v>165</v>
      </c>
      <c r="B210" s="63"/>
      <c r="C210" s="57"/>
      <c r="D210" s="58"/>
      <c r="E210" s="57"/>
      <c r="F210" s="57"/>
      <c r="G210" s="59"/>
      <c r="H210" s="42"/>
      <c r="I210" s="29"/>
      <c r="J210" s="29"/>
      <c r="K210" s="29"/>
      <c r="L210" s="29"/>
      <c r="M210" s="29"/>
    </row>
    <row r="211" spans="1:13" ht="15.75" thickBot="1" x14ac:dyDescent="0.3">
      <c r="A211" s="13" t="s">
        <v>165</v>
      </c>
      <c r="B211" s="68" t="str">
        <f>"Total "&amp;B206</f>
        <v>Total Reserve Movements</v>
      </c>
      <c r="C211" s="69">
        <f t="shared" ref="C211:M211" si="61">SUM(C207:C210)</f>
        <v>4648641.96</v>
      </c>
      <c r="D211" s="70">
        <f t="shared" si="61"/>
        <v>3276120.96</v>
      </c>
      <c r="E211" s="69">
        <f t="shared" si="61"/>
        <v>-351358</v>
      </c>
      <c r="F211" s="69">
        <f t="shared" si="61"/>
        <v>-351358</v>
      </c>
      <c r="G211" s="71">
        <f t="shared" si="61"/>
        <v>-351358</v>
      </c>
      <c r="H211" s="43">
        <f t="shared" si="61"/>
        <v>-351358</v>
      </c>
      <c r="I211" s="31">
        <f t="shared" si="61"/>
        <v>-351358</v>
      </c>
      <c r="J211" s="31">
        <f t="shared" si="61"/>
        <v>-151358</v>
      </c>
      <c r="K211" s="31">
        <f t="shared" si="61"/>
        <v>-351358</v>
      </c>
      <c r="L211" s="31">
        <f t="shared" si="61"/>
        <v>-351358</v>
      </c>
      <c r="M211" s="31">
        <f t="shared" si="61"/>
        <v>-351358</v>
      </c>
    </row>
    <row r="212" spans="1:13" ht="16.5" thickTop="1" thickBot="1" x14ac:dyDescent="0.3">
      <c r="A212" s="13" t="s">
        <v>172</v>
      </c>
      <c r="B212" s="72" t="s">
        <v>109</v>
      </c>
      <c r="C212" s="73">
        <f t="shared" ref="C212:M212" si="62">C205+C211</f>
        <v>-1071125.700000002</v>
      </c>
      <c r="D212" s="73">
        <f t="shared" si="62"/>
        <v>-10930294.73</v>
      </c>
      <c r="E212" s="73">
        <f t="shared" si="62"/>
        <v>-1206661.7199999997</v>
      </c>
      <c r="F212" s="73">
        <f t="shared" si="62"/>
        <v>2190364.4499999993</v>
      </c>
      <c r="G212" s="74">
        <f t="shared" si="62"/>
        <v>3703256.3299999982</v>
      </c>
      <c r="H212" s="50">
        <f t="shared" si="62"/>
        <v>3211616.5800000019</v>
      </c>
      <c r="I212" s="51">
        <f t="shared" si="62"/>
        <v>2423677.3899999987</v>
      </c>
      <c r="J212" s="51">
        <f t="shared" si="62"/>
        <v>2398027.7200000007</v>
      </c>
      <c r="K212" s="51">
        <f t="shared" si="62"/>
        <v>-3970650.6899999995</v>
      </c>
      <c r="L212" s="51">
        <f t="shared" si="62"/>
        <v>2518419.1500000004</v>
      </c>
      <c r="M212" s="51">
        <f t="shared" si="62"/>
        <v>4365294.4399999995</v>
      </c>
    </row>
    <row r="213" spans="1:13" ht="15.75" thickTop="1" x14ac:dyDescent="0.25">
      <c r="A213" s="13" t="s">
        <v>80</v>
      </c>
      <c r="B213" s="38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</row>
    <row r="214" spans="1:13" x14ac:dyDescent="0.25">
      <c r="A214" s="13" t="s">
        <v>79</v>
      </c>
      <c r="B214" s="77" t="s">
        <v>250</v>
      </c>
      <c r="C214" s="78"/>
      <c r="D214" s="78">
        <f t="shared" ref="D214" si="63">+C214+D212</f>
        <v>-10930294.73</v>
      </c>
      <c r="E214" s="78">
        <f t="shared" ref="E214" si="64">+D214+E212</f>
        <v>-12136956.449999999</v>
      </c>
      <c r="F214" s="78">
        <f t="shared" ref="F214" si="65">+E214+F212</f>
        <v>-9946592</v>
      </c>
      <c r="G214" s="78">
        <f t="shared" ref="G214" si="66">+F214+G212</f>
        <v>-6243335.6700000018</v>
      </c>
      <c r="H214" s="52"/>
      <c r="I214" s="52"/>
      <c r="J214" s="52"/>
      <c r="K214" s="52"/>
      <c r="L214" s="52"/>
      <c r="M214" s="52"/>
    </row>
    <row r="215" spans="1:13" x14ac:dyDescent="0.25">
      <c r="A215" s="13" t="s">
        <v>61</v>
      </c>
    </row>
    <row r="216" spans="1:13" x14ac:dyDescent="0.25">
      <c r="A216" s="13" t="s">
        <v>43</v>
      </c>
    </row>
    <row r="217" spans="1:13" x14ac:dyDescent="0.25">
      <c r="A217" s="13" t="s">
        <v>61</v>
      </c>
      <c r="C217" s="26"/>
      <c r="D217" s="26"/>
    </row>
    <row r="218" spans="1:13" ht="15.75" thickBot="1" x14ac:dyDescent="0.3">
      <c r="A218" s="13" t="s">
        <v>45</v>
      </c>
      <c r="B218" s="1" t="s">
        <v>110</v>
      </c>
    </row>
    <row r="219" spans="1:13" ht="26.25" thickTop="1" x14ac:dyDescent="0.25">
      <c r="A219" s="13" t="s">
        <v>206</v>
      </c>
      <c r="B219" s="53" t="s">
        <v>254</v>
      </c>
      <c r="C219" s="54" t="str">
        <f>LEFT(xlvar.NXTBUD.DESCRLONG,7)&amp;" Original"</f>
        <v>2021/22 Original</v>
      </c>
      <c r="D219" s="54" t="str">
        <f>LEFT(xlvar.NXTBUD.DESCRLONG,7)</f>
        <v>2021/22</v>
      </c>
      <c r="E219" s="54" t="str">
        <f t="shared" ref="E219:M219" si="67">LEFT(D219,4)+1&amp;"/"&amp;RIGHT(D219,2)+1</f>
        <v>2022/23</v>
      </c>
      <c r="F219" s="54" t="str">
        <f t="shared" si="67"/>
        <v>2023/24</v>
      </c>
      <c r="G219" s="55" t="str">
        <f t="shared" si="67"/>
        <v>2024/25</v>
      </c>
      <c r="H219" s="48" t="str">
        <f t="shared" si="67"/>
        <v>2025/26</v>
      </c>
      <c r="I219" s="49" t="str">
        <f t="shared" si="67"/>
        <v>2026/27</v>
      </c>
      <c r="J219" s="49" t="str">
        <f t="shared" si="67"/>
        <v>2027/28</v>
      </c>
      <c r="K219" s="49" t="str">
        <f t="shared" si="67"/>
        <v>2028/29</v>
      </c>
      <c r="L219" s="49" t="str">
        <f t="shared" si="67"/>
        <v>2029/30</v>
      </c>
      <c r="M219" s="49" t="str">
        <f t="shared" si="67"/>
        <v>2030/31</v>
      </c>
    </row>
    <row r="220" spans="1:13" x14ac:dyDescent="0.25">
      <c r="A220" s="13" t="s">
        <v>79</v>
      </c>
      <c r="B220" s="56" t="s">
        <v>134</v>
      </c>
      <c r="C220" s="57"/>
      <c r="D220" s="58"/>
      <c r="E220" s="57"/>
      <c r="F220" s="57"/>
      <c r="G220" s="59"/>
      <c r="H220" s="40"/>
      <c r="I220" s="28"/>
      <c r="J220" s="28"/>
      <c r="K220" s="28"/>
      <c r="L220" s="28"/>
      <c r="M220" s="28"/>
    </row>
    <row r="221" spans="1:13" x14ac:dyDescent="0.25">
      <c r="A221" s="13" t="s">
        <v>312</v>
      </c>
      <c r="B221" s="80" t="s">
        <v>144</v>
      </c>
      <c r="C221" s="81">
        <v>37179373.530000001</v>
      </c>
      <c r="D221" s="82">
        <v>38555978.390000001</v>
      </c>
      <c r="E221" s="83">
        <v>39982931.090000004</v>
      </c>
      <c r="F221" s="83">
        <v>41463153.270000003</v>
      </c>
      <c r="G221" s="84">
        <v>42998649.770000003</v>
      </c>
      <c r="H221" s="44">
        <v>44564089.340000004</v>
      </c>
      <c r="I221" s="45">
        <v>46187262.090000004</v>
      </c>
      <c r="J221" s="45">
        <v>47870322.700000003</v>
      </c>
      <c r="K221" s="45">
        <v>49615507.189999998</v>
      </c>
      <c r="L221" s="45">
        <v>51425135.899999999</v>
      </c>
      <c r="M221" s="45">
        <v>53301616.810000002</v>
      </c>
    </row>
    <row r="222" spans="1:13" x14ac:dyDescent="0.25">
      <c r="A222" s="13" t="s">
        <v>313</v>
      </c>
      <c r="B222" s="80" t="s">
        <v>145</v>
      </c>
      <c r="C222" s="81">
        <v>15274573.699999999</v>
      </c>
      <c r="D222" s="82">
        <v>15851013.199999999</v>
      </c>
      <c r="E222" s="83">
        <v>16364466.08</v>
      </c>
      <c r="F222" s="83">
        <v>16998228.780000001</v>
      </c>
      <c r="G222" s="84">
        <v>17553041.27</v>
      </c>
      <c r="H222" s="44">
        <v>18229670.800000001</v>
      </c>
      <c r="I222" s="45">
        <v>18828912.809999999</v>
      </c>
      <c r="J222" s="45">
        <v>19551592.210000001</v>
      </c>
      <c r="K222" s="45">
        <v>20198564.120000001</v>
      </c>
      <c r="L222" s="45">
        <v>20970715.350000001</v>
      </c>
      <c r="M222" s="45">
        <v>21718965.43</v>
      </c>
    </row>
    <row r="223" spans="1:13" x14ac:dyDescent="0.25">
      <c r="A223" s="13" t="s">
        <v>314</v>
      </c>
      <c r="B223" s="80" t="s">
        <v>146</v>
      </c>
      <c r="C223" s="81">
        <v>1279155</v>
      </c>
      <c r="D223" s="82">
        <v>1277717</v>
      </c>
      <c r="E223" s="83">
        <v>1276506</v>
      </c>
      <c r="F223" s="83">
        <v>1275270</v>
      </c>
      <c r="G223" s="84">
        <v>1274009</v>
      </c>
      <c r="H223" s="44">
        <v>1272723</v>
      </c>
      <c r="I223" s="45">
        <v>1271411</v>
      </c>
      <c r="J223" s="45">
        <v>1270253</v>
      </c>
      <c r="K223" s="45">
        <v>1268707</v>
      </c>
      <c r="L223" s="45">
        <v>1267315</v>
      </c>
      <c r="M223" s="45">
        <v>1265894</v>
      </c>
    </row>
    <row r="224" spans="1:13" x14ac:dyDescent="0.25">
      <c r="A224" s="13" t="s">
        <v>315</v>
      </c>
      <c r="B224" s="80" t="s">
        <v>147</v>
      </c>
      <c r="C224" s="81">
        <v>1497867.71</v>
      </c>
      <c r="D224" s="82">
        <v>1549361.81</v>
      </c>
      <c r="E224" s="83">
        <v>1613083.36</v>
      </c>
      <c r="F224" s="83">
        <v>1669120.65</v>
      </c>
      <c r="G224" s="84">
        <v>1737566.36</v>
      </c>
      <c r="H224" s="44">
        <v>1798514.81</v>
      </c>
      <c r="I224" s="45">
        <v>1872064.89</v>
      </c>
      <c r="J224" s="45">
        <v>1938321.42</v>
      </c>
      <c r="K224" s="45">
        <v>2017389.22</v>
      </c>
      <c r="L224" s="45">
        <v>2089380.15</v>
      </c>
      <c r="M224" s="45">
        <v>2174412.44</v>
      </c>
    </row>
    <row r="225" spans="1:13" x14ac:dyDescent="0.25">
      <c r="A225" s="13" t="s">
        <v>316</v>
      </c>
      <c r="B225" s="80" t="s">
        <v>148</v>
      </c>
      <c r="C225" s="81">
        <v>10828252.52</v>
      </c>
      <c r="D225" s="82">
        <v>10791853.09</v>
      </c>
      <c r="E225" s="83">
        <v>10921010.460000001</v>
      </c>
      <c r="F225" s="83">
        <v>11061627.369999999</v>
      </c>
      <c r="G225" s="84">
        <v>11215516.560000001</v>
      </c>
      <c r="H225" s="44">
        <v>11350328.41</v>
      </c>
      <c r="I225" s="45">
        <v>11511166.02</v>
      </c>
      <c r="J225" s="45">
        <v>11678135.23</v>
      </c>
      <c r="K225" s="45">
        <v>11847344.76</v>
      </c>
      <c r="L225" s="45">
        <v>12020906.289999999</v>
      </c>
      <c r="M225" s="45">
        <v>12063934.449999999</v>
      </c>
    </row>
    <row r="226" spans="1:13" x14ac:dyDescent="0.25">
      <c r="A226" s="13" t="s">
        <v>317</v>
      </c>
      <c r="B226" s="80" t="s">
        <v>149</v>
      </c>
      <c r="C226" s="81">
        <v>19567072.399999999</v>
      </c>
      <c r="D226" s="82">
        <v>19380585.5</v>
      </c>
      <c r="E226" s="83">
        <v>20040070.960000001</v>
      </c>
      <c r="F226" s="83">
        <v>20702492.699999999</v>
      </c>
      <c r="G226" s="84">
        <v>21408653.850000001</v>
      </c>
      <c r="H226" s="44">
        <v>22127385.789999999</v>
      </c>
      <c r="I226" s="45">
        <v>22895549.129999999</v>
      </c>
      <c r="J226" s="45">
        <v>23666035.030000001</v>
      </c>
      <c r="K226" s="45">
        <v>24487765.879999999</v>
      </c>
      <c r="L226" s="45">
        <v>25313696.699999999</v>
      </c>
      <c r="M226" s="45">
        <v>26192816.18</v>
      </c>
    </row>
    <row r="227" spans="1:13" hidden="1" x14ac:dyDescent="0.25">
      <c r="A227" s="13" t="s">
        <v>45</v>
      </c>
      <c r="B227" s="63"/>
      <c r="C227" s="57"/>
      <c r="D227" s="58"/>
      <c r="E227" s="57"/>
      <c r="F227" s="57"/>
      <c r="G227" s="59"/>
      <c r="H227" s="42"/>
      <c r="I227" s="29"/>
      <c r="J227" s="29"/>
      <c r="K227" s="29"/>
      <c r="L227" s="29"/>
      <c r="M227" s="29"/>
    </row>
    <row r="228" spans="1:13" x14ac:dyDescent="0.25">
      <c r="A228" s="13" t="s">
        <v>206</v>
      </c>
      <c r="B228" s="64" t="s">
        <v>115</v>
      </c>
      <c r="C228" s="65">
        <f>SUM(C220:C227)</f>
        <v>85626294.860000014</v>
      </c>
      <c r="D228" s="66">
        <f t="shared" ref="D228:M228" si="68">SUM(D220:D227)</f>
        <v>87406508.99000001</v>
      </c>
      <c r="E228" s="65">
        <f t="shared" si="68"/>
        <v>90198067.950000018</v>
      </c>
      <c r="F228" s="65">
        <f t="shared" si="68"/>
        <v>93169892.770000011</v>
      </c>
      <c r="G228" s="67">
        <f t="shared" si="68"/>
        <v>96187436.810000002</v>
      </c>
      <c r="H228" s="43">
        <f t="shared" si="68"/>
        <v>99342712.150000006</v>
      </c>
      <c r="I228" s="31">
        <f t="shared" si="68"/>
        <v>102566365.94</v>
      </c>
      <c r="J228" s="31">
        <f t="shared" si="68"/>
        <v>105974659.59</v>
      </c>
      <c r="K228" s="31">
        <f t="shared" si="68"/>
        <v>109435278.17</v>
      </c>
      <c r="L228" s="31">
        <f t="shared" si="68"/>
        <v>113087149.39</v>
      </c>
      <c r="M228" s="31">
        <f t="shared" si="68"/>
        <v>116717639.31</v>
      </c>
    </row>
    <row r="229" spans="1:13" x14ac:dyDescent="0.25">
      <c r="A229" s="13" t="s">
        <v>43</v>
      </c>
      <c r="B229" s="56" t="s">
        <v>135</v>
      </c>
      <c r="C229" s="57"/>
      <c r="D229" s="58"/>
      <c r="E229" s="57"/>
      <c r="F229" s="57"/>
      <c r="G229" s="59"/>
      <c r="H229" s="42"/>
      <c r="I229" s="29"/>
      <c r="J229" s="29"/>
      <c r="K229" s="29"/>
      <c r="L229" s="29"/>
      <c r="M229" s="29"/>
    </row>
    <row r="230" spans="1:13" x14ac:dyDescent="0.25">
      <c r="A230" s="13" t="s">
        <v>318</v>
      </c>
      <c r="B230" s="85" t="s">
        <v>150</v>
      </c>
      <c r="C230" s="81">
        <v>26973187.91</v>
      </c>
      <c r="D230" s="82">
        <v>29012657.18</v>
      </c>
      <c r="E230" s="81">
        <v>29953005.960000001</v>
      </c>
      <c r="F230" s="81">
        <v>31049645.989999998</v>
      </c>
      <c r="G230" s="86">
        <v>32161726.43</v>
      </c>
      <c r="H230" s="46">
        <v>33338269.68</v>
      </c>
      <c r="I230" s="47">
        <v>34504557.990000002</v>
      </c>
      <c r="J230" s="47">
        <v>35762541.439999998</v>
      </c>
      <c r="K230" s="47">
        <v>37013679.329999998</v>
      </c>
      <c r="L230" s="47">
        <v>38359481.920000002</v>
      </c>
      <c r="M230" s="47">
        <v>39701512.659999996</v>
      </c>
    </row>
    <row r="231" spans="1:13" x14ac:dyDescent="0.25">
      <c r="A231" s="13" t="s">
        <v>319</v>
      </c>
      <c r="B231" s="85" t="s">
        <v>151</v>
      </c>
      <c r="C231" s="81">
        <v>13001922.890000001</v>
      </c>
      <c r="D231" s="82">
        <v>13529110.539999999</v>
      </c>
      <c r="E231" s="81">
        <v>13817153.83</v>
      </c>
      <c r="F231" s="81">
        <v>14431333.43</v>
      </c>
      <c r="G231" s="86">
        <v>14950493.369999999</v>
      </c>
      <c r="H231" s="46">
        <v>15162723.279999999</v>
      </c>
      <c r="I231" s="47">
        <v>15571760.130000001</v>
      </c>
      <c r="J231" s="47">
        <v>16109627.869999999</v>
      </c>
      <c r="K231" s="47">
        <v>16852086.600000001</v>
      </c>
      <c r="L231" s="47">
        <v>17016684.109999999</v>
      </c>
      <c r="M231" s="47">
        <v>17447204.5</v>
      </c>
    </row>
    <row r="232" spans="1:13" x14ac:dyDescent="0.25">
      <c r="A232" s="13" t="s">
        <v>320</v>
      </c>
      <c r="B232" s="85" t="s">
        <v>152</v>
      </c>
      <c r="C232" s="81">
        <v>1277084</v>
      </c>
      <c r="D232" s="82">
        <v>1419798</v>
      </c>
      <c r="E232" s="81">
        <v>1351970</v>
      </c>
      <c r="F232" s="81">
        <v>1282580</v>
      </c>
      <c r="G232" s="86">
        <v>1193555</v>
      </c>
      <c r="H232" s="46">
        <v>1121738</v>
      </c>
      <c r="I232" s="47">
        <v>1047942</v>
      </c>
      <c r="J232" s="47">
        <v>975218</v>
      </c>
      <c r="K232" s="47">
        <v>894373</v>
      </c>
      <c r="L232" s="47">
        <v>810215</v>
      </c>
      <c r="M232" s="47">
        <v>787587</v>
      </c>
    </row>
    <row r="233" spans="1:13" x14ac:dyDescent="0.25">
      <c r="A233" s="13" t="s">
        <v>321</v>
      </c>
      <c r="B233" s="85" t="s">
        <v>153</v>
      </c>
      <c r="C233" s="81">
        <v>14957876</v>
      </c>
      <c r="D233" s="82">
        <v>15407876</v>
      </c>
      <c r="E233" s="81">
        <v>15407876</v>
      </c>
      <c r="F233" s="81">
        <v>15407876</v>
      </c>
      <c r="G233" s="86">
        <v>15407876</v>
      </c>
      <c r="H233" s="46">
        <v>15407876</v>
      </c>
      <c r="I233" s="47">
        <v>15407876</v>
      </c>
      <c r="J233" s="47">
        <v>15407876</v>
      </c>
      <c r="K233" s="47">
        <v>15407876</v>
      </c>
      <c r="L233" s="47">
        <v>15407876</v>
      </c>
      <c r="M233" s="47">
        <v>15407876</v>
      </c>
    </row>
    <row r="234" spans="1:13" x14ac:dyDescent="0.25">
      <c r="A234" s="13" t="s">
        <v>322</v>
      </c>
      <c r="B234" s="85" t="s">
        <v>154</v>
      </c>
      <c r="C234" s="81">
        <v>5947271.2800000003</v>
      </c>
      <c r="D234" s="82">
        <v>6121870.9199999999</v>
      </c>
      <c r="E234" s="81">
        <v>6301671.0099999998</v>
      </c>
      <c r="F234" s="81">
        <v>6485850.1200000001</v>
      </c>
      <c r="G234" s="86">
        <v>6676569.6200000001</v>
      </c>
      <c r="H234" s="46">
        <v>6871995.7599999998</v>
      </c>
      <c r="I234" s="47">
        <v>7074299.6500000004</v>
      </c>
      <c r="J234" s="47">
        <v>7281657.5999999996</v>
      </c>
      <c r="K234" s="47">
        <v>7496251.3300000001</v>
      </c>
      <c r="L234" s="47">
        <v>7716267.8300000001</v>
      </c>
      <c r="M234" s="47">
        <v>7943899.8099999996</v>
      </c>
    </row>
    <row r="235" spans="1:13" x14ac:dyDescent="0.25">
      <c r="A235" s="13" t="s">
        <v>323</v>
      </c>
      <c r="B235" s="85" t="s">
        <v>155</v>
      </c>
      <c r="C235" s="81">
        <v>18937986.120000001</v>
      </c>
      <c r="D235" s="82">
        <v>19049648.07</v>
      </c>
      <c r="E235" s="81">
        <v>19683104.199999999</v>
      </c>
      <c r="F235" s="81">
        <v>20337765.91</v>
      </c>
      <c r="G235" s="86">
        <v>21014346.48</v>
      </c>
      <c r="H235" s="46">
        <v>21713583.23</v>
      </c>
      <c r="I235" s="47">
        <v>22436238.32</v>
      </c>
      <c r="J235" s="47">
        <v>23183099.93</v>
      </c>
      <c r="K235" s="47">
        <v>23954982.48</v>
      </c>
      <c r="L235" s="47">
        <v>24752728.129999999</v>
      </c>
      <c r="M235" s="47">
        <v>25577207.600000001</v>
      </c>
    </row>
    <row r="236" spans="1:13" hidden="1" x14ac:dyDescent="0.25">
      <c r="A236" s="13" t="s">
        <v>79</v>
      </c>
      <c r="B236" s="63"/>
      <c r="C236" s="57"/>
      <c r="D236" s="58"/>
      <c r="E236" s="57"/>
      <c r="F236" s="57"/>
      <c r="G236" s="59"/>
      <c r="H236" s="42"/>
      <c r="I236" s="29"/>
      <c r="J236" s="29"/>
      <c r="K236" s="29"/>
      <c r="L236" s="29"/>
      <c r="M236" s="29"/>
    </row>
    <row r="237" spans="1:13" ht="15.75" thickBot="1" x14ac:dyDescent="0.3">
      <c r="A237" s="13" t="s">
        <v>61</v>
      </c>
      <c r="B237" s="68" t="s">
        <v>116</v>
      </c>
      <c r="C237" s="69">
        <f>SUM(C229:C236)</f>
        <v>81095328.200000003</v>
      </c>
      <c r="D237" s="70">
        <f t="shared" ref="D237:M237" si="69">SUM(D229:D236)</f>
        <v>84540960.710000008</v>
      </c>
      <c r="E237" s="69">
        <f t="shared" si="69"/>
        <v>86514781</v>
      </c>
      <c r="F237" s="69">
        <f t="shared" si="69"/>
        <v>88995051.450000003</v>
      </c>
      <c r="G237" s="71">
        <f t="shared" si="69"/>
        <v>91404566.900000006</v>
      </c>
      <c r="H237" s="43">
        <f t="shared" si="69"/>
        <v>93616185.950000003</v>
      </c>
      <c r="I237" s="31">
        <f t="shared" si="69"/>
        <v>96042674.090000004</v>
      </c>
      <c r="J237" s="31">
        <f t="shared" si="69"/>
        <v>98720020.840000004</v>
      </c>
      <c r="K237" s="31">
        <f t="shared" si="69"/>
        <v>101619248.74000001</v>
      </c>
      <c r="L237" s="31">
        <f t="shared" si="69"/>
        <v>104063252.98999999</v>
      </c>
      <c r="M237" s="31">
        <f t="shared" si="69"/>
        <v>106865287.56999999</v>
      </c>
    </row>
    <row r="238" spans="1:13" ht="15.75" thickTop="1" x14ac:dyDescent="0.25">
      <c r="A238" s="13" t="s">
        <v>206</v>
      </c>
      <c r="B238" s="94" t="s">
        <v>106</v>
      </c>
      <c r="C238" s="95">
        <f t="shared" ref="C238:M238" si="70">C228-C237</f>
        <v>4530966.6600000113</v>
      </c>
      <c r="D238" s="95">
        <f t="shared" si="70"/>
        <v>2865548.2800000012</v>
      </c>
      <c r="E238" s="95">
        <f t="shared" si="70"/>
        <v>3683286.9500000179</v>
      </c>
      <c r="F238" s="95">
        <f t="shared" si="70"/>
        <v>4174841.3200000077</v>
      </c>
      <c r="G238" s="96">
        <f t="shared" si="70"/>
        <v>4782869.9099999964</v>
      </c>
      <c r="H238" s="50">
        <f t="shared" si="70"/>
        <v>5726526.200000003</v>
      </c>
      <c r="I238" s="51">
        <f t="shared" si="70"/>
        <v>6523691.849999994</v>
      </c>
      <c r="J238" s="51">
        <f t="shared" si="70"/>
        <v>7254638.75</v>
      </c>
      <c r="K238" s="51">
        <f t="shared" si="70"/>
        <v>7816029.4299999923</v>
      </c>
      <c r="L238" s="51">
        <f t="shared" si="70"/>
        <v>9023896.400000006</v>
      </c>
      <c r="M238" s="51">
        <f t="shared" si="70"/>
        <v>9852351.7400000095</v>
      </c>
    </row>
    <row r="239" spans="1:13" x14ac:dyDescent="0.25">
      <c r="A239" s="13" t="s">
        <v>61</v>
      </c>
      <c r="B239" s="90" t="s">
        <v>74</v>
      </c>
      <c r="C239" s="91"/>
      <c r="D239" s="92"/>
      <c r="E239" s="91"/>
      <c r="F239" s="91"/>
      <c r="G239" s="93"/>
      <c r="H239" s="42"/>
      <c r="I239" s="29"/>
      <c r="J239" s="29"/>
      <c r="K239" s="29"/>
      <c r="L239" s="29"/>
      <c r="M239" s="29"/>
    </row>
    <row r="240" spans="1:13" x14ac:dyDescent="0.25">
      <c r="A240" s="13" t="s">
        <v>324</v>
      </c>
      <c r="B240" s="85" t="s">
        <v>156</v>
      </c>
      <c r="C240" s="81">
        <v>47647246</v>
      </c>
      <c r="D240" s="82">
        <v>11254345</v>
      </c>
      <c r="E240" s="81">
        <v>4401100</v>
      </c>
      <c r="F240" s="81">
        <v>1901100</v>
      </c>
      <c r="G240" s="86">
        <v>1901100</v>
      </c>
      <c r="H240" s="46">
        <v>1901100</v>
      </c>
      <c r="I240" s="47">
        <v>1901100</v>
      </c>
      <c r="J240" s="47">
        <v>1901100</v>
      </c>
      <c r="K240" s="47">
        <v>1901100</v>
      </c>
      <c r="L240" s="47">
        <v>1901100</v>
      </c>
      <c r="M240" s="47">
        <v>1901100</v>
      </c>
    </row>
    <row r="241" spans="1:13" hidden="1" x14ac:dyDescent="0.25">
      <c r="A241" s="13" t="s">
        <v>43</v>
      </c>
      <c r="B241" s="101"/>
      <c r="C241" s="102"/>
      <c r="D241" s="103"/>
      <c r="E241" s="102"/>
      <c r="F241" s="102"/>
      <c r="G241" s="104"/>
      <c r="H241" s="42"/>
      <c r="I241" s="29"/>
      <c r="J241" s="29"/>
      <c r="K241" s="29"/>
      <c r="L241" s="29"/>
      <c r="M241" s="29"/>
    </row>
    <row r="242" spans="1:13" ht="15.75" thickBot="1" x14ac:dyDescent="0.3">
      <c r="A242" s="13" t="s">
        <v>79</v>
      </c>
      <c r="B242" s="72" t="s">
        <v>107</v>
      </c>
      <c r="C242" s="73">
        <f>SUM(C238:C241)</f>
        <v>52178212.660000011</v>
      </c>
      <c r="D242" s="73">
        <f t="shared" ref="D242:M242" si="71">SUM(D238:D241)</f>
        <v>14119893.280000001</v>
      </c>
      <c r="E242" s="73">
        <f t="shared" si="71"/>
        <v>8084386.9500000179</v>
      </c>
      <c r="F242" s="73">
        <f t="shared" si="71"/>
        <v>6075941.3200000077</v>
      </c>
      <c r="G242" s="74">
        <f t="shared" si="71"/>
        <v>6683969.9099999964</v>
      </c>
      <c r="H242" s="50">
        <f t="shared" si="71"/>
        <v>7627626.200000003</v>
      </c>
      <c r="I242" s="51">
        <f t="shared" si="71"/>
        <v>8424791.849999994</v>
      </c>
      <c r="J242" s="51">
        <f t="shared" si="71"/>
        <v>9155738.75</v>
      </c>
      <c r="K242" s="51">
        <f t="shared" si="71"/>
        <v>9717129.4299999923</v>
      </c>
      <c r="L242" s="51">
        <f t="shared" si="71"/>
        <v>10924996.400000006</v>
      </c>
      <c r="M242" s="51">
        <f t="shared" si="71"/>
        <v>11753451.74000001</v>
      </c>
    </row>
    <row r="243" spans="1:13" ht="16.5" thickTop="1" thickBot="1" x14ac:dyDescent="0.3">
      <c r="A243" s="13" t="s">
        <v>45</v>
      </c>
      <c r="B243" s="38"/>
      <c r="C243" s="39"/>
      <c r="D243" s="39"/>
      <c r="E243" s="39"/>
      <c r="F243" s="39"/>
      <c r="G243" s="39"/>
      <c r="H243" s="35"/>
      <c r="I243" s="35"/>
      <c r="J243" s="35"/>
      <c r="K243" s="35"/>
      <c r="L243" s="35"/>
      <c r="M243" s="35"/>
    </row>
    <row r="244" spans="1:13" ht="26.25" thickTop="1" x14ac:dyDescent="0.25">
      <c r="A244" s="13" t="s">
        <v>206</v>
      </c>
      <c r="B244" s="87" t="s">
        <v>255</v>
      </c>
      <c r="C244" s="88" t="str">
        <f>LEFT(xlvar.NXTBUD.DESCRLONG,7)&amp;" Original"</f>
        <v>2021/22 Original</v>
      </c>
      <c r="D244" s="88" t="str">
        <f>LEFT(xlvar.NXTBUD.DESCRLONG,7)</f>
        <v>2021/22</v>
      </c>
      <c r="E244" s="88" t="str">
        <f t="shared" ref="E244:M244" si="72">LEFT(D244,4)+1&amp;"/"&amp;RIGHT(D244,2)+1</f>
        <v>2022/23</v>
      </c>
      <c r="F244" s="88" t="str">
        <f t="shared" si="72"/>
        <v>2023/24</v>
      </c>
      <c r="G244" s="89" t="str">
        <f t="shared" si="72"/>
        <v>2024/25</v>
      </c>
      <c r="H244" s="48" t="str">
        <f t="shared" si="72"/>
        <v>2025/26</v>
      </c>
      <c r="I244" s="49" t="str">
        <f t="shared" si="72"/>
        <v>2026/27</v>
      </c>
      <c r="J244" s="49" t="str">
        <f t="shared" si="72"/>
        <v>2027/28</v>
      </c>
      <c r="K244" s="49" t="str">
        <f t="shared" si="72"/>
        <v>2028/29</v>
      </c>
      <c r="L244" s="49" t="str">
        <f t="shared" si="72"/>
        <v>2029/30</v>
      </c>
      <c r="M244" s="49" t="str">
        <f t="shared" si="72"/>
        <v>2030/31</v>
      </c>
    </row>
    <row r="245" spans="1:13" x14ac:dyDescent="0.25">
      <c r="A245" s="13" t="s">
        <v>43</v>
      </c>
      <c r="B245" s="90" t="s">
        <v>137</v>
      </c>
      <c r="C245" s="91"/>
      <c r="D245" s="92"/>
      <c r="E245" s="91"/>
      <c r="F245" s="91"/>
      <c r="G245" s="93"/>
      <c r="H245" s="42"/>
      <c r="I245" s="29"/>
      <c r="J245" s="29"/>
      <c r="K245" s="29"/>
      <c r="L245" s="29"/>
      <c r="M245" s="29"/>
    </row>
    <row r="246" spans="1:13" x14ac:dyDescent="0.25">
      <c r="A246" s="13" t="s">
        <v>269</v>
      </c>
      <c r="B246" s="85" t="s">
        <v>153</v>
      </c>
      <c r="C246" s="81">
        <v>14957876</v>
      </c>
      <c r="D246" s="82">
        <v>15407876</v>
      </c>
      <c r="E246" s="81">
        <v>15407876</v>
      </c>
      <c r="F246" s="81">
        <v>15407876</v>
      </c>
      <c r="G246" s="86">
        <v>15407876</v>
      </c>
      <c r="H246" s="46">
        <v>15407876</v>
      </c>
      <c r="I246" s="47">
        <v>15407876</v>
      </c>
      <c r="J246" s="47">
        <v>15407876</v>
      </c>
      <c r="K246" s="47">
        <v>15407876</v>
      </c>
      <c r="L246" s="47">
        <v>15407876</v>
      </c>
      <c r="M246" s="47">
        <v>15407876</v>
      </c>
    </row>
    <row r="247" spans="1:13" hidden="1" x14ac:dyDescent="0.25">
      <c r="A247" s="13" t="s">
        <v>72</v>
      </c>
      <c r="B247" s="63"/>
      <c r="C247" s="57"/>
      <c r="D247" s="58"/>
      <c r="E247" s="57"/>
      <c r="F247" s="57"/>
      <c r="G247" s="59"/>
      <c r="H247" s="42"/>
      <c r="I247" s="29"/>
      <c r="J247" s="29"/>
      <c r="K247" s="29"/>
      <c r="L247" s="29"/>
      <c r="M247" s="29"/>
    </row>
    <row r="248" spans="1:13" x14ac:dyDescent="0.25">
      <c r="A248" s="13" t="s">
        <v>105</v>
      </c>
      <c r="B248" s="64" t="str">
        <f>"Total "&amp;B245</f>
        <v>Total Non Cash</v>
      </c>
      <c r="C248" s="65">
        <f t="shared" ref="C248:M248" si="73">SUM(C245:C247)</f>
        <v>14957876</v>
      </c>
      <c r="D248" s="66">
        <f t="shared" si="73"/>
        <v>15407876</v>
      </c>
      <c r="E248" s="65">
        <f t="shared" si="73"/>
        <v>15407876</v>
      </c>
      <c r="F248" s="65">
        <f t="shared" si="73"/>
        <v>15407876</v>
      </c>
      <c r="G248" s="67">
        <f t="shared" si="73"/>
        <v>15407876</v>
      </c>
      <c r="H248" s="43">
        <f t="shared" si="73"/>
        <v>15407876</v>
      </c>
      <c r="I248" s="31">
        <f t="shared" si="73"/>
        <v>15407876</v>
      </c>
      <c r="J248" s="31">
        <f t="shared" si="73"/>
        <v>15407876</v>
      </c>
      <c r="K248" s="31">
        <f t="shared" si="73"/>
        <v>15407876</v>
      </c>
      <c r="L248" s="31">
        <f t="shared" si="73"/>
        <v>15407876</v>
      </c>
      <c r="M248" s="31">
        <f t="shared" si="73"/>
        <v>15407876</v>
      </c>
    </row>
    <row r="249" spans="1:13" x14ac:dyDescent="0.25">
      <c r="A249" s="13" t="s">
        <v>105</v>
      </c>
      <c r="B249" s="75" t="s">
        <v>75</v>
      </c>
      <c r="C249" s="61"/>
      <c r="D249" s="76"/>
      <c r="E249" s="61"/>
      <c r="F249" s="61"/>
      <c r="G249" s="62"/>
      <c r="H249" s="41"/>
      <c r="I249" s="30"/>
      <c r="J249" s="30"/>
      <c r="K249" s="30"/>
      <c r="L249" s="30"/>
      <c r="M249" s="30"/>
    </row>
    <row r="250" spans="1:13" x14ac:dyDescent="0.25">
      <c r="A250" s="13" t="s">
        <v>325</v>
      </c>
      <c r="B250" s="85" t="s">
        <v>140</v>
      </c>
      <c r="C250" s="81">
        <v>-98151949</v>
      </c>
      <c r="D250" s="82">
        <v>-55460718</v>
      </c>
      <c r="E250" s="81">
        <v>-27121973</v>
      </c>
      <c r="F250" s="81">
        <v>-16333473</v>
      </c>
      <c r="G250" s="86">
        <v>-16858223</v>
      </c>
      <c r="H250" s="46">
        <v>-20764683</v>
      </c>
      <c r="I250" s="47">
        <v>-17432683</v>
      </c>
      <c r="J250" s="47">
        <v>-19429683</v>
      </c>
      <c r="K250" s="47">
        <v>-23442683</v>
      </c>
      <c r="L250" s="47">
        <v>-17774683</v>
      </c>
      <c r="M250" s="47">
        <v>-15327683</v>
      </c>
    </row>
    <row r="251" spans="1:13" x14ac:dyDescent="0.25">
      <c r="A251" s="13" t="s">
        <v>326</v>
      </c>
      <c r="B251" s="85" t="s">
        <v>142</v>
      </c>
      <c r="C251" s="81">
        <v>522000</v>
      </c>
      <c r="D251" s="82">
        <v>279057</v>
      </c>
      <c r="E251" s="81">
        <v>336000</v>
      </c>
      <c r="F251" s="81">
        <v>298088</v>
      </c>
      <c r="G251" s="86">
        <v>281250</v>
      </c>
      <c r="H251" s="46">
        <v>415801</v>
      </c>
      <c r="I251" s="47">
        <v>332695</v>
      </c>
      <c r="J251" s="47">
        <v>332695</v>
      </c>
      <c r="K251" s="47">
        <v>332695</v>
      </c>
      <c r="L251" s="47">
        <v>332695</v>
      </c>
      <c r="M251" s="47">
        <v>332695</v>
      </c>
    </row>
    <row r="252" spans="1:13" hidden="1" x14ac:dyDescent="0.25">
      <c r="A252" s="13" t="s">
        <v>72</v>
      </c>
      <c r="B252" s="63"/>
      <c r="C252" s="57"/>
      <c r="D252" s="58"/>
      <c r="E252" s="57"/>
      <c r="F252" s="57"/>
      <c r="G252" s="59"/>
      <c r="H252" s="42"/>
      <c r="I252" s="29"/>
      <c r="J252" s="29"/>
      <c r="K252" s="29"/>
      <c r="L252" s="29"/>
      <c r="M252" s="29"/>
    </row>
    <row r="253" spans="1:13" x14ac:dyDescent="0.25">
      <c r="A253" s="13" t="s">
        <v>45</v>
      </c>
      <c r="B253" s="64" t="str">
        <f>"Total "&amp;B249</f>
        <v>Total Investing Fund Flows</v>
      </c>
      <c r="C253" s="65">
        <f t="shared" ref="C253:M253" si="74">SUM(C250:C252)</f>
        <v>-97629949</v>
      </c>
      <c r="D253" s="66">
        <f t="shared" si="74"/>
        <v>-55181661</v>
      </c>
      <c r="E253" s="65">
        <f t="shared" si="74"/>
        <v>-26785973</v>
      </c>
      <c r="F253" s="65">
        <f t="shared" si="74"/>
        <v>-16035385</v>
      </c>
      <c r="G253" s="67">
        <f t="shared" si="74"/>
        <v>-16576973</v>
      </c>
      <c r="H253" s="43">
        <f t="shared" si="74"/>
        <v>-20348882</v>
      </c>
      <c r="I253" s="31">
        <f t="shared" si="74"/>
        <v>-17099988</v>
      </c>
      <c r="J253" s="31">
        <f t="shared" si="74"/>
        <v>-19096988</v>
      </c>
      <c r="K253" s="31">
        <f t="shared" si="74"/>
        <v>-23109988</v>
      </c>
      <c r="L253" s="31">
        <f t="shared" si="74"/>
        <v>-17441988</v>
      </c>
      <c r="M253" s="31">
        <f t="shared" si="74"/>
        <v>-14994988</v>
      </c>
    </row>
    <row r="254" spans="1:13" x14ac:dyDescent="0.25">
      <c r="A254" s="13" t="s">
        <v>206</v>
      </c>
      <c r="B254" s="75" t="s">
        <v>77</v>
      </c>
      <c r="C254" s="61"/>
      <c r="D254" s="76"/>
      <c r="E254" s="61"/>
      <c r="F254" s="61"/>
      <c r="G254" s="62"/>
      <c r="H254" s="41"/>
      <c r="I254" s="30"/>
      <c r="J254" s="30"/>
      <c r="K254" s="30"/>
      <c r="L254" s="30"/>
      <c r="M254" s="30"/>
    </row>
    <row r="255" spans="1:13" x14ac:dyDescent="0.25">
      <c r="A255" s="13" t="s">
        <v>327</v>
      </c>
      <c r="B255" s="85" t="s">
        <v>157</v>
      </c>
      <c r="C255" s="81">
        <v>-1651712</v>
      </c>
      <c r="D255" s="82">
        <v>-3079972</v>
      </c>
      <c r="E255" s="81">
        <v>-2959840</v>
      </c>
      <c r="F255" s="81">
        <v>-2827799</v>
      </c>
      <c r="G255" s="86">
        <v>-2817692</v>
      </c>
      <c r="H255" s="46">
        <v>-2594361</v>
      </c>
      <c r="I255" s="47">
        <v>-2666846</v>
      </c>
      <c r="J255" s="47">
        <v>-2738230</v>
      </c>
      <c r="K255" s="47">
        <v>-2817711</v>
      </c>
      <c r="L255" s="47">
        <v>-2900476</v>
      </c>
      <c r="M255" s="47">
        <v>-2921682</v>
      </c>
    </row>
    <row r="256" spans="1:13" x14ac:dyDescent="0.25">
      <c r="A256" s="13" t="s">
        <v>328</v>
      </c>
      <c r="B256" s="85" t="s">
        <v>158</v>
      </c>
      <c r="C256" s="81">
        <v>25480000</v>
      </c>
      <c r="D256" s="82">
        <v>2000000</v>
      </c>
      <c r="E256" s="81">
        <v>2000000</v>
      </c>
      <c r="F256" s="81">
        <v>0</v>
      </c>
      <c r="G256" s="86">
        <v>0</v>
      </c>
      <c r="H256" s="46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</row>
    <row r="257" spans="1:13" hidden="1" x14ac:dyDescent="0.25">
      <c r="A257" s="13" t="s">
        <v>43</v>
      </c>
      <c r="B257" s="63"/>
      <c r="C257" s="57"/>
      <c r="D257" s="58"/>
      <c r="E257" s="57"/>
      <c r="F257" s="57"/>
      <c r="G257" s="59"/>
      <c r="H257" s="42"/>
      <c r="I257" s="29"/>
      <c r="J257" s="29"/>
      <c r="K257" s="29"/>
      <c r="L257" s="29"/>
      <c r="M257" s="29"/>
    </row>
    <row r="258" spans="1:13" ht="15.75" thickBot="1" x14ac:dyDescent="0.3">
      <c r="A258" s="13" t="s">
        <v>43</v>
      </c>
      <c r="B258" s="68" t="str">
        <f>"Total "&amp;B254</f>
        <v>Total Financing Fund Flows</v>
      </c>
      <c r="C258" s="69">
        <f t="shared" ref="C258:M258" si="75">SUM(C255:C257)</f>
        <v>23828288</v>
      </c>
      <c r="D258" s="70">
        <f t="shared" si="75"/>
        <v>-1079972</v>
      </c>
      <c r="E258" s="69">
        <f t="shared" si="75"/>
        <v>-959840</v>
      </c>
      <c r="F258" s="69">
        <f t="shared" si="75"/>
        <v>-2827799</v>
      </c>
      <c r="G258" s="79">
        <f t="shared" si="75"/>
        <v>-2817692</v>
      </c>
      <c r="H258" s="43">
        <f t="shared" si="75"/>
        <v>-2594361</v>
      </c>
      <c r="I258" s="31">
        <f t="shared" si="75"/>
        <v>-2666846</v>
      </c>
      <c r="J258" s="31">
        <f t="shared" si="75"/>
        <v>-2738230</v>
      </c>
      <c r="K258" s="31">
        <f t="shared" si="75"/>
        <v>-2817711</v>
      </c>
      <c r="L258" s="31">
        <f t="shared" si="75"/>
        <v>-2900476</v>
      </c>
      <c r="M258" s="31">
        <f t="shared" si="75"/>
        <v>-2921682</v>
      </c>
    </row>
    <row r="259" spans="1:13" ht="15.75" thickTop="1" x14ac:dyDescent="0.25">
      <c r="A259" s="13" t="s">
        <v>45</v>
      </c>
      <c r="B259" s="94" t="s">
        <v>108</v>
      </c>
      <c r="C259" s="95">
        <f t="shared" ref="C259:M259" si="76">C242+C248+C253+C258</f>
        <v>-6665572.3399999887</v>
      </c>
      <c r="D259" s="95">
        <f t="shared" si="76"/>
        <v>-26733863.719999999</v>
      </c>
      <c r="E259" s="95">
        <f t="shared" si="76"/>
        <v>-4253550.0499999821</v>
      </c>
      <c r="F259" s="95">
        <f t="shared" si="76"/>
        <v>2620633.3200000077</v>
      </c>
      <c r="G259" s="96">
        <f t="shared" si="76"/>
        <v>2697180.9099999964</v>
      </c>
      <c r="H259" s="50">
        <f t="shared" si="76"/>
        <v>92259.20000000298</v>
      </c>
      <c r="I259" s="51">
        <f t="shared" si="76"/>
        <v>4065833.849999994</v>
      </c>
      <c r="J259" s="51">
        <f t="shared" si="76"/>
        <v>2728396.75</v>
      </c>
      <c r="K259" s="51">
        <f t="shared" si="76"/>
        <v>-802693.57000000775</v>
      </c>
      <c r="L259" s="51">
        <f t="shared" si="76"/>
        <v>5990408.400000006</v>
      </c>
      <c r="M259" s="51">
        <f t="shared" si="76"/>
        <v>9244657.7400000095</v>
      </c>
    </row>
    <row r="260" spans="1:13" x14ac:dyDescent="0.25">
      <c r="A260" s="13" t="s">
        <v>206</v>
      </c>
      <c r="B260" s="97" t="s">
        <v>78</v>
      </c>
      <c r="C260" s="98"/>
      <c r="D260" s="99"/>
      <c r="E260" s="98"/>
      <c r="F260" s="98"/>
      <c r="G260" s="100"/>
      <c r="H260" s="41"/>
      <c r="I260" s="30"/>
      <c r="J260" s="30"/>
      <c r="K260" s="30"/>
      <c r="L260" s="30"/>
      <c r="M260" s="30"/>
    </row>
    <row r="261" spans="1:13" x14ac:dyDescent="0.25">
      <c r="A261" s="13" t="s">
        <v>329</v>
      </c>
      <c r="B261" s="85" t="s">
        <v>159</v>
      </c>
      <c r="C261" s="81">
        <v>-993633.84</v>
      </c>
      <c r="D261" s="82">
        <v>-740436</v>
      </c>
      <c r="E261" s="81">
        <v>-807286</v>
      </c>
      <c r="F261" s="81">
        <v>-808190</v>
      </c>
      <c r="G261" s="86">
        <v>-745150</v>
      </c>
      <c r="H261" s="46">
        <v>-816168</v>
      </c>
      <c r="I261" s="47">
        <v>-818247</v>
      </c>
      <c r="J261" s="47">
        <v>-819389</v>
      </c>
      <c r="K261" s="47">
        <v>-751597</v>
      </c>
      <c r="L261" s="47">
        <v>-827874</v>
      </c>
      <c r="M261" s="47">
        <v>-828374</v>
      </c>
    </row>
    <row r="262" spans="1:13" x14ac:dyDescent="0.25">
      <c r="A262" s="13" t="s">
        <v>330</v>
      </c>
      <c r="B262" s="85" t="s">
        <v>160</v>
      </c>
      <c r="C262" s="81">
        <v>-3162600</v>
      </c>
      <c r="D262" s="82">
        <v>-3162600</v>
      </c>
      <c r="E262" s="81">
        <v>-3162600</v>
      </c>
      <c r="F262" s="81">
        <v>-3162600</v>
      </c>
      <c r="G262" s="86">
        <v>-3162600</v>
      </c>
      <c r="H262" s="46">
        <v>-3162600</v>
      </c>
      <c r="I262" s="47">
        <v>-3162600</v>
      </c>
      <c r="J262" s="47">
        <v>-3162600</v>
      </c>
      <c r="K262" s="47">
        <v>-3162600</v>
      </c>
      <c r="L262" s="47">
        <v>-3162600</v>
      </c>
      <c r="M262" s="47">
        <v>-3162600</v>
      </c>
    </row>
    <row r="263" spans="1:13" x14ac:dyDescent="0.25">
      <c r="A263" s="13" t="s">
        <v>331</v>
      </c>
      <c r="B263" s="85" t="s">
        <v>161</v>
      </c>
      <c r="C263" s="81">
        <v>-3990000</v>
      </c>
      <c r="D263" s="82">
        <v>-80000.039999999994</v>
      </c>
      <c r="E263" s="81">
        <v>-90000</v>
      </c>
      <c r="F263" s="81">
        <v>-80000</v>
      </c>
      <c r="G263" s="86">
        <v>-90000</v>
      </c>
      <c r="H263" s="46">
        <v>-80000</v>
      </c>
      <c r="I263" s="47">
        <v>-90000</v>
      </c>
      <c r="J263" s="47">
        <v>-80000</v>
      </c>
      <c r="K263" s="47">
        <v>-90000</v>
      </c>
      <c r="L263" s="47">
        <v>-80000</v>
      </c>
      <c r="M263" s="47">
        <v>-80000</v>
      </c>
    </row>
    <row r="264" spans="1:13" x14ac:dyDescent="0.25">
      <c r="A264" s="13" t="s">
        <v>332</v>
      </c>
      <c r="B264" s="85" t="s">
        <v>162</v>
      </c>
      <c r="C264" s="81">
        <v>1458198.84</v>
      </c>
      <c r="D264" s="82">
        <v>4228023</v>
      </c>
      <c r="E264" s="81">
        <v>946914</v>
      </c>
      <c r="F264" s="81">
        <v>468738</v>
      </c>
      <c r="G264" s="86">
        <v>594066</v>
      </c>
      <c r="H264" s="46">
        <v>469404</v>
      </c>
      <c r="I264" s="47">
        <v>464752</v>
      </c>
      <c r="J264" s="47">
        <v>470110</v>
      </c>
      <c r="K264" s="47">
        <v>675479</v>
      </c>
      <c r="L264" s="47">
        <v>465859</v>
      </c>
      <c r="M264" s="47">
        <v>466250</v>
      </c>
    </row>
    <row r="265" spans="1:13" x14ac:dyDescent="0.25">
      <c r="A265" s="13" t="s">
        <v>333</v>
      </c>
      <c r="B265" s="85" t="s">
        <v>163</v>
      </c>
      <c r="C265" s="81">
        <v>6344531.8799999999</v>
      </c>
      <c r="D265" s="82">
        <v>5482543.9199999999</v>
      </c>
      <c r="E265" s="81">
        <v>1958877</v>
      </c>
      <c r="F265" s="81">
        <v>798877</v>
      </c>
      <c r="G265" s="86">
        <v>323877</v>
      </c>
      <c r="H265" s="46">
        <v>333877</v>
      </c>
      <c r="I265" s="47">
        <v>323877</v>
      </c>
      <c r="J265" s="47">
        <v>523877</v>
      </c>
      <c r="K265" s="47">
        <v>323877</v>
      </c>
      <c r="L265" s="47">
        <v>323877</v>
      </c>
      <c r="M265" s="47">
        <v>323877</v>
      </c>
    </row>
    <row r="266" spans="1:13" x14ac:dyDescent="0.25">
      <c r="A266" s="13" t="s">
        <v>334</v>
      </c>
      <c r="B266" s="85" t="s">
        <v>164</v>
      </c>
      <c r="C266" s="81">
        <v>6484000.0800000001</v>
      </c>
      <c r="D266" s="82">
        <v>7117479</v>
      </c>
      <c r="E266" s="81">
        <v>503948</v>
      </c>
      <c r="F266" s="81">
        <v>90000</v>
      </c>
      <c r="G266" s="86">
        <v>80000</v>
      </c>
      <c r="H266" s="46">
        <v>90000</v>
      </c>
      <c r="I266" s="47">
        <v>80000</v>
      </c>
      <c r="J266" s="47">
        <v>90000</v>
      </c>
      <c r="K266" s="47">
        <v>80000</v>
      </c>
      <c r="L266" s="47">
        <v>90000</v>
      </c>
      <c r="M266" s="47">
        <v>90000</v>
      </c>
    </row>
    <row r="267" spans="1:13" hidden="1" x14ac:dyDescent="0.25">
      <c r="A267" s="13" t="s">
        <v>43</v>
      </c>
      <c r="B267" s="63"/>
      <c r="C267" s="57"/>
      <c r="D267" s="58"/>
      <c r="E267" s="57"/>
      <c r="F267" s="57"/>
      <c r="G267" s="59"/>
      <c r="H267" s="42"/>
      <c r="I267" s="29"/>
      <c r="J267" s="29"/>
      <c r="K267" s="29"/>
      <c r="L267" s="29"/>
      <c r="M267" s="29"/>
    </row>
    <row r="268" spans="1:13" ht="15.75" thickBot="1" x14ac:dyDescent="0.3">
      <c r="B268" s="68" t="str">
        <f>"Total "&amp;B260</f>
        <v>Total Reserve Movements</v>
      </c>
      <c r="C268" s="69">
        <f t="shared" ref="C268:M268" si="77">SUM(C261:C267)</f>
        <v>6140496.96</v>
      </c>
      <c r="D268" s="70">
        <f t="shared" si="77"/>
        <v>12845009.879999999</v>
      </c>
      <c r="E268" s="69">
        <f t="shared" si="77"/>
        <v>-650147</v>
      </c>
      <c r="F268" s="69">
        <f t="shared" si="77"/>
        <v>-2693175</v>
      </c>
      <c r="G268" s="71">
        <f t="shared" si="77"/>
        <v>-2999807</v>
      </c>
      <c r="H268" s="43">
        <f t="shared" si="77"/>
        <v>-3165487</v>
      </c>
      <c r="I268" s="31">
        <f t="shared" si="77"/>
        <v>-3202218</v>
      </c>
      <c r="J268" s="31">
        <f t="shared" si="77"/>
        <v>-2978002</v>
      </c>
      <c r="K268" s="31">
        <f t="shared" si="77"/>
        <v>-2924841</v>
      </c>
      <c r="L268" s="31">
        <f t="shared" si="77"/>
        <v>-3190738</v>
      </c>
      <c r="M268" s="31">
        <f t="shared" si="77"/>
        <v>-3190847</v>
      </c>
    </row>
    <row r="269" spans="1:13" ht="15.75" thickTop="1" x14ac:dyDescent="0.25">
      <c r="B269" s="77" t="s">
        <v>109</v>
      </c>
      <c r="C269" s="78">
        <f t="shared" ref="C269:M269" si="78">C259+C268</f>
        <v>-525075.37999998871</v>
      </c>
      <c r="D269" s="78">
        <f t="shared" si="78"/>
        <v>-13888853.84</v>
      </c>
      <c r="E269" s="78">
        <f t="shared" si="78"/>
        <v>-4903697.0499999821</v>
      </c>
      <c r="F269" s="78">
        <f t="shared" si="78"/>
        <v>-72541.679999992251</v>
      </c>
      <c r="G269" s="78">
        <f t="shared" si="78"/>
        <v>-302626.09000000358</v>
      </c>
      <c r="H269" s="50">
        <f t="shared" si="78"/>
        <v>-3073227.799999997</v>
      </c>
      <c r="I269" s="51">
        <f t="shared" si="78"/>
        <v>863615.84999999404</v>
      </c>
      <c r="J269" s="51">
        <f t="shared" si="78"/>
        <v>-249605.25</v>
      </c>
      <c r="K269" s="51">
        <f t="shared" si="78"/>
        <v>-3727534.5700000077</v>
      </c>
      <c r="L269" s="51">
        <f t="shared" si="78"/>
        <v>2799670.400000006</v>
      </c>
      <c r="M269" s="51">
        <f t="shared" si="78"/>
        <v>6053810.7400000095</v>
      </c>
    </row>
  </sheetData>
  <hyperlinks>
    <hyperlink ref="B12" location="'Base Updated Salaries 1'!B12" tooltip="Click to drilldown" display="'Base Updated Salaries 1'!B12" xr:uid="{00000000-0004-0000-1200-000000000000}"/>
    <hyperlink ref="C12" location="'Base Updated Salaries 1'!C12" tooltip="Click to drilldown" display="'Base Updated Salaries 1'!C12" xr:uid="{00000000-0004-0000-1200-000001000000}"/>
    <hyperlink ref="D12" location="'Base Updated Salaries 1'!D12" tooltip="Click to drilldown" display="'Base Updated Salaries 1'!D12" xr:uid="{00000000-0004-0000-1200-000002000000}"/>
    <hyperlink ref="E12" location="'Base Updated Salaries 1'!E12" tooltip="Click to drilldown" display="'Base Updated Salaries 1'!E12" xr:uid="{00000000-0004-0000-1200-000003000000}"/>
    <hyperlink ref="F12" location="'Base Updated Salaries 1'!F12" tooltip="Click to drilldown" display="'Base Updated Salaries 1'!F12" xr:uid="{00000000-0004-0000-1200-000004000000}"/>
    <hyperlink ref="G12" location="'Base Updated Salaries 1'!G12" tooltip="Click to drilldown" display="'Base Updated Salaries 1'!G12" xr:uid="{00000000-0004-0000-1200-000005000000}"/>
    <hyperlink ref="H12" location="'Base Updated Salaries 1'!H12" tooltip="Click to drilldown" display="'Base Updated Salaries 1'!H12" xr:uid="{00000000-0004-0000-1200-000006000000}"/>
    <hyperlink ref="I12" location="'Base Updated Salaries 1'!I12" tooltip="Click to drilldown" display="'Base Updated Salaries 1'!I12" xr:uid="{00000000-0004-0000-1200-000007000000}"/>
    <hyperlink ref="J12" location="'Base Updated Salaries 1'!J12" tooltip="Click to drilldown" display="'Base Updated Salaries 1'!J12" xr:uid="{00000000-0004-0000-1200-000008000000}"/>
    <hyperlink ref="K12" location="'Base Updated Salaries 1'!K12" tooltip="Click to drilldown" display="'Base Updated Salaries 1'!K12" xr:uid="{00000000-0004-0000-1200-000009000000}"/>
    <hyperlink ref="L12" location="'Base Updated Salaries 1'!L12" tooltip="Click to drilldown" display="'Base Updated Salaries 1'!L12" xr:uid="{00000000-0004-0000-1200-00000A000000}"/>
    <hyperlink ref="M12" location="'Base Updated Salaries 1'!M12" tooltip="Click to drilldown" display="'Base Updated Salaries 1'!M12" xr:uid="{00000000-0004-0000-1200-00000B000000}"/>
    <hyperlink ref="B13" location="'Base Updated Salaries 1'!B13" tooltip="Click to drilldown" display="'Base Updated Salaries 1'!B13" xr:uid="{00000000-0004-0000-1200-00000C000000}"/>
    <hyperlink ref="C13" location="'Base Updated Salaries 1'!C13" tooltip="Click to drilldown" display="'Base Updated Salaries 1'!C13" xr:uid="{00000000-0004-0000-1200-00000D000000}"/>
    <hyperlink ref="D13" location="'Base Updated Salaries 1'!D13" tooltip="Click to drilldown" display="'Base Updated Salaries 1'!D13" xr:uid="{00000000-0004-0000-1200-00000E000000}"/>
    <hyperlink ref="E13" location="'Base Updated Salaries 1'!E13" tooltip="Click to drilldown" display="'Base Updated Salaries 1'!E13" xr:uid="{00000000-0004-0000-1200-00000F000000}"/>
    <hyperlink ref="F13" location="'Base Updated Salaries 1'!F13" tooltip="Click to drilldown" display="'Base Updated Salaries 1'!F13" xr:uid="{00000000-0004-0000-1200-000010000000}"/>
    <hyperlink ref="G13" location="'Base Updated Salaries 1'!G13" tooltip="Click to drilldown" display="'Base Updated Salaries 1'!G13" xr:uid="{00000000-0004-0000-1200-000011000000}"/>
    <hyperlink ref="H13" location="'Base Updated Salaries 1'!H13" tooltip="Click to drilldown" display="'Base Updated Salaries 1'!H13" xr:uid="{00000000-0004-0000-1200-000012000000}"/>
    <hyperlink ref="I13" location="'Base Updated Salaries 1'!I13" tooltip="Click to drilldown" display="'Base Updated Salaries 1'!I13" xr:uid="{00000000-0004-0000-1200-000013000000}"/>
    <hyperlink ref="J13" location="'Base Updated Salaries 1'!J13" tooltip="Click to drilldown" display="'Base Updated Salaries 1'!J13" xr:uid="{00000000-0004-0000-1200-000014000000}"/>
    <hyperlink ref="K13" location="'Base Updated Salaries 1'!K13" tooltip="Click to drilldown" display="'Base Updated Salaries 1'!K13" xr:uid="{00000000-0004-0000-1200-000015000000}"/>
    <hyperlink ref="L13" location="'Base Updated Salaries 1'!L13" tooltip="Click to drilldown" display="'Base Updated Salaries 1'!L13" xr:uid="{00000000-0004-0000-1200-000016000000}"/>
    <hyperlink ref="M13" location="'Base Updated Salaries 1'!M13" tooltip="Click to drilldown" display="'Base Updated Salaries 1'!M13" xr:uid="{00000000-0004-0000-1200-000017000000}"/>
    <hyperlink ref="B14" location="'Base Updated Salaries 1'!B14" tooltip="Click to drilldown" display="'Base Updated Salaries 1'!B14" xr:uid="{00000000-0004-0000-1200-000018000000}"/>
    <hyperlink ref="C14" location="'Base Updated Salaries 1'!C14" tooltip="Click to drilldown" display="'Base Updated Salaries 1'!C14" xr:uid="{00000000-0004-0000-1200-000019000000}"/>
    <hyperlink ref="D14" location="'Base Updated Salaries 1'!D14" tooltip="Click to drilldown" display="'Base Updated Salaries 1'!D14" xr:uid="{00000000-0004-0000-1200-00001A000000}"/>
    <hyperlink ref="E14" location="'Base Updated Salaries 1'!E14" tooltip="Click to drilldown" display="'Base Updated Salaries 1'!E14" xr:uid="{00000000-0004-0000-1200-00001B000000}"/>
    <hyperlink ref="F14" location="'Base Updated Salaries 1'!F14" tooltip="Click to drilldown" display="'Base Updated Salaries 1'!F14" xr:uid="{00000000-0004-0000-1200-00001C000000}"/>
    <hyperlink ref="G14" location="'Base Updated Salaries 1'!G14" tooltip="Click to drilldown" display="'Base Updated Salaries 1'!G14" xr:uid="{00000000-0004-0000-1200-00001D000000}"/>
    <hyperlink ref="H14" location="'Base Updated Salaries 1'!H14" tooltip="Click to drilldown" display="'Base Updated Salaries 1'!H14" xr:uid="{00000000-0004-0000-1200-00001E000000}"/>
    <hyperlink ref="I14" location="'Base Updated Salaries 1'!I14" tooltip="Click to drilldown" display="'Base Updated Salaries 1'!I14" xr:uid="{00000000-0004-0000-1200-00001F000000}"/>
    <hyperlink ref="J14" location="'Base Updated Salaries 1'!J14" tooltip="Click to drilldown" display="'Base Updated Salaries 1'!J14" xr:uid="{00000000-0004-0000-1200-000020000000}"/>
    <hyperlink ref="K14" location="'Base Updated Salaries 1'!K14" tooltip="Click to drilldown" display="'Base Updated Salaries 1'!K14" xr:uid="{00000000-0004-0000-1200-000021000000}"/>
    <hyperlink ref="L14" location="'Base Updated Salaries 1'!L14" tooltip="Click to drilldown" display="'Base Updated Salaries 1'!L14" xr:uid="{00000000-0004-0000-1200-000022000000}"/>
    <hyperlink ref="M14" location="'Base Updated Salaries 1'!M14" tooltip="Click to drilldown" display="'Base Updated Salaries 1'!M14" xr:uid="{00000000-0004-0000-1200-000023000000}"/>
    <hyperlink ref="B15" location="'Base Updated Salaries 1'!B15" tooltip="Click to drilldown" display="'Base Updated Salaries 1'!B15" xr:uid="{00000000-0004-0000-1200-000024000000}"/>
    <hyperlink ref="C15" location="'Base Updated Salaries 1'!C15" tooltip="Click to drilldown" display="'Base Updated Salaries 1'!C15" xr:uid="{00000000-0004-0000-1200-000025000000}"/>
    <hyperlink ref="D15" location="'Base Updated Salaries 1'!D15" tooltip="Click to drilldown" display="'Base Updated Salaries 1'!D15" xr:uid="{00000000-0004-0000-1200-000026000000}"/>
    <hyperlink ref="E15" location="'Base Updated Salaries 1'!E15" tooltip="Click to drilldown" display="'Base Updated Salaries 1'!E15" xr:uid="{00000000-0004-0000-1200-000027000000}"/>
    <hyperlink ref="F15" location="'Base Updated Salaries 1'!F15" tooltip="Click to drilldown" display="'Base Updated Salaries 1'!F15" xr:uid="{00000000-0004-0000-1200-000028000000}"/>
    <hyperlink ref="G15" location="'Base Updated Salaries 1'!G15" tooltip="Click to drilldown" display="'Base Updated Salaries 1'!G15" xr:uid="{00000000-0004-0000-1200-000029000000}"/>
    <hyperlink ref="H15" location="'Base Updated Salaries 1'!H15" tooltip="Click to drilldown" display="'Base Updated Salaries 1'!H15" xr:uid="{00000000-0004-0000-1200-00002A000000}"/>
    <hyperlink ref="I15" location="'Base Updated Salaries 1'!I15" tooltip="Click to drilldown" display="'Base Updated Salaries 1'!I15" xr:uid="{00000000-0004-0000-1200-00002B000000}"/>
    <hyperlink ref="J15" location="'Base Updated Salaries 1'!J15" tooltip="Click to drilldown" display="'Base Updated Salaries 1'!J15" xr:uid="{00000000-0004-0000-1200-00002C000000}"/>
    <hyperlink ref="K15" location="'Base Updated Salaries 1'!K15" tooltip="Click to drilldown" display="'Base Updated Salaries 1'!K15" xr:uid="{00000000-0004-0000-1200-00002D000000}"/>
    <hyperlink ref="L15" location="'Base Updated Salaries 1'!L15" tooltip="Click to drilldown" display="'Base Updated Salaries 1'!L15" xr:uid="{00000000-0004-0000-1200-00002E000000}"/>
    <hyperlink ref="M15" location="'Base Updated Salaries 1'!M15" tooltip="Click to drilldown" display="'Base Updated Salaries 1'!M15" xr:uid="{00000000-0004-0000-1200-00002F000000}"/>
    <hyperlink ref="B16" location="'Base Updated Salaries 1'!B16" tooltip="Click to drilldown" display="'Base Updated Salaries 1'!B16" xr:uid="{00000000-0004-0000-1200-000030000000}"/>
    <hyperlink ref="C16" location="'Base Updated Salaries 1'!C16" tooltip="Click to drilldown" display="'Base Updated Salaries 1'!C16" xr:uid="{00000000-0004-0000-1200-000031000000}"/>
    <hyperlink ref="D16" location="'Base Updated Salaries 1'!D16" tooltip="Click to drilldown" display="'Base Updated Salaries 1'!D16" xr:uid="{00000000-0004-0000-1200-000032000000}"/>
    <hyperlink ref="E16" location="'Base Updated Salaries 1'!E16" tooltip="Click to drilldown" display="'Base Updated Salaries 1'!E16" xr:uid="{00000000-0004-0000-1200-000033000000}"/>
    <hyperlink ref="F16" location="'Base Updated Salaries 1'!F16" tooltip="Click to drilldown" display="'Base Updated Salaries 1'!F16" xr:uid="{00000000-0004-0000-1200-000034000000}"/>
    <hyperlink ref="G16" location="'Base Updated Salaries 1'!G16" tooltip="Click to drilldown" display="'Base Updated Salaries 1'!G16" xr:uid="{00000000-0004-0000-1200-000035000000}"/>
    <hyperlink ref="H16" location="'Base Updated Salaries 1'!H16" tooltip="Click to drilldown" display="'Base Updated Salaries 1'!H16" xr:uid="{00000000-0004-0000-1200-000036000000}"/>
    <hyperlink ref="I16" location="'Base Updated Salaries 1'!I16" tooltip="Click to drilldown" display="'Base Updated Salaries 1'!I16" xr:uid="{00000000-0004-0000-1200-000037000000}"/>
    <hyperlink ref="J16" location="'Base Updated Salaries 1'!J16" tooltip="Click to drilldown" display="'Base Updated Salaries 1'!J16" xr:uid="{00000000-0004-0000-1200-000038000000}"/>
    <hyperlink ref="K16" location="'Base Updated Salaries 1'!K16" tooltip="Click to drilldown" display="'Base Updated Salaries 1'!K16" xr:uid="{00000000-0004-0000-1200-000039000000}"/>
    <hyperlink ref="L16" location="'Base Updated Salaries 1'!L16" tooltip="Click to drilldown" display="'Base Updated Salaries 1'!L16" xr:uid="{00000000-0004-0000-1200-00003A000000}"/>
    <hyperlink ref="M16" location="'Base Updated Salaries 1'!M16" tooltip="Click to drilldown" display="'Base Updated Salaries 1'!M16" xr:uid="{00000000-0004-0000-1200-00003B000000}"/>
    <hyperlink ref="B17" location="'Base Updated Salaries 1'!B17" tooltip="Click to drilldown" display="'Base Updated Salaries 1'!B17" xr:uid="{00000000-0004-0000-1200-00003C000000}"/>
    <hyperlink ref="C17" location="'Base Updated Salaries 1'!C17" tooltip="Click to drilldown" display="'Base Updated Salaries 1'!C17" xr:uid="{00000000-0004-0000-1200-00003D000000}"/>
    <hyperlink ref="D17" location="'Base Updated Salaries 1'!D17" tooltip="Click to drilldown" display="'Base Updated Salaries 1'!D17" xr:uid="{00000000-0004-0000-1200-00003E000000}"/>
    <hyperlink ref="E17" location="'Base Updated Salaries 1'!E17" tooltip="Click to drilldown" display="'Base Updated Salaries 1'!E17" xr:uid="{00000000-0004-0000-1200-00003F000000}"/>
    <hyperlink ref="F17" location="'Base Updated Salaries 1'!F17" tooltip="Click to drilldown" display="'Base Updated Salaries 1'!F17" xr:uid="{00000000-0004-0000-1200-000040000000}"/>
    <hyperlink ref="G17" location="'Base Updated Salaries 1'!G17" tooltip="Click to drilldown" display="'Base Updated Salaries 1'!G17" xr:uid="{00000000-0004-0000-1200-000041000000}"/>
    <hyperlink ref="H17" location="'Base Updated Salaries 1'!H17" tooltip="Click to drilldown" display="'Base Updated Salaries 1'!H17" xr:uid="{00000000-0004-0000-1200-000042000000}"/>
    <hyperlink ref="I17" location="'Base Updated Salaries 1'!I17" tooltip="Click to drilldown" display="'Base Updated Salaries 1'!I17" xr:uid="{00000000-0004-0000-1200-000043000000}"/>
    <hyperlink ref="J17" location="'Base Updated Salaries 1'!J17" tooltip="Click to drilldown" display="'Base Updated Salaries 1'!J17" xr:uid="{00000000-0004-0000-1200-000044000000}"/>
    <hyperlink ref="K17" location="'Base Updated Salaries 1'!K17" tooltip="Click to drilldown" display="'Base Updated Salaries 1'!K17" xr:uid="{00000000-0004-0000-1200-000045000000}"/>
    <hyperlink ref="L17" location="'Base Updated Salaries 1'!L17" tooltip="Click to drilldown" display="'Base Updated Salaries 1'!L17" xr:uid="{00000000-0004-0000-1200-000046000000}"/>
    <hyperlink ref="M17" location="'Base Updated Salaries 1'!M17" tooltip="Click to drilldown" display="'Base Updated Salaries 1'!M17" xr:uid="{00000000-0004-0000-1200-000047000000}"/>
    <hyperlink ref="B21" location="'Base Updated Salaries 1'!B21" tooltip="Click to drilldown" display="'Base Updated Salaries 1'!B21" xr:uid="{00000000-0004-0000-1200-000048000000}"/>
    <hyperlink ref="C21" location="'Base Updated Salaries 1'!C21" tooltip="Click to drilldown" display="'Base Updated Salaries 1'!C21" xr:uid="{00000000-0004-0000-1200-000049000000}"/>
    <hyperlink ref="D21" location="'Base Updated Salaries 1'!D21" tooltip="Click to drilldown" display="'Base Updated Salaries 1'!D21" xr:uid="{00000000-0004-0000-1200-00004A000000}"/>
    <hyperlink ref="E21" location="'Base Updated Salaries 1'!E21" tooltip="Click to drilldown" display="'Base Updated Salaries 1'!E21" xr:uid="{00000000-0004-0000-1200-00004B000000}"/>
    <hyperlink ref="F21" location="'Base Updated Salaries 1'!F21" tooltip="Click to drilldown" display="'Base Updated Salaries 1'!F21" xr:uid="{00000000-0004-0000-1200-00004C000000}"/>
    <hyperlink ref="G21" location="'Base Updated Salaries 1'!G21" tooltip="Click to drilldown" display="'Base Updated Salaries 1'!G21" xr:uid="{00000000-0004-0000-1200-00004D000000}"/>
    <hyperlink ref="H21" location="'Base Updated Salaries 1'!H21" tooltip="Click to drilldown" display="'Base Updated Salaries 1'!H21" xr:uid="{00000000-0004-0000-1200-00004E000000}"/>
    <hyperlink ref="I21" location="'Base Updated Salaries 1'!I21" tooltip="Click to drilldown" display="'Base Updated Salaries 1'!I21" xr:uid="{00000000-0004-0000-1200-00004F000000}"/>
    <hyperlink ref="J21" location="'Base Updated Salaries 1'!J21" tooltip="Click to drilldown" display="'Base Updated Salaries 1'!J21" xr:uid="{00000000-0004-0000-1200-000050000000}"/>
    <hyperlink ref="K21" location="'Base Updated Salaries 1'!K21" tooltip="Click to drilldown" display="'Base Updated Salaries 1'!K21" xr:uid="{00000000-0004-0000-1200-000051000000}"/>
    <hyperlink ref="L21" location="'Base Updated Salaries 1'!L21" tooltip="Click to drilldown" display="'Base Updated Salaries 1'!L21" xr:uid="{00000000-0004-0000-1200-000052000000}"/>
    <hyperlink ref="M21" location="'Base Updated Salaries 1'!M21" tooltip="Click to drilldown" display="'Base Updated Salaries 1'!M21" xr:uid="{00000000-0004-0000-1200-000053000000}"/>
    <hyperlink ref="B22" location="'Base Updated Salaries 1'!B22" tooltip="Click to drilldown" display="'Base Updated Salaries 1'!B22" xr:uid="{00000000-0004-0000-1200-000054000000}"/>
    <hyperlink ref="C22" location="'Base Updated Salaries 1'!C22" tooltip="Click to drilldown" display="'Base Updated Salaries 1'!C22" xr:uid="{00000000-0004-0000-1200-000055000000}"/>
    <hyperlink ref="D22" location="'Base Updated Salaries 1'!D22" tooltip="Click to drilldown" display="'Base Updated Salaries 1'!D22" xr:uid="{00000000-0004-0000-1200-000056000000}"/>
    <hyperlink ref="E22" location="'Base Updated Salaries 1'!E22" tooltip="Click to drilldown" display="'Base Updated Salaries 1'!E22" xr:uid="{00000000-0004-0000-1200-000057000000}"/>
    <hyperlink ref="F22" location="'Base Updated Salaries 1'!F22" tooltip="Click to drilldown" display="'Base Updated Salaries 1'!F22" xr:uid="{00000000-0004-0000-1200-000058000000}"/>
    <hyperlink ref="G22" location="'Base Updated Salaries 1'!G22" tooltip="Click to drilldown" display="'Base Updated Salaries 1'!G22" xr:uid="{00000000-0004-0000-1200-000059000000}"/>
    <hyperlink ref="H22" location="'Base Updated Salaries 1'!H22" tooltip="Click to drilldown" display="'Base Updated Salaries 1'!H22" xr:uid="{00000000-0004-0000-1200-00005A000000}"/>
    <hyperlink ref="I22" location="'Base Updated Salaries 1'!I22" tooltip="Click to drilldown" display="'Base Updated Salaries 1'!I22" xr:uid="{00000000-0004-0000-1200-00005B000000}"/>
    <hyperlink ref="J22" location="'Base Updated Salaries 1'!J22" tooltip="Click to drilldown" display="'Base Updated Salaries 1'!J22" xr:uid="{00000000-0004-0000-1200-00005C000000}"/>
    <hyperlink ref="K22" location="'Base Updated Salaries 1'!K22" tooltip="Click to drilldown" display="'Base Updated Salaries 1'!K22" xr:uid="{00000000-0004-0000-1200-00005D000000}"/>
    <hyperlink ref="L22" location="'Base Updated Salaries 1'!L22" tooltip="Click to drilldown" display="'Base Updated Salaries 1'!L22" xr:uid="{00000000-0004-0000-1200-00005E000000}"/>
    <hyperlink ref="M22" location="'Base Updated Salaries 1'!M22" tooltip="Click to drilldown" display="'Base Updated Salaries 1'!M22" xr:uid="{00000000-0004-0000-1200-00005F000000}"/>
    <hyperlink ref="B23" location="'Base Updated Salaries 1'!B23" tooltip="Click to drilldown" display="'Base Updated Salaries 1'!B23" xr:uid="{00000000-0004-0000-1200-000060000000}"/>
    <hyperlink ref="C23" location="'Base Updated Salaries 1'!C23" tooltip="Click to drilldown" display="'Base Updated Salaries 1'!C23" xr:uid="{00000000-0004-0000-1200-000061000000}"/>
    <hyperlink ref="D23" location="'Base Updated Salaries 1'!D23" tooltip="Click to drilldown" display="'Base Updated Salaries 1'!D23" xr:uid="{00000000-0004-0000-1200-000062000000}"/>
    <hyperlink ref="E23" location="'Base Updated Salaries 1'!E23" tooltip="Click to drilldown" display="'Base Updated Salaries 1'!E23" xr:uid="{00000000-0004-0000-1200-000063000000}"/>
    <hyperlink ref="F23" location="'Base Updated Salaries 1'!F23" tooltip="Click to drilldown" display="'Base Updated Salaries 1'!F23" xr:uid="{00000000-0004-0000-1200-000064000000}"/>
    <hyperlink ref="G23" location="'Base Updated Salaries 1'!G23" tooltip="Click to drilldown" display="'Base Updated Salaries 1'!G23" xr:uid="{00000000-0004-0000-1200-000065000000}"/>
    <hyperlink ref="H23" location="'Base Updated Salaries 1'!H23" tooltip="Click to drilldown" display="'Base Updated Salaries 1'!H23" xr:uid="{00000000-0004-0000-1200-000066000000}"/>
    <hyperlink ref="I23" location="'Base Updated Salaries 1'!I23" tooltip="Click to drilldown" display="'Base Updated Salaries 1'!I23" xr:uid="{00000000-0004-0000-1200-000067000000}"/>
    <hyperlink ref="J23" location="'Base Updated Salaries 1'!J23" tooltip="Click to drilldown" display="'Base Updated Salaries 1'!J23" xr:uid="{00000000-0004-0000-1200-000068000000}"/>
    <hyperlink ref="K23" location="'Base Updated Salaries 1'!K23" tooltip="Click to drilldown" display="'Base Updated Salaries 1'!K23" xr:uid="{00000000-0004-0000-1200-000069000000}"/>
    <hyperlink ref="L23" location="'Base Updated Salaries 1'!L23" tooltip="Click to drilldown" display="'Base Updated Salaries 1'!L23" xr:uid="{00000000-0004-0000-1200-00006A000000}"/>
    <hyperlink ref="M23" location="'Base Updated Salaries 1'!M23" tooltip="Click to drilldown" display="'Base Updated Salaries 1'!M23" xr:uid="{00000000-0004-0000-1200-00006B000000}"/>
    <hyperlink ref="B24" location="'Base Updated Salaries 1'!B24" tooltip="Click to drilldown" display="'Base Updated Salaries 1'!B24" xr:uid="{00000000-0004-0000-1200-00006C000000}"/>
    <hyperlink ref="C24" location="'Base Updated Salaries 1'!C24" tooltip="Click to drilldown" display="'Base Updated Salaries 1'!C24" xr:uid="{00000000-0004-0000-1200-00006D000000}"/>
    <hyperlink ref="D24" location="'Base Updated Salaries 1'!D24" tooltip="Click to drilldown" display="'Base Updated Salaries 1'!D24" xr:uid="{00000000-0004-0000-1200-00006E000000}"/>
    <hyperlink ref="E24" location="'Base Updated Salaries 1'!E24" tooltip="Click to drilldown" display="'Base Updated Salaries 1'!E24" xr:uid="{00000000-0004-0000-1200-00006F000000}"/>
    <hyperlink ref="F24" location="'Base Updated Salaries 1'!F24" tooltip="Click to drilldown" display="'Base Updated Salaries 1'!F24" xr:uid="{00000000-0004-0000-1200-000070000000}"/>
    <hyperlink ref="G24" location="'Base Updated Salaries 1'!G24" tooltip="Click to drilldown" display="'Base Updated Salaries 1'!G24" xr:uid="{00000000-0004-0000-1200-000071000000}"/>
    <hyperlink ref="H24" location="'Base Updated Salaries 1'!H24" tooltip="Click to drilldown" display="'Base Updated Salaries 1'!H24" xr:uid="{00000000-0004-0000-1200-000072000000}"/>
    <hyperlink ref="I24" location="'Base Updated Salaries 1'!I24" tooltip="Click to drilldown" display="'Base Updated Salaries 1'!I24" xr:uid="{00000000-0004-0000-1200-000073000000}"/>
    <hyperlink ref="J24" location="'Base Updated Salaries 1'!J24" tooltip="Click to drilldown" display="'Base Updated Salaries 1'!J24" xr:uid="{00000000-0004-0000-1200-000074000000}"/>
    <hyperlink ref="K24" location="'Base Updated Salaries 1'!K24" tooltip="Click to drilldown" display="'Base Updated Salaries 1'!K24" xr:uid="{00000000-0004-0000-1200-000075000000}"/>
    <hyperlink ref="L24" location="'Base Updated Salaries 1'!L24" tooltip="Click to drilldown" display="'Base Updated Salaries 1'!L24" xr:uid="{00000000-0004-0000-1200-000076000000}"/>
    <hyperlink ref="M24" location="'Base Updated Salaries 1'!M24" tooltip="Click to drilldown" display="'Base Updated Salaries 1'!M24" xr:uid="{00000000-0004-0000-1200-000077000000}"/>
    <hyperlink ref="B25" location="'Base Updated Salaries 1'!B25" tooltip="Click to drilldown" display="'Base Updated Salaries 1'!B25" xr:uid="{00000000-0004-0000-1200-000078000000}"/>
    <hyperlink ref="C25" location="'Base Updated Salaries 1'!C25" tooltip="Click to drilldown" display="'Base Updated Salaries 1'!C25" xr:uid="{00000000-0004-0000-1200-000079000000}"/>
    <hyperlink ref="D25" location="'Base Updated Salaries 1'!D25" tooltip="Click to drilldown" display="'Base Updated Salaries 1'!D25" xr:uid="{00000000-0004-0000-1200-00007A000000}"/>
    <hyperlink ref="E25" location="'Base Updated Salaries 1'!E25" tooltip="Click to drilldown" display="'Base Updated Salaries 1'!E25" xr:uid="{00000000-0004-0000-1200-00007B000000}"/>
    <hyperlink ref="F25" location="'Base Updated Salaries 1'!F25" tooltip="Click to drilldown" display="'Base Updated Salaries 1'!F25" xr:uid="{00000000-0004-0000-1200-00007C000000}"/>
    <hyperlink ref="G25" location="'Base Updated Salaries 1'!G25" tooltip="Click to drilldown" display="'Base Updated Salaries 1'!G25" xr:uid="{00000000-0004-0000-1200-00007D000000}"/>
    <hyperlink ref="H25" location="'Base Updated Salaries 1'!H25" tooltip="Click to drilldown" display="'Base Updated Salaries 1'!H25" xr:uid="{00000000-0004-0000-1200-00007E000000}"/>
    <hyperlink ref="I25" location="'Base Updated Salaries 1'!I25" tooltip="Click to drilldown" display="'Base Updated Salaries 1'!I25" xr:uid="{00000000-0004-0000-1200-00007F000000}"/>
    <hyperlink ref="J25" location="'Base Updated Salaries 1'!J25" tooltip="Click to drilldown" display="'Base Updated Salaries 1'!J25" xr:uid="{00000000-0004-0000-1200-000080000000}"/>
    <hyperlink ref="K25" location="'Base Updated Salaries 1'!K25" tooltip="Click to drilldown" display="'Base Updated Salaries 1'!K25" xr:uid="{00000000-0004-0000-1200-000081000000}"/>
    <hyperlink ref="L25" location="'Base Updated Salaries 1'!L25" tooltip="Click to drilldown" display="'Base Updated Salaries 1'!L25" xr:uid="{00000000-0004-0000-1200-000082000000}"/>
    <hyperlink ref="M25" location="'Base Updated Salaries 1'!M25" tooltip="Click to drilldown" display="'Base Updated Salaries 1'!M25" xr:uid="{00000000-0004-0000-1200-000083000000}"/>
    <hyperlink ref="B26" location="'Base Updated Salaries 1'!B26" tooltip="Click to drilldown" display="'Base Updated Salaries 1'!B26" xr:uid="{00000000-0004-0000-1200-000084000000}"/>
    <hyperlink ref="C26" location="'Base Updated Salaries 1'!C26" tooltip="Click to drilldown" display="'Base Updated Salaries 1'!C26" xr:uid="{00000000-0004-0000-1200-000085000000}"/>
    <hyperlink ref="D26" location="'Base Updated Salaries 1'!D26" tooltip="Click to drilldown" display="'Base Updated Salaries 1'!D26" xr:uid="{00000000-0004-0000-1200-000086000000}"/>
    <hyperlink ref="E26" location="'Base Updated Salaries 1'!E26" tooltip="Click to drilldown" display="'Base Updated Salaries 1'!E26" xr:uid="{00000000-0004-0000-1200-000087000000}"/>
    <hyperlink ref="F26" location="'Base Updated Salaries 1'!F26" tooltip="Click to drilldown" display="'Base Updated Salaries 1'!F26" xr:uid="{00000000-0004-0000-1200-000088000000}"/>
    <hyperlink ref="G26" location="'Base Updated Salaries 1'!G26" tooltip="Click to drilldown" display="'Base Updated Salaries 1'!G26" xr:uid="{00000000-0004-0000-1200-000089000000}"/>
    <hyperlink ref="H26" location="'Base Updated Salaries 1'!H26" tooltip="Click to drilldown" display="'Base Updated Salaries 1'!H26" xr:uid="{00000000-0004-0000-1200-00008A000000}"/>
    <hyperlink ref="I26" location="'Base Updated Salaries 1'!I26" tooltip="Click to drilldown" display="'Base Updated Salaries 1'!I26" xr:uid="{00000000-0004-0000-1200-00008B000000}"/>
    <hyperlink ref="J26" location="'Base Updated Salaries 1'!J26" tooltip="Click to drilldown" display="'Base Updated Salaries 1'!J26" xr:uid="{00000000-0004-0000-1200-00008C000000}"/>
    <hyperlink ref="K26" location="'Base Updated Salaries 1'!K26" tooltip="Click to drilldown" display="'Base Updated Salaries 1'!K26" xr:uid="{00000000-0004-0000-1200-00008D000000}"/>
    <hyperlink ref="L26" location="'Base Updated Salaries 1'!L26" tooltip="Click to drilldown" display="'Base Updated Salaries 1'!L26" xr:uid="{00000000-0004-0000-1200-00008E000000}"/>
    <hyperlink ref="M26" location="'Base Updated Salaries 1'!M26" tooltip="Click to drilldown" display="'Base Updated Salaries 1'!M26" xr:uid="{00000000-0004-0000-1200-00008F000000}"/>
    <hyperlink ref="B31" location="'Base Updated Salaries 1'!B31" tooltip="Click to drilldown" display="'Base Updated Salaries 1'!B31" xr:uid="{00000000-0004-0000-1200-000090000000}"/>
    <hyperlink ref="C31" location="'Base Updated Salaries 1'!C31" tooltip="Click to drilldown" display="'Base Updated Salaries 1'!C31" xr:uid="{00000000-0004-0000-1200-000091000000}"/>
    <hyperlink ref="D31" location="'Base Updated Salaries 1'!D31" tooltip="Click to drilldown" display="'Base Updated Salaries 1'!D31" xr:uid="{00000000-0004-0000-1200-000092000000}"/>
    <hyperlink ref="E31" location="'Base Updated Salaries 1'!E31" tooltip="Click to drilldown" display="'Base Updated Salaries 1'!E31" xr:uid="{00000000-0004-0000-1200-000093000000}"/>
    <hyperlink ref="F31" location="'Base Updated Salaries 1'!F31" tooltip="Click to drilldown" display="'Base Updated Salaries 1'!F31" xr:uid="{00000000-0004-0000-1200-000094000000}"/>
    <hyperlink ref="G31" location="'Base Updated Salaries 1'!G31" tooltip="Click to drilldown" display="'Base Updated Salaries 1'!G31" xr:uid="{00000000-0004-0000-1200-000095000000}"/>
    <hyperlink ref="H31" location="'Base Updated Salaries 1'!H31" tooltip="Click to drilldown" display="'Base Updated Salaries 1'!H31" xr:uid="{00000000-0004-0000-1200-000096000000}"/>
    <hyperlink ref="I31" location="'Base Updated Salaries 1'!I31" tooltip="Click to drilldown" display="'Base Updated Salaries 1'!I31" xr:uid="{00000000-0004-0000-1200-000097000000}"/>
    <hyperlink ref="J31" location="'Base Updated Salaries 1'!J31" tooltip="Click to drilldown" display="'Base Updated Salaries 1'!J31" xr:uid="{00000000-0004-0000-1200-000098000000}"/>
    <hyperlink ref="K31" location="'Base Updated Salaries 1'!K31" tooltip="Click to drilldown" display="'Base Updated Salaries 1'!K31" xr:uid="{00000000-0004-0000-1200-000099000000}"/>
    <hyperlink ref="L31" location="'Base Updated Salaries 1'!L31" tooltip="Click to drilldown" display="'Base Updated Salaries 1'!L31" xr:uid="{00000000-0004-0000-1200-00009A000000}"/>
    <hyperlink ref="M31" location="'Base Updated Salaries 1'!M31" tooltip="Click to drilldown" display="'Base Updated Salaries 1'!M31" xr:uid="{00000000-0004-0000-1200-00009B000000}"/>
    <hyperlink ref="B37" location="'Base Updated Salaries 1'!B37" tooltip="Click to drilldown" display="'Base Updated Salaries 1'!B37" xr:uid="{00000000-0004-0000-1200-00009C000000}"/>
    <hyperlink ref="C37" location="'Base Updated Salaries 1'!C37" tooltip="Click to drilldown" display="'Base Updated Salaries 1'!C37" xr:uid="{00000000-0004-0000-1200-00009D000000}"/>
    <hyperlink ref="D37" location="'Base Updated Salaries 1'!D37" tooltip="Click to drilldown" display="'Base Updated Salaries 1'!D37" xr:uid="{00000000-0004-0000-1200-00009E000000}"/>
    <hyperlink ref="E37" location="'Base Updated Salaries 1'!E37" tooltip="Click to drilldown" display="'Base Updated Salaries 1'!E37" xr:uid="{00000000-0004-0000-1200-00009F000000}"/>
    <hyperlink ref="F37" location="'Base Updated Salaries 1'!F37" tooltip="Click to drilldown" display="'Base Updated Salaries 1'!F37" xr:uid="{00000000-0004-0000-1200-0000A0000000}"/>
    <hyperlink ref="G37" location="'Base Updated Salaries 1'!G37" tooltip="Click to drilldown" display="'Base Updated Salaries 1'!G37" xr:uid="{00000000-0004-0000-1200-0000A1000000}"/>
    <hyperlink ref="H37" location="'Base Updated Salaries 1'!H37" tooltip="Click to drilldown" display="'Base Updated Salaries 1'!H37" xr:uid="{00000000-0004-0000-1200-0000A2000000}"/>
    <hyperlink ref="I37" location="'Base Updated Salaries 1'!I37" tooltip="Click to drilldown" display="'Base Updated Salaries 1'!I37" xr:uid="{00000000-0004-0000-1200-0000A3000000}"/>
    <hyperlink ref="J37" location="'Base Updated Salaries 1'!J37" tooltip="Click to drilldown" display="'Base Updated Salaries 1'!J37" xr:uid="{00000000-0004-0000-1200-0000A4000000}"/>
    <hyperlink ref="K37" location="'Base Updated Salaries 1'!K37" tooltip="Click to drilldown" display="'Base Updated Salaries 1'!K37" xr:uid="{00000000-0004-0000-1200-0000A5000000}"/>
    <hyperlink ref="L37" location="'Base Updated Salaries 1'!L37" tooltip="Click to drilldown" display="'Base Updated Salaries 1'!L37" xr:uid="{00000000-0004-0000-1200-0000A6000000}"/>
    <hyperlink ref="M37" location="'Base Updated Salaries 1'!M37" tooltip="Click to drilldown" display="'Base Updated Salaries 1'!M37" xr:uid="{00000000-0004-0000-1200-0000A7000000}"/>
    <hyperlink ref="B41" location="'Base Updated Salaries 1'!B41" tooltip="Click to drilldown" display="'Base Updated Salaries 1'!B41" xr:uid="{00000000-0004-0000-1200-0000A8000000}"/>
    <hyperlink ref="C41" location="'Base Updated Salaries 1'!C41" tooltip="Click to drilldown" display="'Base Updated Salaries 1'!C41" xr:uid="{00000000-0004-0000-1200-0000A9000000}"/>
    <hyperlink ref="D41" location="'Base Updated Salaries 1'!D41" tooltip="Click to drilldown" display="'Base Updated Salaries 1'!D41" xr:uid="{00000000-0004-0000-1200-0000AA000000}"/>
    <hyperlink ref="E41" location="'Base Updated Salaries 1'!E41" tooltip="Click to drilldown" display="'Base Updated Salaries 1'!E41" xr:uid="{00000000-0004-0000-1200-0000AB000000}"/>
    <hyperlink ref="F41" location="'Base Updated Salaries 1'!F41" tooltip="Click to drilldown" display="'Base Updated Salaries 1'!F41" xr:uid="{00000000-0004-0000-1200-0000AC000000}"/>
    <hyperlink ref="G41" location="'Base Updated Salaries 1'!G41" tooltip="Click to drilldown" display="'Base Updated Salaries 1'!G41" xr:uid="{00000000-0004-0000-1200-0000AD000000}"/>
    <hyperlink ref="H41" location="'Base Updated Salaries 1'!H41" tooltip="Click to drilldown" display="'Base Updated Salaries 1'!H41" xr:uid="{00000000-0004-0000-1200-0000AE000000}"/>
    <hyperlink ref="I41" location="'Base Updated Salaries 1'!I41" tooltip="Click to drilldown" display="'Base Updated Salaries 1'!I41" xr:uid="{00000000-0004-0000-1200-0000AF000000}"/>
    <hyperlink ref="J41" location="'Base Updated Salaries 1'!J41" tooltip="Click to drilldown" display="'Base Updated Salaries 1'!J41" xr:uid="{00000000-0004-0000-1200-0000B0000000}"/>
    <hyperlink ref="K41" location="'Base Updated Salaries 1'!K41" tooltip="Click to drilldown" display="'Base Updated Salaries 1'!K41" xr:uid="{00000000-0004-0000-1200-0000B1000000}"/>
    <hyperlink ref="L41" location="'Base Updated Salaries 1'!L41" tooltip="Click to drilldown" display="'Base Updated Salaries 1'!L41" xr:uid="{00000000-0004-0000-1200-0000B2000000}"/>
    <hyperlink ref="M41" location="'Base Updated Salaries 1'!M41" tooltip="Click to drilldown" display="'Base Updated Salaries 1'!M41" xr:uid="{00000000-0004-0000-1200-0000B3000000}"/>
    <hyperlink ref="B42" location="'Base Updated Salaries 1'!B42" tooltip="Click to drilldown" display="'Base Updated Salaries 1'!B42" xr:uid="{00000000-0004-0000-1200-0000B4000000}"/>
    <hyperlink ref="C42" location="'Base Updated Salaries 1'!C42" tooltip="Click to drilldown" display="'Base Updated Salaries 1'!C42" xr:uid="{00000000-0004-0000-1200-0000B5000000}"/>
    <hyperlink ref="D42" location="'Base Updated Salaries 1'!D42" tooltip="Click to drilldown" display="'Base Updated Salaries 1'!D42" xr:uid="{00000000-0004-0000-1200-0000B6000000}"/>
    <hyperlink ref="E42" location="'Base Updated Salaries 1'!E42" tooltip="Click to drilldown" display="'Base Updated Salaries 1'!E42" xr:uid="{00000000-0004-0000-1200-0000B7000000}"/>
    <hyperlink ref="F42" location="'Base Updated Salaries 1'!F42" tooltip="Click to drilldown" display="'Base Updated Salaries 1'!F42" xr:uid="{00000000-0004-0000-1200-0000B8000000}"/>
    <hyperlink ref="G42" location="'Base Updated Salaries 1'!G42" tooltip="Click to drilldown" display="'Base Updated Salaries 1'!G42" xr:uid="{00000000-0004-0000-1200-0000B9000000}"/>
    <hyperlink ref="H42" location="'Base Updated Salaries 1'!H42" tooltip="Click to drilldown" display="'Base Updated Salaries 1'!H42" xr:uid="{00000000-0004-0000-1200-0000BA000000}"/>
    <hyperlink ref="I42" location="'Base Updated Salaries 1'!I42" tooltip="Click to drilldown" display="'Base Updated Salaries 1'!I42" xr:uid="{00000000-0004-0000-1200-0000BB000000}"/>
    <hyperlink ref="J42" location="'Base Updated Salaries 1'!J42" tooltip="Click to drilldown" display="'Base Updated Salaries 1'!J42" xr:uid="{00000000-0004-0000-1200-0000BC000000}"/>
    <hyperlink ref="K42" location="'Base Updated Salaries 1'!K42" tooltip="Click to drilldown" display="'Base Updated Salaries 1'!K42" xr:uid="{00000000-0004-0000-1200-0000BD000000}"/>
    <hyperlink ref="L42" location="'Base Updated Salaries 1'!L42" tooltip="Click to drilldown" display="'Base Updated Salaries 1'!L42" xr:uid="{00000000-0004-0000-1200-0000BE000000}"/>
    <hyperlink ref="M42" location="'Base Updated Salaries 1'!M42" tooltip="Click to drilldown" display="'Base Updated Salaries 1'!M42" xr:uid="{00000000-0004-0000-1200-0000BF000000}"/>
    <hyperlink ref="B46" location="'Base Updated Salaries 1'!B46" tooltip="Click to drilldown" display="'Base Updated Salaries 1'!B46" xr:uid="{00000000-0004-0000-1200-0000C0000000}"/>
    <hyperlink ref="C46" location="'Base Updated Salaries 1'!C46" tooltip="Click to drilldown" display="'Base Updated Salaries 1'!C46" xr:uid="{00000000-0004-0000-1200-0000C1000000}"/>
    <hyperlink ref="D46" location="'Base Updated Salaries 1'!D46" tooltip="Click to drilldown" display="'Base Updated Salaries 1'!D46" xr:uid="{00000000-0004-0000-1200-0000C2000000}"/>
    <hyperlink ref="E46" location="'Base Updated Salaries 1'!E46" tooltip="Click to drilldown" display="'Base Updated Salaries 1'!E46" xr:uid="{00000000-0004-0000-1200-0000C3000000}"/>
    <hyperlink ref="F46" location="'Base Updated Salaries 1'!F46" tooltip="Click to drilldown" display="'Base Updated Salaries 1'!F46" xr:uid="{00000000-0004-0000-1200-0000C4000000}"/>
    <hyperlink ref="G46" location="'Base Updated Salaries 1'!G46" tooltip="Click to drilldown" display="'Base Updated Salaries 1'!G46" xr:uid="{00000000-0004-0000-1200-0000C5000000}"/>
    <hyperlink ref="H46" location="'Base Updated Salaries 1'!H46" tooltip="Click to drilldown" display="'Base Updated Salaries 1'!H46" xr:uid="{00000000-0004-0000-1200-0000C6000000}"/>
    <hyperlink ref="I46" location="'Base Updated Salaries 1'!I46" tooltip="Click to drilldown" display="'Base Updated Salaries 1'!I46" xr:uid="{00000000-0004-0000-1200-0000C7000000}"/>
    <hyperlink ref="J46" location="'Base Updated Salaries 1'!J46" tooltip="Click to drilldown" display="'Base Updated Salaries 1'!J46" xr:uid="{00000000-0004-0000-1200-0000C8000000}"/>
    <hyperlink ref="K46" location="'Base Updated Salaries 1'!K46" tooltip="Click to drilldown" display="'Base Updated Salaries 1'!K46" xr:uid="{00000000-0004-0000-1200-0000C9000000}"/>
    <hyperlink ref="L46" location="'Base Updated Salaries 1'!L46" tooltip="Click to drilldown" display="'Base Updated Salaries 1'!L46" xr:uid="{00000000-0004-0000-1200-0000CA000000}"/>
    <hyperlink ref="M46" location="'Base Updated Salaries 1'!M46" tooltip="Click to drilldown" display="'Base Updated Salaries 1'!M46" xr:uid="{00000000-0004-0000-1200-0000CB000000}"/>
    <hyperlink ref="B47" location="'Base Updated Salaries 1'!B47" tooltip="Click to drilldown" display="'Base Updated Salaries 1'!B47" xr:uid="{00000000-0004-0000-1200-0000CC000000}"/>
    <hyperlink ref="C47" location="'Base Updated Salaries 1'!C47" tooltip="Click to drilldown" display="'Base Updated Salaries 1'!C47" xr:uid="{00000000-0004-0000-1200-0000CD000000}"/>
    <hyperlink ref="D47" location="'Base Updated Salaries 1'!D47" tooltip="Click to drilldown" display="'Base Updated Salaries 1'!D47" xr:uid="{00000000-0004-0000-1200-0000CE000000}"/>
    <hyperlink ref="E47" location="'Base Updated Salaries 1'!E47" tooltip="Click to drilldown" display="'Base Updated Salaries 1'!E47" xr:uid="{00000000-0004-0000-1200-0000CF000000}"/>
    <hyperlink ref="F47" location="'Base Updated Salaries 1'!F47" tooltip="Click to drilldown" display="'Base Updated Salaries 1'!F47" xr:uid="{00000000-0004-0000-1200-0000D0000000}"/>
    <hyperlink ref="G47" location="'Base Updated Salaries 1'!G47" tooltip="Click to drilldown" display="'Base Updated Salaries 1'!G47" xr:uid="{00000000-0004-0000-1200-0000D1000000}"/>
    <hyperlink ref="H47" location="'Base Updated Salaries 1'!H47" tooltip="Click to drilldown" display="'Base Updated Salaries 1'!H47" xr:uid="{00000000-0004-0000-1200-0000D2000000}"/>
    <hyperlink ref="I47" location="'Base Updated Salaries 1'!I47" tooltip="Click to drilldown" display="'Base Updated Salaries 1'!I47" xr:uid="{00000000-0004-0000-1200-0000D3000000}"/>
    <hyperlink ref="J47" location="'Base Updated Salaries 1'!J47" tooltip="Click to drilldown" display="'Base Updated Salaries 1'!J47" xr:uid="{00000000-0004-0000-1200-0000D4000000}"/>
    <hyperlink ref="K47" location="'Base Updated Salaries 1'!K47" tooltip="Click to drilldown" display="'Base Updated Salaries 1'!K47" xr:uid="{00000000-0004-0000-1200-0000D5000000}"/>
    <hyperlink ref="L47" location="'Base Updated Salaries 1'!L47" tooltip="Click to drilldown" display="'Base Updated Salaries 1'!L47" xr:uid="{00000000-0004-0000-1200-0000D6000000}"/>
    <hyperlink ref="M47" location="'Base Updated Salaries 1'!M47" tooltip="Click to drilldown" display="'Base Updated Salaries 1'!M47" xr:uid="{00000000-0004-0000-1200-0000D7000000}"/>
    <hyperlink ref="B52" location="'Base Updated Salaries 1'!B52" tooltip="Click to drilldown" display="'Base Updated Salaries 1'!B52" xr:uid="{00000000-0004-0000-1200-0000D8000000}"/>
    <hyperlink ref="C52" location="'Base Updated Salaries 1'!C52" tooltip="Click to drilldown" display="'Base Updated Salaries 1'!C52" xr:uid="{00000000-0004-0000-1200-0000D9000000}"/>
    <hyperlink ref="D52" location="'Base Updated Salaries 1'!D52" tooltip="Click to drilldown" display="'Base Updated Salaries 1'!D52" xr:uid="{00000000-0004-0000-1200-0000DA000000}"/>
    <hyperlink ref="E52" location="'Base Updated Salaries 1'!E52" tooltip="Click to drilldown" display="'Base Updated Salaries 1'!E52" xr:uid="{00000000-0004-0000-1200-0000DB000000}"/>
    <hyperlink ref="F52" location="'Base Updated Salaries 1'!F52" tooltip="Click to drilldown" display="'Base Updated Salaries 1'!F52" xr:uid="{00000000-0004-0000-1200-0000DC000000}"/>
    <hyperlink ref="G52" location="'Base Updated Salaries 1'!G52" tooltip="Click to drilldown" display="'Base Updated Salaries 1'!G52" xr:uid="{00000000-0004-0000-1200-0000DD000000}"/>
    <hyperlink ref="H52" location="'Base Updated Salaries 1'!H52" tooltip="Click to drilldown" display="'Base Updated Salaries 1'!H52" xr:uid="{00000000-0004-0000-1200-0000DE000000}"/>
    <hyperlink ref="I52" location="'Base Updated Salaries 1'!I52" tooltip="Click to drilldown" display="'Base Updated Salaries 1'!I52" xr:uid="{00000000-0004-0000-1200-0000DF000000}"/>
    <hyperlink ref="J52" location="'Base Updated Salaries 1'!J52" tooltip="Click to drilldown" display="'Base Updated Salaries 1'!J52" xr:uid="{00000000-0004-0000-1200-0000E0000000}"/>
    <hyperlink ref="K52" location="'Base Updated Salaries 1'!K52" tooltip="Click to drilldown" display="'Base Updated Salaries 1'!K52" xr:uid="{00000000-0004-0000-1200-0000E1000000}"/>
    <hyperlink ref="L52" location="'Base Updated Salaries 1'!L52" tooltip="Click to drilldown" display="'Base Updated Salaries 1'!L52" xr:uid="{00000000-0004-0000-1200-0000E2000000}"/>
    <hyperlink ref="M52" location="'Base Updated Salaries 1'!M52" tooltip="Click to drilldown" display="'Base Updated Salaries 1'!M52" xr:uid="{00000000-0004-0000-1200-0000E3000000}"/>
    <hyperlink ref="B53" location="'Base Updated Salaries 1'!B53" tooltip="Click to drilldown" display="'Base Updated Salaries 1'!B53" xr:uid="{00000000-0004-0000-1200-0000E4000000}"/>
    <hyperlink ref="C53" location="'Base Updated Salaries 1'!C53" tooltip="Click to drilldown" display="'Base Updated Salaries 1'!C53" xr:uid="{00000000-0004-0000-1200-0000E5000000}"/>
    <hyperlink ref="D53" location="'Base Updated Salaries 1'!D53" tooltip="Click to drilldown" display="'Base Updated Salaries 1'!D53" xr:uid="{00000000-0004-0000-1200-0000E6000000}"/>
    <hyperlink ref="E53" location="'Base Updated Salaries 1'!E53" tooltip="Click to drilldown" display="'Base Updated Salaries 1'!E53" xr:uid="{00000000-0004-0000-1200-0000E7000000}"/>
    <hyperlink ref="F53" location="'Base Updated Salaries 1'!F53" tooltip="Click to drilldown" display="'Base Updated Salaries 1'!F53" xr:uid="{00000000-0004-0000-1200-0000E8000000}"/>
    <hyperlink ref="G53" location="'Base Updated Salaries 1'!G53" tooltip="Click to drilldown" display="'Base Updated Salaries 1'!G53" xr:uid="{00000000-0004-0000-1200-0000E9000000}"/>
    <hyperlink ref="H53" location="'Base Updated Salaries 1'!H53" tooltip="Click to drilldown" display="'Base Updated Salaries 1'!H53" xr:uid="{00000000-0004-0000-1200-0000EA000000}"/>
    <hyperlink ref="I53" location="'Base Updated Salaries 1'!I53" tooltip="Click to drilldown" display="'Base Updated Salaries 1'!I53" xr:uid="{00000000-0004-0000-1200-0000EB000000}"/>
    <hyperlink ref="J53" location="'Base Updated Salaries 1'!J53" tooltip="Click to drilldown" display="'Base Updated Salaries 1'!J53" xr:uid="{00000000-0004-0000-1200-0000EC000000}"/>
    <hyperlink ref="K53" location="'Base Updated Salaries 1'!K53" tooltip="Click to drilldown" display="'Base Updated Salaries 1'!K53" xr:uid="{00000000-0004-0000-1200-0000ED000000}"/>
    <hyperlink ref="L53" location="'Base Updated Salaries 1'!L53" tooltip="Click to drilldown" display="'Base Updated Salaries 1'!L53" xr:uid="{00000000-0004-0000-1200-0000EE000000}"/>
    <hyperlink ref="M53" location="'Base Updated Salaries 1'!M53" tooltip="Click to drilldown" display="'Base Updated Salaries 1'!M53" xr:uid="{00000000-0004-0000-1200-0000EF000000}"/>
    <hyperlink ref="B54" location="'Base Updated Salaries 1'!B54" tooltip="Click to drilldown" display="'Base Updated Salaries 1'!B54" xr:uid="{00000000-0004-0000-1200-0000F0000000}"/>
    <hyperlink ref="C54" location="'Base Updated Salaries 1'!C54" tooltip="Click to drilldown" display="'Base Updated Salaries 1'!C54" xr:uid="{00000000-0004-0000-1200-0000F1000000}"/>
    <hyperlink ref="D54" location="'Base Updated Salaries 1'!D54" tooltip="Click to drilldown" display="'Base Updated Salaries 1'!D54" xr:uid="{00000000-0004-0000-1200-0000F2000000}"/>
    <hyperlink ref="E54" location="'Base Updated Salaries 1'!E54" tooltip="Click to drilldown" display="'Base Updated Salaries 1'!E54" xr:uid="{00000000-0004-0000-1200-0000F3000000}"/>
    <hyperlink ref="F54" location="'Base Updated Salaries 1'!F54" tooltip="Click to drilldown" display="'Base Updated Salaries 1'!F54" xr:uid="{00000000-0004-0000-1200-0000F4000000}"/>
    <hyperlink ref="G54" location="'Base Updated Salaries 1'!G54" tooltip="Click to drilldown" display="'Base Updated Salaries 1'!G54" xr:uid="{00000000-0004-0000-1200-0000F5000000}"/>
    <hyperlink ref="H54" location="'Base Updated Salaries 1'!H54" tooltip="Click to drilldown" display="'Base Updated Salaries 1'!H54" xr:uid="{00000000-0004-0000-1200-0000F6000000}"/>
    <hyperlink ref="I54" location="'Base Updated Salaries 1'!I54" tooltip="Click to drilldown" display="'Base Updated Salaries 1'!I54" xr:uid="{00000000-0004-0000-1200-0000F7000000}"/>
    <hyperlink ref="J54" location="'Base Updated Salaries 1'!J54" tooltip="Click to drilldown" display="'Base Updated Salaries 1'!J54" xr:uid="{00000000-0004-0000-1200-0000F8000000}"/>
    <hyperlink ref="K54" location="'Base Updated Salaries 1'!K54" tooltip="Click to drilldown" display="'Base Updated Salaries 1'!K54" xr:uid="{00000000-0004-0000-1200-0000F9000000}"/>
    <hyperlink ref="L54" location="'Base Updated Salaries 1'!L54" tooltip="Click to drilldown" display="'Base Updated Salaries 1'!L54" xr:uid="{00000000-0004-0000-1200-0000FA000000}"/>
    <hyperlink ref="M54" location="'Base Updated Salaries 1'!M54" tooltip="Click to drilldown" display="'Base Updated Salaries 1'!M54" xr:uid="{00000000-0004-0000-1200-0000FB000000}"/>
    <hyperlink ref="B55" location="'Base Updated Salaries 1'!B55" tooltip="Click to drilldown" display="'Base Updated Salaries 1'!B55" xr:uid="{00000000-0004-0000-1200-0000FC000000}"/>
    <hyperlink ref="C55" location="'Base Updated Salaries 1'!C55" tooltip="Click to drilldown" display="'Base Updated Salaries 1'!C55" xr:uid="{00000000-0004-0000-1200-0000FD000000}"/>
    <hyperlink ref="D55" location="'Base Updated Salaries 1'!D55" tooltip="Click to drilldown" display="'Base Updated Salaries 1'!D55" xr:uid="{00000000-0004-0000-1200-0000FE000000}"/>
    <hyperlink ref="E55" location="'Base Updated Salaries 1'!E55" tooltip="Click to drilldown" display="'Base Updated Salaries 1'!E55" xr:uid="{00000000-0004-0000-1200-0000FF000000}"/>
    <hyperlink ref="F55" location="'Base Updated Salaries 1'!F55" tooltip="Click to drilldown" display="'Base Updated Salaries 1'!F55" xr:uid="{00000000-0004-0000-1200-000000010000}"/>
    <hyperlink ref="G55" location="'Base Updated Salaries 1'!G55" tooltip="Click to drilldown" display="'Base Updated Salaries 1'!G55" xr:uid="{00000000-0004-0000-1200-000001010000}"/>
    <hyperlink ref="H55" location="'Base Updated Salaries 1'!H55" tooltip="Click to drilldown" display="'Base Updated Salaries 1'!H55" xr:uid="{00000000-0004-0000-1200-000002010000}"/>
    <hyperlink ref="I55" location="'Base Updated Salaries 1'!I55" tooltip="Click to drilldown" display="'Base Updated Salaries 1'!I55" xr:uid="{00000000-0004-0000-1200-000003010000}"/>
    <hyperlink ref="J55" location="'Base Updated Salaries 1'!J55" tooltip="Click to drilldown" display="'Base Updated Salaries 1'!J55" xr:uid="{00000000-0004-0000-1200-000004010000}"/>
    <hyperlink ref="K55" location="'Base Updated Salaries 1'!K55" tooltip="Click to drilldown" display="'Base Updated Salaries 1'!K55" xr:uid="{00000000-0004-0000-1200-000005010000}"/>
    <hyperlink ref="L55" location="'Base Updated Salaries 1'!L55" tooltip="Click to drilldown" display="'Base Updated Salaries 1'!L55" xr:uid="{00000000-0004-0000-1200-000006010000}"/>
    <hyperlink ref="M55" location="'Base Updated Salaries 1'!M55" tooltip="Click to drilldown" display="'Base Updated Salaries 1'!M55" xr:uid="{00000000-0004-0000-1200-000007010000}"/>
    <hyperlink ref="B56" location="'Base Updated Salaries 1'!B56" tooltip="Click to drilldown" display="'Base Updated Salaries 1'!B56" xr:uid="{00000000-0004-0000-1200-000008010000}"/>
    <hyperlink ref="C56" location="'Base Updated Salaries 1'!C56" tooltip="Click to drilldown" display="'Base Updated Salaries 1'!C56" xr:uid="{00000000-0004-0000-1200-000009010000}"/>
    <hyperlink ref="D56" location="'Base Updated Salaries 1'!D56" tooltip="Click to drilldown" display="'Base Updated Salaries 1'!D56" xr:uid="{00000000-0004-0000-1200-00000A010000}"/>
    <hyperlink ref="E56" location="'Base Updated Salaries 1'!E56" tooltip="Click to drilldown" display="'Base Updated Salaries 1'!E56" xr:uid="{00000000-0004-0000-1200-00000B010000}"/>
    <hyperlink ref="F56" location="'Base Updated Salaries 1'!F56" tooltip="Click to drilldown" display="'Base Updated Salaries 1'!F56" xr:uid="{00000000-0004-0000-1200-00000C010000}"/>
    <hyperlink ref="G56" location="'Base Updated Salaries 1'!G56" tooltip="Click to drilldown" display="'Base Updated Salaries 1'!G56" xr:uid="{00000000-0004-0000-1200-00000D010000}"/>
    <hyperlink ref="H56" location="'Base Updated Salaries 1'!H56" tooltip="Click to drilldown" display="'Base Updated Salaries 1'!H56" xr:uid="{00000000-0004-0000-1200-00000E010000}"/>
    <hyperlink ref="I56" location="'Base Updated Salaries 1'!I56" tooltip="Click to drilldown" display="'Base Updated Salaries 1'!I56" xr:uid="{00000000-0004-0000-1200-00000F010000}"/>
    <hyperlink ref="J56" location="'Base Updated Salaries 1'!J56" tooltip="Click to drilldown" display="'Base Updated Salaries 1'!J56" xr:uid="{00000000-0004-0000-1200-000010010000}"/>
    <hyperlink ref="K56" location="'Base Updated Salaries 1'!K56" tooltip="Click to drilldown" display="'Base Updated Salaries 1'!K56" xr:uid="{00000000-0004-0000-1200-000011010000}"/>
    <hyperlink ref="L56" location="'Base Updated Salaries 1'!L56" tooltip="Click to drilldown" display="'Base Updated Salaries 1'!L56" xr:uid="{00000000-0004-0000-1200-000012010000}"/>
    <hyperlink ref="M56" location="'Base Updated Salaries 1'!M56" tooltip="Click to drilldown" display="'Base Updated Salaries 1'!M56" xr:uid="{00000000-0004-0000-1200-000013010000}"/>
    <hyperlink ref="B57" location="'Base Updated Salaries 1'!B57" tooltip="Click to drilldown" display="'Base Updated Salaries 1'!B57" xr:uid="{00000000-0004-0000-1200-000014010000}"/>
    <hyperlink ref="C57" location="'Base Updated Salaries 1'!C57" tooltip="Click to drilldown" display="'Base Updated Salaries 1'!C57" xr:uid="{00000000-0004-0000-1200-000015010000}"/>
    <hyperlink ref="D57" location="'Base Updated Salaries 1'!D57" tooltip="Click to drilldown" display="'Base Updated Salaries 1'!D57" xr:uid="{00000000-0004-0000-1200-000016010000}"/>
    <hyperlink ref="E57" location="'Base Updated Salaries 1'!E57" tooltip="Click to drilldown" display="'Base Updated Salaries 1'!E57" xr:uid="{00000000-0004-0000-1200-000017010000}"/>
    <hyperlink ref="F57" location="'Base Updated Salaries 1'!F57" tooltip="Click to drilldown" display="'Base Updated Salaries 1'!F57" xr:uid="{00000000-0004-0000-1200-000018010000}"/>
    <hyperlink ref="G57" location="'Base Updated Salaries 1'!G57" tooltip="Click to drilldown" display="'Base Updated Salaries 1'!G57" xr:uid="{00000000-0004-0000-1200-000019010000}"/>
    <hyperlink ref="H57" location="'Base Updated Salaries 1'!H57" tooltip="Click to drilldown" display="'Base Updated Salaries 1'!H57" xr:uid="{00000000-0004-0000-1200-00001A010000}"/>
    <hyperlink ref="I57" location="'Base Updated Salaries 1'!I57" tooltip="Click to drilldown" display="'Base Updated Salaries 1'!I57" xr:uid="{00000000-0004-0000-1200-00001B010000}"/>
    <hyperlink ref="J57" location="'Base Updated Salaries 1'!J57" tooltip="Click to drilldown" display="'Base Updated Salaries 1'!J57" xr:uid="{00000000-0004-0000-1200-00001C010000}"/>
    <hyperlink ref="K57" location="'Base Updated Salaries 1'!K57" tooltip="Click to drilldown" display="'Base Updated Salaries 1'!K57" xr:uid="{00000000-0004-0000-1200-00001D010000}"/>
    <hyperlink ref="L57" location="'Base Updated Salaries 1'!L57" tooltip="Click to drilldown" display="'Base Updated Salaries 1'!L57" xr:uid="{00000000-0004-0000-1200-00001E010000}"/>
    <hyperlink ref="M57" location="'Base Updated Salaries 1'!M57" tooltip="Click to drilldown" display="'Base Updated Salaries 1'!M57" xr:uid="{00000000-0004-0000-1200-00001F010000}"/>
    <hyperlink ref="B69" location="'Base Updated Salaries 1'!B69" tooltip="Click to drilldown" display="'Base Updated Salaries 1'!B69" xr:uid="{00000000-0004-0000-1200-000020010000}"/>
    <hyperlink ref="C69" location="'Base Updated Salaries 1'!C69" tooltip="Click to drilldown" display="'Base Updated Salaries 1'!C69" xr:uid="{00000000-0004-0000-1200-000021010000}"/>
    <hyperlink ref="D69" location="'Base Updated Salaries 1'!D69" tooltip="Click to drilldown" display="'Base Updated Salaries 1'!D69" xr:uid="{00000000-0004-0000-1200-000022010000}"/>
    <hyperlink ref="E69" location="'Base Updated Salaries 1'!E69" tooltip="Click to drilldown" display="'Base Updated Salaries 1'!E69" xr:uid="{00000000-0004-0000-1200-000023010000}"/>
    <hyperlink ref="F69" location="'Base Updated Salaries 1'!F69" tooltip="Click to drilldown" display="'Base Updated Salaries 1'!F69" xr:uid="{00000000-0004-0000-1200-000024010000}"/>
    <hyperlink ref="G69" location="'Base Updated Salaries 1'!G69" tooltip="Click to drilldown" display="'Base Updated Salaries 1'!G69" xr:uid="{00000000-0004-0000-1200-000025010000}"/>
    <hyperlink ref="H69" location="'Base Updated Salaries 1'!H69" tooltip="Click to drilldown" display="'Base Updated Salaries 1'!H69" xr:uid="{00000000-0004-0000-1200-000026010000}"/>
    <hyperlink ref="I69" location="'Base Updated Salaries 1'!I69" tooltip="Click to drilldown" display="'Base Updated Salaries 1'!I69" xr:uid="{00000000-0004-0000-1200-000027010000}"/>
    <hyperlink ref="J69" location="'Base Updated Salaries 1'!J69" tooltip="Click to drilldown" display="'Base Updated Salaries 1'!J69" xr:uid="{00000000-0004-0000-1200-000028010000}"/>
    <hyperlink ref="K69" location="'Base Updated Salaries 1'!K69" tooltip="Click to drilldown" display="'Base Updated Salaries 1'!K69" xr:uid="{00000000-0004-0000-1200-000029010000}"/>
    <hyperlink ref="L69" location="'Base Updated Salaries 1'!L69" tooltip="Click to drilldown" display="'Base Updated Salaries 1'!L69" xr:uid="{00000000-0004-0000-1200-00002A010000}"/>
    <hyperlink ref="M69" location="'Base Updated Salaries 1'!M69" tooltip="Click to drilldown" display="'Base Updated Salaries 1'!M69" xr:uid="{00000000-0004-0000-1200-00002B010000}"/>
    <hyperlink ref="B70" location="'Base Updated Salaries 1'!B70" tooltip="Click to drilldown" display="'Base Updated Salaries 1'!B70" xr:uid="{00000000-0004-0000-1200-00002C010000}"/>
    <hyperlink ref="C70" location="'Base Updated Salaries 1'!C70" tooltip="Click to drilldown" display="'Base Updated Salaries 1'!C70" xr:uid="{00000000-0004-0000-1200-00002D010000}"/>
    <hyperlink ref="D70" location="'Base Updated Salaries 1'!D70" tooltip="Click to drilldown" display="'Base Updated Salaries 1'!D70" xr:uid="{00000000-0004-0000-1200-00002E010000}"/>
    <hyperlink ref="E70" location="'Base Updated Salaries 1'!E70" tooltip="Click to drilldown" display="'Base Updated Salaries 1'!E70" xr:uid="{00000000-0004-0000-1200-00002F010000}"/>
    <hyperlink ref="F70" location="'Base Updated Salaries 1'!F70" tooltip="Click to drilldown" display="'Base Updated Salaries 1'!F70" xr:uid="{00000000-0004-0000-1200-000030010000}"/>
    <hyperlink ref="G70" location="'Base Updated Salaries 1'!G70" tooltip="Click to drilldown" display="'Base Updated Salaries 1'!G70" xr:uid="{00000000-0004-0000-1200-000031010000}"/>
    <hyperlink ref="H70" location="'Base Updated Salaries 1'!H70" tooltip="Click to drilldown" display="'Base Updated Salaries 1'!H70" xr:uid="{00000000-0004-0000-1200-000032010000}"/>
    <hyperlink ref="I70" location="'Base Updated Salaries 1'!I70" tooltip="Click to drilldown" display="'Base Updated Salaries 1'!I70" xr:uid="{00000000-0004-0000-1200-000033010000}"/>
    <hyperlink ref="J70" location="'Base Updated Salaries 1'!J70" tooltip="Click to drilldown" display="'Base Updated Salaries 1'!J70" xr:uid="{00000000-0004-0000-1200-000034010000}"/>
    <hyperlink ref="K70" location="'Base Updated Salaries 1'!K70" tooltip="Click to drilldown" display="'Base Updated Salaries 1'!K70" xr:uid="{00000000-0004-0000-1200-000035010000}"/>
    <hyperlink ref="L70" location="'Base Updated Salaries 1'!L70" tooltip="Click to drilldown" display="'Base Updated Salaries 1'!L70" xr:uid="{00000000-0004-0000-1200-000036010000}"/>
    <hyperlink ref="M70" location="'Base Updated Salaries 1'!M70" tooltip="Click to drilldown" display="'Base Updated Salaries 1'!M70" xr:uid="{00000000-0004-0000-1200-000037010000}"/>
    <hyperlink ref="B71" location="'Base Updated Salaries 1'!B71" tooltip="Click to drilldown" display="'Base Updated Salaries 1'!B71" xr:uid="{00000000-0004-0000-1200-000038010000}"/>
    <hyperlink ref="C71" location="'Base Updated Salaries 1'!C71" tooltip="Click to drilldown" display="'Base Updated Salaries 1'!C71" xr:uid="{00000000-0004-0000-1200-000039010000}"/>
    <hyperlink ref="D71" location="'Base Updated Salaries 1'!D71" tooltip="Click to drilldown" display="'Base Updated Salaries 1'!D71" xr:uid="{00000000-0004-0000-1200-00003A010000}"/>
    <hyperlink ref="E71" location="'Base Updated Salaries 1'!E71" tooltip="Click to drilldown" display="'Base Updated Salaries 1'!E71" xr:uid="{00000000-0004-0000-1200-00003B010000}"/>
    <hyperlink ref="F71" location="'Base Updated Salaries 1'!F71" tooltip="Click to drilldown" display="'Base Updated Salaries 1'!F71" xr:uid="{00000000-0004-0000-1200-00003C010000}"/>
    <hyperlink ref="G71" location="'Base Updated Salaries 1'!G71" tooltip="Click to drilldown" display="'Base Updated Salaries 1'!G71" xr:uid="{00000000-0004-0000-1200-00003D010000}"/>
    <hyperlink ref="H71" location="'Base Updated Salaries 1'!H71" tooltip="Click to drilldown" display="'Base Updated Salaries 1'!H71" xr:uid="{00000000-0004-0000-1200-00003E010000}"/>
    <hyperlink ref="I71" location="'Base Updated Salaries 1'!I71" tooltip="Click to drilldown" display="'Base Updated Salaries 1'!I71" xr:uid="{00000000-0004-0000-1200-00003F010000}"/>
    <hyperlink ref="J71" location="'Base Updated Salaries 1'!J71" tooltip="Click to drilldown" display="'Base Updated Salaries 1'!J71" xr:uid="{00000000-0004-0000-1200-000040010000}"/>
    <hyperlink ref="K71" location="'Base Updated Salaries 1'!K71" tooltip="Click to drilldown" display="'Base Updated Salaries 1'!K71" xr:uid="{00000000-0004-0000-1200-000041010000}"/>
    <hyperlink ref="L71" location="'Base Updated Salaries 1'!L71" tooltip="Click to drilldown" display="'Base Updated Salaries 1'!L71" xr:uid="{00000000-0004-0000-1200-000042010000}"/>
    <hyperlink ref="M71" location="'Base Updated Salaries 1'!M71" tooltip="Click to drilldown" display="'Base Updated Salaries 1'!M71" xr:uid="{00000000-0004-0000-1200-000043010000}"/>
    <hyperlink ref="B72" location="'Base Updated Salaries 1'!B72" tooltip="Click to drilldown" display="'Base Updated Salaries 1'!B72" xr:uid="{00000000-0004-0000-1200-000044010000}"/>
    <hyperlink ref="C72" location="'Base Updated Salaries 1'!C72" tooltip="Click to drilldown" display="'Base Updated Salaries 1'!C72" xr:uid="{00000000-0004-0000-1200-000045010000}"/>
    <hyperlink ref="D72" location="'Base Updated Salaries 1'!D72" tooltip="Click to drilldown" display="'Base Updated Salaries 1'!D72" xr:uid="{00000000-0004-0000-1200-000046010000}"/>
    <hyperlink ref="E72" location="'Base Updated Salaries 1'!E72" tooltip="Click to drilldown" display="'Base Updated Salaries 1'!E72" xr:uid="{00000000-0004-0000-1200-000047010000}"/>
    <hyperlink ref="F72" location="'Base Updated Salaries 1'!F72" tooltip="Click to drilldown" display="'Base Updated Salaries 1'!F72" xr:uid="{00000000-0004-0000-1200-000048010000}"/>
    <hyperlink ref="G72" location="'Base Updated Salaries 1'!G72" tooltip="Click to drilldown" display="'Base Updated Salaries 1'!G72" xr:uid="{00000000-0004-0000-1200-000049010000}"/>
    <hyperlink ref="H72" location="'Base Updated Salaries 1'!H72" tooltip="Click to drilldown" display="'Base Updated Salaries 1'!H72" xr:uid="{00000000-0004-0000-1200-00004A010000}"/>
    <hyperlink ref="I72" location="'Base Updated Salaries 1'!I72" tooltip="Click to drilldown" display="'Base Updated Salaries 1'!I72" xr:uid="{00000000-0004-0000-1200-00004B010000}"/>
    <hyperlink ref="J72" location="'Base Updated Salaries 1'!J72" tooltip="Click to drilldown" display="'Base Updated Salaries 1'!J72" xr:uid="{00000000-0004-0000-1200-00004C010000}"/>
    <hyperlink ref="K72" location="'Base Updated Salaries 1'!K72" tooltip="Click to drilldown" display="'Base Updated Salaries 1'!K72" xr:uid="{00000000-0004-0000-1200-00004D010000}"/>
    <hyperlink ref="L72" location="'Base Updated Salaries 1'!L72" tooltip="Click to drilldown" display="'Base Updated Salaries 1'!L72" xr:uid="{00000000-0004-0000-1200-00004E010000}"/>
    <hyperlink ref="M72" location="'Base Updated Salaries 1'!M72" tooltip="Click to drilldown" display="'Base Updated Salaries 1'!M72" xr:uid="{00000000-0004-0000-1200-00004F010000}"/>
    <hyperlink ref="B73" location="'Base Updated Salaries 1'!B73" tooltip="Click to drilldown" display="'Base Updated Salaries 1'!B73" xr:uid="{00000000-0004-0000-1200-000050010000}"/>
    <hyperlink ref="C73" location="'Base Updated Salaries 1'!C73" tooltip="Click to drilldown" display="'Base Updated Salaries 1'!C73" xr:uid="{00000000-0004-0000-1200-000051010000}"/>
    <hyperlink ref="D73" location="'Base Updated Salaries 1'!D73" tooltip="Click to drilldown" display="'Base Updated Salaries 1'!D73" xr:uid="{00000000-0004-0000-1200-000052010000}"/>
    <hyperlink ref="E73" location="'Base Updated Salaries 1'!E73" tooltip="Click to drilldown" display="'Base Updated Salaries 1'!E73" xr:uid="{00000000-0004-0000-1200-000053010000}"/>
    <hyperlink ref="F73" location="'Base Updated Salaries 1'!F73" tooltip="Click to drilldown" display="'Base Updated Salaries 1'!F73" xr:uid="{00000000-0004-0000-1200-000054010000}"/>
    <hyperlink ref="G73" location="'Base Updated Salaries 1'!G73" tooltip="Click to drilldown" display="'Base Updated Salaries 1'!G73" xr:uid="{00000000-0004-0000-1200-000055010000}"/>
    <hyperlink ref="H73" location="'Base Updated Salaries 1'!H73" tooltip="Click to drilldown" display="'Base Updated Salaries 1'!H73" xr:uid="{00000000-0004-0000-1200-000056010000}"/>
    <hyperlink ref="I73" location="'Base Updated Salaries 1'!I73" tooltip="Click to drilldown" display="'Base Updated Salaries 1'!I73" xr:uid="{00000000-0004-0000-1200-000057010000}"/>
    <hyperlink ref="J73" location="'Base Updated Salaries 1'!J73" tooltip="Click to drilldown" display="'Base Updated Salaries 1'!J73" xr:uid="{00000000-0004-0000-1200-000058010000}"/>
    <hyperlink ref="K73" location="'Base Updated Salaries 1'!K73" tooltip="Click to drilldown" display="'Base Updated Salaries 1'!K73" xr:uid="{00000000-0004-0000-1200-000059010000}"/>
    <hyperlink ref="L73" location="'Base Updated Salaries 1'!L73" tooltip="Click to drilldown" display="'Base Updated Salaries 1'!L73" xr:uid="{00000000-0004-0000-1200-00005A010000}"/>
    <hyperlink ref="M73" location="'Base Updated Salaries 1'!M73" tooltip="Click to drilldown" display="'Base Updated Salaries 1'!M73" xr:uid="{00000000-0004-0000-1200-00005B010000}"/>
    <hyperlink ref="B77" location="'Base Updated Salaries 1'!B77" tooltip="Click to drilldown" display="'Base Updated Salaries 1'!B77" xr:uid="{00000000-0004-0000-1200-00005C010000}"/>
    <hyperlink ref="C77" location="'Base Updated Salaries 1'!C77" tooltip="Click to drilldown" display="'Base Updated Salaries 1'!C77" xr:uid="{00000000-0004-0000-1200-00005D010000}"/>
    <hyperlink ref="D77" location="'Base Updated Salaries 1'!D77" tooltip="Click to drilldown" display="'Base Updated Salaries 1'!D77" xr:uid="{00000000-0004-0000-1200-00005E010000}"/>
    <hyperlink ref="E77" location="'Base Updated Salaries 1'!E77" tooltip="Click to drilldown" display="'Base Updated Salaries 1'!E77" xr:uid="{00000000-0004-0000-1200-00005F010000}"/>
    <hyperlink ref="F77" location="'Base Updated Salaries 1'!F77" tooltip="Click to drilldown" display="'Base Updated Salaries 1'!F77" xr:uid="{00000000-0004-0000-1200-000060010000}"/>
    <hyperlink ref="G77" location="'Base Updated Salaries 1'!G77" tooltip="Click to drilldown" display="'Base Updated Salaries 1'!G77" xr:uid="{00000000-0004-0000-1200-000061010000}"/>
    <hyperlink ref="H77" location="'Base Updated Salaries 1'!H77" tooltip="Click to drilldown" display="'Base Updated Salaries 1'!H77" xr:uid="{00000000-0004-0000-1200-000062010000}"/>
    <hyperlink ref="I77" location="'Base Updated Salaries 1'!I77" tooltip="Click to drilldown" display="'Base Updated Salaries 1'!I77" xr:uid="{00000000-0004-0000-1200-000063010000}"/>
    <hyperlink ref="J77" location="'Base Updated Salaries 1'!J77" tooltip="Click to drilldown" display="'Base Updated Salaries 1'!J77" xr:uid="{00000000-0004-0000-1200-000064010000}"/>
    <hyperlink ref="K77" location="'Base Updated Salaries 1'!K77" tooltip="Click to drilldown" display="'Base Updated Salaries 1'!K77" xr:uid="{00000000-0004-0000-1200-000065010000}"/>
    <hyperlink ref="L77" location="'Base Updated Salaries 1'!L77" tooltip="Click to drilldown" display="'Base Updated Salaries 1'!L77" xr:uid="{00000000-0004-0000-1200-000066010000}"/>
    <hyperlink ref="M77" location="'Base Updated Salaries 1'!M77" tooltip="Click to drilldown" display="'Base Updated Salaries 1'!M77" xr:uid="{00000000-0004-0000-1200-000067010000}"/>
    <hyperlink ref="B78" location="'Base Updated Salaries 1'!B78" tooltip="Click to drilldown" display="'Base Updated Salaries 1'!B78" xr:uid="{00000000-0004-0000-1200-000068010000}"/>
    <hyperlink ref="C78" location="'Base Updated Salaries 1'!C78" tooltip="Click to drilldown" display="'Base Updated Salaries 1'!C78" xr:uid="{00000000-0004-0000-1200-000069010000}"/>
    <hyperlink ref="D78" location="'Base Updated Salaries 1'!D78" tooltip="Click to drilldown" display="'Base Updated Salaries 1'!D78" xr:uid="{00000000-0004-0000-1200-00006A010000}"/>
    <hyperlink ref="E78" location="'Base Updated Salaries 1'!E78" tooltip="Click to drilldown" display="'Base Updated Salaries 1'!E78" xr:uid="{00000000-0004-0000-1200-00006B010000}"/>
    <hyperlink ref="F78" location="'Base Updated Salaries 1'!F78" tooltip="Click to drilldown" display="'Base Updated Salaries 1'!F78" xr:uid="{00000000-0004-0000-1200-00006C010000}"/>
    <hyperlink ref="G78" location="'Base Updated Salaries 1'!G78" tooltip="Click to drilldown" display="'Base Updated Salaries 1'!G78" xr:uid="{00000000-0004-0000-1200-00006D010000}"/>
    <hyperlink ref="H78" location="'Base Updated Salaries 1'!H78" tooltip="Click to drilldown" display="'Base Updated Salaries 1'!H78" xr:uid="{00000000-0004-0000-1200-00006E010000}"/>
    <hyperlink ref="I78" location="'Base Updated Salaries 1'!I78" tooltip="Click to drilldown" display="'Base Updated Salaries 1'!I78" xr:uid="{00000000-0004-0000-1200-00006F010000}"/>
    <hyperlink ref="J78" location="'Base Updated Salaries 1'!J78" tooltip="Click to drilldown" display="'Base Updated Salaries 1'!J78" xr:uid="{00000000-0004-0000-1200-000070010000}"/>
    <hyperlink ref="K78" location="'Base Updated Salaries 1'!K78" tooltip="Click to drilldown" display="'Base Updated Salaries 1'!K78" xr:uid="{00000000-0004-0000-1200-000071010000}"/>
    <hyperlink ref="L78" location="'Base Updated Salaries 1'!L78" tooltip="Click to drilldown" display="'Base Updated Salaries 1'!L78" xr:uid="{00000000-0004-0000-1200-000072010000}"/>
    <hyperlink ref="M78" location="'Base Updated Salaries 1'!M78" tooltip="Click to drilldown" display="'Base Updated Salaries 1'!M78" xr:uid="{00000000-0004-0000-1200-000073010000}"/>
    <hyperlink ref="B79" location="'Base Updated Salaries 1'!B79" tooltip="Click to drilldown" display="'Base Updated Salaries 1'!B79" xr:uid="{00000000-0004-0000-1200-000074010000}"/>
    <hyperlink ref="C79" location="'Base Updated Salaries 1'!C79" tooltip="Click to drilldown" display="'Base Updated Salaries 1'!C79" xr:uid="{00000000-0004-0000-1200-000075010000}"/>
    <hyperlink ref="D79" location="'Base Updated Salaries 1'!D79" tooltip="Click to drilldown" display="'Base Updated Salaries 1'!D79" xr:uid="{00000000-0004-0000-1200-000076010000}"/>
    <hyperlink ref="E79" location="'Base Updated Salaries 1'!E79" tooltip="Click to drilldown" display="'Base Updated Salaries 1'!E79" xr:uid="{00000000-0004-0000-1200-000077010000}"/>
    <hyperlink ref="F79" location="'Base Updated Salaries 1'!F79" tooltip="Click to drilldown" display="'Base Updated Salaries 1'!F79" xr:uid="{00000000-0004-0000-1200-000078010000}"/>
    <hyperlink ref="G79" location="'Base Updated Salaries 1'!G79" tooltip="Click to drilldown" display="'Base Updated Salaries 1'!G79" xr:uid="{00000000-0004-0000-1200-000079010000}"/>
    <hyperlink ref="H79" location="'Base Updated Salaries 1'!H79" tooltip="Click to drilldown" display="'Base Updated Salaries 1'!H79" xr:uid="{00000000-0004-0000-1200-00007A010000}"/>
    <hyperlink ref="I79" location="'Base Updated Salaries 1'!I79" tooltip="Click to drilldown" display="'Base Updated Salaries 1'!I79" xr:uid="{00000000-0004-0000-1200-00007B010000}"/>
    <hyperlink ref="J79" location="'Base Updated Salaries 1'!J79" tooltip="Click to drilldown" display="'Base Updated Salaries 1'!J79" xr:uid="{00000000-0004-0000-1200-00007C010000}"/>
    <hyperlink ref="K79" location="'Base Updated Salaries 1'!K79" tooltip="Click to drilldown" display="'Base Updated Salaries 1'!K79" xr:uid="{00000000-0004-0000-1200-00007D010000}"/>
    <hyperlink ref="L79" location="'Base Updated Salaries 1'!L79" tooltip="Click to drilldown" display="'Base Updated Salaries 1'!L79" xr:uid="{00000000-0004-0000-1200-00007E010000}"/>
    <hyperlink ref="M79" location="'Base Updated Salaries 1'!M79" tooltip="Click to drilldown" display="'Base Updated Salaries 1'!M79" xr:uid="{00000000-0004-0000-1200-00007F010000}"/>
    <hyperlink ref="B80" location="'Base Updated Salaries 1'!B80" tooltip="Click to drilldown" display="'Base Updated Salaries 1'!B80" xr:uid="{00000000-0004-0000-1200-000080010000}"/>
    <hyperlink ref="C80" location="'Base Updated Salaries 1'!C80" tooltip="Click to drilldown" display="'Base Updated Salaries 1'!C80" xr:uid="{00000000-0004-0000-1200-000081010000}"/>
    <hyperlink ref="D80" location="'Base Updated Salaries 1'!D80" tooltip="Click to drilldown" display="'Base Updated Salaries 1'!D80" xr:uid="{00000000-0004-0000-1200-000082010000}"/>
    <hyperlink ref="E80" location="'Base Updated Salaries 1'!E80" tooltip="Click to drilldown" display="'Base Updated Salaries 1'!E80" xr:uid="{00000000-0004-0000-1200-000083010000}"/>
    <hyperlink ref="F80" location="'Base Updated Salaries 1'!F80" tooltip="Click to drilldown" display="'Base Updated Salaries 1'!F80" xr:uid="{00000000-0004-0000-1200-000084010000}"/>
    <hyperlink ref="G80" location="'Base Updated Salaries 1'!G80" tooltip="Click to drilldown" display="'Base Updated Salaries 1'!G80" xr:uid="{00000000-0004-0000-1200-000085010000}"/>
    <hyperlink ref="H80" location="'Base Updated Salaries 1'!H80" tooltip="Click to drilldown" display="'Base Updated Salaries 1'!H80" xr:uid="{00000000-0004-0000-1200-000086010000}"/>
    <hyperlink ref="I80" location="'Base Updated Salaries 1'!I80" tooltip="Click to drilldown" display="'Base Updated Salaries 1'!I80" xr:uid="{00000000-0004-0000-1200-000087010000}"/>
    <hyperlink ref="J80" location="'Base Updated Salaries 1'!J80" tooltip="Click to drilldown" display="'Base Updated Salaries 1'!J80" xr:uid="{00000000-0004-0000-1200-000088010000}"/>
    <hyperlink ref="K80" location="'Base Updated Salaries 1'!K80" tooltip="Click to drilldown" display="'Base Updated Salaries 1'!K80" xr:uid="{00000000-0004-0000-1200-000089010000}"/>
    <hyperlink ref="L80" location="'Base Updated Salaries 1'!L80" tooltip="Click to drilldown" display="'Base Updated Salaries 1'!L80" xr:uid="{00000000-0004-0000-1200-00008A010000}"/>
    <hyperlink ref="M80" location="'Base Updated Salaries 1'!M80" tooltip="Click to drilldown" display="'Base Updated Salaries 1'!M80" xr:uid="{00000000-0004-0000-1200-00008B010000}"/>
    <hyperlink ref="B81" location="'Base Updated Salaries 1'!B81" tooltip="Click to drilldown" display="'Base Updated Salaries 1'!B81" xr:uid="{00000000-0004-0000-1200-00008C010000}"/>
    <hyperlink ref="C81" location="'Base Updated Salaries 1'!C81" tooltip="Click to drilldown" display="'Base Updated Salaries 1'!C81" xr:uid="{00000000-0004-0000-1200-00008D010000}"/>
    <hyperlink ref="D81" location="'Base Updated Salaries 1'!D81" tooltip="Click to drilldown" display="'Base Updated Salaries 1'!D81" xr:uid="{00000000-0004-0000-1200-00008E010000}"/>
    <hyperlink ref="E81" location="'Base Updated Salaries 1'!E81" tooltip="Click to drilldown" display="'Base Updated Salaries 1'!E81" xr:uid="{00000000-0004-0000-1200-00008F010000}"/>
    <hyperlink ref="F81" location="'Base Updated Salaries 1'!F81" tooltip="Click to drilldown" display="'Base Updated Salaries 1'!F81" xr:uid="{00000000-0004-0000-1200-000090010000}"/>
    <hyperlink ref="G81" location="'Base Updated Salaries 1'!G81" tooltip="Click to drilldown" display="'Base Updated Salaries 1'!G81" xr:uid="{00000000-0004-0000-1200-000091010000}"/>
    <hyperlink ref="H81" location="'Base Updated Salaries 1'!H81" tooltip="Click to drilldown" display="'Base Updated Salaries 1'!H81" xr:uid="{00000000-0004-0000-1200-000092010000}"/>
    <hyperlink ref="I81" location="'Base Updated Salaries 1'!I81" tooltip="Click to drilldown" display="'Base Updated Salaries 1'!I81" xr:uid="{00000000-0004-0000-1200-000093010000}"/>
    <hyperlink ref="J81" location="'Base Updated Salaries 1'!J81" tooltip="Click to drilldown" display="'Base Updated Salaries 1'!J81" xr:uid="{00000000-0004-0000-1200-000094010000}"/>
    <hyperlink ref="K81" location="'Base Updated Salaries 1'!K81" tooltip="Click to drilldown" display="'Base Updated Salaries 1'!K81" xr:uid="{00000000-0004-0000-1200-000095010000}"/>
    <hyperlink ref="L81" location="'Base Updated Salaries 1'!L81" tooltip="Click to drilldown" display="'Base Updated Salaries 1'!L81" xr:uid="{00000000-0004-0000-1200-000096010000}"/>
    <hyperlink ref="M81" location="'Base Updated Salaries 1'!M81" tooltip="Click to drilldown" display="'Base Updated Salaries 1'!M81" xr:uid="{00000000-0004-0000-1200-000097010000}"/>
    <hyperlink ref="B91" location="'Base Updated Salaries 1'!B91" tooltip="Click to drilldown" display="'Base Updated Salaries 1'!B91" xr:uid="{00000000-0004-0000-1200-000098010000}"/>
    <hyperlink ref="C91" location="'Base Updated Salaries 1'!C91" tooltip="Click to drilldown" display="'Base Updated Salaries 1'!C91" xr:uid="{00000000-0004-0000-1200-000099010000}"/>
    <hyperlink ref="D91" location="'Base Updated Salaries 1'!D91" tooltip="Click to drilldown" display="'Base Updated Salaries 1'!D91" xr:uid="{00000000-0004-0000-1200-00009A010000}"/>
    <hyperlink ref="E91" location="'Base Updated Salaries 1'!E91" tooltip="Click to drilldown" display="'Base Updated Salaries 1'!E91" xr:uid="{00000000-0004-0000-1200-00009B010000}"/>
    <hyperlink ref="F91" location="'Base Updated Salaries 1'!F91" tooltip="Click to drilldown" display="'Base Updated Salaries 1'!F91" xr:uid="{00000000-0004-0000-1200-00009C010000}"/>
    <hyperlink ref="G91" location="'Base Updated Salaries 1'!G91" tooltip="Click to drilldown" display="'Base Updated Salaries 1'!G91" xr:uid="{00000000-0004-0000-1200-00009D010000}"/>
    <hyperlink ref="H91" location="'Base Updated Salaries 1'!H91" tooltip="Click to drilldown" display="'Base Updated Salaries 1'!H91" xr:uid="{00000000-0004-0000-1200-00009E010000}"/>
    <hyperlink ref="I91" location="'Base Updated Salaries 1'!I91" tooltip="Click to drilldown" display="'Base Updated Salaries 1'!I91" xr:uid="{00000000-0004-0000-1200-00009F010000}"/>
    <hyperlink ref="J91" location="'Base Updated Salaries 1'!J91" tooltip="Click to drilldown" display="'Base Updated Salaries 1'!J91" xr:uid="{00000000-0004-0000-1200-0000A0010000}"/>
    <hyperlink ref="K91" location="'Base Updated Salaries 1'!K91" tooltip="Click to drilldown" display="'Base Updated Salaries 1'!K91" xr:uid="{00000000-0004-0000-1200-0000A1010000}"/>
    <hyperlink ref="L91" location="'Base Updated Salaries 1'!L91" tooltip="Click to drilldown" display="'Base Updated Salaries 1'!L91" xr:uid="{00000000-0004-0000-1200-0000A2010000}"/>
    <hyperlink ref="M91" location="'Base Updated Salaries 1'!M91" tooltip="Click to drilldown" display="'Base Updated Salaries 1'!M91" xr:uid="{00000000-0004-0000-1200-0000A3010000}"/>
    <hyperlink ref="B115" location="'Base Updated Salaries 1'!B115" tooltip="Click to drilldown" display="'Base Updated Salaries 1'!B115" xr:uid="{00000000-0004-0000-1200-0000A4010000}"/>
    <hyperlink ref="C115" location="'Base Updated Salaries 1'!C115" tooltip="Click to drilldown" display="'Base Updated Salaries 1'!C115" xr:uid="{00000000-0004-0000-1200-0000A5010000}"/>
    <hyperlink ref="D115" location="'Base Updated Salaries 1'!D115" tooltip="Click to drilldown" display="'Base Updated Salaries 1'!D115" xr:uid="{00000000-0004-0000-1200-0000A6010000}"/>
    <hyperlink ref="E115" location="'Base Updated Salaries 1'!E115" tooltip="Click to drilldown" display="'Base Updated Salaries 1'!E115" xr:uid="{00000000-0004-0000-1200-0000A7010000}"/>
    <hyperlink ref="F115" location="'Base Updated Salaries 1'!F115" tooltip="Click to drilldown" display="'Base Updated Salaries 1'!F115" xr:uid="{00000000-0004-0000-1200-0000A8010000}"/>
    <hyperlink ref="G115" location="'Base Updated Salaries 1'!G115" tooltip="Click to drilldown" display="'Base Updated Salaries 1'!G115" xr:uid="{00000000-0004-0000-1200-0000A9010000}"/>
    <hyperlink ref="H115" location="'Base Updated Salaries 1'!H115" tooltip="Click to drilldown" display="'Base Updated Salaries 1'!H115" xr:uid="{00000000-0004-0000-1200-0000AA010000}"/>
    <hyperlink ref="I115" location="'Base Updated Salaries 1'!I115" tooltip="Click to drilldown" display="'Base Updated Salaries 1'!I115" xr:uid="{00000000-0004-0000-1200-0000AB010000}"/>
    <hyperlink ref="J115" location="'Base Updated Salaries 1'!J115" tooltip="Click to drilldown" display="'Base Updated Salaries 1'!J115" xr:uid="{00000000-0004-0000-1200-0000AC010000}"/>
    <hyperlink ref="K115" location="'Base Updated Salaries 1'!K115" tooltip="Click to drilldown" display="'Base Updated Salaries 1'!K115" xr:uid="{00000000-0004-0000-1200-0000AD010000}"/>
    <hyperlink ref="L115" location="'Base Updated Salaries 1'!L115" tooltip="Click to drilldown" display="'Base Updated Salaries 1'!L115" xr:uid="{00000000-0004-0000-1200-0000AE010000}"/>
    <hyperlink ref="M115" location="'Base Updated Salaries 1'!M115" tooltip="Click to drilldown" display="'Base Updated Salaries 1'!M115" xr:uid="{00000000-0004-0000-1200-0000AF010000}"/>
    <hyperlink ref="B116" location="'Base Updated Salaries 1'!B116" tooltip="Click to drilldown" display="'Base Updated Salaries 1'!B116" xr:uid="{00000000-0004-0000-1200-0000B0010000}"/>
    <hyperlink ref="C116" location="'Base Updated Salaries 1'!C116" tooltip="Click to drilldown" display="'Base Updated Salaries 1'!C116" xr:uid="{00000000-0004-0000-1200-0000B1010000}"/>
    <hyperlink ref="D116" location="'Base Updated Salaries 1'!D116" tooltip="Click to drilldown" display="'Base Updated Salaries 1'!D116" xr:uid="{00000000-0004-0000-1200-0000B2010000}"/>
    <hyperlink ref="E116" location="'Base Updated Salaries 1'!E116" tooltip="Click to drilldown" display="'Base Updated Salaries 1'!E116" xr:uid="{00000000-0004-0000-1200-0000B3010000}"/>
    <hyperlink ref="F116" location="'Base Updated Salaries 1'!F116" tooltip="Click to drilldown" display="'Base Updated Salaries 1'!F116" xr:uid="{00000000-0004-0000-1200-0000B4010000}"/>
    <hyperlink ref="G116" location="'Base Updated Salaries 1'!G116" tooltip="Click to drilldown" display="'Base Updated Salaries 1'!G116" xr:uid="{00000000-0004-0000-1200-0000B5010000}"/>
    <hyperlink ref="H116" location="'Base Updated Salaries 1'!H116" tooltip="Click to drilldown" display="'Base Updated Salaries 1'!H116" xr:uid="{00000000-0004-0000-1200-0000B6010000}"/>
    <hyperlink ref="I116" location="'Base Updated Salaries 1'!I116" tooltip="Click to drilldown" display="'Base Updated Salaries 1'!I116" xr:uid="{00000000-0004-0000-1200-0000B7010000}"/>
    <hyperlink ref="J116" location="'Base Updated Salaries 1'!J116" tooltip="Click to drilldown" display="'Base Updated Salaries 1'!J116" xr:uid="{00000000-0004-0000-1200-0000B8010000}"/>
    <hyperlink ref="K116" location="'Base Updated Salaries 1'!K116" tooltip="Click to drilldown" display="'Base Updated Salaries 1'!K116" xr:uid="{00000000-0004-0000-1200-0000B9010000}"/>
    <hyperlink ref="L116" location="'Base Updated Salaries 1'!L116" tooltip="Click to drilldown" display="'Base Updated Salaries 1'!L116" xr:uid="{00000000-0004-0000-1200-0000BA010000}"/>
    <hyperlink ref="M116" location="'Base Updated Salaries 1'!M116" tooltip="Click to drilldown" display="'Base Updated Salaries 1'!M116" xr:uid="{00000000-0004-0000-1200-0000BB010000}"/>
    <hyperlink ref="B117" location="'Base Updated Salaries 1'!B117" tooltip="Click to drilldown" display="'Base Updated Salaries 1'!B117" xr:uid="{00000000-0004-0000-1200-0000BC010000}"/>
    <hyperlink ref="C117" location="'Base Updated Salaries 1'!C117" tooltip="Click to drilldown" display="'Base Updated Salaries 1'!C117" xr:uid="{00000000-0004-0000-1200-0000BD010000}"/>
    <hyperlink ref="D117" location="'Base Updated Salaries 1'!D117" tooltip="Click to drilldown" display="'Base Updated Salaries 1'!D117" xr:uid="{00000000-0004-0000-1200-0000BE010000}"/>
    <hyperlink ref="E117" location="'Base Updated Salaries 1'!E117" tooltip="Click to drilldown" display="'Base Updated Salaries 1'!E117" xr:uid="{00000000-0004-0000-1200-0000BF010000}"/>
    <hyperlink ref="F117" location="'Base Updated Salaries 1'!F117" tooltip="Click to drilldown" display="'Base Updated Salaries 1'!F117" xr:uid="{00000000-0004-0000-1200-0000C0010000}"/>
    <hyperlink ref="G117" location="'Base Updated Salaries 1'!G117" tooltip="Click to drilldown" display="'Base Updated Salaries 1'!G117" xr:uid="{00000000-0004-0000-1200-0000C1010000}"/>
    <hyperlink ref="H117" location="'Base Updated Salaries 1'!H117" tooltip="Click to drilldown" display="'Base Updated Salaries 1'!H117" xr:uid="{00000000-0004-0000-1200-0000C2010000}"/>
    <hyperlink ref="I117" location="'Base Updated Salaries 1'!I117" tooltip="Click to drilldown" display="'Base Updated Salaries 1'!I117" xr:uid="{00000000-0004-0000-1200-0000C3010000}"/>
    <hyperlink ref="J117" location="'Base Updated Salaries 1'!J117" tooltip="Click to drilldown" display="'Base Updated Salaries 1'!J117" xr:uid="{00000000-0004-0000-1200-0000C4010000}"/>
    <hyperlink ref="K117" location="'Base Updated Salaries 1'!K117" tooltip="Click to drilldown" display="'Base Updated Salaries 1'!K117" xr:uid="{00000000-0004-0000-1200-0000C5010000}"/>
    <hyperlink ref="L117" location="'Base Updated Salaries 1'!L117" tooltip="Click to drilldown" display="'Base Updated Salaries 1'!L117" xr:uid="{00000000-0004-0000-1200-0000C6010000}"/>
    <hyperlink ref="M117" location="'Base Updated Salaries 1'!M117" tooltip="Click to drilldown" display="'Base Updated Salaries 1'!M117" xr:uid="{00000000-0004-0000-1200-0000C7010000}"/>
    <hyperlink ref="B118" location="'Base Updated Salaries 1'!B118" tooltip="Click to drilldown" display="'Base Updated Salaries 1'!B118" xr:uid="{00000000-0004-0000-1200-0000C8010000}"/>
    <hyperlink ref="C118" location="'Base Updated Salaries 1'!C118" tooltip="Click to drilldown" display="'Base Updated Salaries 1'!C118" xr:uid="{00000000-0004-0000-1200-0000C9010000}"/>
    <hyperlink ref="D118" location="'Base Updated Salaries 1'!D118" tooltip="Click to drilldown" display="'Base Updated Salaries 1'!D118" xr:uid="{00000000-0004-0000-1200-0000CA010000}"/>
    <hyperlink ref="E118" location="'Base Updated Salaries 1'!E118" tooltip="Click to drilldown" display="'Base Updated Salaries 1'!E118" xr:uid="{00000000-0004-0000-1200-0000CB010000}"/>
    <hyperlink ref="F118" location="'Base Updated Salaries 1'!F118" tooltip="Click to drilldown" display="'Base Updated Salaries 1'!F118" xr:uid="{00000000-0004-0000-1200-0000CC010000}"/>
    <hyperlink ref="G118" location="'Base Updated Salaries 1'!G118" tooltip="Click to drilldown" display="'Base Updated Salaries 1'!G118" xr:uid="{00000000-0004-0000-1200-0000CD010000}"/>
    <hyperlink ref="H118" location="'Base Updated Salaries 1'!H118" tooltip="Click to drilldown" display="'Base Updated Salaries 1'!H118" xr:uid="{00000000-0004-0000-1200-0000CE010000}"/>
    <hyperlink ref="I118" location="'Base Updated Salaries 1'!I118" tooltip="Click to drilldown" display="'Base Updated Salaries 1'!I118" xr:uid="{00000000-0004-0000-1200-0000CF010000}"/>
    <hyperlink ref="J118" location="'Base Updated Salaries 1'!J118" tooltip="Click to drilldown" display="'Base Updated Salaries 1'!J118" xr:uid="{00000000-0004-0000-1200-0000D0010000}"/>
    <hyperlink ref="K118" location="'Base Updated Salaries 1'!K118" tooltip="Click to drilldown" display="'Base Updated Salaries 1'!K118" xr:uid="{00000000-0004-0000-1200-0000D1010000}"/>
    <hyperlink ref="L118" location="'Base Updated Salaries 1'!L118" tooltip="Click to drilldown" display="'Base Updated Salaries 1'!L118" xr:uid="{00000000-0004-0000-1200-0000D2010000}"/>
    <hyperlink ref="M118" location="'Base Updated Salaries 1'!M118" tooltip="Click to drilldown" display="'Base Updated Salaries 1'!M118" xr:uid="{00000000-0004-0000-1200-0000D3010000}"/>
    <hyperlink ref="B119" location="'Base Updated Salaries 1'!B119" tooltip="Click to drilldown" display="'Base Updated Salaries 1'!B119" xr:uid="{00000000-0004-0000-1200-0000D4010000}"/>
    <hyperlink ref="C119" location="'Base Updated Salaries 1'!C119" tooltip="Click to drilldown" display="'Base Updated Salaries 1'!C119" xr:uid="{00000000-0004-0000-1200-0000D5010000}"/>
    <hyperlink ref="D119" location="'Base Updated Salaries 1'!D119" tooltip="Click to drilldown" display="'Base Updated Salaries 1'!D119" xr:uid="{00000000-0004-0000-1200-0000D6010000}"/>
    <hyperlink ref="E119" location="'Base Updated Salaries 1'!E119" tooltip="Click to drilldown" display="'Base Updated Salaries 1'!E119" xr:uid="{00000000-0004-0000-1200-0000D7010000}"/>
    <hyperlink ref="F119" location="'Base Updated Salaries 1'!F119" tooltip="Click to drilldown" display="'Base Updated Salaries 1'!F119" xr:uid="{00000000-0004-0000-1200-0000D8010000}"/>
    <hyperlink ref="G119" location="'Base Updated Salaries 1'!G119" tooltip="Click to drilldown" display="'Base Updated Salaries 1'!G119" xr:uid="{00000000-0004-0000-1200-0000D9010000}"/>
    <hyperlink ref="H119" location="'Base Updated Salaries 1'!H119" tooltip="Click to drilldown" display="'Base Updated Salaries 1'!H119" xr:uid="{00000000-0004-0000-1200-0000DA010000}"/>
    <hyperlink ref="I119" location="'Base Updated Salaries 1'!I119" tooltip="Click to drilldown" display="'Base Updated Salaries 1'!I119" xr:uid="{00000000-0004-0000-1200-0000DB010000}"/>
    <hyperlink ref="J119" location="'Base Updated Salaries 1'!J119" tooltip="Click to drilldown" display="'Base Updated Salaries 1'!J119" xr:uid="{00000000-0004-0000-1200-0000DC010000}"/>
    <hyperlink ref="K119" location="'Base Updated Salaries 1'!K119" tooltip="Click to drilldown" display="'Base Updated Salaries 1'!K119" xr:uid="{00000000-0004-0000-1200-0000DD010000}"/>
    <hyperlink ref="L119" location="'Base Updated Salaries 1'!L119" tooltip="Click to drilldown" display="'Base Updated Salaries 1'!L119" xr:uid="{00000000-0004-0000-1200-0000DE010000}"/>
    <hyperlink ref="M119" location="'Base Updated Salaries 1'!M119" tooltip="Click to drilldown" display="'Base Updated Salaries 1'!M119" xr:uid="{00000000-0004-0000-1200-0000DF010000}"/>
    <hyperlink ref="B120" location="'Base Updated Salaries 1'!B120" tooltip="Click to drilldown" display="'Base Updated Salaries 1'!B120" xr:uid="{00000000-0004-0000-1200-0000E0010000}"/>
    <hyperlink ref="C120" location="'Base Updated Salaries 1'!C120" tooltip="Click to drilldown" display="'Base Updated Salaries 1'!C120" xr:uid="{00000000-0004-0000-1200-0000E1010000}"/>
    <hyperlink ref="D120" location="'Base Updated Salaries 1'!D120" tooltip="Click to drilldown" display="'Base Updated Salaries 1'!D120" xr:uid="{00000000-0004-0000-1200-0000E2010000}"/>
    <hyperlink ref="E120" location="'Base Updated Salaries 1'!E120" tooltip="Click to drilldown" display="'Base Updated Salaries 1'!E120" xr:uid="{00000000-0004-0000-1200-0000E3010000}"/>
    <hyperlink ref="F120" location="'Base Updated Salaries 1'!F120" tooltip="Click to drilldown" display="'Base Updated Salaries 1'!F120" xr:uid="{00000000-0004-0000-1200-0000E4010000}"/>
    <hyperlink ref="G120" location="'Base Updated Salaries 1'!G120" tooltip="Click to drilldown" display="'Base Updated Salaries 1'!G120" xr:uid="{00000000-0004-0000-1200-0000E5010000}"/>
    <hyperlink ref="H120" location="'Base Updated Salaries 1'!H120" tooltip="Click to drilldown" display="'Base Updated Salaries 1'!H120" xr:uid="{00000000-0004-0000-1200-0000E6010000}"/>
    <hyperlink ref="I120" location="'Base Updated Salaries 1'!I120" tooltip="Click to drilldown" display="'Base Updated Salaries 1'!I120" xr:uid="{00000000-0004-0000-1200-0000E7010000}"/>
    <hyperlink ref="J120" location="'Base Updated Salaries 1'!J120" tooltip="Click to drilldown" display="'Base Updated Salaries 1'!J120" xr:uid="{00000000-0004-0000-1200-0000E8010000}"/>
    <hyperlink ref="K120" location="'Base Updated Salaries 1'!K120" tooltip="Click to drilldown" display="'Base Updated Salaries 1'!K120" xr:uid="{00000000-0004-0000-1200-0000E9010000}"/>
    <hyperlink ref="L120" location="'Base Updated Salaries 1'!L120" tooltip="Click to drilldown" display="'Base Updated Salaries 1'!L120" xr:uid="{00000000-0004-0000-1200-0000EA010000}"/>
    <hyperlink ref="M120" location="'Base Updated Salaries 1'!M120" tooltip="Click to drilldown" display="'Base Updated Salaries 1'!M120" xr:uid="{00000000-0004-0000-1200-0000EB010000}"/>
    <hyperlink ref="B124" location="'Base Updated Salaries 1'!B124" tooltip="Click to drilldown" display="'Base Updated Salaries 1'!B124" xr:uid="{00000000-0004-0000-1200-0000EC010000}"/>
    <hyperlink ref="C124" location="'Base Updated Salaries 1'!C124" tooltip="Click to drilldown" display="'Base Updated Salaries 1'!C124" xr:uid="{00000000-0004-0000-1200-0000ED010000}"/>
    <hyperlink ref="D124" location="'Base Updated Salaries 1'!D124" tooltip="Click to drilldown" display="'Base Updated Salaries 1'!D124" xr:uid="{00000000-0004-0000-1200-0000EE010000}"/>
    <hyperlink ref="E124" location="'Base Updated Salaries 1'!E124" tooltip="Click to drilldown" display="'Base Updated Salaries 1'!E124" xr:uid="{00000000-0004-0000-1200-0000EF010000}"/>
    <hyperlink ref="F124" location="'Base Updated Salaries 1'!F124" tooltip="Click to drilldown" display="'Base Updated Salaries 1'!F124" xr:uid="{00000000-0004-0000-1200-0000F0010000}"/>
    <hyperlink ref="G124" location="'Base Updated Salaries 1'!G124" tooltip="Click to drilldown" display="'Base Updated Salaries 1'!G124" xr:uid="{00000000-0004-0000-1200-0000F1010000}"/>
    <hyperlink ref="H124" location="'Base Updated Salaries 1'!H124" tooltip="Click to drilldown" display="'Base Updated Salaries 1'!H124" xr:uid="{00000000-0004-0000-1200-0000F2010000}"/>
    <hyperlink ref="I124" location="'Base Updated Salaries 1'!I124" tooltip="Click to drilldown" display="'Base Updated Salaries 1'!I124" xr:uid="{00000000-0004-0000-1200-0000F3010000}"/>
    <hyperlink ref="J124" location="'Base Updated Salaries 1'!J124" tooltip="Click to drilldown" display="'Base Updated Salaries 1'!J124" xr:uid="{00000000-0004-0000-1200-0000F4010000}"/>
    <hyperlink ref="K124" location="'Base Updated Salaries 1'!K124" tooltip="Click to drilldown" display="'Base Updated Salaries 1'!K124" xr:uid="{00000000-0004-0000-1200-0000F5010000}"/>
    <hyperlink ref="L124" location="'Base Updated Salaries 1'!L124" tooltip="Click to drilldown" display="'Base Updated Salaries 1'!L124" xr:uid="{00000000-0004-0000-1200-0000F6010000}"/>
    <hyperlink ref="M124" location="'Base Updated Salaries 1'!M124" tooltip="Click to drilldown" display="'Base Updated Salaries 1'!M124" xr:uid="{00000000-0004-0000-1200-0000F7010000}"/>
    <hyperlink ref="B125" location="'Base Updated Salaries 1'!B125" tooltip="Click to drilldown" display="'Base Updated Salaries 1'!B125" xr:uid="{00000000-0004-0000-1200-0000F8010000}"/>
    <hyperlink ref="C125" location="'Base Updated Salaries 1'!C125" tooltip="Click to drilldown" display="'Base Updated Salaries 1'!C125" xr:uid="{00000000-0004-0000-1200-0000F9010000}"/>
    <hyperlink ref="D125" location="'Base Updated Salaries 1'!D125" tooltip="Click to drilldown" display="'Base Updated Salaries 1'!D125" xr:uid="{00000000-0004-0000-1200-0000FA010000}"/>
    <hyperlink ref="E125" location="'Base Updated Salaries 1'!E125" tooltip="Click to drilldown" display="'Base Updated Salaries 1'!E125" xr:uid="{00000000-0004-0000-1200-0000FB010000}"/>
    <hyperlink ref="F125" location="'Base Updated Salaries 1'!F125" tooltip="Click to drilldown" display="'Base Updated Salaries 1'!F125" xr:uid="{00000000-0004-0000-1200-0000FC010000}"/>
    <hyperlink ref="G125" location="'Base Updated Salaries 1'!G125" tooltip="Click to drilldown" display="'Base Updated Salaries 1'!G125" xr:uid="{00000000-0004-0000-1200-0000FD010000}"/>
    <hyperlink ref="H125" location="'Base Updated Salaries 1'!H125" tooltip="Click to drilldown" display="'Base Updated Salaries 1'!H125" xr:uid="{00000000-0004-0000-1200-0000FE010000}"/>
    <hyperlink ref="I125" location="'Base Updated Salaries 1'!I125" tooltip="Click to drilldown" display="'Base Updated Salaries 1'!I125" xr:uid="{00000000-0004-0000-1200-0000FF010000}"/>
    <hyperlink ref="J125" location="'Base Updated Salaries 1'!J125" tooltip="Click to drilldown" display="'Base Updated Salaries 1'!J125" xr:uid="{00000000-0004-0000-1200-000000020000}"/>
    <hyperlink ref="K125" location="'Base Updated Salaries 1'!K125" tooltip="Click to drilldown" display="'Base Updated Salaries 1'!K125" xr:uid="{00000000-0004-0000-1200-000001020000}"/>
    <hyperlink ref="L125" location="'Base Updated Salaries 1'!L125" tooltip="Click to drilldown" display="'Base Updated Salaries 1'!L125" xr:uid="{00000000-0004-0000-1200-000002020000}"/>
    <hyperlink ref="M125" location="'Base Updated Salaries 1'!M125" tooltip="Click to drilldown" display="'Base Updated Salaries 1'!M125" xr:uid="{00000000-0004-0000-1200-000003020000}"/>
    <hyperlink ref="B126" location="'Base Updated Salaries 1'!B126" tooltip="Click to drilldown" display="'Base Updated Salaries 1'!B126" xr:uid="{00000000-0004-0000-1200-000004020000}"/>
    <hyperlink ref="C126" location="'Base Updated Salaries 1'!C126" tooltip="Click to drilldown" display="'Base Updated Salaries 1'!C126" xr:uid="{00000000-0004-0000-1200-000005020000}"/>
    <hyperlink ref="D126" location="'Base Updated Salaries 1'!D126" tooltip="Click to drilldown" display="'Base Updated Salaries 1'!D126" xr:uid="{00000000-0004-0000-1200-000006020000}"/>
    <hyperlink ref="E126" location="'Base Updated Salaries 1'!E126" tooltip="Click to drilldown" display="'Base Updated Salaries 1'!E126" xr:uid="{00000000-0004-0000-1200-000007020000}"/>
    <hyperlink ref="F126" location="'Base Updated Salaries 1'!F126" tooltip="Click to drilldown" display="'Base Updated Salaries 1'!F126" xr:uid="{00000000-0004-0000-1200-000008020000}"/>
    <hyperlink ref="G126" location="'Base Updated Salaries 1'!G126" tooltip="Click to drilldown" display="'Base Updated Salaries 1'!G126" xr:uid="{00000000-0004-0000-1200-000009020000}"/>
    <hyperlink ref="H126" location="'Base Updated Salaries 1'!H126" tooltip="Click to drilldown" display="'Base Updated Salaries 1'!H126" xr:uid="{00000000-0004-0000-1200-00000A020000}"/>
    <hyperlink ref="I126" location="'Base Updated Salaries 1'!I126" tooltip="Click to drilldown" display="'Base Updated Salaries 1'!I126" xr:uid="{00000000-0004-0000-1200-00000B020000}"/>
    <hyperlink ref="J126" location="'Base Updated Salaries 1'!J126" tooltip="Click to drilldown" display="'Base Updated Salaries 1'!J126" xr:uid="{00000000-0004-0000-1200-00000C020000}"/>
    <hyperlink ref="K126" location="'Base Updated Salaries 1'!K126" tooltip="Click to drilldown" display="'Base Updated Salaries 1'!K126" xr:uid="{00000000-0004-0000-1200-00000D020000}"/>
    <hyperlink ref="L126" location="'Base Updated Salaries 1'!L126" tooltip="Click to drilldown" display="'Base Updated Salaries 1'!L126" xr:uid="{00000000-0004-0000-1200-00000E020000}"/>
    <hyperlink ref="M126" location="'Base Updated Salaries 1'!M126" tooltip="Click to drilldown" display="'Base Updated Salaries 1'!M126" xr:uid="{00000000-0004-0000-1200-00000F020000}"/>
    <hyperlink ref="B127" location="'Base Updated Salaries 1'!B127" tooltip="Click to drilldown" display="'Base Updated Salaries 1'!B127" xr:uid="{00000000-0004-0000-1200-000010020000}"/>
    <hyperlink ref="C127" location="'Base Updated Salaries 1'!C127" tooltip="Click to drilldown" display="'Base Updated Salaries 1'!C127" xr:uid="{00000000-0004-0000-1200-000011020000}"/>
    <hyperlink ref="D127" location="'Base Updated Salaries 1'!D127" tooltip="Click to drilldown" display="'Base Updated Salaries 1'!D127" xr:uid="{00000000-0004-0000-1200-000012020000}"/>
    <hyperlink ref="E127" location="'Base Updated Salaries 1'!E127" tooltip="Click to drilldown" display="'Base Updated Salaries 1'!E127" xr:uid="{00000000-0004-0000-1200-000013020000}"/>
    <hyperlink ref="F127" location="'Base Updated Salaries 1'!F127" tooltip="Click to drilldown" display="'Base Updated Salaries 1'!F127" xr:uid="{00000000-0004-0000-1200-000014020000}"/>
    <hyperlink ref="G127" location="'Base Updated Salaries 1'!G127" tooltip="Click to drilldown" display="'Base Updated Salaries 1'!G127" xr:uid="{00000000-0004-0000-1200-000015020000}"/>
    <hyperlink ref="H127" location="'Base Updated Salaries 1'!H127" tooltip="Click to drilldown" display="'Base Updated Salaries 1'!H127" xr:uid="{00000000-0004-0000-1200-000016020000}"/>
    <hyperlink ref="I127" location="'Base Updated Salaries 1'!I127" tooltip="Click to drilldown" display="'Base Updated Salaries 1'!I127" xr:uid="{00000000-0004-0000-1200-000017020000}"/>
    <hyperlink ref="J127" location="'Base Updated Salaries 1'!J127" tooltip="Click to drilldown" display="'Base Updated Salaries 1'!J127" xr:uid="{00000000-0004-0000-1200-000018020000}"/>
    <hyperlink ref="K127" location="'Base Updated Salaries 1'!K127" tooltip="Click to drilldown" display="'Base Updated Salaries 1'!K127" xr:uid="{00000000-0004-0000-1200-000019020000}"/>
    <hyperlink ref="L127" location="'Base Updated Salaries 1'!L127" tooltip="Click to drilldown" display="'Base Updated Salaries 1'!L127" xr:uid="{00000000-0004-0000-1200-00001A020000}"/>
    <hyperlink ref="M127" location="'Base Updated Salaries 1'!M127" tooltip="Click to drilldown" display="'Base Updated Salaries 1'!M127" xr:uid="{00000000-0004-0000-1200-00001B020000}"/>
    <hyperlink ref="B128" location="'Base Updated Salaries 1'!B128" tooltip="Click to drilldown" display="'Base Updated Salaries 1'!B128" xr:uid="{00000000-0004-0000-1200-00001C020000}"/>
    <hyperlink ref="C128" location="'Base Updated Salaries 1'!C128" tooltip="Click to drilldown" display="'Base Updated Salaries 1'!C128" xr:uid="{00000000-0004-0000-1200-00001D020000}"/>
    <hyperlink ref="D128" location="'Base Updated Salaries 1'!D128" tooltip="Click to drilldown" display="'Base Updated Salaries 1'!D128" xr:uid="{00000000-0004-0000-1200-00001E020000}"/>
    <hyperlink ref="E128" location="'Base Updated Salaries 1'!E128" tooltip="Click to drilldown" display="'Base Updated Salaries 1'!E128" xr:uid="{00000000-0004-0000-1200-00001F020000}"/>
    <hyperlink ref="F128" location="'Base Updated Salaries 1'!F128" tooltip="Click to drilldown" display="'Base Updated Salaries 1'!F128" xr:uid="{00000000-0004-0000-1200-000020020000}"/>
    <hyperlink ref="G128" location="'Base Updated Salaries 1'!G128" tooltip="Click to drilldown" display="'Base Updated Salaries 1'!G128" xr:uid="{00000000-0004-0000-1200-000021020000}"/>
    <hyperlink ref="H128" location="'Base Updated Salaries 1'!H128" tooltip="Click to drilldown" display="'Base Updated Salaries 1'!H128" xr:uid="{00000000-0004-0000-1200-000022020000}"/>
    <hyperlink ref="I128" location="'Base Updated Salaries 1'!I128" tooltip="Click to drilldown" display="'Base Updated Salaries 1'!I128" xr:uid="{00000000-0004-0000-1200-000023020000}"/>
    <hyperlink ref="J128" location="'Base Updated Salaries 1'!J128" tooltip="Click to drilldown" display="'Base Updated Salaries 1'!J128" xr:uid="{00000000-0004-0000-1200-000024020000}"/>
    <hyperlink ref="K128" location="'Base Updated Salaries 1'!K128" tooltip="Click to drilldown" display="'Base Updated Salaries 1'!K128" xr:uid="{00000000-0004-0000-1200-000025020000}"/>
    <hyperlink ref="L128" location="'Base Updated Salaries 1'!L128" tooltip="Click to drilldown" display="'Base Updated Salaries 1'!L128" xr:uid="{00000000-0004-0000-1200-000026020000}"/>
    <hyperlink ref="M128" location="'Base Updated Salaries 1'!M128" tooltip="Click to drilldown" display="'Base Updated Salaries 1'!M128" xr:uid="{00000000-0004-0000-1200-000027020000}"/>
    <hyperlink ref="B129" location="'Base Updated Salaries 1'!B129" tooltip="Click to drilldown" display="'Base Updated Salaries 1'!B129" xr:uid="{00000000-0004-0000-1200-000028020000}"/>
    <hyperlink ref="C129" location="'Base Updated Salaries 1'!C129" tooltip="Click to drilldown" display="'Base Updated Salaries 1'!C129" xr:uid="{00000000-0004-0000-1200-000029020000}"/>
    <hyperlink ref="D129" location="'Base Updated Salaries 1'!D129" tooltip="Click to drilldown" display="'Base Updated Salaries 1'!D129" xr:uid="{00000000-0004-0000-1200-00002A020000}"/>
    <hyperlink ref="E129" location="'Base Updated Salaries 1'!E129" tooltip="Click to drilldown" display="'Base Updated Salaries 1'!E129" xr:uid="{00000000-0004-0000-1200-00002B020000}"/>
    <hyperlink ref="F129" location="'Base Updated Salaries 1'!F129" tooltip="Click to drilldown" display="'Base Updated Salaries 1'!F129" xr:uid="{00000000-0004-0000-1200-00002C020000}"/>
    <hyperlink ref="G129" location="'Base Updated Salaries 1'!G129" tooltip="Click to drilldown" display="'Base Updated Salaries 1'!G129" xr:uid="{00000000-0004-0000-1200-00002D020000}"/>
    <hyperlink ref="H129" location="'Base Updated Salaries 1'!H129" tooltip="Click to drilldown" display="'Base Updated Salaries 1'!H129" xr:uid="{00000000-0004-0000-1200-00002E020000}"/>
    <hyperlink ref="I129" location="'Base Updated Salaries 1'!I129" tooltip="Click to drilldown" display="'Base Updated Salaries 1'!I129" xr:uid="{00000000-0004-0000-1200-00002F020000}"/>
    <hyperlink ref="J129" location="'Base Updated Salaries 1'!J129" tooltip="Click to drilldown" display="'Base Updated Salaries 1'!J129" xr:uid="{00000000-0004-0000-1200-000030020000}"/>
    <hyperlink ref="K129" location="'Base Updated Salaries 1'!K129" tooltip="Click to drilldown" display="'Base Updated Salaries 1'!K129" xr:uid="{00000000-0004-0000-1200-000031020000}"/>
    <hyperlink ref="L129" location="'Base Updated Salaries 1'!L129" tooltip="Click to drilldown" display="'Base Updated Salaries 1'!L129" xr:uid="{00000000-0004-0000-1200-000032020000}"/>
    <hyperlink ref="M129" location="'Base Updated Salaries 1'!M129" tooltip="Click to drilldown" display="'Base Updated Salaries 1'!M129" xr:uid="{00000000-0004-0000-1200-000033020000}"/>
    <hyperlink ref="B134" location="'Base Updated Salaries 1'!B134" tooltip="Click to drilldown" display="'Base Updated Salaries 1'!B134" xr:uid="{00000000-0004-0000-1200-000034020000}"/>
    <hyperlink ref="C134" location="'Base Updated Salaries 1'!C134" tooltip="Click to drilldown" display="'Base Updated Salaries 1'!C134" xr:uid="{00000000-0004-0000-1200-000035020000}"/>
    <hyperlink ref="D134" location="'Base Updated Salaries 1'!D134" tooltip="Click to drilldown" display="'Base Updated Salaries 1'!D134" xr:uid="{00000000-0004-0000-1200-000036020000}"/>
    <hyperlink ref="E134" location="'Base Updated Salaries 1'!E134" tooltip="Click to drilldown" display="'Base Updated Salaries 1'!E134" xr:uid="{00000000-0004-0000-1200-000037020000}"/>
    <hyperlink ref="F134" location="'Base Updated Salaries 1'!F134" tooltip="Click to drilldown" display="'Base Updated Salaries 1'!F134" xr:uid="{00000000-0004-0000-1200-000038020000}"/>
    <hyperlink ref="G134" location="'Base Updated Salaries 1'!G134" tooltip="Click to drilldown" display="'Base Updated Salaries 1'!G134" xr:uid="{00000000-0004-0000-1200-000039020000}"/>
    <hyperlink ref="H134" location="'Base Updated Salaries 1'!H134" tooltip="Click to drilldown" display="'Base Updated Salaries 1'!H134" xr:uid="{00000000-0004-0000-1200-00003A020000}"/>
    <hyperlink ref="I134" location="'Base Updated Salaries 1'!I134" tooltip="Click to drilldown" display="'Base Updated Salaries 1'!I134" xr:uid="{00000000-0004-0000-1200-00003B020000}"/>
    <hyperlink ref="J134" location="'Base Updated Salaries 1'!J134" tooltip="Click to drilldown" display="'Base Updated Salaries 1'!J134" xr:uid="{00000000-0004-0000-1200-00003C020000}"/>
    <hyperlink ref="K134" location="'Base Updated Salaries 1'!K134" tooltip="Click to drilldown" display="'Base Updated Salaries 1'!K134" xr:uid="{00000000-0004-0000-1200-00003D020000}"/>
    <hyperlink ref="L134" location="'Base Updated Salaries 1'!L134" tooltip="Click to drilldown" display="'Base Updated Salaries 1'!L134" xr:uid="{00000000-0004-0000-1200-00003E020000}"/>
    <hyperlink ref="M134" location="'Base Updated Salaries 1'!M134" tooltip="Click to drilldown" display="'Base Updated Salaries 1'!M134" xr:uid="{00000000-0004-0000-1200-00003F020000}"/>
    <hyperlink ref="B140" location="'Base Updated Salaries 1'!B140" tooltip="Click to drilldown" display="'Base Updated Salaries 1'!B140" xr:uid="{00000000-0004-0000-1200-000040020000}"/>
    <hyperlink ref="C140" location="'Base Updated Salaries 1'!C140" tooltip="Click to drilldown" display="'Base Updated Salaries 1'!C140" xr:uid="{00000000-0004-0000-1200-000041020000}"/>
    <hyperlink ref="D140" location="'Base Updated Salaries 1'!D140" tooltip="Click to drilldown" display="'Base Updated Salaries 1'!D140" xr:uid="{00000000-0004-0000-1200-000042020000}"/>
    <hyperlink ref="E140" location="'Base Updated Salaries 1'!E140" tooltip="Click to drilldown" display="'Base Updated Salaries 1'!E140" xr:uid="{00000000-0004-0000-1200-000043020000}"/>
    <hyperlink ref="F140" location="'Base Updated Salaries 1'!F140" tooltip="Click to drilldown" display="'Base Updated Salaries 1'!F140" xr:uid="{00000000-0004-0000-1200-000044020000}"/>
    <hyperlink ref="G140" location="'Base Updated Salaries 1'!G140" tooltip="Click to drilldown" display="'Base Updated Salaries 1'!G140" xr:uid="{00000000-0004-0000-1200-000045020000}"/>
    <hyperlink ref="H140" location="'Base Updated Salaries 1'!H140" tooltip="Click to drilldown" display="'Base Updated Salaries 1'!H140" xr:uid="{00000000-0004-0000-1200-000046020000}"/>
    <hyperlink ref="I140" location="'Base Updated Salaries 1'!I140" tooltip="Click to drilldown" display="'Base Updated Salaries 1'!I140" xr:uid="{00000000-0004-0000-1200-000047020000}"/>
    <hyperlink ref="J140" location="'Base Updated Salaries 1'!J140" tooltip="Click to drilldown" display="'Base Updated Salaries 1'!J140" xr:uid="{00000000-0004-0000-1200-000048020000}"/>
    <hyperlink ref="K140" location="'Base Updated Salaries 1'!K140" tooltip="Click to drilldown" display="'Base Updated Salaries 1'!K140" xr:uid="{00000000-0004-0000-1200-000049020000}"/>
    <hyperlink ref="L140" location="'Base Updated Salaries 1'!L140" tooltip="Click to drilldown" display="'Base Updated Salaries 1'!L140" xr:uid="{00000000-0004-0000-1200-00004A020000}"/>
    <hyperlink ref="M140" location="'Base Updated Salaries 1'!M140" tooltip="Click to drilldown" display="'Base Updated Salaries 1'!M140" xr:uid="{00000000-0004-0000-1200-00004B020000}"/>
    <hyperlink ref="B144" location="'Base Updated Salaries 1'!B144" tooltip="Click to drilldown" display="'Base Updated Salaries 1'!B144" xr:uid="{00000000-0004-0000-1200-00004C020000}"/>
    <hyperlink ref="C144" location="'Base Updated Salaries 1'!C144" tooltip="Click to drilldown" display="'Base Updated Salaries 1'!C144" xr:uid="{00000000-0004-0000-1200-00004D020000}"/>
    <hyperlink ref="D144" location="'Base Updated Salaries 1'!D144" tooltip="Click to drilldown" display="'Base Updated Salaries 1'!D144" xr:uid="{00000000-0004-0000-1200-00004E020000}"/>
    <hyperlink ref="E144" location="'Base Updated Salaries 1'!E144" tooltip="Click to drilldown" display="'Base Updated Salaries 1'!E144" xr:uid="{00000000-0004-0000-1200-00004F020000}"/>
    <hyperlink ref="F144" location="'Base Updated Salaries 1'!F144" tooltip="Click to drilldown" display="'Base Updated Salaries 1'!F144" xr:uid="{00000000-0004-0000-1200-000050020000}"/>
    <hyperlink ref="G144" location="'Base Updated Salaries 1'!G144" tooltip="Click to drilldown" display="'Base Updated Salaries 1'!G144" xr:uid="{00000000-0004-0000-1200-000051020000}"/>
    <hyperlink ref="H144" location="'Base Updated Salaries 1'!H144" tooltip="Click to drilldown" display="'Base Updated Salaries 1'!H144" xr:uid="{00000000-0004-0000-1200-000052020000}"/>
    <hyperlink ref="I144" location="'Base Updated Salaries 1'!I144" tooltip="Click to drilldown" display="'Base Updated Salaries 1'!I144" xr:uid="{00000000-0004-0000-1200-000053020000}"/>
    <hyperlink ref="J144" location="'Base Updated Salaries 1'!J144" tooltip="Click to drilldown" display="'Base Updated Salaries 1'!J144" xr:uid="{00000000-0004-0000-1200-000054020000}"/>
    <hyperlink ref="K144" location="'Base Updated Salaries 1'!K144" tooltip="Click to drilldown" display="'Base Updated Salaries 1'!K144" xr:uid="{00000000-0004-0000-1200-000055020000}"/>
    <hyperlink ref="L144" location="'Base Updated Salaries 1'!L144" tooltip="Click to drilldown" display="'Base Updated Salaries 1'!L144" xr:uid="{00000000-0004-0000-1200-000056020000}"/>
    <hyperlink ref="M144" location="'Base Updated Salaries 1'!M144" tooltip="Click to drilldown" display="'Base Updated Salaries 1'!M144" xr:uid="{00000000-0004-0000-1200-000057020000}"/>
    <hyperlink ref="B149" location="'Base Updated Salaries 1'!B149" tooltip="Click to drilldown" display="'Base Updated Salaries 1'!B149" xr:uid="{00000000-0004-0000-1200-000058020000}"/>
    <hyperlink ref="C149" location="'Base Updated Salaries 1'!C149" tooltip="Click to drilldown" display="'Base Updated Salaries 1'!C149" xr:uid="{00000000-0004-0000-1200-000059020000}"/>
    <hyperlink ref="D149" location="'Base Updated Salaries 1'!D149" tooltip="Click to drilldown" display="'Base Updated Salaries 1'!D149" xr:uid="{00000000-0004-0000-1200-00005A020000}"/>
    <hyperlink ref="E149" location="'Base Updated Salaries 1'!E149" tooltip="Click to drilldown" display="'Base Updated Salaries 1'!E149" xr:uid="{00000000-0004-0000-1200-00005B020000}"/>
    <hyperlink ref="F149" location="'Base Updated Salaries 1'!F149" tooltip="Click to drilldown" display="'Base Updated Salaries 1'!F149" xr:uid="{00000000-0004-0000-1200-00005C020000}"/>
    <hyperlink ref="G149" location="'Base Updated Salaries 1'!G149" tooltip="Click to drilldown" display="'Base Updated Salaries 1'!G149" xr:uid="{00000000-0004-0000-1200-00005D020000}"/>
    <hyperlink ref="H149" location="'Base Updated Salaries 1'!H149" tooltip="Click to drilldown" display="'Base Updated Salaries 1'!H149" xr:uid="{00000000-0004-0000-1200-00005E020000}"/>
    <hyperlink ref="I149" location="'Base Updated Salaries 1'!I149" tooltip="Click to drilldown" display="'Base Updated Salaries 1'!I149" xr:uid="{00000000-0004-0000-1200-00005F020000}"/>
    <hyperlink ref="J149" location="'Base Updated Salaries 1'!J149" tooltip="Click to drilldown" display="'Base Updated Salaries 1'!J149" xr:uid="{00000000-0004-0000-1200-000060020000}"/>
    <hyperlink ref="K149" location="'Base Updated Salaries 1'!K149" tooltip="Click to drilldown" display="'Base Updated Salaries 1'!K149" xr:uid="{00000000-0004-0000-1200-000061020000}"/>
    <hyperlink ref="L149" location="'Base Updated Salaries 1'!L149" tooltip="Click to drilldown" display="'Base Updated Salaries 1'!L149" xr:uid="{00000000-0004-0000-1200-000062020000}"/>
    <hyperlink ref="M149" location="'Base Updated Salaries 1'!M149" tooltip="Click to drilldown" display="'Base Updated Salaries 1'!M149" xr:uid="{00000000-0004-0000-1200-000063020000}"/>
    <hyperlink ref="B154" location="'Base Updated Salaries 1'!B154" tooltip="Click to drilldown" display="'Base Updated Salaries 1'!B154" xr:uid="{00000000-0004-0000-1200-000064020000}"/>
    <hyperlink ref="C154" location="'Base Updated Salaries 1'!C154" tooltip="Click to drilldown" display="'Base Updated Salaries 1'!C154" xr:uid="{00000000-0004-0000-1200-000065020000}"/>
    <hyperlink ref="D154" location="'Base Updated Salaries 1'!D154" tooltip="Click to drilldown" display="'Base Updated Salaries 1'!D154" xr:uid="{00000000-0004-0000-1200-000066020000}"/>
    <hyperlink ref="E154" location="'Base Updated Salaries 1'!E154" tooltip="Click to drilldown" display="'Base Updated Salaries 1'!E154" xr:uid="{00000000-0004-0000-1200-000067020000}"/>
    <hyperlink ref="F154" location="'Base Updated Salaries 1'!F154" tooltip="Click to drilldown" display="'Base Updated Salaries 1'!F154" xr:uid="{00000000-0004-0000-1200-000068020000}"/>
    <hyperlink ref="G154" location="'Base Updated Salaries 1'!G154" tooltip="Click to drilldown" display="'Base Updated Salaries 1'!G154" xr:uid="{00000000-0004-0000-1200-000069020000}"/>
    <hyperlink ref="H154" location="'Base Updated Salaries 1'!H154" tooltip="Click to drilldown" display="'Base Updated Salaries 1'!H154" xr:uid="{00000000-0004-0000-1200-00006A020000}"/>
    <hyperlink ref="I154" location="'Base Updated Salaries 1'!I154" tooltip="Click to drilldown" display="'Base Updated Salaries 1'!I154" xr:uid="{00000000-0004-0000-1200-00006B020000}"/>
    <hyperlink ref="J154" location="'Base Updated Salaries 1'!J154" tooltip="Click to drilldown" display="'Base Updated Salaries 1'!J154" xr:uid="{00000000-0004-0000-1200-00006C020000}"/>
    <hyperlink ref="K154" location="'Base Updated Salaries 1'!K154" tooltip="Click to drilldown" display="'Base Updated Salaries 1'!K154" xr:uid="{00000000-0004-0000-1200-00006D020000}"/>
    <hyperlink ref="L154" location="'Base Updated Salaries 1'!L154" tooltip="Click to drilldown" display="'Base Updated Salaries 1'!L154" xr:uid="{00000000-0004-0000-1200-00006E020000}"/>
    <hyperlink ref="M154" location="'Base Updated Salaries 1'!M154" tooltip="Click to drilldown" display="'Base Updated Salaries 1'!M154" xr:uid="{00000000-0004-0000-1200-00006F020000}"/>
    <hyperlink ref="B155" location="'Base Updated Salaries 1'!B155" tooltip="Click to drilldown" display="'Base Updated Salaries 1'!B155" xr:uid="{00000000-0004-0000-1200-000070020000}"/>
    <hyperlink ref="C155" location="'Base Updated Salaries 1'!C155" tooltip="Click to drilldown" display="'Base Updated Salaries 1'!C155" xr:uid="{00000000-0004-0000-1200-000071020000}"/>
    <hyperlink ref="D155" location="'Base Updated Salaries 1'!D155" tooltip="Click to drilldown" display="'Base Updated Salaries 1'!D155" xr:uid="{00000000-0004-0000-1200-000072020000}"/>
    <hyperlink ref="E155" location="'Base Updated Salaries 1'!E155" tooltip="Click to drilldown" display="'Base Updated Salaries 1'!E155" xr:uid="{00000000-0004-0000-1200-000073020000}"/>
    <hyperlink ref="F155" location="'Base Updated Salaries 1'!F155" tooltip="Click to drilldown" display="'Base Updated Salaries 1'!F155" xr:uid="{00000000-0004-0000-1200-000074020000}"/>
    <hyperlink ref="G155" location="'Base Updated Salaries 1'!G155" tooltip="Click to drilldown" display="'Base Updated Salaries 1'!G155" xr:uid="{00000000-0004-0000-1200-000075020000}"/>
    <hyperlink ref="H155" location="'Base Updated Salaries 1'!H155" tooltip="Click to drilldown" display="'Base Updated Salaries 1'!H155" xr:uid="{00000000-0004-0000-1200-000076020000}"/>
    <hyperlink ref="I155" location="'Base Updated Salaries 1'!I155" tooltip="Click to drilldown" display="'Base Updated Salaries 1'!I155" xr:uid="{00000000-0004-0000-1200-000077020000}"/>
    <hyperlink ref="J155" location="'Base Updated Salaries 1'!J155" tooltip="Click to drilldown" display="'Base Updated Salaries 1'!J155" xr:uid="{00000000-0004-0000-1200-000078020000}"/>
    <hyperlink ref="K155" location="'Base Updated Salaries 1'!K155" tooltip="Click to drilldown" display="'Base Updated Salaries 1'!K155" xr:uid="{00000000-0004-0000-1200-000079020000}"/>
    <hyperlink ref="L155" location="'Base Updated Salaries 1'!L155" tooltip="Click to drilldown" display="'Base Updated Salaries 1'!L155" xr:uid="{00000000-0004-0000-1200-00007A020000}"/>
    <hyperlink ref="M155" location="'Base Updated Salaries 1'!M155" tooltip="Click to drilldown" display="'Base Updated Salaries 1'!M155" xr:uid="{00000000-0004-0000-1200-00007B020000}"/>
    <hyperlink ref="B156" location="'Base Updated Salaries 1'!B156" tooltip="Click to drilldown" display="'Base Updated Salaries 1'!B156" xr:uid="{00000000-0004-0000-1200-00007C020000}"/>
    <hyperlink ref="C156" location="'Base Updated Salaries 1'!C156" tooltip="Click to drilldown" display="'Base Updated Salaries 1'!C156" xr:uid="{00000000-0004-0000-1200-00007D020000}"/>
    <hyperlink ref="D156" location="'Base Updated Salaries 1'!D156" tooltip="Click to drilldown" display="'Base Updated Salaries 1'!D156" xr:uid="{00000000-0004-0000-1200-00007E020000}"/>
    <hyperlink ref="E156" location="'Base Updated Salaries 1'!E156" tooltip="Click to drilldown" display="'Base Updated Salaries 1'!E156" xr:uid="{00000000-0004-0000-1200-00007F020000}"/>
    <hyperlink ref="F156" location="'Base Updated Salaries 1'!F156" tooltip="Click to drilldown" display="'Base Updated Salaries 1'!F156" xr:uid="{00000000-0004-0000-1200-000080020000}"/>
    <hyperlink ref="G156" location="'Base Updated Salaries 1'!G156" tooltip="Click to drilldown" display="'Base Updated Salaries 1'!G156" xr:uid="{00000000-0004-0000-1200-000081020000}"/>
    <hyperlink ref="H156" location="'Base Updated Salaries 1'!H156" tooltip="Click to drilldown" display="'Base Updated Salaries 1'!H156" xr:uid="{00000000-0004-0000-1200-000082020000}"/>
    <hyperlink ref="I156" location="'Base Updated Salaries 1'!I156" tooltip="Click to drilldown" display="'Base Updated Salaries 1'!I156" xr:uid="{00000000-0004-0000-1200-000083020000}"/>
    <hyperlink ref="J156" location="'Base Updated Salaries 1'!J156" tooltip="Click to drilldown" display="'Base Updated Salaries 1'!J156" xr:uid="{00000000-0004-0000-1200-000084020000}"/>
    <hyperlink ref="K156" location="'Base Updated Salaries 1'!K156" tooltip="Click to drilldown" display="'Base Updated Salaries 1'!K156" xr:uid="{00000000-0004-0000-1200-000085020000}"/>
    <hyperlink ref="L156" location="'Base Updated Salaries 1'!L156" tooltip="Click to drilldown" display="'Base Updated Salaries 1'!L156" xr:uid="{00000000-0004-0000-1200-000086020000}"/>
    <hyperlink ref="M156" location="'Base Updated Salaries 1'!M156" tooltip="Click to drilldown" display="'Base Updated Salaries 1'!M156" xr:uid="{00000000-0004-0000-1200-000087020000}"/>
    <hyperlink ref="B168" location="'Base Updated Salaries 1'!B168" tooltip="Click to drilldown" display="'Base Updated Salaries 1'!B168" xr:uid="{00000000-0004-0000-1200-000088020000}"/>
    <hyperlink ref="C168" location="'Base Updated Salaries 1'!C168" tooltip="Click to drilldown" display="'Base Updated Salaries 1'!C168" xr:uid="{00000000-0004-0000-1200-000089020000}"/>
    <hyperlink ref="D168" location="'Base Updated Salaries 1'!D168" tooltip="Click to drilldown" display="'Base Updated Salaries 1'!D168" xr:uid="{00000000-0004-0000-1200-00008A020000}"/>
    <hyperlink ref="E168" location="'Base Updated Salaries 1'!E168" tooltip="Click to drilldown" display="'Base Updated Salaries 1'!E168" xr:uid="{00000000-0004-0000-1200-00008B020000}"/>
    <hyperlink ref="F168" location="'Base Updated Salaries 1'!F168" tooltip="Click to drilldown" display="'Base Updated Salaries 1'!F168" xr:uid="{00000000-0004-0000-1200-00008C020000}"/>
    <hyperlink ref="G168" location="'Base Updated Salaries 1'!G168" tooltip="Click to drilldown" display="'Base Updated Salaries 1'!G168" xr:uid="{00000000-0004-0000-1200-00008D020000}"/>
    <hyperlink ref="H168" location="'Base Updated Salaries 1'!H168" tooltip="Click to drilldown" display="'Base Updated Salaries 1'!H168" xr:uid="{00000000-0004-0000-1200-00008E020000}"/>
    <hyperlink ref="I168" location="'Base Updated Salaries 1'!I168" tooltip="Click to drilldown" display="'Base Updated Salaries 1'!I168" xr:uid="{00000000-0004-0000-1200-00008F020000}"/>
    <hyperlink ref="J168" location="'Base Updated Salaries 1'!J168" tooltip="Click to drilldown" display="'Base Updated Salaries 1'!J168" xr:uid="{00000000-0004-0000-1200-000090020000}"/>
    <hyperlink ref="K168" location="'Base Updated Salaries 1'!K168" tooltip="Click to drilldown" display="'Base Updated Salaries 1'!K168" xr:uid="{00000000-0004-0000-1200-000091020000}"/>
    <hyperlink ref="L168" location="'Base Updated Salaries 1'!L168" tooltip="Click to drilldown" display="'Base Updated Salaries 1'!L168" xr:uid="{00000000-0004-0000-1200-000092020000}"/>
    <hyperlink ref="M168" location="'Base Updated Salaries 1'!M168" tooltip="Click to drilldown" display="'Base Updated Salaries 1'!M168" xr:uid="{00000000-0004-0000-1200-000093020000}"/>
    <hyperlink ref="B169" location="'Base Updated Salaries 1'!B169" tooltip="Click to drilldown" display="'Base Updated Salaries 1'!B169" xr:uid="{00000000-0004-0000-1200-000094020000}"/>
    <hyperlink ref="C169" location="'Base Updated Salaries 1'!C169" tooltip="Click to drilldown" display="'Base Updated Salaries 1'!C169" xr:uid="{00000000-0004-0000-1200-000095020000}"/>
    <hyperlink ref="D169" location="'Base Updated Salaries 1'!D169" tooltip="Click to drilldown" display="'Base Updated Salaries 1'!D169" xr:uid="{00000000-0004-0000-1200-000096020000}"/>
    <hyperlink ref="E169" location="'Base Updated Salaries 1'!E169" tooltip="Click to drilldown" display="'Base Updated Salaries 1'!E169" xr:uid="{00000000-0004-0000-1200-000097020000}"/>
    <hyperlink ref="F169" location="'Base Updated Salaries 1'!F169" tooltip="Click to drilldown" display="'Base Updated Salaries 1'!F169" xr:uid="{00000000-0004-0000-1200-000098020000}"/>
    <hyperlink ref="G169" location="'Base Updated Salaries 1'!G169" tooltip="Click to drilldown" display="'Base Updated Salaries 1'!G169" xr:uid="{00000000-0004-0000-1200-000099020000}"/>
    <hyperlink ref="H169" location="'Base Updated Salaries 1'!H169" tooltip="Click to drilldown" display="'Base Updated Salaries 1'!H169" xr:uid="{00000000-0004-0000-1200-00009A020000}"/>
    <hyperlink ref="I169" location="'Base Updated Salaries 1'!I169" tooltip="Click to drilldown" display="'Base Updated Salaries 1'!I169" xr:uid="{00000000-0004-0000-1200-00009B020000}"/>
    <hyperlink ref="J169" location="'Base Updated Salaries 1'!J169" tooltip="Click to drilldown" display="'Base Updated Salaries 1'!J169" xr:uid="{00000000-0004-0000-1200-00009C020000}"/>
    <hyperlink ref="K169" location="'Base Updated Salaries 1'!K169" tooltip="Click to drilldown" display="'Base Updated Salaries 1'!K169" xr:uid="{00000000-0004-0000-1200-00009D020000}"/>
    <hyperlink ref="L169" location="'Base Updated Salaries 1'!L169" tooltip="Click to drilldown" display="'Base Updated Salaries 1'!L169" xr:uid="{00000000-0004-0000-1200-00009E020000}"/>
    <hyperlink ref="M169" location="'Base Updated Salaries 1'!M169" tooltip="Click to drilldown" display="'Base Updated Salaries 1'!M169" xr:uid="{00000000-0004-0000-1200-00009F020000}"/>
    <hyperlink ref="B170" location="'Base Updated Salaries 1'!B170" tooltip="Click to drilldown" display="'Base Updated Salaries 1'!B170" xr:uid="{00000000-0004-0000-1200-0000A0020000}"/>
    <hyperlink ref="C170" location="'Base Updated Salaries 1'!C170" tooltip="Click to drilldown" display="'Base Updated Salaries 1'!C170" xr:uid="{00000000-0004-0000-1200-0000A1020000}"/>
    <hyperlink ref="D170" location="'Base Updated Salaries 1'!D170" tooltip="Click to drilldown" display="'Base Updated Salaries 1'!D170" xr:uid="{00000000-0004-0000-1200-0000A2020000}"/>
    <hyperlink ref="E170" location="'Base Updated Salaries 1'!E170" tooltip="Click to drilldown" display="'Base Updated Salaries 1'!E170" xr:uid="{00000000-0004-0000-1200-0000A3020000}"/>
    <hyperlink ref="F170" location="'Base Updated Salaries 1'!F170" tooltip="Click to drilldown" display="'Base Updated Salaries 1'!F170" xr:uid="{00000000-0004-0000-1200-0000A4020000}"/>
    <hyperlink ref="G170" location="'Base Updated Salaries 1'!G170" tooltip="Click to drilldown" display="'Base Updated Salaries 1'!G170" xr:uid="{00000000-0004-0000-1200-0000A5020000}"/>
    <hyperlink ref="H170" location="'Base Updated Salaries 1'!H170" tooltip="Click to drilldown" display="'Base Updated Salaries 1'!H170" xr:uid="{00000000-0004-0000-1200-0000A6020000}"/>
    <hyperlink ref="I170" location="'Base Updated Salaries 1'!I170" tooltip="Click to drilldown" display="'Base Updated Salaries 1'!I170" xr:uid="{00000000-0004-0000-1200-0000A7020000}"/>
    <hyperlink ref="J170" location="'Base Updated Salaries 1'!J170" tooltip="Click to drilldown" display="'Base Updated Salaries 1'!J170" xr:uid="{00000000-0004-0000-1200-0000A8020000}"/>
    <hyperlink ref="K170" location="'Base Updated Salaries 1'!K170" tooltip="Click to drilldown" display="'Base Updated Salaries 1'!K170" xr:uid="{00000000-0004-0000-1200-0000A9020000}"/>
    <hyperlink ref="L170" location="'Base Updated Salaries 1'!L170" tooltip="Click to drilldown" display="'Base Updated Salaries 1'!L170" xr:uid="{00000000-0004-0000-1200-0000AA020000}"/>
    <hyperlink ref="M170" location="'Base Updated Salaries 1'!M170" tooltip="Click to drilldown" display="'Base Updated Salaries 1'!M170" xr:uid="{00000000-0004-0000-1200-0000AB020000}"/>
    <hyperlink ref="B171" location="'Base Updated Salaries 1'!B171" tooltip="Click to drilldown" display="'Base Updated Salaries 1'!B171" xr:uid="{00000000-0004-0000-1200-0000AC020000}"/>
    <hyperlink ref="C171" location="'Base Updated Salaries 1'!C171" tooltip="Click to drilldown" display="'Base Updated Salaries 1'!C171" xr:uid="{00000000-0004-0000-1200-0000AD020000}"/>
    <hyperlink ref="D171" location="'Base Updated Salaries 1'!D171" tooltip="Click to drilldown" display="'Base Updated Salaries 1'!D171" xr:uid="{00000000-0004-0000-1200-0000AE020000}"/>
    <hyperlink ref="E171" location="'Base Updated Salaries 1'!E171" tooltip="Click to drilldown" display="'Base Updated Salaries 1'!E171" xr:uid="{00000000-0004-0000-1200-0000AF020000}"/>
    <hyperlink ref="F171" location="'Base Updated Salaries 1'!F171" tooltip="Click to drilldown" display="'Base Updated Salaries 1'!F171" xr:uid="{00000000-0004-0000-1200-0000B0020000}"/>
    <hyperlink ref="G171" location="'Base Updated Salaries 1'!G171" tooltip="Click to drilldown" display="'Base Updated Salaries 1'!G171" xr:uid="{00000000-0004-0000-1200-0000B1020000}"/>
    <hyperlink ref="H171" location="'Base Updated Salaries 1'!H171" tooltip="Click to drilldown" display="'Base Updated Salaries 1'!H171" xr:uid="{00000000-0004-0000-1200-0000B2020000}"/>
    <hyperlink ref="I171" location="'Base Updated Salaries 1'!I171" tooltip="Click to drilldown" display="'Base Updated Salaries 1'!I171" xr:uid="{00000000-0004-0000-1200-0000B3020000}"/>
    <hyperlink ref="J171" location="'Base Updated Salaries 1'!J171" tooltip="Click to drilldown" display="'Base Updated Salaries 1'!J171" xr:uid="{00000000-0004-0000-1200-0000B4020000}"/>
    <hyperlink ref="K171" location="'Base Updated Salaries 1'!K171" tooltip="Click to drilldown" display="'Base Updated Salaries 1'!K171" xr:uid="{00000000-0004-0000-1200-0000B5020000}"/>
    <hyperlink ref="L171" location="'Base Updated Salaries 1'!L171" tooltip="Click to drilldown" display="'Base Updated Salaries 1'!L171" xr:uid="{00000000-0004-0000-1200-0000B6020000}"/>
    <hyperlink ref="M171" location="'Base Updated Salaries 1'!M171" tooltip="Click to drilldown" display="'Base Updated Salaries 1'!M171" xr:uid="{00000000-0004-0000-1200-0000B7020000}"/>
    <hyperlink ref="B172" location="'Base Updated Salaries 1'!B172" tooltip="Click to drilldown" display="'Base Updated Salaries 1'!B172" xr:uid="{00000000-0004-0000-1200-0000B8020000}"/>
    <hyperlink ref="C172" location="'Base Updated Salaries 1'!C172" tooltip="Click to drilldown" display="'Base Updated Salaries 1'!C172" xr:uid="{00000000-0004-0000-1200-0000B9020000}"/>
    <hyperlink ref="D172" location="'Base Updated Salaries 1'!D172" tooltip="Click to drilldown" display="'Base Updated Salaries 1'!D172" xr:uid="{00000000-0004-0000-1200-0000BA020000}"/>
    <hyperlink ref="E172" location="'Base Updated Salaries 1'!E172" tooltip="Click to drilldown" display="'Base Updated Salaries 1'!E172" xr:uid="{00000000-0004-0000-1200-0000BB020000}"/>
    <hyperlink ref="F172" location="'Base Updated Salaries 1'!F172" tooltip="Click to drilldown" display="'Base Updated Salaries 1'!F172" xr:uid="{00000000-0004-0000-1200-0000BC020000}"/>
    <hyperlink ref="G172" location="'Base Updated Salaries 1'!G172" tooltip="Click to drilldown" display="'Base Updated Salaries 1'!G172" xr:uid="{00000000-0004-0000-1200-0000BD020000}"/>
    <hyperlink ref="H172" location="'Base Updated Salaries 1'!H172" tooltip="Click to drilldown" display="'Base Updated Salaries 1'!H172" xr:uid="{00000000-0004-0000-1200-0000BE020000}"/>
    <hyperlink ref="I172" location="'Base Updated Salaries 1'!I172" tooltip="Click to drilldown" display="'Base Updated Salaries 1'!I172" xr:uid="{00000000-0004-0000-1200-0000BF020000}"/>
    <hyperlink ref="J172" location="'Base Updated Salaries 1'!J172" tooltip="Click to drilldown" display="'Base Updated Salaries 1'!J172" xr:uid="{00000000-0004-0000-1200-0000C0020000}"/>
    <hyperlink ref="K172" location="'Base Updated Salaries 1'!K172" tooltip="Click to drilldown" display="'Base Updated Salaries 1'!K172" xr:uid="{00000000-0004-0000-1200-0000C1020000}"/>
    <hyperlink ref="L172" location="'Base Updated Salaries 1'!L172" tooltip="Click to drilldown" display="'Base Updated Salaries 1'!L172" xr:uid="{00000000-0004-0000-1200-0000C2020000}"/>
    <hyperlink ref="M172" location="'Base Updated Salaries 1'!M172" tooltip="Click to drilldown" display="'Base Updated Salaries 1'!M172" xr:uid="{00000000-0004-0000-1200-0000C3020000}"/>
    <hyperlink ref="B173" location="'Base Updated Salaries 1'!B173" tooltip="Click to drilldown" display="'Base Updated Salaries 1'!B173" xr:uid="{00000000-0004-0000-1200-0000C4020000}"/>
    <hyperlink ref="C173" location="'Base Updated Salaries 1'!C173" tooltip="Click to drilldown" display="'Base Updated Salaries 1'!C173" xr:uid="{00000000-0004-0000-1200-0000C5020000}"/>
    <hyperlink ref="D173" location="'Base Updated Salaries 1'!D173" tooltip="Click to drilldown" display="'Base Updated Salaries 1'!D173" xr:uid="{00000000-0004-0000-1200-0000C6020000}"/>
    <hyperlink ref="E173" location="'Base Updated Salaries 1'!E173" tooltip="Click to drilldown" display="'Base Updated Salaries 1'!E173" xr:uid="{00000000-0004-0000-1200-0000C7020000}"/>
    <hyperlink ref="F173" location="'Base Updated Salaries 1'!F173" tooltip="Click to drilldown" display="'Base Updated Salaries 1'!F173" xr:uid="{00000000-0004-0000-1200-0000C8020000}"/>
    <hyperlink ref="G173" location="'Base Updated Salaries 1'!G173" tooltip="Click to drilldown" display="'Base Updated Salaries 1'!G173" xr:uid="{00000000-0004-0000-1200-0000C9020000}"/>
    <hyperlink ref="H173" location="'Base Updated Salaries 1'!H173" tooltip="Click to drilldown" display="'Base Updated Salaries 1'!H173" xr:uid="{00000000-0004-0000-1200-0000CA020000}"/>
    <hyperlink ref="I173" location="'Base Updated Salaries 1'!I173" tooltip="Click to drilldown" display="'Base Updated Salaries 1'!I173" xr:uid="{00000000-0004-0000-1200-0000CB020000}"/>
    <hyperlink ref="J173" location="'Base Updated Salaries 1'!J173" tooltip="Click to drilldown" display="'Base Updated Salaries 1'!J173" xr:uid="{00000000-0004-0000-1200-0000CC020000}"/>
    <hyperlink ref="K173" location="'Base Updated Salaries 1'!K173" tooltip="Click to drilldown" display="'Base Updated Salaries 1'!K173" xr:uid="{00000000-0004-0000-1200-0000CD020000}"/>
    <hyperlink ref="L173" location="'Base Updated Salaries 1'!L173" tooltip="Click to drilldown" display="'Base Updated Salaries 1'!L173" xr:uid="{00000000-0004-0000-1200-0000CE020000}"/>
    <hyperlink ref="M173" location="'Base Updated Salaries 1'!M173" tooltip="Click to drilldown" display="'Base Updated Salaries 1'!M173" xr:uid="{00000000-0004-0000-1200-0000CF020000}"/>
    <hyperlink ref="B177" location="'Base Updated Salaries 1'!B177" tooltip="Click to drilldown" display="'Base Updated Salaries 1'!B177" xr:uid="{00000000-0004-0000-1200-0000D0020000}"/>
    <hyperlink ref="C177" location="'Base Updated Salaries 1'!C177" tooltip="Click to drilldown" display="'Base Updated Salaries 1'!C177" xr:uid="{00000000-0004-0000-1200-0000D1020000}"/>
    <hyperlink ref="D177" location="'Base Updated Salaries 1'!D177" tooltip="Click to drilldown" display="'Base Updated Salaries 1'!D177" xr:uid="{00000000-0004-0000-1200-0000D2020000}"/>
    <hyperlink ref="E177" location="'Base Updated Salaries 1'!E177" tooltip="Click to drilldown" display="'Base Updated Salaries 1'!E177" xr:uid="{00000000-0004-0000-1200-0000D3020000}"/>
    <hyperlink ref="F177" location="'Base Updated Salaries 1'!F177" tooltip="Click to drilldown" display="'Base Updated Salaries 1'!F177" xr:uid="{00000000-0004-0000-1200-0000D4020000}"/>
    <hyperlink ref="G177" location="'Base Updated Salaries 1'!G177" tooltip="Click to drilldown" display="'Base Updated Salaries 1'!G177" xr:uid="{00000000-0004-0000-1200-0000D5020000}"/>
    <hyperlink ref="H177" location="'Base Updated Salaries 1'!H177" tooltip="Click to drilldown" display="'Base Updated Salaries 1'!H177" xr:uid="{00000000-0004-0000-1200-0000D6020000}"/>
    <hyperlink ref="I177" location="'Base Updated Salaries 1'!I177" tooltip="Click to drilldown" display="'Base Updated Salaries 1'!I177" xr:uid="{00000000-0004-0000-1200-0000D7020000}"/>
    <hyperlink ref="J177" location="'Base Updated Salaries 1'!J177" tooltip="Click to drilldown" display="'Base Updated Salaries 1'!J177" xr:uid="{00000000-0004-0000-1200-0000D8020000}"/>
    <hyperlink ref="K177" location="'Base Updated Salaries 1'!K177" tooltip="Click to drilldown" display="'Base Updated Salaries 1'!K177" xr:uid="{00000000-0004-0000-1200-0000D9020000}"/>
    <hyperlink ref="L177" location="'Base Updated Salaries 1'!L177" tooltip="Click to drilldown" display="'Base Updated Salaries 1'!L177" xr:uid="{00000000-0004-0000-1200-0000DA020000}"/>
    <hyperlink ref="M177" location="'Base Updated Salaries 1'!M177" tooltip="Click to drilldown" display="'Base Updated Salaries 1'!M177" xr:uid="{00000000-0004-0000-1200-0000DB020000}"/>
    <hyperlink ref="B178" location="'Base Updated Salaries 1'!B178" tooltip="Click to drilldown" display="'Base Updated Salaries 1'!B178" xr:uid="{00000000-0004-0000-1200-0000DC020000}"/>
    <hyperlink ref="C178" location="'Base Updated Salaries 1'!C178" tooltip="Click to drilldown" display="'Base Updated Salaries 1'!C178" xr:uid="{00000000-0004-0000-1200-0000DD020000}"/>
    <hyperlink ref="D178" location="'Base Updated Salaries 1'!D178" tooltip="Click to drilldown" display="'Base Updated Salaries 1'!D178" xr:uid="{00000000-0004-0000-1200-0000DE020000}"/>
    <hyperlink ref="E178" location="'Base Updated Salaries 1'!E178" tooltip="Click to drilldown" display="'Base Updated Salaries 1'!E178" xr:uid="{00000000-0004-0000-1200-0000DF020000}"/>
    <hyperlink ref="F178" location="'Base Updated Salaries 1'!F178" tooltip="Click to drilldown" display="'Base Updated Salaries 1'!F178" xr:uid="{00000000-0004-0000-1200-0000E0020000}"/>
    <hyperlink ref="G178" location="'Base Updated Salaries 1'!G178" tooltip="Click to drilldown" display="'Base Updated Salaries 1'!G178" xr:uid="{00000000-0004-0000-1200-0000E1020000}"/>
    <hyperlink ref="H178" location="'Base Updated Salaries 1'!H178" tooltip="Click to drilldown" display="'Base Updated Salaries 1'!H178" xr:uid="{00000000-0004-0000-1200-0000E2020000}"/>
    <hyperlink ref="I178" location="'Base Updated Salaries 1'!I178" tooltip="Click to drilldown" display="'Base Updated Salaries 1'!I178" xr:uid="{00000000-0004-0000-1200-0000E3020000}"/>
    <hyperlink ref="J178" location="'Base Updated Salaries 1'!J178" tooltip="Click to drilldown" display="'Base Updated Salaries 1'!J178" xr:uid="{00000000-0004-0000-1200-0000E4020000}"/>
    <hyperlink ref="K178" location="'Base Updated Salaries 1'!K178" tooltip="Click to drilldown" display="'Base Updated Salaries 1'!K178" xr:uid="{00000000-0004-0000-1200-0000E5020000}"/>
    <hyperlink ref="L178" location="'Base Updated Salaries 1'!L178" tooltip="Click to drilldown" display="'Base Updated Salaries 1'!L178" xr:uid="{00000000-0004-0000-1200-0000E6020000}"/>
    <hyperlink ref="M178" location="'Base Updated Salaries 1'!M178" tooltip="Click to drilldown" display="'Base Updated Salaries 1'!M178" xr:uid="{00000000-0004-0000-1200-0000E7020000}"/>
    <hyperlink ref="B179" location="'Base Updated Salaries 1'!B179" tooltip="Click to drilldown" display="'Base Updated Salaries 1'!B179" xr:uid="{00000000-0004-0000-1200-0000E8020000}"/>
    <hyperlink ref="C179" location="'Base Updated Salaries 1'!C179" tooltip="Click to drilldown" display="'Base Updated Salaries 1'!C179" xr:uid="{00000000-0004-0000-1200-0000E9020000}"/>
    <hyperlink ref="D179" location="'Base Updated Salaries 1'!D179" tooltip="Click to drilldown" display="'Base Updated Salaries 1'!D179" xr:uid="{00000000-0004-0000-1200-0000EA020000}"/>
    <hyperlink ref="E179" location="'Base Updated Salaries 1'!E179" tooltip="Click to drilldown" display="'Base Updated Salaries 1'!E179" xr:uid="{00000000-0004-0000-1200-0000EB020000}"/>
    <hyperlink ref="F179" location="'Base Updated Salaries 1'!F179" tooltip="Click to drilldown" display="'Base Updated Salaries 1'!F179" xr:uid="{00000000-0004-0000-1200-0000EC020000}"/>
    <hyperlink ref="G179" location="'Base Updated Salaries 1'!G179" tooltip="Click to drilldown" display="'Base Updated Salaries 1'!G179" xr:uid="{00000000-0004-0000-1200-0000ED020000}"/>
    <hyperlink ref="H179" location="'Base Updated Salaries 1'!H179" tooltip="Click to drilldown" display="'Base Updated Salaries 1'!H179" xr:uid="{00000000-0004-0000-1200-0000EE020000}"/>
    <hyperlink ref="I179" location="'Base Updated Salaries 1'!I179" tooltip="Click to drilldown" display="'Base Updated Salaries 1'!I179" xr:uid="{00000000-0004-0000-1200-0000EF020000}"/>
    <hyperlink ref="J179" location="'Base Updated Salaries 1'!J179" tooltip="Click to drilldown" display="'Base Updated Salaries 1'!J179" xr:uid="{00000000-0004-0000-1200-0000F0020000}"/>
    <hyperlink ref="K179" location="'Base Updated Salaries 1'!K179" tooltip="Click to drilldown" display="'Base Updated Salaries 1'!K179" xr:uid="{00000000-0004-0000-1200-0000F1020000}"/>
    <hyperlink ref="L179" location="'Base Updated Salaries 1'!L179" tooltip="Click to drilldown" display="'Base Updated Salaries 1'!L179" xr:uid="{00000000-0004-0000-1200-0000F2020000}"/>
    <hyperlink ref="M179" location="'Base Updated Salaries 1'!M179" tooltip="Click to drilldown" display="'Base Updated Salaries 1'!M179" xr:uid="{00000000-0004-0000-1200-0000F3020000}"/>
    <hyperlink ref="B180" location="'Base Updated Salaries 1'!B180" tooltip="Click to drilldown" display="'Base Updated Salaries 1'!B180" xr:uid="{00000000-0004-0000-1200-0000F4020000}"/>
    <hyperlink ref="C180" location="'Base Updated Salaries 1'!C180" tooltip="Click to drilldown" display="'Base Updated Salaries 1'!C180" xr:uid="{00000000-0004-0000-1200-0000F5020000}"/>
    <hyperlink ref="D180" location="'Base Updated Salaries 1'!D180" tooltip="Click to drilldown" display="'Base Updated Salaries 1'!D180" xr:uid="{00000000-0004-0000-1200-0000F6020000}"/>
    <hyperlink ref="E180" location="'Base Updated Salaries 1'!E180" tooltip="Click to drilldown" display="'Base Updated Salaries 1'!E180" xr:uid="{00000000-0004-0000-1200-0000F7020000}"/>
    <hyperlink ref="F180" location="'Base Updated Salaries 1'!F180" tooltip="Click to drilldown" display="'Base Updated Salaries 1'!F180" xr:uid="{00000000-0004-0000-1200-0000F8020000}"/>
    <hyperlink ref="G180" location="'Base Updated Salaries 1'!G180" tooltip="Click to drilldown" display="'Base Updated Salaries 1'!G180" xr:uid="{00000000-0004-0000-1200-0000F9020000}"/>
    <hyperlink ref="H180" location="'Base Updated Salaries 1'!H180" tooltip="Click to drilldown" display="'Base Updated Salaries 1'!H180" xr:uid="{00000000-0004-0000-1200-0000FA020000}"/>
    <hyperlink ref="I180" location="'Base Updated Salaries 1'!I180" tooltip="Click to drilldown" display="'Base Updated Salaries 1'!I180" xr:uid="{00000000-0004-0000-1200-0000FB020000}"/>
    <hyperlink ref="J180" location="'Base Updated Salaries 1'!J180" tooltip="Click to drilldown" display="'Base Updated Salaries 1'!J180" xr:uid="{00000000-0004-0000-1200-0000FC020000}"/>
    <hyperlink ref="K180" location="'Base Updated Salaries 1'!K180" tooltip="Click to drilldown" display="'Base Updated Salaries 1'!K180" xr:uid="{00000000-0004-0000-1200-0000FD020000}"/>
    <hyperlink ref="L180" location="'Base Updated Salaries 1'!L180" tooltip="Click to drilldown" display="'Base Updated Salaries 1'!L180" xr:uid="{00000000-0004-0000-1200-0000FE020000}"/>
    <hyperlink ref="M180" location="'Base Updated Salaries 1'!M180" tooltip="Click to drilldown" display="'Base Updated Salaries 1'!M180" xr:uid="{00000000-0004-0000-1200-0000FF020000}"/>
    <hyperlink ref="B181" location="'Base Updated Salaries 1'!B181" tooltip="Click to drilldown" display="'Base Updated Salaries 1'!B181" xr:uid="{00000000-0004-0000-1200-000000030000}"/>
    <hyperlink ref="C181" location="'Base Updated Salaries 1'!C181" tooltip="Click to drilldown" display="'Base Updated Salaries 1'!C181" xr:uid="{00000000-0004-0000-1200-000001030000}"/>
    <hyperlink ref="D181" location="'Base Updated Salaries 1'!D181" tooltip="Click to drilldown" display="'Base Updated Salaries 1'!D181" xr:uid="{00000000-0004-0000-1200-000002030000}"/>
    <hyperlink ref="E181" location="'Base Updated Salaries 1'!E181" tooltip="Click to drilldown" display="'Base Updated Salaries 1'!E181" xr:uid="{00000000-0004-0000-1200-000003030000}"/>
    <hyperlink ref="F181" location="'Base Updated Salaries 1'!F181" tooltip="Click to drilldown" display="'Base Updated Salaries 1'!F181" xr:uid="{00000000-0004-0000-1200-000004030000}"/>
    <hyperlink ref="G181" location="'Base Updated Salaries 1'!G181" tooltip="Click to drilldown" display="'Base Updated Salaries 1'!G181" xr:uid="{00000000-0004-0000-1200-000005030000}"/>
    <hyperlink ref="H181" location="'Base Updated Salaries 1'!H181" tooltip="Click to drilldown" display="'Base Updated Salaries 1'!H181" xr:uid="{00000000-0004-0000-1200-000006030000}"/>
    <hyperlink ref="I181" location="'Base Updated Salaries 1'!I181" tooltip="Click to drilldown" display="'Base Updated Salaries 1'!I181" xr:uid="{00000000-0004-0000-1200-000007030000}"/>
    <hyperlink ref="J181" location="'Base Updated Salaries 1'!J181" tooltip="Click to drilldown" display="'Base Updated Salaries 1'!J181" xr:uid="{00000000-0004-0000-1200-000008030000}"/>
    <hyperlink ref="K181" location="'Base Updated Salaries 1'!K181" tooltip="Click to drilldown" display="'Base Updated Salaries 1'!K181" xr:uid="{00000000-0004-0000-1200-000009030000}"/>
    <hyperlink ref="L181" location="'Base Updated Salaries 1'!L181" tooltip="Click to drilldown" display="'Base Updated Salaries 1'!L181" xr:uid="{00000000-0004-0000-1200-00000A030000}"/>
    <hyperlink ref="M181" location="'Base Updated Salaries 1'!M181" tooltip="Click to drilldown" display="'Base Updated Salaries 1'!M181" xr:uid="{00000000-0004-0000-1200-00000B030000}"/>
    <hyperlink ref="B182" location="'Base Updated Salaries 1'!B182" tooltip="Click to drilldown" display="'Base Updated Salaries 1'!B182" xr:uid="{00000000-0004-0000-1200-00000C030000}"/>
    <hyperlink ref="C182" location="'Base Updated Salaries 1'!C182" tooltip="Click to drilldown" display="'Base Updated Salaries 1'!C182" xr:uid="{00000000-0004-0000-1200-00000D030000}"/>
    <hyperlink ref="D182" location="'Base Updated Salaries 1'!D182" tooltip="Click to drilldown" display="'Base Updated Salaries 1'!D182" xr:uid="{00000000-0004-0000-1200-00000E030000}"/>
    <hyperlink ref="E182" location="'Base Updated Salaries 1'!E182" tooltip="Click to drilldown" display="'Base Updated Salaries 1'!E182" xr:uid="{00000000-0004-0000-1200-00000F030000}"/>
    <hyperlink ref="F182" location="'Base Updated Salaries 1'!F182" tooltip="Click to drilldown" display="'Base Updated Salaries 1'!F182" xr:uid="{00000000-0004-0000-1200-000010030000}"/>
    <hyperlink ref="G182" location="'Base Updated Salaries 1'!G182" tooltip="Click to drilldown" display="'Base Updated Salaries 1'!G182" xr:uid="{00000000-0004-0000-1200-000011030000}"/>
    <hyperlink ref="H182" location="'Base Updated Salaries 1'!H182" tooltip="Click to drilldown" display="'Base Updated Salaries 1'!H182" xr:uid="{00000000-0004-0000-1200-000012030000}"/>
    <hyperlink ref="I182" location="'Base Updated Salaries 1'!I182" tooltip="Click to drilldown" display="'Base Updated Salaries 1'!I182" xr:uid="{00000000-0004-0000-1200-000013030000}"/>
    <hyperlink ref="J182" location="'Base Updated Salaries 1'!J182" tooltip="Click to drilldown" display="'Base Updated Salaries 1'!J182" xr:uid="{00000000-0004-0000-1200-000014030000}"/>
    <hyperlink ref="K182" location="'Base Updated Salaries 1'!K182" tooltip="Click to drilldown" display="'Base Updated Salaries 1'!K182" xr:uid="{00000000-0004-0000-1200-000015030000}"/>
    <hyperlink ref="L182" location="'Base Updated Salaries 1'!L182" tooltip="Click to drilldown" display="'Base Updated Salaries 1'!L182" xr:uid="{00000000-0004-0000-1200-000016030000}"/>
    <hyperlink ref="M182" location="'Base Updated Salaries 1'!M182" tooltip="Click to drilldown" display="'Base Updated Salaries 1'!M182" xr:uid="{00000000-0004-0000-1200-000017030000}"/>
    <hyperlink ref="B187" location="'Base Updated Salaries 1'!B187" tooltip="Click to drilldown" display="'Base Updated Salaries 1'!B187" xr:uid="{00000000-0004-0000-1200-000018030000}"/>
    <hyperlink ref="C187" location="'Base Updated Salaries 1'!C187" tooltip="Click to drilldown" display="'Base Updated Salaries 1'!C187" xr:uid="{00000000-0004-0000-1200-000019030000}"/>
    <hyperlink ref="D187" location="'Base Updated Salaries 1'!D187" tooltip="Click to drilldown" display="'Base Updated Salaries 1'!D187" xr:uid="{00000000-0004-0000-1200-00001A030000}"/>
    <hyperlink ref="E187" location="'Base Updated Salaries 1'!E187" tooltip="Click to drilldown" display="'Base Updated Salaries 1'!E187" xr:uid="{00000000-0004-0000-1200-00001B030000}"/>
    <hyperlink ref="F187" location="'Base Updated Salaries 1'!F187" tooltip="Click to drilldown" display="'Base Updated Salaries 1'!F187" xr:uid="{00000000-0004-0000-1200-00001C030000}"/>
    <hyperlink ref="G187" location="'Base Updated Salaries 1'!G187" tooltip="Click to drilldown" display="'Base Updated Salaries 1'!G187" xr:uid="{00000000-0004-0000-1200-00001D030000}"/>
    <hyperlink ref="H187" location="'Base Updated Salaries 1'!H187" tooltip="Click to drilldown" display="'Base Updated Salaries 1'!H187" xr:uid="{00000000-0004-0000-1200-00001E030000}"/>
    <hyperlink ref="I187" location="'Base Updated Salaries 1'!I187" tooltip="Click to drilldown" display="'Base Updated Salaries 1'!I187" xr:uid="{00000000-0004-0000-1200-00001F030000}"/>
    <hyperlink ref="J187" location="'Base Updated Salaries 1'!J187" tooltip="Click to drilldown" display="'Base Updated Salaries 1'!J187" xr:uid="{00000000-0004-0000-1200-000020030000}"/>
    <hyperlink ref="K187" location="'Base Updated Salaries 1'!K187" tooltip="Click to drilldown" display="'Base Updated Salaries 1'!K187" xr:uid="{00000000-0004-0000-1200-000021030000}"/>
    <hyperlink ref="L187" location="'Base Updated Salaries 1'!L187" tooltip="Click to drilldown" display="'Base Updated Salaries 1'!L187" xr:uid="{00000000-0004-0000-1200-000022030000}"/>
    <hyperlink ref="M187" location="'Base Updated Salaries 1'!M187" tooltip="Click to drilldown" display="'Base Updated Salaries 1'!M187" xr:uid="{00000000-0004-0000-1200-000023030000}"/>
    <hyperlink ref="B193" location="'Base Updated Salaries 1'!B193" tooltip="Click to drilldown" display="'Base Updated Salaries 1'!B193" xr:uid="{00000000-0004-0000-1200-000024030000}"/>
    <hyperlink ref="C193" location="'Base Updated Salaries 1'!C193" tooltip="Click to drilldown" display="'Base Updated Salaries 1'!C193" xr:uid="{00000000-0004-0000-1200-000025030000}"/>
    <hyperlink ref="D193" location="'Base Updated Salaries 1'!D193" tooltip="Click to drilldown" display="'Base Updated Salaries 1'!D193" xr:uid="{00000000-0004-0000-1200-000026030000}"/>
    <hyperlink ref="E193" location="'Base Updated Salaries 1'!E193" tooltip="Click to drilldown" display="'Base Updated Salaries 1'!E193" xr:uid="{00000000-0004-0000-1200-000027030000}"/>
    <hyperlink ref="F193" location="'Base Updated Salaries 1'!F193" tooltip="Click to drilldown" display="'Base Updated Salaries 1'!F193" xr:uid="{00000000-0004-0000-1200-000028030000}"/>
    <hyperlink ref="G193" location="'Base Updated Salaries 1'!G193" tooltip="Click to drilldown" display="'Base Updated Salaries 1'!G193" xr:uid="{00000000-0004-0000-1200-000029030000}"/>
    <hyperlink ref="H193" location="'Base Updated Salaries 1'!H193" tooltip="Click to drilldown" display="'Base Updated Salaries 1'!H193" xr:uid="{00000000-0004-0000-1200-00002A030000}"/>
    <hyperlink ref="I193" location="'Base Updated Salaries 1'!I193" tooltip="Click to drilldown" display="'Base Updated Salaries 1'!I193" xr:uid="{00000000-0004-0000-1200-00002B030000}"/>
    <hyperlink ref="J193" location="'Base Updated Salaries 1'!J193" tooltip="Click to drilldown" display="'Base Updated Salaries 1'!J193" xr:uid="{00000000-0004-0000-1200-00002C030000}"/>
    <hyperlink ref="K193" location="'Base Updated Salaries 1'!K193" tooltip="Click to drilldown" display="'Base Updated Salaries 1'!K193" xr:uid="{00000000-0004-0000-1200-00002D030000}"/>
    <hyperlink ref="L193" location="'Base Updated Salaries 1'!L193" tooltip="Click to drilldown" display="'Base Updated Salaries 1'!L193" xr:uid="{00000000-0004-0000-1200-00002E030000}"/>
    <hyperlink ref="M193" location="'Base Updated Salaries 1'!M193" tooltip="Click to drilldown" display="'Base Updated Salaries 1'!M193" xr:uid="{00000000-0004-0000-1200-00002F030000}"/>
    <hyperlink ref="B197" location="'Base Updated Salaries 1'!B197" tooltip="Click to drilldown" display="'Base Updated Salaries 1'!B197" xr:uid="{00000000-0004-0000-1200-000030030000}"/>
    <hyperlink ref="C197" location="'Base Updated Salaries 1'!C197" tooltip="Click to drilldown" display="'Base Updated Salaries 1'!C197" xr:uid="{00000000-0004-0000-1200-000031030000}"/>
    <hyperlink ref="D197" location="'Base Updated Salaries 1'!D197" tooltip="Click to drilldown" display="'Base Updated Salaries 1'!D197" xr:uid="{00000000-0004-0000-1200-000032030000}"/>
    <hyperlink ref="E197" location="'Base Updated Salaries 1'!E197" tooltip="Click to drilldown" display="'Base Updated Salaries 1'!E197" xr:uid="{00000000-0004-0000-1200-000033030000}"/>
    <hyperlink ref="F197" location="'Base Updated Salaries 1'!F197" tooltip="Click to drilldown" display="'Base Updated Salaries 1'!F197" xr:uid="{00000000-0004-0000-1200-000034030000}"/>
    <hyperlink ref="G197" location="'Base Updated Salaries 1'!G197" tooltip="Click to drilldown" display="'Base Updated Salaries 1'!G197" xr:uid="{00000000-0004-0000-1200-000035030000}"/>
    <hyperlink ref="H197" location="'Base Updated Salaries 1'!H197" tooltip="Click to drilldown" display="'Base Updated Salaries 1'!H197" xr:uid="{00000000-0004-0000-1200-000036030000}"/>
    <hyperlink ref="I197" location="'Base Updated Salaries 1'!I197" tooltip="Click to drilldown" display="'Base Updated Salaries 1'!I197" xr:uid="{00000000-0004-0000-1200-000037030000}"/>
    <hyperlink ref="J197" location="'Base Updated Salaries 1'!J197" tooltip="Click to drilldown" display="'Base Updated Salaries 1'!J197" xr:uid="{00000000-0004-0000-1200-000038030000}"/>
    <hyperlink ref="K197" location="'Base Updated Salaries 1'!K197" tooltip="Click to drilldown" display="'Base Updated Salaries 1'!K197" xr:uid="{00000000-0004-0000-1200-000039030000}"/>
    <hyperlink ref="L197" location="'Base Updated Salaries 1'!L197" tooltip="Click to drilldown" display="'Base Updated Salaries 1'!L197" xr:uid="{00000000-0004-0000-1200-00003A030000}"/>
    <hyperlink ref="M197" location="'Base Updated Salaries 1'!M197" tooltip="Click to drilldown" display="'Base Updated Salaries 1'!M197" xr:uid="{00000000-0004-0000-1200-00003B030000}"/>
    <hyperlink ref="B202" location="'Base Updated Salaries 1'!B202" tooltip="Click to drilldown" display="'Base Updated Salaries 1'!B202" xr:uid="{00000000-0004-0000-1200-00003C030000}"/>
    <hyperlink ref="C202" location="'Base Updated Salaries 1'!C202" tooltip="Click to drilldown" display="'Base Updated Salaries 1'!C202" xr:uid="{00000000-0004-0000-1200-00003D030000}"/>
    <hyperlink ref="D202" location="'Base Updated Salaries 1'!D202" tooltip="Click to drilldown" display="'Base Updated Salaries 1'!D202" xr:uid="{00000000-0004-0000-1200-00003E030000}"/>
    <hyperlink ref="E202" location="'Base Updated Salaries 1'!E202" tooltip="Click to drilldown" display="'Base Updated Salaries 1'!E202" xr:uid="{00000000-0004-0000-1200-00003F030000}"/>
    <hyperlink ref="F202" location="'Base Updated Salaries 1'!F202" tooltip="Click to drilldown" display="'Base Updated Salaries 1'!F202" xr:uid="{00000000-0004-0000-1200-000040030000}"/>
    <hyperlink ref="G202" location="'Base Updated Salaries 1'!G202" tooltip="Click to drilldown" display="'Base Updated Salaries 1'!G202" xr:uid="{00000000-0004-0000-1200-000041030000}"/>
    <hyperlink ref="H202" location="'Base Updated Salaries 1'!H202" tooltip="Click to drilldown" display="'Base Updated Salaries 1'!H202" xr:uid="{00000000-0004-0000-1200-000042030000}"/>
    <hyperlink ref="I202" location="'Base Updated Salaries 1'!I202" tooltip="Click to drilldown" display="'Base Updated Salaries 1'!I202" xr:uid="{00000000-0004-0000-1200-000043030000}"/>
    <hyperlink ref="J202" location="'Base Updated Salaries 1'!J202" tooltip="Click to drilldown" display="'Base Updated Salaries 1'!J202" xr:uid="{00000000-0004-0000-1200-000044030000}"/>
    <hyperlink ref="K202" location="'Base Updated Salaries 1'!K202" tooltip="Click to drilldown" display="'Base Updated Salaries 1'!K202" xr:uid="{00000000-0004-0000-1200-000045030000}"/>
    <hyperlink ref="L202" location="'Base Updated Salaries 1'!L202" tooltip="Click to drilldown" display="'Base Updated Salaries 1'!L202" xr:uid="{00000000-0004-0000-1200-000046030000}"/>
    <hyperlink ref="M202" location="'Base Updated Salaries 1'!M202" tooltip="Click to drilldown" display="'Base Updated Salaries 1'!M202" xr:uid="{00000000-0004-0000-1200-000047030000}"/>
    <hyperlink ref="B207" location="'Base Updated Salaries 1'!B207" tooltip="Click to drilldown" display="'Base Updated Salaries 1'!B207" xr:uid="{00000000-0004-0000-1200-000048030000}"/>
    <hyperlink ref="C207" location="'Base Updated Salaries 1'!C207" tooltip="Click to drilldown" display="'Base Updated Salaries 1'!C207" xr:uid="{00000000-0004-0000-1200-000049030000}"/>
    <hyperlink ref="D207" location="'Base Updated Salaries 1'!D207" tooltip="Click to drilldown" display="'Base Updated Salaries 1'!D207" xr:uid="{00000000-0004-0000-1200-00004A030000}"/>
    <hyperlink ref="E207" location="'Base Updated Salaries 1'!E207" tooltip="Click to drilldown" display="'Base Updated Salaries 1'!E207" xr:uid="{00000000-0004-0000-1200-00004B030000}"/>
    <hyperlink ref="F207" location="'Base Updated Salaries 1'!F207" tooltip="Click to drilldown" display="'Base Updated Salaries 1'!F207" xr:uid="{00000000-0004-0000-1200-00004C030000}"/>
    <hyperlink ref="G207" location="'Base Updated Salaries 1'!G207" tooltip="Click to drilldown" display="'Base Updated Salaries 1'!G207" xr:uid="{00000000-0004-0000-1200-00004D030000}"/>
    <hyperlink ref="H207" location="'Base Updated Salaries 1'!H207" tooltip="Click to drilldown" display="'Base Updated Salaries 1'!H207" xr:uid="{00000000-0004-0000-1200-00004E030000}"/>
    <hyperlink ref="I207" location="'Base Updated Salaries 1'!I207" tooltip="Click to drilldown" display="'Base Updated Salaries 1'!I207" xr:uid="{00000000-0004-0000-1200-00004F030000}"/>
    <hyperlink ref="J207" location="'Base Updated Salaries 1'!J207" tooltip="Click to drilldown" display="'Base Updated Salaries 1'!J207" xr:uid="{00000000-0004-0000-1200-000050030000}"/>
    <hyperlink ref="K207" location="'Base Updated Salaries 1'!K207" tooltip="Click to drilldown" display="'Base Updated Salaries 1'!K207" xr:uid="{00000000-0004-0000-1200-000051030000}"/>
    <hyperlink ref="L207" location="'Base Updated Salaries 1'!L207" tooltip="Click to drilldown" display="'Base Updated Salaries 1'!L207" xr:uid="{00000000-0004-0000-1200-000052030000}"/>
    <hyperlink ref="M207" location="'Base Updated Salaries 1'!M207" tooltip="Click to drilldown" display="'Base Updated Salaries 1'!M207" xr:uid="{00000000-0004-0000-1200-000053030000}"/>
    <hyperlink ref="B208" location="'Base Updated Salaries 1'!B208" tooltip="Click to drilldown" display="'Base Updated Salaries 1'!B208" xr:uid="{00000000-0004-0000-1200-000054030000}"/>
    <hyperlink ref="C208" location="'Base Updated Salaries 1'!C208" tooltip="Click to drilldown" display="'Base Updated Salaries 1'!C208" xr:uid="{00000000-0004-0000-1200-000055030000}"/>
    <hyperlink ref="D208" location="'Base Updated Salaries 1'!D208" tooltip="Click to drilldown" display="'Base Updated Salaries 1'!D208" xr:uid="{00000000-0004-0000-1200-000056030000}"/>
    <hyperlink ref="E208" location="'Base Updated Salaries 1'!E208" tooltip="Click to drilldown" display="'Base Updated Salaries 1'!E208" xr:uid="{00000000-0004-0000-1200-000057030000}"/>
    <hyperlink ref="F208" location="'Base Updated Salaries 1'!F208" tooltip="Click to drilldown" display="'Base Updated Salaries 1'!F208" xr:uid="{00000000-0004-0000-1200-000058030000}"/>
    <hyperlink ref="G208" location="'Base Updated Salaries 1'!G208" tooltip="Click to drilldown" display="'Base Updated Salaries 1'!G208" xr:uid="{00000000-0004-0000-1200-000059030000}"/>
    <hyperlink ref="H208" location="'Base Updated Salaries 1'!H208" tooltip="Click to drilldown" display="'Base Updated Salaries 1'!H208" xr:uid="{00000000-0004-0000-1200-00005A030000}"/>
    <hyperlink ref="I208" location="'Base Updated Salaries 1'!I208" tooltip="Click to drilldown" display="'Base Updated Salaries 1'!I208" xr:uid="{00000000-0004-0000-1200-00005B030000}"/>
    <hyperlink ref="J208" location="'Base Updated Salaries 1'!J208" tooltip="Click to drilldown" display="'Base Updated Salaries 1'!J208" xr:uid="{00000000-0004-0000-1200-00005C030000}"/>
    <hyperlink ref="K208" location="'Base Updated Salaries 1'!K208" tooltip="Click to drilldown" display="'Base Updated Salaries 1'!K208" xr:uid="{00000000-0004-0000-1200-00005D030000}"/>
    <hyperlink ref="L208" location="'Base Updated Salaries 1'!L208" tooltip="Click to drilldown" display="'Base Updated Salaries 1'!L208" xr:uid="{00000000-0004-0000-1200-00005E030000}"/>
    <hyperlink ref="M208" location="'Base Updated Salaries 1'!M208" tooltip="Click to drilldown" display="'Base Updated Salaries 1'!M208" xr:uid="{00000000-0004-0000-1200-00005F030000}"/>
    <hyperlink ref="B209" location="'Base Updated Salaries 1'!B209" tooltip="Click to drilldown" display="'Base Updated Salaries 1'!B209" xr:uid="{00000000-0004-0000-1200-000060030000}"/>
    <hyperlink ref="C209" location="'Base Updated Salaries 1'!C209" tooltip="Click to drilldown" display="'Base Updated Salaries 1'!C209" xr:uid="{00000000-0004-0000-1200-000061030000}"/>
    <hyperlink ref="D209" location="'Base Updated Salaries 1'!D209" tooltip="Click to drilldown" display="'Base Updated Salaries 1'!D209" xr:uid="{00000000-0004-0000-1200-000062030000}"/>
    <hyperlink ref="E209" location="'Base Updated Salaries 1'!E209" tooltip="Click to drilldown" display="'Base Updated Salaries 1'!E209" xr:uid="{00000000-0004-0000-1200-000063030000}"/>
    <hyperlink ref="F209" location="'Base Updated Salaries 1'!F209" tooltip="Click to drilldown" display="'Base Updated Salaries 1'!F209" xr:uid="{00000000-0004-0000-1200-000064030000}"/>
    <hyperlink ref="G209" location="'Base Updated Salaries 1'!G209" tooltip="Click to drilldown" display="'Base Updated Salaries 1'!G209" xr:uid="{00000000-0004-0000-1200-000065030000}"/>
    <hyperlink ref="H209" location="'Base Updated Salaries 1'!H209" tooltip="Click to drilldown" display="'Base Updated Salaries 1'!H209" xr:uid="{00000000-0004-0000-1200-000066030000}"/>
    <hyperlink ref="I209" location="'Base Updated Salaries 1'!I209" tooltip="Click to drilldown" display="'Base Updated Salaries 1'!I209" xr:uid="{00000000-0004-0000-1200-000067030000}"/>
    <hyperlink ref="J209" location="'Base Updated Salaries 1'!J209" tooltip="Click to drilldown" display="'Base Updated Salaries 1'!J209" xr:uid="{00000000-0004-0000-1200-000068030000}"/>
    <hyperlink ref="K209" location="'Base Updated Salaries 1'!K209" tooltip="Click to drilldown" display="'Base Updated Salaries 1'!K209" xr:uid="{00000000-0004-0000-1200-000069030000}"/>
    <hyperlink ref="L209" location="'Base Updated Salaries 1'!L209" tooltip="Click to drilldown" display="'Base Updated Salaries 1'!L209" xr:uid="{00000000-0004-0000-1200-00006A030000}"/>
    <hyperlink ref="M209" location="'Base Updated Salaries 1'!M209" tooltip="Click to drilldown" display="'Base Updated Salaries 1'!M209" xr:uid="{00000000-0004-0000-1200-00006B030000}"/>
    <hyperlink ref="B221" location="'Base Updated Salaries 1'!B221" tooltip="Click to drilldown" display="'Base Updated Salaries 1'!B221" xr:uid="{00000000-0004-0000-1200-00006C030000}"/>
    <hyperlink ref="C221" location="'Base Updated Salaries 1'!C221" tooltip="Click to drilldown" display="'Base Updated Salaries 1'!C221" xr:uid="{00000000-0004-0000-1200-00006D030000}"/>
    <hyperlink ref="D221" location="'Base Updated Salaries 1'!D221" tooltip="Click to drilldown" display="'Base Updated Salaries 1'!D221" xr:uid="{00000000-0004-0000-1200-00006E030000}"/>
    <hyperlink ref="E221" location="'Base Updated Salaries 1'!E221" tooltip="Click to drilldown" display="'Base Updated Salaries 1'!E221" xr:uid="{00000000-0004-0000-1200-00006F030000}"/>
    <hyperlink ref="F221" location="'Base Updated Salaries 1'!F221" tooltip="Click to drilldown" display="'Base Updated Salaries 1'!F221" xr:uid="{00000000-0004-0000-1200-000070030000}"/>
    <hyperlink ref="G221" location="'Base Updated Salaries 1'!G221" tooltip="Click to drilldown" display="'Base Updated Salaries 1'!G221" xr:uid="{00000000-0004-0000-1200-000071030000}"/>
    <hyperlink ref="H221" location="'Base Updated Salaries 1'!H221" tooltip="Click to drilldown" display="'Base Updated Salaries 1'!H221" xr:uid="{00000000-0004-0000-1200-000072030000}"/>
    <hyperlink ref="I221" location="'Base Updated Salaries 1'!I221" tooltip="Click to drilldown" display="'Base Updated Salaries 1'!I221" xr:uid="{00000000-0004-0000-1200-000073030000}"/>
    <hyperlink ref="J221" location="'Base Updated Salaries 1'!J221" tooltip="Click to drilldown" display="'Base Updated Salaries 1'!J221" xr:uid="{00000000-0004-0000-1200-000074030000}"/>
    <hyperlink ref="K221" location="'Base Updated Salaries 1'!K221" tooltip="Click to drilldown" display="'Base Updated Salaries 1'!K221" xr:uid="{00000000-0004-0000-1200-000075030000}"/>
    <hyperlink ref="L221" location="'Base Updated Salaries 1'!L221" tooltip="Click to drilldown" display="'Base Updated Salaries 1'!L221" xr:uid="{00000000-0004-0000-1200-000076030000}"/>
    <hyperlink ref="M221" location="'Base Updated Salaries 1'!M221" tooltip="Click to drilldown" display="'Base Updated Salaries 1'!M221" xr:uid="{00000000-0004-0000-1200-000077030000}"/>
    <hyperlink ref="B222" location="'Base Updated Salaries 1'!B222" tooltip="Click to drilldown" display="'Base Updated Salaries 1'!B222" xr:uid="{00000000-0004-0000-1200-000078030000}"/>
    <hyperlink ref="C222" location="'Base Updated Salaries 1'!C222" tooltip="Click to drilldown" display="'Base Updated Salaries 1'!C222" xr:uid="{00000000-0004-0000-1200-000079030000}"/>
    <hyperlink ref="D222" location="'Base Updated Salaries 1'!D222" tooltip="Click to drilldown" display="'Base Updated Salaries 1'!D222" xr:uid="{00000000-0004-0000-1200-00007A030000}"/>
    <hyperlink ref="E222" location="'Base Updated Salaries 1'!E222" tooltip="Click to drilldown" display="'Base Updated Salaries 1'!E222" xr:uid="{00000000-0004-0000-1200-00007B030000}"/>
    <hyperlink ref="F222" location="'Base Updated Salaries 1'!F222" tooltip="Click to drilldown" display="'Base Updated Salaries 1'!F222" xr:uid="{00000000-0004-0000-1200-00007C030000}"/>
    <hyperlink ref="G222" location="'Base Updated Salaries 1'!G222" tooltip="Click to drilldown" display="'Base Updated Salaries 1'!G222" xr:uid="{00000000-0004-0000-1200-00007D030000}"/>
    <hyperlink ref="H222" location="'Base Updated Salaries 1'!H222" tooltip="Click to drilldown" display="'Base Updated Salaries 1'!H222" xr:uid="{00000000-0004-0000-1200-00007E030000}"/>
    <hyperlink ref="I222" location="'Base Updated Salaries 1'!I222" tooltip="Click to drilldown" display="'Base Updated Salaries 1'!I222" xr:uid="{00000000-0004-0000-1200-00007F030000}"/>
    <hyperlink ref="J222" location="'Base Updated Salaries 1'!J222" tooltip="Click to drilldown" display="'Base Updated Salaries 1'!J222" xr:uid="{00000000-0004-0000-1200-000080030000}"/>
    <hyperlink ref="K222" location="'Base Updated Salaries 1'!K222" tooltip="Click to drilldown" display="'Base Updated Salaries 1'!K222" xr:uid="{00000000-0004-0000-1200-000081030000}"/>
    <hyperlink ref="L222" location="'Base Updated Salaries 1'!L222" tooltip="Click to drilldown" display="'Base Updated Salaries 1'!L222" xr:uid="{00000000-0004-0000-1200-000082030000}"/>
    <hyperlink ref="M222" location="'Base Updated Salaries 1'!M222" tooltip="Click to drilldown" display="'Base Updated Salaries 1'!M222" xr:uid="{00000000-0004-0000-1200-000083030000}"/>
    <hyperlink ref="B223" location="'Base Updated Salaries 1'!B223" tooltip="Click to drilldown" display="'Base Updated Salaries 1'!B223" xr:uid="{00000000-0004-0000-1200-000084030000}"/>
    <hyperlink ref="C223" location="'Base Updated Salaries 1'!C223" tooltip="Click to drilldown" display="'Base Updated Salaries 1'!C223" xr:uid="{00000000-0004-0000-1200-000085030000}"/>
    <hyperlink ref="D223" location="'Base Updated Salaries 1'!D223" tooltip="Click to drilldown" display="'Base Updated Salaries 1'!D223" xr:uid="{00000000-0004-0000-1200-000086030000}"/>
    <hyperlink ref="E223" location="'Base Updated Salaries 1'!E223" tooltip="Click to drilldown" display="'Base Updated Salaries 1'!E223" xr:uid="{00000000-0004-0000-1200-000087030000}"/>
    <hyperlink ref="F223" location="'Base Updated Salaries 1'!F223" tooltip="Click to drilldown" display="'Base Updated Salaries 1'!F223" xr:uid="{00000000-0004-0000-1200-000088030000}"/>
    <hyperlink ref="G223" location="'Base Updated Salaries 1'!G223" tooltip="Click to drilldown" display="'Base Updated Salaries 1'!G223" xr:uid="{00000000-0004-0000-1200-000089030000}"/>
    <hyperlink ref="H223" location="'Base Updated Salaries 1'!H223" tooltip="Click to drilldown" display="'Base Updated Salaries 1'!H223" xr:uid="{00000000-0004-0000-1200-00008A030000}"/>
    <hyperlink ref="I223" location="'Base Updated Salaries 1'!I223" tooltip="Click to drilldown" display="'Base Updated Salaries 1'!I223" xr:uid="{00000000-0004-0000-1200-00008B030000}"/>
    <hyperlink ref="J223" location="'Base Updated Salaries 1'!J223" tooltip="Click to drilldown" display="'Base Updated Salaries 1'!J223" xr:uid="{00000000-0004-0000-1200-00008C030000}"/>
    <hyperlink ref="K223" location="'Base Updated Salaries 1'!K223" tooltip="Click to drilldown" display="'Base Updated Salaries 1'!K223" xr:uid="{00000000-0004-0000-1200-00008D030000}"/>
    <hyperlink ref="L223" location="'Base Updated Salaries 1'!L223" tooltip="Click to drilldown" display="'Base Updated Salaries 1'!L223" xr:uid="{00000000-0004-0000-1200-00008E030000}"/>
    <hyperlink ref="M223" location="'Base Updated Salaries 1'!M223" tooltip="Click to drilldown" display="'Base Updated Salaries 1'!M223" xr:uid="{00000000-0004-0000-1200-00008F030000}"/>
    <hyperlink ref="B224" location="'Base Updated Salaries 1'!B224" tooltip="Click to drilldown" display="'Base Updated Salaries 1'!B224" xr:uid="{00000000-0004-0000-1200-000090030000}"/>
    <hyperlink ref="C224" location="'Base Updated Salaries 1'!C224" tooltip="Click to drilldown" display="'Base Updated Salaries 1'!C224" xr:uid="{00000000-0004-0000-1200-000091030000}"/>
    <hyperlink ref="D224" location="'Base Updated Salaries 1'!D224" tooltip="Click to drilldown" display="'Base Updated Salaries 1'!D224" xr:uid="{00000000-0004-0000-1200-000092030000}"/>
    <hyperlink ref="E224" location="'Base Updated Salaries 1'!E224" tooltip="Click to drilldown" display="'Base Updated Salaries 1'!E224" xr:uid="{00000000-0004-0000-1200-000093030000}"/>
    <hyperlink ref="F224" location="'Base Updated Salaries 1'!F224" tooltip="Click to drilldown" display="'Base Updated Salaries 1'!F224" xr:uid="{00000000-0004-0000-1200-000094030000}"/>
    <hyperlink ref="G224" location="'Base Updated Salaries 1'!G224" tooltip="Click to drilldown" display="'Base Updated Salaries 1'!G224" xr:uid="{00000000-0004-0000-1200-000095030000}"/>
    <hyperlink ref="H224" location="'Base Updated Salaries 1'!H224" tooltip="Click to drilldown" display="'Base Updated Salaries 1'!H224" xr:uid="{00000000-0004-0000-1200-000096030000}"/>
    <hyperlink ref="I224" location="'Base Updated Salaries 1'!I224" tooltip="Click to drilldown" display="'Base Updated Salaries 1'!I224" xr:uid="{00000000-0004-0000-1200-000097030000}"/>
    <hyperlink ref="J224" location="'Base Updated Salaries 1'!J224" tooltip="Click to drilldown" display="'Base Updated Salaries 1'!J224" xr:uid="{00000000-0004-0000-1200-000098030000}"/>
    <hyperlink ref="K224" location="'Base Updated Salaries 1'!K224" tooltip="Click to drilldown" display="'Base Updated Salaries 1'!K224" xr:uid="{00000000-0004-0000-1200-000099030000}"/>
    <hyperlink ref="L224" location="'Base Updated Salaries 1'!L224" tooltip="Click to drilldown" display="'Base Updated Salaries 1'!L224" xr:uid="{00000000-0004-0000-1200-00009A030000}"/>
    <hyperlink ref="M224" location="'Base Updated Salaries 1'!M224" tooltip="Click to drilldown" display="'Base Updated Salaries 1'!M224" xr:uid="{00000000-0004-0000-1200-00009B030000}"/>
    <hyperlink ref="B225" location="'Base Updated Salaries 1'!B225" tooltip="Click to drilldown" display="'Base Updated Salaries 1'!B225" xr:uid="{00000000-0004-0000-1200-00009C030000}"/>
    <hyperlink ref="C225" location="'Base Updated Salaries 1'!C225" tooltip="Click to drilldown" display="'Base Updated Salaries 1'!C225" xr:uid="{00000000-0004-0000-1200-00009D030000}"/>
    <hyperlink ref="D225" location="'Base Updated Salaries 1'!D225" tooltip="Click to drilldown" display="'Base Updated Salaries 1'!D225" xr:uid="{00000000-0004-0000-1200-00009E030000}"/>
    <hyperlink ref="E225" location="'Base Updated Salaries 1'!E225" tooltip="Click to drilldown" display="'Base Updated Salaries 1'!E225" xr:uid="{00000000-0004-0000-1200-00009F030000}"/>
    <hyperlink ref="F225" location="'Base Updated Salaries 1'!F225" tooltip="Click to drilldown" display="'Base Updated Salaries 1'!F225" xr:uid="{00000000-0004-0000-1200-0000A0030000}"/>
    <hyperlink ref="G225" location="'Base Updated Salaries 1'!G225" tooltip="Click to drilldown" display="'Base Updated Salaries 1'!G225" xr:uid="{00000000-0004-0000-1200-0000A1030000}"/>
    <hyperlink ref="H225" location="'Base Updated Salaries 1'!H225" tooltip="Click to drilldown" display="'Base Updated Salaries 1'!H225" xr:uid="{00000000-0004-0000-1200-0000A2030000}"/>
    <hyperlink ref="I225" location="'Base Updated Salaries 1'!I225" tooltip="Click to drilldown" display="'Base Updated Salaries 1'!I225" xr:uid="{00000000-0004-0000-1200-0000A3030000}"/>
    <hyperlink ref="J225" location="'Base Updated Salaries 1'!J225" tooltip="Click to drilldown" display="'Base Updated Salaries 1'!J225" xr:uid="{00000000-0004-0000-1200-0000A4030000}"/>
    <hyperlink ref="K225" location="'Base Updated Salaries 1'!K225" tooltip="Click to drilldown" display="'Base Updated Salaries 1'!K225" xr:uid="{00000000-0004-0000-1200-0000A5030000}"/>
    <hyperlink ref="L225" location="'Base Updated Salaries 1'!L225" tooltip="Click to drilldown" display="'Base Updated Salaries 1'!L225" xr:uid="{00000000-0004-0000-1200-0000A6030000}"/>
    <hyperlink ref="M225" location="'Base Updated Salaries 1'!M225" tooltip="Click to drilldown" display="'Base Updated Salaries 1'!M225" xr:uid="{00000000-0004-0000-1200-0000A7030000}"/>
    <hyperlink ref="B226" location="'Base Updated Salaries 1'!B226" tooltip="Click to drilldown" display="'Base Updated Salaries 1'!B226" xr:uid="{00000000-0004-0000-1200-0000A8030000}"/>
    <hyperlink ref="C226" location="'Base Updated Salaries 1'!C226" tooltip="Click to drilldown" display="'Base Updated Salaries 1'!C226" xr:uid="{00000000-0004-0000-1200-0000A9030000}"/>
    <hyperlink ref="D226" location="'Base Updated Salaries 1'!D226" tooltip="Click to drilldown" display="'Base Updated Salaries 1'!D226" xr:uid="{00000000-0004-0000-1200-0000AA030000}"/>
    <hyperlink ref="E226" location="'Base Updated Salaries 1'!E226" tooltip="Click to drilldown" display="'Base Updated Salaries 1'!E226" xr:uid="{00000000-0004-0000-1200-0000AB030000}"/>
    <hyperlink ref="F226" location="'Base Updated Salaries 1'!F226" tooltip="Click to drilldown" display="'Base Updated Salaries 1'!F226" xr:uid="{00000000-0004-0000-1200-0000AC030000}"/>
    <hyperlink ref="G226" location="'Base Updated Salaries 1'!G226" tooltip="Click to drilldown" display="'Base Updated Salaries 1'!G226" xr:uid="{00000000-0004-0000-1200-0000AD030000}"/>
    <hyperlink ref="H226" location="'Base Updated Salaries 1'!H226" tooltip="Click to drilldown" display="'Base Updated Salaries 1'!H226" xr:uid="{00000000-0004-0000-1200-0000AE030000}"/>
    <hyperlink ref="I226" location="'Base Updated Salaries 1'!I226" tooltip="Click to drilldown" display="'Base Updated Salaries 1'!I226" xr:uid="{00000000-0004-0000-1200-0000AF030000}"/>
    <hyperlink ref="J226" location="'Base Updated Salaries 1'!J226" tooltip="Click to drilldown" display="'Base Updated Salaries 1'!J226" xr:uid="{00000000-0004-0000-1200-0000B0030000}"/>
    <hyperlink ref="K226" location="'Base Updated Salaries 1'!K226" tooltip="Click to drilldown" display="'Base Updated Salaries 1'!K226" xr:uid="{00000000-0004-0000-1200-0000B1030000}"/>
    <hyperlink ref="L226" location="'Base Updated Salaries 1'!L226" tooltip="Click to drilldown" display="'Base Updated Salaries 1'!L226" xr:uid="{00000000-0004-0000-1200-0000B2030000}"/>
    <hyperlink ref="M226" location="'Base Updated Salaries 1'!M226" tooltip="Click to drilldown" display="'Base Updated Salaries 1'!M226" xr:uid="{00000000-0004-0000-1200-0000B3030000}"/>
    <hyperlink ref="B230" location="'Base Updated Salaries 1'!B230" tooltip="Click to drilldown" display="'Base Updated Salaries 1'!B230" xr:uid="{00000000-0004-0000-1200-0000B4030000}"/>
    <hyperlink ref="C230" location="'Base Updated Salaries 1'!C230" tooltip="Click to drilldown" display="'Base Updated Salaries 1'!C230" xr:uid="{00000000-0004-0000-1200-0000B5030000}"/>
    <hyperlink ref="D230" location="'Base Updated Salaries 1'!D230" tooltip="Click to drilldown" display="'Base Updated Salaries 1'!D230" xr:uid="{00000000-0004-0000-1200-0000B6030000}"/>
    <hyperlink ref="E230" location="'Base Updated Salaries 1'!E230" tooltip="Click to drilldown" display="'Base Updated Salaries 1'!E230" xr:uid="{00000000-0004-0000-1200-0000B7030000}"/>
    <hyperlink ref="F230" location="'Base Updated Salaries 1'!F230" tooltip="Click to drilldown" display="'Base Updated Salaries 1'!F230" xr:uid="{00000000-0004-0000-1200-0000B8030000}"/>
    <hyperlink ref="G230" location="'Base Updated Salaries 1'!G230" tooltip="Click to drilldown" display="'Base Updated Salaries 1'!G230" xr:uid="{00000000-0004-0000-1200-0000B9030000}"/>
    <hyperlink ref="H230" location="'Base Updated Salaries 1'!H230" tooltip="Click to drilldown" display="'Base Updated Salaries 1'!H230" xr:uid="{00000000-0004-0000-1200-0000BA030000}"/>
    <hyperlink ref="I230" location="'Base Updated Salaries 1'!I230" tooltip="Click to drilldown" display="'Base Updated Salaries 1'!I230" xr:uid="{00000000-0004-0000-1200-0000BB030000}"/>
    <hyperlink ref="J230" location="'Base Updated Salaries 1'!J230" tooltip="Click to drilldown" display="'Base Updated Salaries 1'!J230" xr:uid="{00000000-0004-0000-1200-0000BC030000}"/>
    <hyperlink ref="K230" location="'Base Updated Salaries 1'!K230" tooltip="Click to drilldown" display="'Base Updated Salaries 1'!K230" xr:uid="{00000000-0004-0000-1200-0000BD030000}"/>
    <hyperlink ref="L230" location="'Base Updated Salaries 1'!L230" tooltip="Click to drilldown" display="'Base Updated Salaries 1'!L230" xr:uid="{00000000-0004-0000-1200-0000BE030000}"/>
    <hyperlink ref="M230" location="'Base Updated Salaries 1'!M230" tooltip="Click to drilldown" display="'Base Updated Salaries 1'!M230" xr:uid="{00000000-0004-0000-1200-0000BF030000}"/>
    <hyperlink ref="B231" location="'Base Updated Salaries 1'!B231" tooltip="Click to drilldown" display="'Base Updated Salaries 1'!B231" xr:uid="{00000000-0004-0000-1200-0000C0030000}"/>
    <hyperlink ref="C231" location="'Base Updated Salaries 1'!C231" tooltip="Click to drilldown" display="'Base Updated Salaries 1'!C231" xr:uid="{00000000-0004-0000-1200-0000C1030000}"/>
    <hyperlink ref="D231" location="'Base Updated Salaries 1'!D231" tooltip="Click to drilldown" display="'Base Updated Salaries 1'!D231" xr:uid="{00000000-0004-0000-1200-0000C2030000}"/>
    <hyperlink ref="E231" location="'Base Updated Salaries 1'!E231" tooltip="Click to drilldown" display="'Base Updated Salaries 1'!E231" xr:uid="{00000000-0004-0000-1200-0000C3030000}"/>
    <hyperlink ref="F231" location="'Base Updated Salaries 1'!F231" tooltip="Click to drilldown" display="'Base Updated Salaries 1'!F231" xr:uid="{00000000-0004-0000-1200-0000C4030000}"/>
    <hyperlink ref="G231" location="'Base Updated Salaries 1'!G231" tooltip="Click to drilldown" display="'Base Updated Salaries 1'!G231" xr:uid="{00000000-0004-0000-1200-0000C5030000}"/>
    <hyperlink ref="H231" location="'Base Updated Salaries 1'!H231" tooltip="Click to drilldown" display="'Base Updated Salaries 1'!H231" xr:uid="{00000000-0004-0000-1200-0000C6030000}"/>
    <hyperlink ref="I231" location="'Base Updated Salaries 1'!I231" tooltip="Click to drilldown" display="'Base Updated Salaries 1'!I231" xr:uid="{00000000-0004-0000-1200-0000C7030000}"/>
    <hyperlink ref="J231" location="'Base Updated Salaries 1'!J231" tooltip="Click to drilldown" display="'Base Updated Salaries 1'!J231" xr:uid="{00000000-0004-0000-1200-0000C8030000}"/>
    <hyperlink ref="K231" location="'Base Updated Salaries 1'!K231" tooltip="Click to drilldown" display="'Base Updated Salaries 1'!K231" xr:uid="{00000000-0004-0000-1200-0000C9030000}"/>
    <hyperlink ref="L231" location="'Base Updated Salaries 1'!L231" tooltip="Click to drilldown" display="'Base Updated Salaries 1'!L231" xr:uid="{00000000-0004-0000-1200-0000CA030000}"/>
    <hyperlink ref="M231" location="'Base Updated Salaries 1'!M231" tooltip="Click to drilldown" display="'Base Updated Salaries 1'!M231" xr:uid="{00000000-0004-0000-1200-0000CB030000}"/>
    <hyperlink ref="B232" location="'Base Updated Salaries 1'!B232" tooltip="Click to drilldown" display="'Base Updated Salaries 1'!B232" xr:uid="{00000000-0004-0000-1200-0000CC030000}"/>
    <hyperlink ref="C232" location="'Base Updated Salaries 1'!C232" tooltip="Click to drilldown" display="'Base Updated Salaries 1'!C232" xr:uid="{00000000-0004-0000-1200-0000CD030000}"/>
    <hyperlink ref="D232" location="'Base Updated Salaries 1'!D232" tooltip="Click to drilldown" display="'Base Updated Salaries 1'!D232" xr:uid="{00000000-0004-0000-1200-0000CE030000}"/>
    <hyperlink ref="E232" location="'Base Updated Salaries 1'!E232" tooltip="Click to drilldown" display="'Base Updated Salaries 1'!E232" xr:uid="{00000000-0004-0000-1200-0000CF030000}"/>
    <hyperlink ref="F232" location="'Base Updated Salaries 1'!F232" tooltip="Click to drilldown" display="'Base Updated Salaries 1'!F232" xr:uid="{00000000-0004-0000-1200-0000D0030000}"/>
    <hyperlink ref="G232" location="'Base Updated Salaries 1'!G232" tooltip="Click to drilldown" display="'Base Updated Salaries 1'!G232" xr:uid="{00000000-0004-0000-1200-0000D1030000}"/>
    <hyperlink ref="H232" location="'Base Updated Salaries 1'!H232" tooltip="Click to drilldown" display="'Base Updated Salaries 1'!H232" xr:uid="{00000000-0004-0000-1200-0000D2030000}"/>
    <hyperlink ref="I232" location="'Base Updated Salaries 1'!I232" tooltip="Click to drilldown" display="'Base Updated Salaries 1'!I232" xr:uid="{00000000-0004-0000-1200-0000D3030000}"/>
    <hyperlink ref="J232" location="'Base Updated Salaries 1'!J232" tooltip="Click to drilldown" display="'Base Updated Salaries 1'!J232" xr:uid="{00000000-0004-0000-1200-0000D4030000}"/>
    <hyperlink ref="K232" location="'Base Updated Salaries 1'!K232" tooltip="Click to drilldown" display="'Base Updated Salaries 1'!K232" xr:uid="{00000000-0004-0000-1200-0000D5030000}"/>
    <hyperlink ref="L232" location="'Base Updated Salaries 1'!L232" tooltip="Click to drilldown" display="'Base Updated Salaries 1'!L232" xr:uid="{00000000-0004-0000-1200-0000D6030000}"/>
    <hyperlink ref="M232" location="'Base Updated Salaries 1'!M232" tooltip="Click to drilldown" display="'Base Updated Salaries 1'!M232" xr:uid="{00000000-0004-0000-1200-0000D7030000}"/>
    <hyperlink ref="B233" location="'Base Updated Salaries 1'!B233" tooltip="Click to drilldown" display="'Base Updated Salaries 1'!B233" xr:uid="{00000000-0004-0000-1200-0000D8030000}"/>
    <hyperlink ref="C233" location="'Base Updated Salaries 1'!C233" tooltip="Click to drilldown" display="'Base Updated Salaries 1'!C233" xr:uid="{00000000-0004-0000-1200-0000D9030000}"/>
    <hyperlink ref="D233" location="'Base Updated Salaries 1'!D233" tooltip="Click to drilldown" display="'Base Updated Salaries 1'!D233" xr:uid="{00000000-0004-0000-1200-0000DA030000}"/>
    <hyperlink ref="E233" location="'Base Updated Salaries 1'!E233" tooltip="Click to drilldown" display="'Base Updated Salaries 1'!E233" xr:uid="{00000000-0004-0000-1200-0000DB030000}"/>
    <hyperlink ref="F233" location="'Base Updated Salaries 1'!F233" tooltip="Click to drilldown" display="'Base Updated Salaries 1'!F233" xr:uid="{00000000-0004-0000-1200-0000DC030000}"/>
    <hyperlink ref="G233" location="'Base Updated Salaries 1'!G233" tooltip="Click to drilldown" display="'Base Updated Salaries 1'!G233" xr:uid="{00000000-0004-0000-1200-0000DD030000}"/>
    <hyperlink ref="H233" location="'Base Updated Salaries 1'!H233" tooltip="Click to drilldown" display="'Base Updated Salaries 1'!H233" xr:uid="{00000000-0004-0000-1200-0000DE030000}"/>
    <hyperlink ref="I233" location="'Base Updated Salaries 1'!I233" tooltip="Click to drilldown" display="'Base Updated Salaries 1'!I233" xr:uid="{00000000-0004-0000-1200-0000DF030000}"/>
    <hyperlink ref="J233" location="'Base Updated Salaries 1'!J233" tooltip="Click to drilldown" display="'Base Updated Salaries 1'!J233" xr:uid="{00000000-0004-0000-1200-0000E0030000}"/>
    <hyperlink ref="K233" location="'Base Updated Salaries 1'!K233" tooltip="Click to drilldown" display="'Base Updated Salaries 1'!K233" xr:uid="{00000000-0004-0000-1200-0000E1030000}"/>
    <hyperlink ref="L233" location="'Base Updated Salaries 1'!L233" tooltip="Click to drilldown" display="'Base Updated Salaries 1'!L233" xr:uid="{00000000-0004-0000-1200-0000E2030000}"/>
    <hyperlink ref="M233" location="'Base Updated Salaries 1'!M233" tooltip="Click to drilldown" display="'Base Updated Salaries 1'!M233" xr:uid="{00000000-0004-0000-1200-0000E3030000}"/>
    <hyperlink ref="B234" location="'Base Updated Salaries 1'!B234" tooltip="Click to drilldown" display="'Base Updated Salaries 1'!B234" xr:uid="{00000000-0004-0000-1200-0000E4030000}"/>
    <hyperlink ref="C234" location="'Base Updated Salaries 1'!C234" tooltip="Click to drilldown" display="'Base Updated Salaries 1'!C234" xr:uid="{00000000-0004-0000-1200-0000E5030000}"/>
    <hyperlink ref="D234" location="'Base Updated Salaries 1'!D234" tooltip="Click to drilldown" display="'Base Updated Salaries 1'!D234" xr:uid="{00000000-0004-0000-1200-0000E6030000}"/>
    <hyperlink ref="E234" location="'Base Updated Salaries 1'!E234" tooltip="Click to drilldown" display="'Base Updated Salaries 1'!E234" xr:uid="{00000000-0004-0000-1200-0000E7030000}"/>
    <hyperlink ref="F234" location="'Base Updated Salaries 1'!F234" tooltip="Click to drilldown" display="'Base Updated Salaries 1'!F234" xr:uid="{00000000-0004-0000-1200-0000E8030000}"/>
    <hyperlink ref="G234" location="'Base Updated Salaries 1'!G234" tooltip="Click to drilldown" display="'Base Updated Salaries 1'!G234" xr:uid="{00000000-0004-0000-1200-0000E9030000}"/>
    <hyperlink ref="H234" location="'Base Updated Salaries 1'!H234" tooltip="Click to drilldown" display="'Base Updated Salaries 1'!H234" xr:uid="{00000000-0004-0000-1200-0000EA030000}"/>
    <hyperlink ref="I234" location="'Base Updated Salaries 1'!I234" tooltip="Click to drilldown" display="'Base Updated Salaries 1'!I234" xr:uid="{00000000-0004-0000-1200-0000EB030000}"/>
    <hyperlink ref="J234" location="'Base Updated Salaries 1'!J234" tooltip="Click to drilldown" display="'Base Updated Salaries 1'!J234" xr:uid="{00000000-0004-0000-1200-0000EC030000}"/>
    <hyperlink ref="K234" location="'Base Updated Salaries 1'!K234" tooltip="Click to drilldown" display="'Base Updated Salaries 1'!K234" xr:uid="{00000000-0004-0000-1200-0000ED030000}"/>
    <hyperlink ref="L234" location="'Base Updated Salaries 1'!L234" tooltip="Click to drilldown" display="'Base Updated Salaries 1'!L234" xr:uid="{00000000-0004-0000-1200-0000EE030000}"/>
    <hyperlink ref="M234" location="'Base Updated Salaries 1'!M234" tooltip="Click to drilldown" display="'Base Updated Salaries 1'!M234" xr:uid="{00000000-0004-0000-1200-0000EF030000}"/>
    <hyperlink ref="B235" location="'Base Updated Salaries 1'!B235" tooltip="Click to drilldown" display="'Base Updated Salaries 1'!B235" xr:uid="{00000000-0004-0000-1200-0000F0030000}"/>
    <hyperlink ref="C235" location="'Base Updated Salaries 1'!C235" tooltip="Click to drilldown" display="'Base Updated Salaries 1'!C235" xr:uid="{00000000-0004-0000-1200-0000F1030000}"/>
    <hyperlink ref="D235" location="'Base Updated Salaries 1'!D235" tooltip="Click to drilldown" display="'Base Updated Salaries 1'!D235" xr:uid="{00000000-0004-0000-1200-0000F2030000}"/>
    <hyperlink ref="E235" location="'Base Updated Salaries 1'!E235" tooltip="Click to drilldown" display="'Base Updated Salaries 1'!E235" xr:uid="{00000000-0004-0000-1200-0000F3030000}"/>
    <hyperlink ref="F235" location="'Base Updated Salaries 1'!F235" tooltip="Click to drilldown" display="'Base Updated Salaries 1'!F235" xr:uid="{00000000-0004-0000-1200-0000F4030000}"/>
    <hyperlink ref="G235" location="'Base Updated Salaries 1'!G235" tooltip="Click to drilldown" display="'Base Updated Salaries 1'!G235" xr:uid="{00000000-0004-0000-1200-0000F5030000}"/>
    <hyperlink ref="H235" location="'Base Updated Salaries 1'!H235" tooltip="Click to drilldown" display="'Base Updated Salaries 1'!H235" xr:uid="{00000000-0004-0000-1200-0000F6030000}"/>
    <hyperlink ref="I235" location="'Base Updated Salaries 1'!I235" tooltip="Click to drilldown" display="'Base Updated Salaries 1'!I235" xr:uid="{00000000-0004-0000-1200-0000F7030000}"/>
    <hyperlink ref="J235" location="'Base Updated Salaries 1'!J235" tooltip="Click to drilldown" display="'Base Updated Salaries 1'!J235" xr:uid="{00000000-0004-0000-1200-0000F8030000}"/>
    <hyperlink ref="K235" location="'Base Updated Salaries 1'!K235" tooltip="Click to drilldown" display="'Base Updated Salaries 1'!K235" xr:uid="{00000000-0004-0000-1200-0000F9030000}"/>
    <hyperlink ref="L235" location="'Base Updated Salaries 1'!L235" tooltip="Click to drilldown" display="'Base Updated Salaries 1'!L235" xr:uid="{00000000-0004-0000-1200-0000FA030000}"/>
    <hyperlink ref="M235" location="'Base Updated Salaries 1'!M235" tooltip="Click to drilldown" display="'Base Updated Salaries 1'!M235" xr:uid="{00000000-0004-0000-1200-0000FB030000}"/>
    <hyperlink ref="B240" location="'Base Updated Salaries 1'!B240" tooltip="Click to drilldown" display="'Base Updated Salaries 1'!B240" xr:uid="{00000000-0004-0000-1200-0000FC030000}"/>
    <hyperlink ref="C240" location="'Base Updated Salaries 1'!C240" tooltip="Click to drilldown" display="'Base Updated Salaries 1'!C240" xr:uid="{00000000-0004-0000-1200-0000FD030000}"/>
    <hyperlink ref="D240" location="'Base Updated Salaries 1'!D240" tooltip="Click to drilldown" display="'Base Updated Salaries 1'!D240" xr:uid="{00000000-0004-0000-1200-0000FE030000}"/>
    <hyperlink ref="E240" location="'Base Updated Salaries 1'!E240" tooltip="Click to drilldown" display="'Base Updated Salaries 1'!E240" xr:uid="{00000000-0004-0000-1200-0000FF030000}"/>
    <hyperlink ref="F240" location="'Base Updated Salaries 1'!F240" tooltip="Click to drilldown" display="'Base Updated Salaries 1'!F240" xr:uid="{00000000-0004-0000-1200-000000040000}"/>
    <hyperlink ref="G240" location="'Base Updated Salaries 1'!G240" tooltip="Click to drilldown" display="'Base Updated Salaries 1'!G240" xr:uid="{00000000-0004-0000-1200-000001040000}"/>
    <hyperlink ref="H240" location="'Base Updated Salaries 1'!H240" tooltip="Click to drilldown" display="'Base Updated Salaries 1'!H240" xr:uid="{00000000-0004-0000-1200-000002040000}"/>
    <hyperlink ref="I240" location="'Base Updated Salaries 1'!I240" tooltip="Click to drilldown" display="'Base Updated Salaries 1'!I240" xr:uid="{00000000-0004-0000-1200-000003040000}"/>
    <hyperlink ref="J240" location="'Base Updated Salaries 1'!J240" tooltip="Click to drilldown" display="'Base Updated Salaries 1'!J240" xr:uid="{00000000-0004-0000-1200-000004040000}"/>
    <hyperlink ref="K240" location="'Base Updated Salaries 1'!K240" tooltip="Click to drilldown" display="'Base Updated Salaries 1'!K240" xr:uid="{00000000-0004-0000-1200-000005040000}"/>
    <hyperlink ref="L240" location="'Base Updated Salaries 1'!L240" tooltip="Click to drilldown" display="'Base Updated Salaries 1'!L240" xr:uid="{00000000-0004-0000-1200-000006040000}"/>
    <hyperlink ref="M240" location="'Base Updated Salaries 1'!M240" tooltip="Click to drilldown" display="'Base Updated Salaries 1'!M240" xr:uid="{00000000-0004-0000-1200-000007040000}"/>
    <hyperlink ref="B246" location="'Base Updated Salaries 1'!B246" tooltip="Click to drilldown" display="'Base Updated Salaries 1'!B246" xr:uid="{00000000-0004-0000-1200-000008040000}"/>
    <hyperlink ref="C246" location="'Base Updated Salaries 1'!C246" tooltip="Click to drilldown" display="'Base Updated Salaries 1'!C246" xr:uid="{00000000-0004-0000-1200-000009040000}"/>
    <hyperlink ref="D246" location="'Base Updated Salaries 1'!D246" tooltip="Click to drilldown" display="'Base Updated Salaries 1'!D246" xr:uid="{00000000-0004-0000-1200-00000A040000}"/>
    <hyperlink ref="E246" location="'Base Updated Salaries 1'!E246" tooltip="Click to drilldown" display="'Base Updated Salaries 1'!E246" xr:uid="{00000000-0004-0000-1200-00000B040000}"/>
    <hyperlink ref="F246" location="'Base Updated Salaries 1'!F246" tooltip="Click to drilldown" display="'Base Updated Salaries 1'!F246" xr:uid="{00000000-0004-0000-1200-00000C040000}"/>
    <hyperlink ref="G246" location="'Base Updated Salaries 1'!G246" tooltip="Click to drilldown" display="'Base Updated Salaries 1'!G246" xr:uid="{00000000-0004-0000-1200-00000D040000}"/>
    <hyperlink ref="H246" location="'Base Updated Salaries 1'!H246" tooltip="Click to drilldown" display="'Base Updated Salaries 1'!H246" xr:uid="{00000000-0004-0000-1200-00000E040000}"/>
    <hyperlink ref="I246" location="'Base Updated Salaries 1'!I246" tooltip="Click to drilldown" display="'Base Updated Salaries 1'!I246" xr:uid="{00000000-0004-0000-1200-00000F040000}"/>
    <hyperlink ref="J246" location="'Base Updated Salaries 1'!J246" tooltip="Click to drilldown" display="'Base Updated Salaries 1'!J246" xr:uid="{00000000-0004-0000-1200-000010040000}"/>
    <hyperlink ref="K246" location="'Base Updated Salaries 1'!K246" tooltip="Click to drilldown" display="'Base Updated Salaries 1'!K246" xr:uid="{00000000-0004-0000-1200-000011040000}"/>
    <hyperlink ref="L246" location="'Base Updated Salaries 1'!L246" tooltip="Click to drilldown" display="'Base Updated Salaries 1'!L246" xr:uid="{00000000-0004-0000-1200-000012040000}"/>
    <hyperlink ref="M246" location="'Base Updated Salaries 1'!M246" tooltip="Click to drilldown" display="'Base Updated Salaries 1'!M246" xr:uid="{00000000-0004-0000-1200-000013040000}"/>
    <hyperlink ref="B250" location="'Base Updated Salaries 1'!B250" tooltip="Click to drilldown" display="'Base Updated Salaries 1'!B250" xr:uid="{00000000-0004-0000-1200-000014040000}"/>
    <hyperlink ref="C250" location="'Base Updated Salaries 1'!C250" tooltip="Click to drilldown" display="'Base Updated Salaries 1'!C250" xr:uid="{00000000-0004-0000-1200-000015040000}"/>
    <hyperlink ref="D250" location="'Base Updated Salaries 1'!D250" tooltip="Click to drilldown" display="'Base Updated Salaries 1'!D250" xr:uid="{00000000-0004-0000-1200-000016040000}"/>
    <hyperlink ref="E250" location="'Base Updated Salaries 1'!E250" tooltip="Click to drilldown" display="'Base Updated Salaries 1'!E250" xr:uid="{00000000-0004-0000-1200-000017040000}"/>
    <hyperlink ref="F250" location="'Base Updated Salaries 1'!F250" tooltip="Click to drilldown" display="'Base Updated Salaries 1'!F250" xr:uid="{00000000-0004-0000-1200-000018040000}"/>
    <hyperlink ref="G250" location="'Base Updated Salaries 1'!G250" tooltip="Click to drilldown" display="'Base Updated Salaries 1'!G250" xr:uid="{00000000-0004-0000-1200-000019040000}"/>
    <hyperlink ref="H250" location="'Base Updated Salaries 1'!H250" tooltip="Click to drilldown" display="'Base Updated Salaries 1'!H250" xr:uid="{00000000-0004-0000-1200-00001A040000}"/>
    <hyperlink ref="I250" location="'Base Updated Salaries 1'!I250" tooltip="Click to drilldown" display="'Base Updated Salaries 1'!I250" xr:uid="{00000000-0004-0000-1200-00001B040000}"/>
    <hyperlink ref="J250" location="'Base Updated Salaries 1'!J250" tooltip="Click to drilldown" display="'Base Updated Salaries 1'!J250" xr:uid="{00000000-0004-0000-1200-00001C040000}"/>
    <hyperlink ref="K250" location="'Base Updated Salaries 1'!K250" tooltip="Click to drilldown" display="'Base Updated Salaries 1'!K250" xr:uid="{00000000-0004-0000-1200-00001D040000}"/>
    <hyperlink ref="L250" location="'Base Updated Salaries 1'!L250" tooltip="Click to drilldown" display="'Base Updated Salaries 1'!L250" xr:uid="{00000000-0004-0000-1200-00001E040000}"/>
    <hyperlink ref="M250" location="'Base Updated Salaries 1'!M250" tooltip="Click to drilldown" display="'Base Updated Salaries 1'!M250" xr:uid="{00000000-0004-0000-1200-00001F040000}"/>
    <hyperlink ref="B251" location="'Base Updated Salaries 1'!B251" tooltip="Click to drilldown" display="'Base Updated Salaries 1'!B251" xr:uid="{00000000-0004-0000-1200-000020040000}"/>
    <hyperlink ref="C251" location="'Base Updated Salaries 1'!C251" tooltip="Click to drilldown" display="'Base Updated Salaries 1'!C251" xr:uid="{00000000-0004-0000-1200-000021040000}"/>
    <hyperlink ref="D251" location="'Base Updated Salaries 1'!D251" tooltip="Click to drilldown" display="'Base Updated Salaries 1'!D251" xr:uid="{00000000-0004-0000-1200-000022040000}"/>
    <hyperlink ref="E251" location="'Base Updated Salaries 1'!E251" tooltip="Click to drilldown" display="'Base Updated Salaries 1'!E251" xr:uid="{00000000-0004-0000-1200-000023040000}"/>
    <hyperlink ref="F251" location="'Base Updated Salaries 1'!F251" tooltip="Click to drilldown" display="'Base Updated Salaries 1'!F251" xr:uid="{00000000-0004-0000-1200-000024040000}"/>
    <hyperlink ref="G251" location="'Base Updated Salaries 1'!G251" tooltip="Click to drilldown" display="'Base Updated Salaries 1'!G251" xr:uid="{00000000-0004-0000-1200-000025040000}"/>
    <hyperlink ref="H251" location="'Base Updated Salaries 1'!H251" tooltip="Click to drilldown" display="'Base Updated Salaries 1'!H251" xr:uid="{00000000-0004-0000-1200-000026040000}"/>
    <hyperlink ref="I251" location="'Base Updated Salaries 1'!I251" tooltip="Click to drilldown" display="'Base Updated Salaries 1'!I251" xr:uid="{00000000-0004-0000-1200-000027040000}"/>
    <hyperlink ref="J251" location="'Base Updated Salaries 1'!J251" tooltip="Click to drilldown" display="'Base Updated Salaries 1'!J251" xr:uid="{00000000-0004-0000-1200-000028040000}"/>
    <hyperlink ref="K251" location="'Base Updated Salaries 1'!K251" tooltip="Click to drilldown" display="'Base Updated Salaries 1'!K251" xr:uid="{00000000-0004-0000-1200-000029040000}"/>
    <hyperlink ref="L251" location="'Base Updated Salaries 1'!L251" tooltip="Click to drilldown" display="'Base Updated Salaries 1'!L251" xr:uid="{00000000-0004-0000-1200-00002A040000}"/>
    <hyperlink ref="M251" location="'Base Updated Salaries 1'!M251" tooltip="Click to drilldown" display="'Base Updated Salaries 1'!M251" xr:uid="{00000000-0004-0000-1200-00002B040000}"/>
    <hyperlink ref="B255" location="'Base Updated Salaries 1'!B255" tooltip="Click to drilldown" display="'Base Updated Salaries 1'!B255" xr:uid="{00000000-0004-0000-1200-00002C040000}"/>
    <hyperlink ref="C255" location="'Base Updated Salaries 1'!C255" tooltip="Click to drilldown" display="'Base Updated Salaries 1'!C255" xr:uid="{00000000-0004-0000-1200-00002D040000}"/>
    <hyperlink ref="D255" location="'Base Updated Salaries 1'!D255" tooltip="Click to drilldown" display="'Base Updated Salaries 1'!D255" xr:uid="{00000000-0004-0000-1200-00002E040000}"/>
    <hyperlink ref="E255" location="'Base Updated Salaries 1'!E255" tooltip="Click to drilldown" display="'Base Updated Salaries 1'!E255" xr:uid="{00000000-0004-0000-1200-00002F040000}"/>
    <hyperlink ref="F255" location="'Base Updated Salaries 1'!F255" tooltip="Click to drilldown" display="'Base Updated Salaries 1'!F255" xr:uid="{00000000-0004-0000-1200-000030040000}"/>
    <hyperlink ref="G255" location="'Base Updated Salaries 1'!G255" tooltip="Click to drilldown" display="'Base Updated Salaries 1'!G255" xr:uid="{00000000-0004-0000-1200-000031040000}"/>
    <hyperlink ref="H255" location="'Base Updated Salaries 1'!H255" tooltip="Click to drilldown" display="'Base Updated Salaries 1'!H255" xr:uid="{00000000-0004-0000-1200-000032040000}"/>
    <hyperlink ref="I255" location="'Base Updated Salaries 1'!I255" tooltip="Click to drilldown" display="'Base Updated Salaries 1'!I255" xr:uid="{00000000-0004-0000-1200-000033040000}"/>
    <hyperlink ref="J255" location="'Base Updated Salaries 1'!J255" tooltip="Click to drilldown" display="'Base Updated Salaries 1'!J255" xr:uid="{00000000-0004-0000-1200-000034040000}"/>
    <hyperlink ref="K255" location="'Base Updated Salaries 1'!K255" tooltip="Click to drilldown" display="'Base Updated Salaries 1'!K255" xr:uid="{00000000-0004-0000-1200-000035040000}"/>
    <hyperlink ref="L255" location="'Base Updated Salaries 1'!L255" tooltip="Click to drilldown" display="'Base Updated Salaries 1'!L255" xr:uid="{00000000-0004-0000-1200-000036040000}"/>
    <hyperlink ref="M255" location="'Base Updated Salaries 1'!M255" tooltip="Click to drilldown" display="'Base Updated Salaries 1'!M255" xr:uid="{00000000-0004-0000-1200-000037040000}"/>
    <hyperlink ref="B256" location="'Base Updated Salaries 1'!B256" tooltip="Click to drilldown" display="'Base Updated Salaries 1'!B256" xr:uid="{00000000-0004-0000-1200-000038040000}"/>
    <hyperlink ref="C256" location="'Base Updated Salaries 1'!C256" tooltip="Click to drilldown" display="'Base Updated Salaries 1'!C256" xr:uid="{00000000-0004-0000-1200-000039040000}"/>
    <hyperlink ref="D256" location="'Base Updated Salaries 1'!D256" tooltip="Click to drilldown" display="'Base Updated Salaries 1'!D256" xr:uid="{00000000-0004-0000-1200-00003A040000}"/>
    <hyperlink ref="E256" location="'Base Updated Salaries 1'!E256" tooltip="Click to drilldown" display="'Base Updated Salaries 1'!E256" xr:uid="{00000000-0004-0000-1200-00003B040000}"/>
    <hyperlink ref="F256" location="'Base Updated Salaries 1'!F256" tooltip="Click to drilldown" display="'Base Updated Salaries 1'!F256" xr:uid="{00000000-0004-0000-1200-00003C040000}"/>
    <hyperlink ref="G256" location="'Base Updated Salaries 1'!G256" tooltip="Click to drilldown" display="'Base Updated Salaries 1'!G256" xr:uid="{00000000-0004-0000-1200-00003D040000}"/>
    <hyperlink ref="H256" location="'Base Updated Salaries 1'!H256" tooltip="Click to drilldown" display="'Base Updated Salaries 1'!H256" xr:uid="{00000000-0004-0000-1200-00003E040000}"/>
    <hyperlink ref="I256" location="'Base Updated Salaries 1'!I256" tooltip="Click to drilldown" display="'Base Updated Salaries 1'!I256" xr:uid="{00000000-0004-0000-1200-00003F040000}"/>
    <hyperlink ref="J256" location="'Base Updated Salaries 1'!J256" tooltip="Click to drilldown" display="'Base Updated Salaries 1'!J256" xr:uid="{00000000-0004-0000-1200-000040040000}"/>
    <hyperlink ref="K256" location="'Base Updated Salaries 1'!K256" tooltip="Click to drilldown" display="'Base Updated Salaries 1'!K256" xr:uid="{00000000-0004-0000-1200-000041040000}"/>
    <hyperlink ref="L256" location="'Base Updated Salaries 1'!L256" tooltip="Click to drilldown" display="'Base Updated Salaries 1'!L256" xr:uid="{00000000-0004-0000-1200-000042040000}"/>
    <hyperlink ref="M256" location="'Base Updated Salaries 1'!M256" tooltip="Click to drilldown" display="'Base Updated Salaries 1'!M256" xr:uid="{00000000-0004-0000-1200-000043040000}"/>
    <hyperlink ref="B261" location="'Base Updated Salaries 1'!B261" tooltip="Click to drilldown" display="'Base Updated Salaries 1'!B261" xr:uid="{00000000-0004-0000-1200-000044040000}"/>
    <hyperlink ref="C261" location="'Base Updated Salaries 1'!C261" tooltip="Click to drilldown" display="'Base Updated Salaries 1'!C261" xr:uid="{00000000-0004-0000-1200-000045040000}"/>
    <hyperlink ref="D261" location="'Base Updated Salaries 1'!D261" tooltip="Click to drilldown" display="'Base Updated Salaries 1'!D261" xr:uid="{00000000-0004-0000-1200-000046040000}"/>
    <hyperlink ref="E261" location="'Base Updated Salaries 1'!E261" tooltip="Click to drilldown" display="'Base Updated Salaries 1'!E261" xr:uid="{00000000-0004-0000-1200-000047040000}"/>
    <hyperlink ref="F261" location="'Base Updated Salaries 1'!F261" tooltip="Click to drilldown" display="'Base Updated Salaries 1'!F261" xr:uid="{00000000-0004-0000-1200-000048040000}"/>
    <hyperlink ref="G261" location="'Base Updated Salaries 1'!G261" tooltip="Click to drilldown" display="'Base Updated Salaries 1'!G261" xr:uid="{00000000-0004-0000-1200-000049040000}"/>
    <hyperlink ref="H261" location="'Base Updated Salaries 1'!H261" tooltip="Click to drilldown" display="'Base Updated Salaries 1'!H261" xr:uid="{00000000-0004-0000-1200-00004A040000}"/>
    <hyperlink ref="I261" location="'Base Updated Salaries 1'!I261" tooltip="Click to drilldown" display="'Base Updated Salaries 1'!I261" xr:uid="{00000000-0004-0000-1200-00004B040000}"/>
    <hyperlink ref="J261" location="'Base Updated Salaries 1'!J261" tooltip="Click to drilldown" display="'Base Updated Salaries 1'!J261" xr:uid="{00000000-0004-0000-1200-00004C040000}"/>
    <hyperlink ref="K261" location="'Base Updated Salaries 1'!K261" tooltip="Click to drilldown" display="'Base Updated Salaries 1'!K261" xr:uid="{00000000-0004-0000-1200-00004D040000}"/>
    <hyperlink ref="L261" location="'Base Updated Salaries 1'!L261" tooltip="Click to drilldown" display="'Base Updated Salaries 1'!L261" xr:uid="{00000000-0004-0000-1200-00004E040000}"/>
    <hyperlink ref="M261" location="'Base Updated Salaries 1'!M261" tooltip="Click to drilldown" display="'Base Updated Salaries 1'!M261" xr:uid="{00000000-0004-0000-1200-00004F040000}"/>
    <hyperlink ref="B262" location="'Base Updated Salaries 1'!B262" tooltip="Click to drilldown" display="'Base Updated Salaries 1'!B262" xr:uid="{00000000-0004-0000-1200-000050040000}"/>
    <hyperlink ref="C262" location="'Base Updated Salaries 1'!C262" tooltip="Click to drilldown" display="'Base Updated Salaries 1'!C262" xr:uid="{00000000-0004-0000-1200-000051040000}"/>
    <hyperlink ref="D262" location="'Base Updated Salaries 1'!D262" tooltip="Click to drilldown" display="'Base Updated Salaries 1'!D262" xr:uid="{00000000-0004-0000-1200-000052040000}"/>
    <hyperlink ref="E262" location="'Base Updated Salaries 1'!E262" tooltip="Click to drilldown" display="'Base Updated Salaries 1'!E262" xr:uid="{00000000-0004-0000-1200-000053040000}"/>
    <hyperlink ref="F262" location="'Base Updated Salaries 1'!F262" tooltip="Click to drilldown" display="'Base Updated Salaries 1'!F262" xr:uid="{00000000-0004-0000-1200-000054040000}"/>
    <hyperlink ref="G262" location="'Base Updated Salaries 1'!G262" tooltip="Click to drilldown" display="'Base Updated Salaries 1'!G262" xr:uid="{00000000-0004-0000-1200-000055040000}"/>
    <hyperlink ref="H262" location="'Base Updated Salaries 1'!H262" tooltip="Click to drilldown" display="'Base Updated Salaries 1'!H262" xr:uid="{00000000-0004-0000-1200-000056040000}"/>
    <hyperlink ref="I262" location="'Base Updated Salaries 1'!I262" tooltip="Click to drilldown" display="'Base Updated Salaries 1'!I262" xr:uid="{00000000-0004-0000-1200-000057040000}"/>
    <hyperlink ref="J262" location="'Base Updated Salaries 1'!J262" tooltip="Click to drilldown" display="'Base Updated Salaries 1'!J262" xr:uid="{00000000-0004-0000-1200-000058040000}"/>
    <hyperlink ref="K262" location="'Base Updated Salaries 1'!K262" tooltip="Click to drilldown" display="'Base Updated Salaries 1'!K262" xr:uid="{00000000-0004-0000-1200-000059040000}"/>
    <hyperlink ref="L262" location="'Base Updated Salaries 1'!L262" tooltip="Click to drilldown" display="'Base Updated Salaries 1'!L262" xr:uid="{00000000-0004-0000-1200-00005A040000}"/>
    <hyperlink ref="M262" location="'Base Updated Salaries 1'!M262" tooltip="Click to drilldown" display="'Base Updated Salaries 1'!M262" xr:uid="{00000000-0004-0000-1200-00005B040000}"/>
    <hyperlink ref="B263" location="'Base Updated Salaries 1'!B263" tooltip="Click to drilldown" display="'Base Updated Salaries 1'!B263" xr:uid="{00000000-0004-0000-1200-00005C040000}"/>
    <hyperlink ref="C263" location="'Base Updated Salaries 1'!C263" tooltip="Click to drilldown" display="'Base Updated Salaries 1'!C263" xr:uid="{00000000-0004-0000-1200-00005D040000}"/>
    <hyperlink ref="D263" location="'Base Updated Salaries 1'!D263" tooltip="Click to drilldown" display="'Base Updated Salaries 1'!D263" xr:uid="{00000000-0004-0000-1200-00005E040000}"/>
    <hyperlink ref="E263" location="'Base Updated Salaries 1'!E263" tooltip="Click to drilldown" display="'Base Updated Salaries 1'!E263" xr:uid="{00000000-0004-0000-1200-00005F040000}"/>
    <hyperlink ref="F263" location="'Base Updated Salaries 1'!F263" tooltip="Click to drilldown" display="'Base Updated Salaries 1'!F263" xr:uid="{00000000-0004-0000-1200-000060040000}"/>
    <hyperlink ref="G263" location="'Base Updated Salaries 1'!G263" tooltip="Click to drilldown" display="'Base Updated Salaries 1'!G263" xr:uid="{00000000-0004-0000-1200-000061040000}"/>
    <hyperlink ref="H263" location="'Base Updated Salaries 1'!H263" tooltip="Click to drilldown" display="'Base Updated Salaries 1'!H263" xr:uid="{00000000-0004-0000-1200-000062040000}"/>
    <hyperlink ref="I263" location="'Base Updated Salaries 1'!I263" tooltip="Click to drilldown" display="'Base Updated Salaries 1'!I263" xr:uid="{00000000-0004-0000-1200-000063040000}"/>
    <hyperlink ref="J263" location="'Base Updated Salaries 1'!J263" tooltip="Click to drilldown" display="'Base Updated Salaries 1'!J263" xr:uid="{00000000-0004-0000-1200-000064040000}"/>
    <hyperlink ref="K263" location="'Base Updated Salaries 1'!K263" tooltip="Click to drilldown" display="'Base Updated Salaries 1'!K263" xr:uid="{00000000-0004-0000-1200-000065040000}"/>
    <hyperlink ref="L263" location="'Base Updated Salaries 1'!L263" tooltip="Click to drilldown" display="'Base Updated Salaries 1'!L263" xr:uid="{00000000-0004-0000-1200-000066040000}"/>
    <hyperlink ref="M263" location="'Base Updated Salaries 1'!M263" tooltip="Click to drilldown" display="'Base Updated Salaries 1'!M263" xr:uid="{00000000-0004-0000-1200-000067040000}"/>
    <hyperlink ref="B264" location="'Base Updated Salaries 1'!B264" tooltip="Click to drilldown" display="'Base Updated Salaries 1'!B264" xr:uid="{00000000-0004-0000-1200-000068040000}"/>
    <hyperlink ref="C264" location="'Base Updated Salaries 1'!C264" tooltip="Click to drilldown" display="'Base Updated Salaries 1'!C264" xr:uid="{00000000-0004-0000-1200-000069040000}"/>
    <hyperlink ref="D264" location="'Base Updated Salaries 1'!D264" tooltip="Click to drilldown" display="'Base Updated Salaries 1'!D264" xr:uid="{00000000-0004-0000-1200-00006A040000}"/>
    <hyperlink ref="E264" location="'Base Updated Salaries 1'!E264" tooltip="Click to drilldown" display="'Base Updated Salaries 1'!E264" xr:uid="{00000000-0004-0000-1200-00006B040000}"/>
    <hyperlink ref="F264" location="'Base Updated Salaries 1'!F264" tooltip="Click to drilldown" display="'Base Updated Salaries 1'!F264" xr:uid="{00000000-0004-0000-1200-00006C040000}"/>
    <hyperlink ref="G264" location="'Base Updated Salaries 1'!G264" tooltip="Click to drilldown" display="'Base Updated Salaries 1'!G264" xr:uid="{00000000-0004-0000-1200-00006D040000}"/>
    <hyperlink ref="H264" location="'Base Updated Salaries 1'!H264" tooltip="Click to drilldown" display="'Base Updated Salaries 1'!H264" xr:uid="{00000000-0004-0000-1200-00006E040000}"/>
    <hyperlink ref="I264" location="'Base Updated Salaries 1'!I264" tooltip="Click to drilldown" display="'Base Updated Salaries 1'!I264" xr:uid="{00000000-0004-0000-1200-00006F040000}"/>
    <hyperlink ref="J264" location="'Base Updated Salaries 1'!J264" tooltip="Click to drilldown" display="'Base Updated Salaries 1'!J264" xr:uid="{00000000-0004-0000-1200-000070040000}"/>
    <hyperlink ref="K264" location="'Base Updated Salaries 1'!K264" tooltip="Click to drilldown" display="'Base Updated Salaries 1'!K264" xr:uid="{00000000-0004-0000-1200-000071040000}"/>
    <hyperlink ref="L264" location="'Base Updated Salaries 1'!L264" tooltip="Click to drilldown" display="'Base Updated Salaries 1'!L264" xr:uid="{00000000-0004-0000-1200-000072040000}"/>
    <hyperlink ref="M264" location="'Base Updated Salaries 1'!M264" tooltip="Click to drilldown" display="'Base Updated Salaries 1'!M264" xr:uid="{00000000-0004-0000-1200-000073040000}"/>
    <hyperlink ref="B265" location="'Base Updated Salaries 1'!B265" tooltip="Click to drilldown" display="'Base Updated Salaries 1'!B265" xr:uid="{00000000-0004-0000-1200-000074040000}"/>
    <hyperlink ref="C265" location="'Base Updated Salaries 1'!C265" tooltip="Click to drilldown" display="'Base Updated Salaries 1'!C265" xr:uid="{00000000-0004-0000-1200-000075040000}"/>
    <hyperlink ref="D265" location="'Base Updated Salaries 1'!D265" tooltip="Click to drilldown" display="'Base Updated Salaries 1'!D265" xr:uid="{00000000-0004-0000-1200-000076040000}"/>
    <hyperlink ref="E265" location="'Base Updated Salaries 1'!E265" tooltip="Click to drilldown" display="'Base Updated Salaries 1'!E265" xr:uid="{00000000-0004-0000-1200-000077040000}"/>
    <hyperlink ref="F265" location="'Base Updated Salaries 1'!F265" tooltip="Click to drilldown" display="'Base Updated Salaries 1'!F265" xr:uid="{00000000-0004-0000-1200-000078040000}"/>
    <hyperlink ref="G265" location="'Base Updated Salaries 1'!G265" tooltip="Click to drilldown" display="'Base Updated Salaries 1'!G265" xr:uid="{00000000-0004-0000-1200-000079040000}"/>
    <hyperlink ref="H265" location="'Base Updated Salaries 1'!H265" tooltip="Click to drilldown" display="'Base Updated Salaries 1'!H265" xr:uid="{00000000-0004-0000-1200-00007A040000}"/>
    <hyperlink ref="I265" location="'Base Updated Salaries 1'!I265" tooltip="Click to drilldown" display="'Base Updated Salaries 1'!I265" xr:uid="{00000000-0004-0000-1200-00007B040000}"/>
    <hyperlink ref="J265" location="'Base Updated Salaries 1'!J265" tooltip="Click to drilldown" display="'Base Updated Salaries 1'!J265" xr:uid="{00000000-0004-0000-1200-00007C040000}"/>
    <hyperlink ref="K265" location="'Base Updated Salaries 1'!K265" tooltip="Click to drilldown" display="'Base Updated Salaries 1'!K265" xr:uid="{00000000-0004-0000-1200-00007D040000}"/>
    <hyperlink ref="L265" location="'Base Updated Salaries 1'!L265" tooltip="Click to drilldown" display="'Base Updated Salaries 1'!L265" xr:uid="{00000000-0004-0000-1200-00007E040000}"/>
    <hyperlink ref="M265" location="'Base Updated Salaries 1'!M265" tooltip="Click to drilldown" display="'Base Updated Salaries 1'!M265" xr:uid="{00000000-0004-0000-1200-00007F040000}"/>
    <hyperlink ref="B266" location="'Base Updated Salaries 1'!B266" tooltip="Click to drilldown" display="'Base Updated Salaries 1'!B266" xr:uid="{00000000-0004-0000-1200-000080040000}"/>
    <hyperlink ref="C266" location="'Base Updated Salaries 1'!C266" tooltip="Click to drilldown" display="'Base Updated Salaries 1'!C266" xr:uid="{00000000-0004-0000-1200-000081040000}"/>
    <hyperlink ref="D266" location="'Base Updated Salaries 1'!D266" tooltip="Click to drilldown" display="'Base Updated Salaries 1'!D266" xr:uid="{00000000-0004-0000-1200-000082040000}"/>
    <hyperlink ref="E266" location="'Base Updated Salaries 1'!E266" tooltip="Click to drilldown" display="'Base Updated Salaries 1'!E266" xr:uid="{00000000-0004-0000-1200-000083040000}"/>
    <hyperlink ref="F266" location="'Base Updated Salaries 1'!F266" tooltip="Click to drilldown" display="'Base Updated Salaries 1'!F266" xr:uid="{00000000-0004-0000-1200-000084040000}"/>
    <hyperlink ref="G266" location="'Base Updated Salaries 1'!G266" tooltip="Click to drilldown" display="'Base Updated Salaries 1'!G266" xr:uid="{00000000-0004-0000-1200-000085040000}"/>
    <hyperlink ref="H266" location="'Base Updated Salaries 1'!H266" tooltip="Click to drilldown" display="'Base Updated Salaries 1'!H266" xr:uid="{00000000-0004-0000-1200-000086040000}"/>
    <hyperlink ref="I266" location="'Base Updated Salaries 1'!I266" tooltip="Click to drilldown" display="'Base Updated Salaries 1'!I266" xr:uid="{00000000-0004-0000-1200-000087040000}"/>
    <hyperlink ref="J266" location="'Base Updated Salaries 1'!J266" tooltip="Click to drilldown" display="'Base Updated Salaries 1'!J266" xr:uid="{00000000-0004-0000-1200-000088040000}"/>
    <hyperlink ref="K266" location="'Base Updated Salaries 1'!K266" tooltip="Click to drilldown" display="'Base Updated Salaries 1'!K266" xr:uid="{00000000-0004-0000-1200-000089040000}"/>
    <hyperlink ref="L266" location="'Base Updated Salaries 1'!L266" tooltip="Click to drilldown" display="'Base Updated Salaries 1'!L266" xr:uid="{00000000-0004-0000-1200-00008A040000}"/>
    <hyperlink ref="M266" location="'Base Updated Salaries 1'!M266" tooltip="Click to drilldown" display="'Base Updated Salaries 1'!M266" xr:uid="{00000000-0004-0000-1200-00008B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5" min="1" max="6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269"/>
  <sheetViews>
    <sheetView showGridLines="0" topLeftCell="B25" workbookViewId="0">
      <selection activeCell="C33" sqref="C33"/>
    </sheetView>
  </sheetViews>
  <sheetFormatPr defaultRowHeight="15" x14ac:dyDescent="0.25"/>
  <cols>
    <col min="1" max="1" width="14.7109375" style="15" hidden="1" customWidth="1"/>
    <col min="2" max="2" width="34.7109375" customWidth="1"/>
    <col min="3" max="7" width="12.7109375" customWidth="1"/>
    <col min="8" max="13" width="12.7109375" hidden="1" customWidth="1"/>
  </cols>
  <sheetData>
    <row r="1" spans="1:14" s="3" customFormat="1" ht="24" hidden="1" customHeight="1" x14ac:dyDescent="0.25">
      <c r="A1" s="19" t="s">
        <v>0</v>
      </c>
      <c r="B1" s="3" t="s">
        <v>173</v>
      </c>
    </row>
    <row r="2" spans="1:14" ht="26.25" hidden="1" x14ac:dyDescent="0.4">
      <c r="A2" s="13" t="s">
        <v>251</v>
      </c>
      <c r="B2" s="18"/>
    </row>
    <row r="3" spans="1:14" x14ac:dyDescent="0.25">
      <c r="A3" s="13" t="s">
        <v>64</v>
      </c>
      <c r="L3" s="22"/>
      <c r="M3" s="23"/>
    </row>
    <row r="4" spans="1:14" ht="15.75" x14ac:dyDescent="0.25">
      <c r="A4" s="13" t="s">
        <v>43</v>
      </c>
      <c r="B4" s="24"/>
      <c r="D4" s="24" t="str">
        <f>"Budget by "&amp;xlvar.SELECT.DESCR</f>
        <v>Budget by Entity</v>
      </c>
    </row>
    <row r="5" spans="1:14" x14ac:dyDescent="0.25">
      <c r="A5" s="13" t="s">
        <v>43</v>
      </c>
      <c r="D5" s="25" t="str">
        <f>"for the Proposed "&amp;xlvar.NXTBUD.DESCRLONG</f>
        <v>for the Proposed 2021/22 Base PJ Budget</v>
      </c>
      <c r="N5" s="33"/>
    </row>
    <row r="6" spans="1:14" x14ac:dyDescent="0.25">
      <c r="A6" s="13" t="s">
        <v>79</v>
      </c>
      <c r="C6" s="26"/>
      <c r="D6" s="26"/>
    </row>
    <row r="7" spans="1:14" hidden="1" x14ac:dyDescent="0.25">
      <c r="A7" s="13" t="s">
        <v>256</v>
      </c>
      <c r="B7" s="1" t="str">
        <f>IF(xlvar.SELECT="Entity",B9,IF(xlvar.SELECT="Directorate",C9,IF(xlvar.SELECT="Business Unit",D9,IF(xlvar.SELECT="Key Outcome Area",H9,IF(xlvar.SELECT="IPR Outcomes",I9,IF(xlvar.SELECT="IPR Strategies",J9,IF(xlvar.SELECT="IPR Activities",K9,IF(xlvar.SELECT="Project",L9,F9))))))))</f>
        <v>10 - General Fund</v>
      </c>
    </row>
    <row r="8" spans="1:14" ht="15.75" thickBot="1" x14ac:dyDescent="0.3">
      <c r="A8" s="13" t="s">
        <v>43</v>
      </c>
      <c r="B8" s="1"/>
    </row>
    <row r="9" spans="1:14" ht="15.75" hidden="1" thickBot="1" x14ac:dyDescent="0.3">
      <c r="A9" s="13" t="s">
        <v>206</v>
      </c>
      <c r="B9" s="34" t="s">
        <v>191</v>
      </c>
      <c r="C9" s="34" t="s">
        <v>192</v>
      </c>
      <c r="D9" s="34" t="s">
        <v>249</v>
      </c>
      <c r="E9" s="34" t="s">
        <v>44</v>
      </c>
      <c r="F9" s="34" t="s">
        <v>266</v>
      </c>
      <c r="G9" s="34"/>
      <c r="H9" s="34" t="s">
        <v>209</v>
      </c>
      <c r="I9" s="34" t="s">
        <v>193</v>
      </c>
      <c r="J9" s="34" t="s">
        <v>194</v>
      </c>
      <c r="K9" s="34" t="s">
        <v>195</v>
      </c>
      <c r="L9" s="34" t="s">
        <v>273</v>
      </c>
    </row>
    <row r="10" spans="1:14" ht="28.5" customHeight="1" thickTop="1" x14ac:dyDescent="0.25">
      <c r="A10" s="13" t="s">
        <v>43</v>
      </c>
      <c r="B10" s="87" t="s">
        <v>258</v>
      </c>
      <c r="C10" s="88" t="str">
        <f>xlvar.PYORIG.DESCRLONG</f>
        <v>2020/21 Original PJ Budget</v>
      </c>
      <c r="D10" s="88" t="str">
        <f>LEFT(xlvar.NXTBUD.DESCRLONG,7)</f>
        <v>2021/22</v>
      </c>
      <c r="E10" s="88" t="str">
        <f t="shared" ref="E10:M10" si="0">LEFT(D10,4)+1&amp;"/"&amp;RIGHT(D10,2)+1</f>
        <v>2022/23</v>
      </c>
      <c r="F10" s="88" t="str">
        <f t="shared" si="0"/>
        <v>2023/24</v>
      </c>
      <c r="G10" s="89" t="str">
        <f t="shared" si="0"/>
        <v>2024/25</v>
      </c>
      <c r="H10" s="48" t="str">
        <f t="shared" si="0"/>
        <v>2025/26</v>
      </c>
      <c r="I10" s="49" t="str">
        <f t="shared" si="0"/>
        <v>2026/27</v>
      </c>
      <c r="J10" s="49" t="str">
        <f t="shared" si="0"/>
        <v>2027/28</v>
      </c>
      <c r="K10" s="49" t="str">
        <f t="shared" si="0"/>
        <v>2028/29</v>
      </c>
      <c r="L10" s="49" t="str">
        <f t="shared" si="0"/>
        <v>2029/30</v>
      </c>
      <c r="M10" s="49" t="str">
        <f t="shared" si="0"/>
        <v>2030/31</v>
      </c>
    </row>
    <row r="11" spans="1:14" x14ac:dyDescent="0.25">
      <c r="A11" s="13" t="s">
        <v>61</v>
      </c>
      <c r="B11" s="90" t="s">
        <v>134</v>
      </c>
      <c r="C11" s="91"/>
      <c r="D11" s="92"/>
      <c r="E11" s="91"/>
      <c r="F11" s="91"/>
      <c r="G11" s="93"/>
      <c r="H11" s="40"/>
      <c r="I11" s="28"/>
      <c r="J11" s="28"/>
      <c r="K11" s="28"/>
      <c r="L11" s="28"/>
      <c r="M11" s="28"/>
    </row>
    <row r="12" spans="1:14" x14ac:dyDescent="0.25">
      <c r="A12" s="13" t="s">
        <v>214</v>
      </c>
      <c r="B12" s="80" t="s">
        <v>144</v>
      </c>
      <c r="C12" s="81">
        <v>21664486</v>
      </c>
      <c r="D12" s="82">
        <v>22529020.010000002</v>
      </c>
      <c r="E12" s="83">
        <v>23427709.149999999</v>
      </c>
      <c r="F12" s="83">
        <v>24362259.350000001</v>
      </c>
      <c r="G12" s="84">
        <v>25331454.329999998</v>
      </c>
      <c r="H12" s="44">
        <v>26339258.239999998</v>
      </c>
      <c r="I12" s="45">
        <v>27387210.670000002</v>
      </c>
      <c r="J12" s="45">
        <v>28476912.649999999</v>
      </c>
      <c r="K12" s="45">
        <v>29610029.129999999</v>
      </c>
      <c r="L12" s="45">
        <v>30788291.469999999</v>
      </c>
      <c r="M12" s="45">
        <v>32013500.140000001</v>
      </c>
    </row>
    <row r="13" spans="1:14" x14ac:dyDescent="0.25">
      <c r="A13" s="13" t="s">
        <v>215</v>
      </c>
      <c r="B13" s="80" t="s">
        <v>145</v>
      </c>
      <c r="C13" s="81">
        <v>6346400.29</v>
      </c>
      <c r="D13" s="82">
        <v>6631842.2999999998</v>
      </c>
      <c r="E13" s="83">
        <v>6844806.9900000002</v>
      </c>
      <c r="F13" s="83">
        <v>7168281.0099999998</v>
      </c>
      <c r="G13" s="84">
        <v>7402684.46</v>
      </c>
      <c r="H13" s="44">
        <v>7748454.2300000004</v>
      </c>
      <c r="I13" s="45">
        <v>8006044.6299999999</v>
      </c>
      <c r="J13" s="45">
        <v>8375928.2400000002</v>
      </c>
      <c r="K13" s="45">
        <v>8658596.4100000001</v>
      </c>
      <c r="L13" s="45">
        <v>9054560.2300000004</v>
      </c>
      <c r="M13" s="45">
        <v>9414351.2599999998</v>
      </c>
    </row>
    <row r="14" spans="1:14" x14ac:dyDescent="0.25">
      <c r="A14" s="13" t="s">
        <v>216</v>
      </c>
      <c r="B14" s="80" t="s">
        <v>146</v>
      </c>
      <c r="C14" s="81">
        <v>555000</v>
      </c>
      <c r="D14" s="82">
        <v>545000</v>
      </c>
      <c r="E14" s="83">
        <v>545000</v>
      </c>
      <c r="F14" s="83">
        <v>545000</v>
      </c>
      <c r="G14" s="84">
        <v>545000</v>
      </c>
      <c r="H14" s="44">
        <v>545000</v>
      </c>
      <c r="I14" s="45">
        <v>545000</v>
      </c>
      <c r="J14" s="45">
        <v>545000</v>
      </c>
      <c r="K14" s="45">
        <v>545000</v>
      </c>
      <c r="L14" s="45">
        <v>545000</v>
      </c>
      <c r="M14" s="45">
        <v>545000</v>
      </c>
    </row>
    <row r="15" spans="1:14" x14ac:dyDescent="0.25">
      <c r="A15" s="13" t="s">
        <v>217</v>
      </c>
      <c r="B15" s="80" t="s">
        <v>147</v>
      </c>
      <c r="C15" s="81">
        <v>1362060.35</v>
      </c>
      <c r="D15" s="82">
        <v>1408122.16</v>
      </c>
      <c r="E15" s="83">
        <v>1466194.12</v>
      </c>
      <c r="F15" s="83">
        <v>1516355.85</v>
      </c>
      <c r="G15" s="84">
        <v>1578690.98</v>
      </c>
      <c r="H15" s="44">
        <v>1633284.41</v>
      </c>
      <c r="I15" s="45">
        <v>1700225.27</v>
      </c>
      <c r="J15" s="45">
        <v>1759608.21</v>
      </c>
      <c r="K15" s="45">
        <v>1831527.47</v>
      </c>
      <c r="L15" s="45">
        <v>1896083.93</v>
      </c>
      <c r="M15" s="45">
        <v>1973384.38</v>
      </c>
    </row>
    <row r="16" spans="1:14" x14ac:dyDescent="0.25">
      <c r="A16" s="13" t="s">
        <v>218</v>
      </c>
      <c r="B16" s="80" t="s">
        <v>148</v>
      </c>
      <c r="C16" s="81">
        <v>10564252.52</v>
      </c>
      <c r="D16" s="82">
        <v>10527853.09</v>
      </c>
      <c r="E16" s="83">
        <v>10657010.460000001</v>
      </c>
      <c r="F16" s="83">
        <v>10797627.369999999</v>
      </c>
      <c r="G16" s="84">
        <v>10951516.560000001</v>
      </c>
      <c r="H16" s="44">
        <v>11086328.41</v>
      </c>
      <c r="I16" s="45">
        <v>11247166.02</v>
      </c>
      <c r="J16" s="45">
        <v>11414135.23</v>
      </c>
      <c r="K16" s="45">
        <v>11583344.76</v>
      </c>
      <c r="L16" s="45">
        <v>11756906.289999999</v>
      </c>
      <c r="M16" s="45">
        <v>11799934.449999999</v>
      </c>
    </row>
    <row r="17" spans="1:13" x14ac:dyDescent="0.25">
      <c r="A17" s="13" t="s">
        <v>219</v>
      </c>
      <c r="B17" s="80" t="s">
        <v>149</v>
      </c>
      <c r="C17" s="81">
        <v>18885246.399999999</v>
      </c>
      <c r="D17" s="82">
        <v>18678304.719999999</v>
      </c>
      <c r="E17" s="83">
        <v>19316721.77</v>
      </c>
      <c r="F17" s="83">
        <v>19957443.039999999</v>
      </c>
      <c r="G17" s="84">
        <v>20641252.699999999</v>
      </c>
      <c r="H17" s="44">
        <v>21336962.600000001</v>
      </c>
      <c r="I17" s="45">
        <v>22081413.260000002</v>
      </c>
      <c r="J17" s="45">
        <v>22827475.059999999</v>
      </c>
      <c r="K17" s="45">
        <v>23624049.120000001</v>
      </c>
      <c r="L17" s="45">
        <v>24424068.43</v>
      </c>
      <c r="M17" s="45">
        <v>25276499.07</v>
      </c>
    </row>
    <row r="18" spans="1:13" hidden="1" x14ac:dyDescent="0.25">
      <c r="A18" s="13" t="s">
        <v>206</v>
      </c>
      <c r="B18" s="63"/>
      <c r="C18" s="57"/>
      <c r="D18" s="58"/>
      <c r="E18" s="57"/>
      <c r="F18" s="57"/>
      <c r="G18" s="59"/>
      <c r="H18" s="42"/>
      <c r="I18" s="29"/>
      <c r="J18" s="29"/>
      <c r="K18" s="29"/>
      <c r="L18" s="29"/>
      <c r="M18" s="29"/>
    </row>
    <row r="19" spans="1:13" x14ac:dyDescent="0.25">
      <c r="A19" s="13" t="s">
        <v>79</v>
      </c>
      <c r="B19" s="64" t="s">
        <v>115</v>
      </c>
      <c r="C19" s="65">
        <f>SUM(C11:C18)</f>
        <v>59377445.559999995</v>
      </c>
      <c r="D19" s="66">
        <f t="shared" ref="D19:M19" si="1">SUM(D11:D18)</f>
        <v>60320142.280000001</v>
      </c>
      <c r="E19" s="65">
        <f t="shared" si="1"/>
        <v>62257442.489999995</v>
      </c>
      <c r="F19" s="65">
        <f t="shared" si="1"/>
        <v>64346966.619999997</v>
      </c>
      <c r="G19" s="67">
        <f t="shared" si="1"/>
        <v>66450599.030000001</v>
      </c>
      <c r="H19" s="43">
        <f t="shared" si="1"/>
        <v>68689287.889999986</v>
      </c>
      <c r="I19" s="31">
        <f t="shared" si="1"/>
        <v>70967059.850000009</v>
      </c>
      <c r="J19" s="31">
        <f t="shared" si="1"/>
        <v>73399059.390000001</v>
      </c>
      <c r="K19" s="31">
        <f t="shared" si="1"/>
        <v>75852546.890000001</v>
      </c>
      <c r="L19" s="31">
        <f t="shared" si="1"/>
        <v>78464910.349999994</v>
      </c>
      <c r="M19" s="31">
        <f t="shared" si="1"/>
        <v>81022669.300000012</v>
      </c>
    </row>
    <row r="20" spans="1:13" x14ac:dyDescent="0.25">
      <c r="A20" s="13" t="s">
        <v>61</v>
      </c>
      <c r="B20" s="56" t="s">
        <v>135</v>
      </c>
      <c r="C20" s="57"/>
      <c r="D20" s="58"/>
      <c r="E20" s="57"/>
      <c r="F20" s="57"/>
      <c r="G20" s="59"/>
      <c r="H20" s="42"/>
      <c r="I20" s="29"/>
      <c r="J20" s="29"/>
      <c r="K20" s="29"/>
      <c r="L20" s="29"/>
      <c r="M20" s="29"/>
    </row>
    <row r="21" spans="1:13" x14ac:dyDescent="0.25">
      <c r="A21" s="13" t="s">
        <v>220</v>
      </c>
      <c r="B21" s="85" t="s">
        <v>150</v>
      </c>
      <c r="C21" s="81">
        <v>21945155.960000001</v>
      </c>
      <c r="D21" s="82">
        <v>23818179.120000001</v>
      </c>
      <c r="E21" s="81">
        <v>24557031.16</v>
      </c>
      <c r="F21" s="81">
        <v>25460267</v>
      </c>
      <c r="G21" s="86">
        <v>26372889.280000001</v>
      </c>
      <c r="H21" s="46">
        <v>27342069.32</v>
      </c>
      <c r="I21" s="47">
        <v>28294470.710000001</v>
      </c>
      <c r="J21" s="47">
        <v>29331256.199999999</v>
      </c>
      <c r="K21" s="47">
        <v>30353629.030000001</v>
      </c>
      <c r="L21" s="47">
        <v>31462834.93</v>
      </c>
      <c r="M21" s="47">
        <v>32560163.109999999</v>
      </c>
    </row>
    <row r="22" spans="1:13" x14ac:dyDescent="0.25">
      <c r="A22" s="13" t="s">
        <v>221</v>
      </c>
      <c r="B22" s="85" t="s">
        <v>151</v>
      </c>
      <c r="C22" s="81">
        <v>8505742.2799999993</v>
      </c>
      <c r="D22" s="82">
        <v>8901794.5099999998</v>
      </c>
      <c r="E22" s="81">
        <v>9054768.3200000003</v>
      </c>
      <c r="F22" s="81">
        <v>9479826.3300000001</v>
      </c>
      <c r="G22" s="86">
        <v>9905691.0500000007</v>
      </c>
      <c r="H22" s="46">
        <v>9970326.8800000008</v>
      </c>
      <c r="I22" s="47">
        <v>10227341.82</v>
      </c>
      <c r="J22" s="47">
        <v>10558626.99</v>
      </c>
      <c r="K22" s="47">
        <v>11189805.710000001</v>
      </c>
      <c r="L22" s="47">
        <v>11188284.779999999</v>
      </c>
      <c r="M22" s="47">
        <v>11447703.199999999</v>
      </c>
    </row>
    <row r="23" spans="1:13" x14ac:dyDescent="0.25">
      <c r="A23" s="13" t="s">
        <v>222</v>
      </c>
      <c r="B23" s="85" t="s">
        <v>152</v>
      </c>
      <c r="C23" s="81">
        <v>160116</v>
      </c>
      <c r="D23" s="82">
        <v>372565</v>
      </c>
      <c r="E23" s="81">
        <v>363781</v>
      </c>
      <c r="F23" s="81">
        <v>351511</v>
      </c>
      <c r="G23" s="86">
        <v>327042</v>
      </c>
      <c r="H23" s="46">
        <v>302277</v>
      </c>
      <c r="I23" s="47">
        <v>277041</v>
      </c>
      <c r="J23" s="47">
        <v>251446</v>
      </c>
      <c r="K23" s="47">
        <v>225095</v>
      </c>
      <c r="L23" s="47">
        <v>198337</v>
      </c>
      <c r="M23" s="47">
        <v>175709</v>
      </c>
    </row>
    <row r="24" spans="1:13" x14ac:dyDescent="0.25">
      <c r="A24" s="13" t="s">
        <v>223</v>
      </c>
      <c r="B24" s="85" t="s">
        <v>153</v>
      </c>
      <c r="C24" s="81">
        <v>9823356</v>
      </c>
      <c r="D24" s="82">
        <v>10123356</v>
      </c>
      <c r="E24" s="81">
        <v>10123356</v>
      </c>
      <c r="F24" s="81">
        <v>10123356</v>
      </c>
      <c r="G24" s="86">
        <v>10123356</v>
      </c>
      <c r="H24" s="46">
        <v>10123356</v>
      </c>
      <c r="I24" s="47">
        <v>10123356</v>
      </c>
      <c r="J24" s="47">
        <v>10123356</v>
      </c>
      <c r="K24" s="47">
        <v>10123356</v>
      </c>
      <c r="L24" s="47">
        <v>10123356</v>
      </c>
      <c r="M24" s="47">
        <v>10123356</v>
      </c>
    </row>
    <row r="25" spans="1:13" x14ac:dyDescent="0.25">
      <c r="A25" s="13" t="s">
        <v>224</v>
      </c>
      <c r="B25" s="85" t="s">
        <v>154</v>
      </c>
      <c r="C25" s="81">
        <v>4760871.28</v>
      </c>
      <c r="D25" s="82">
        <v>4899878.92</v>
      </c>
      <c r="E25" s="81">
        <v>5043019.25</v>
      </c>
      <c r="F25" s="81">
        <v>5189438.79</v>
      </c>
      <c r="G25" s="86">
        <v>5341265.9400000004</v>
      </c>
      <c r="H25" s="46">
        <v>5496632.9500000002</v>
      </c>
      <c r="I25" s="47">
        <v>5657675.9299999997</v>
      </c>
      <c r="J25" s="47">
        <v>5822535.1699999999</v>
      </c>
      <c r="K25" s="47">
        <v>5993355.21</v>
      </c>
      <c r="L25" s="47">
        <v>6168284.8300000001</v>
      </c>
      <c r="M25" s="47">
        <v>6349477.3300000001</v>
      </c>
    </row>
    <row r="26" spans="1:13" x14ac:dyDescent="0.25">
      <c r="A26" s="13" t="s">
        <v>225</v>
      </c>
      <c r="B26" s="85" t="s">
        <v>155</v>
      </c>
      <c r="C26" s="81">
        <v>11861983.09</v>
      </c>
      <c r="D26" s="82">
        <v>12263097.49</v>
      </c>
      <c r="E26" s="81">
        <v>12673245.16</v>
      </c>
      <c r="F26" s="81">
        <v>13097209.199999999</v>
      </c>
      <c r="G26" s="86">
        <v>13535457.140000001</v>
      </c>
      <c r="H26" s="46">
        <v>13988472.220000001</v>
      </c>
      <c r="I26" s="47">
        <v>14456754.07</v>
      </c>
      <c r="J26" s="47">
        <v>14940819.51</v>
      </c>
      <c r="K26" s="47">
        <v>15441202.619999999</v>
      </c>
      <c r="L26" s="47">
        <v>15958455.76</v>
      </c>
      <c r="M26" s="47">
        <v>16493150.199999999</v>
      </c>
    </row>
    <row r="27" spans="1:13" hidden="1" x14ac:dyDescent="0.25">
      <c r="A27" s="13" t="s">
        <v>206</v>
      </c>
      <c r="B27" s="63"/>
      <c r="C27" s="57"/>
      <c r="D27" s="58"/>
      <c r="E27" s="57"/>
      <c r="F27" s="57"/>
      <c r="G27" s="59"/>
      <c r="H27" s="42"/>
      <c r="I27" s="29"/>
      <c r="J27" s="29"/>
      <c r="K27" s="29"/>
      <c r="L27" s="29"/>
      <c r="M27" s="29"/>
    </row>
    <row r="28" spans="1:13" ht="15.75" thickBot="1" x14ac:dyDescent="0.3">
      <c r="A28" s="13" t="s">
        <v>43</v>
      </c>
      <c r="B28" s="68" t="s">
        <v>116</v>
      </c>
      <c r="C28" s="69">
        <f>SUM(C20:C27)</f>
        <v>57057224.609999999</v>
      </c>
      <c r="D28" s="70">
        <f t="shared" ref="D28:M28" si="2">SUM(D20:D27)</f>
        <v>60378871.040000007</v>
      </c>
      <c r="E28" s="69">
        <f t="shared" si="2"/>
        <v>61815200.890000001</v>
      </c>
      <c r="F28" s="69">
        <f t="shared" si="2"/>
        <v>63701608.319999993</v>
      </c>
      <c r="G28" s="71">
        <f t="shared" si="2"/>
        <v>65605701.409999996</v>
      </c>
      <c r="H28" s="43">
        <f t="shared" si="2"/>
        <v>67223134.370000005</v>
      </c>
      <c r="I28" s="31">
        <f t="shared" si="2"/>
        <v>69036639.530000001</v>
      </c>
      <c r="J28" s="31">
        <f t="shared" si="2"/>
        <v>71028039.870000005</v>
      </c>
      <c r="K28" s="31">
        <f t="shared" si="2"/>
        <v>73326443.570000008</v>
      </c>
      <c r="L28" s="31">
        <f t="shared" si="2"/>
        <v>75099553.299999997</v>
      </c>
      <c r="M28" s="31">
        <f t="shared" si="2"/>
        <v>77149558.840000004</v>
      </c>
    </row>
    <row r="29" spans="1:13" ht="15.75" thickTop="1" x14ac:dyDescent="0.25">
      <c r="A29" s="13" t="s">
        <v>79</v>
      </c>
      <c r="B29" s="94" t="s">
        <v>106</v>
      </c>
      <c r="C29" s="95">
        <f t="shared" ref="C29:M29" si="3">C19-C28</f>
        <v>2320220.9499999955</v>
      </c>
      <c r="D29" s="95">
        <f t="shared" si="3"/>
        <v>-58728.760000005364</v>
      </c>
      <c r="E29" s="95">
        <f t="shared" si="3"/>
        <v>442241.59999999404</v>
      </c>
      <c r="F29" s="95">
        <f t="shared" si="3"/>
        <v>645358.30000000447</v>
      </c>
      <c r="G29" s="96">
        <f t="shared" si="3"/>
        <v>844897.62000000477</v>
      </c>
      <c r="H29" s="50">
        <f t="shared" si="3"/>
        <v>1466153.5199999809</v>
      </c>
      <c r="I29" s="51">
        <f t="shared" si="3"/>
        <v>1930420.3200000077</v>
      </c>
      <c r="J29" s="51">
        <f t="shared" si="3"/>
        <v>2371019.5199999958</v>
      </c>
      <c r="K29" s="51">
        <f t="shared" si="3"/>
        <v>2526103.3199999928</v>
      </c>
      <c r="L29" s="51">
        <f t="shared" si="3"/>
        <v>3365357.049999997</v>
      </c>
      <c r="M29" s="51">
        <f t="shared" si="3"/>
        <v>3873110.4600000083</v>
      </c>
    </row>
    <row r="30" spans="1:13" x14ac:dyDescent="0.25">
      <c r="A30" s="13" t="s">
        <v>61</v>
      </c>
      <c r="B30" s="90" t="s">
        <v>74</v>
      </c>
      <c r="C30" s="91"/>
      <c r="D30" s="92"/>
      <c r="E30" s="91"/>
      <c r="F30" s="91"/>
      <c r="G30" s="93"/>
      <c r="H30" s="42"/>
      <c r="I30" s="29"/>
      <c r="J30" s="29"/>
      <c r="K30" s="29"/>
      <c r="L30" s="29"/>
      <c r="M30" s="29"/>
    </row>
    <row r="31" spans="1:13" x14ac:dyDescent="0.25">
      <c r="A31" s="13" t="s">
        <v>226</v>
      </c>
      <c r="B31" s="85" t="s">
        <v>156</v>
      </c>
      <c r="C31" s="81">
        <v>43517693</v>
      </c>
      <c r="D31" s="82">
        <v>10040345</v>
      </c>
      <c r="E31" s="81">
        <v>3187100</v>
      </c>
      <c r="F31" s="81">
        <v>687100</v>
      </c>
      <c r="G31" s="86">
        <v>687100</v>
      </c>
      <c r="H31" s="46">
        <v>687100</v>
      </c>
      <c r="I31" s="47">
        <v>687100</v>
      </c>
      <c r="J31" s="47">
        <v>687100</v>
      </c>
      <c r="K31" s="47">
        <v>687100</v>
      </c>
      <c r="L31" s="47">
        <v>687100</v>
      </c>
      <c r="M31" s="47">
        <v>687100</v>
      </c>
    </row>
    <row r="32" spans="1:13" hidden="1" x14ac:dyDescent="0.25">
      <c r="A32" s="13" t="s">
        <v>206</v>
      </c>
      <c r="B32" s="63"/>
      <c r="C32" s="57"/>
      <c r="D32" s="58"/>
      <c r="E32" s="57"/>
      <c r="F32" s="57"/>
      <c r="G32" s="59"/>
      <c r="H32" s="42"/>
      <c r="I32" s="29"/>
      <c r="J32" s="29"/>
      <c r="K32" s="29"/>
      <c r="L32" s="29"/>
      <c r="M32" s="29"/>
    </row>
    <row r="33" spans="1:13" ht="15.75" thickBot="1" x14ac:dyDescent="0.3">
      <c r="A33" s="13" t="s">
        <v>61</v>
      </c>
      <c r="B33" s="72" t="s">
        <v>107</v>
      </c>
      <c r="C33" s="73">
        <f>SUM(C29:C32)</f>
        <v>45837913.949999996</v>
      </c>
      <c r="D33" s="73">
        <f t="shared" ref="D33:M33" si="4">SUM(D29:D32)</f>
        <v>9981616.2399999946</v>
      </c>
      <c r="E33" s="73">
        <f t="shared" si="4"/>
        <v>3629341.599999994</v>
      </c>
      <c r="F33" s="73">
        <f t="shared" si="4"/>
        <v>1332458.3000000045</v>
      </c>
      <c r="G33" s="74">
        <f t="shared" si="4"/>
        <v>1531997.6200000048</v>
      </c>
      <c r="H33" s="50">
        <f t="shared" si="4"/>
        <v>2153253.5199999809</v>
      </c>
      <c r="I33" s="51">
        <f t="shared" si="4"/>
        <v>2617520.3200000077</v>
      </c>
      <c r="J33" s="51">
        <f t="shared" si="4"/>
        <v>3058119.5199999958</v>
      </c>
      <c r="K33" s="51">
        <f t="shared" si="4"/>
        <v>3213203.3199999928</v>
      </c>
      <c r="L33" s="51">
        <f t="shared" si="4"/>
        <v>4052457.049999997</v>
      </c>
      <c r="M33" s="51">
        <f t="shared" si="4"/>
        <v>4560210.4600000083</v>
      </c>
    </row>
    <row r="34" spans="1:13" ht="16.5" thickTop="1" thickBot="1" x14ac:dyDescent="0.3">
      <c r="A34" s="13" t="s">
        <v>43</v>
      </c>
      <c r="B34" s="38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</row>
    <row r="35" spans="1:13" ht="26.25" thickTop="1" x14ac:dyDescent="0.25">
      <c r="A35" s="13" t="s">
        <v>43</v>
      </c>
      <c r="B35" s="87" t="s">
        <v>259</v>
      </c>
      <c r="C35" s="88" t="str">
        <f>LEFT(xlvar.NXTBUD.DESCRLONG,7)&amp;" Original"</f>
        <v>2021/22 Original</v>
      </c>
      <c r="D35" s="88" t="str">
        <f>LEFT(xlvar.NXTBUD.DESCRLONG,7)</f>
        <v>2021/22</v>
      </c>
      <c r="E35" s="88" t="str">
        <f t="shared" ref="E35:M35" si="5">LEFT(D35,4)+1&amp;"/"&amp;RIGHT(D35,2)+1</f>
        <v>2022/23</v>
      </c>
      <c r="F35" s="88" t="str">
        <f t="shared" si="5"/>
        <v>2023/24</v>
      </c>
      <c r="G35" s="89" t="str">
        <f t="shared" si="5"/>
        <v>2024/25</v>
      </c>
      <c r="H35" s="48" t="str">
        <f t="shared" si="5"/>
        <v>2025/26</v>
      </c>
      <c r="I35" s="49" t="str">
        <f t="shared" si="5"/>
        <v>2026/27</v>
      </c>
      <c r="J35" s="49" t="str">
        <f t="shared" si="5"/>
        <v>2027/28</v>
      </c>
      <c r="K35" s="49" t="str">
        <f t="shared" si="5"/>
        <v>2028/29</v>
      </c>
      <c r="L35" s="49" t="str">
        <f t="shared" si="5"/>
        <v>2029/30</v>
      </c>
      <c r="M35" s="49" t="str">
        <f t="shared" si="5"/>
        <v>2030/31</v>
      </c>
    </row>
    <row r="36" spans="1:13" x14ac:dyDescent="0.25">
      <c r="A36" s="13" t="s">
        <v>79</v>
      </c>
      <c r="B36" s="90" t="s">
        <v>137</v>
      </c>
      <c r="C36" s="91"/>
      <c r="D36" s="92"/>
      <c r="E36" s="91"/>
      <c r="F36" s="91"/>
      <c r="G36" s="93"/>
      <c r="H36" s="42"/>
      <c r="I36" s="29"/>
      <c r="J36" s="29"/>
      <c r="K36" s="29"/>
      <c r="L36" s="29"/>
      <c r="M36" s="29"/>
    </row>
    <row r="37" spans="1:13" x14ac:dyDescent="0.25">
      <c r="A37" s="13" t="s">
        <v>227</v>
      </c>
      <c r="B37" s="85" t="s">
        <v>153</v>
      </c>
      <c r="C37" s="81">
        <v>9823356</v>
      </c>
      <c r="D37" s="82">
        <v>10123356</v>
      </c>
      <c r="E37" s="81">
        <v>10123356</v>
      </c>
      <c r="F37" s="81">
        <v>10123356</v>
      </c>
      <c r="G37" s="86">
        <v>10123356</v>
      </c>
      <c r="H37" s="46">
        <v>10123356</v>
      </c>
      <c r="I37" s="47">
        <v>10123356</v>
      </c>
      <c r="J37" s="47">
        <v>10123356</v>
      </c>
      <c r="K37" s="47">
        <v>10123356</v>
      </c>
      <c r="L37" s="47">
        <v>10123356</v>
      </c>
      <c r="M37" s="47">
        <v>10123356</v>
      </c>
    </row>
    <row r="38" spans="1:13" hidden="1" x14ac:dyDescent="0.25">
      <c r="A38" s="13" t="s">
        <v>206</v>
      </c>
      <c r="B38" s="63"/>
      <c r="C38" s="57"/>
      <c r="D38" s="58"/>
      <c r="E38" s="57"/>
      <c r="F38" s="57"/>
      <c r="G38" s="59"/>
      <c r="H38" s="42"/>
      <c r="I38" s="29"/>
      <c r="J38" s="29"/>
      <c r="K38" s="29"/>
      <c r="L38" s="29"/>
      <c r="M38" s="29"/>
    </row>
    <row r="39" spans="1:13" x14ac:dyDescent="0.25">
      <c r="A39" s="13" t="s">
        <v>43</v>
      </c>
      <c r="B39" s="64" t="str">
        <f>"Total "&amp;B36</f>
        <v>Total Non Cash</v>
      </c>
      <c r="C39" s="65">
        <f t="shared" ref="C39:M39" si="6">SUM(C36:C38)</f>
        <v>9823356</v>
      </c>
      <c r="D39" s="66">
        <f t="shared" si="6"/>
        <v>10123356</v>
      </c>
      <c r="E39" s="65">
        <f t="shared" si="6"/>
        <v>10123356</v>
      </c>
      <c r="F39" s="65">
        <f t="shared" si="6"/>
        <v>10123356</v>
      </c>
      <c r="G39" s="67">
        <f t="shared" si="6"/>
        <v>10123356</v>
      </c>
      <c r="H39" s="43">
        <f t="shared" si="6"/>
        <v>10123356</v>
      </c>
      <c r="I39" s="31">
        <f t="shared" si="6"/>
        <v>10123356</v>
      </c>
      <c r="J39" s="31">
        <f t="shared" si="6"/>
        <v>10123356</v>
      </c>
      <c r="K39" s="31">
        <f t="shared" si="6"/>
        <v>10123356</v>
      </c>
      <c r="L39" s="31">
        <f t="shared" si="6"/>
        <v>10123356</v>
      </c>
      <c r="M39" s="31">
        <f t="shared" si="6"/>
        <v>10123356</v>
      </c>
    </row>
    <row r="40" spans="1:13" x14ac:dyDescent="0.25">
      <c r="A40" s="13" t="s">
        <v>79</v>
      </c>
      <c r="B40" s="75" t="s">
        <v>75</v>
      </c>
      <c r="C40" s="61"/>
      <c r="D40" s="76"/>
      <c r="E40" s="61"/>
      <c r="F40" s="61"/>
      <c r="G40" s="62"/>
      <c r="H40" s="41"/>
      <c r="I40" s="30"/>
      <c r="J40" s="30"/>
      <c r="K40" s="30"/>
      <c r="L40" s="30"/>
      <c r="M40" s="30"/>
    </row>
    <row r="41" spans="1:13" x14ac:dyDescent="0.25">
      <c r="A41" s="13" t="s">
        <v>228</v>
      </c>
      <c r="B41" s="85" t="s">
        <v>140</v>
      </c>
      <c r="C41" s="81">
        <v>-77776345</v>
      </c>
      <c r="D41" s="82">
        <v>-27703704</v>
      </c>
      <c r="E41" s="81">
        <v>-13424959</v>
      </c>
      <c r="F41" s="81">
        <v>-8586459</v>
      </c>
      <c r="G41" s="86">
        <v>-8360669</v>
      </c>
      <c r="H41" s="46">
        <v>-7967669</v>
      </c>
      <c r="I41" s="47">
        <v>-8520669</v>
      </c>
      <c r="J41" s="47">
        <v>-7882669</v>
      </c>
      <c r="K41" s="47">
        <v>-8495669</v>
      </c>
      <c r="L41" s="47">
        <v>-8027669</v>
      </c>
      <c r="M41" s="47">
        <v>-8370669</v>
      </c>
    </row>
    <row r="42" spans="1:13" x14ac:dyDescent="0.25">
      <c r="A42" s="13" t="s">
        <v>229</v>
      </c>
      <c r="B42" s="85" t="s">
        <v>142</v>
      </c>
      <c r="C42" s="81">
        <v>522000</v>
      </c>
      <c r="D42" s="82">
        <v>279057</v>
      </c>
      <c r="E42" s="81">
        <v>336000</v>
      </c>
      <c r="F42" s="81">
        <v>298088</v>
      </c>
      <c r="G42" s="86">
        <v>281250</v>
      </c>
      <c r="H42" s="46">
        <v>415801</v>
      </c>
      <c r="I42" s="47">
        <v>332695</v>
      </c>
      <c r="J42" s="47">
        <v>332695</v>
      </c>
      <c r="K42" s="47">
        <v>332695</v>
      </c>
      <c r="L42" s="47">
        <v>332695</v>
      </c>
      <c r="M42" s="47">
        <v>332695</v>
      </c>
    </row>
    <row r="43" spans="1:13" hidden="1" x14ac:dyDescent="0.25">
      <c r="A43" s="13" t="s">
        <v>206</v>
      </c>
      <c r="B43" s="63"/>
      <c r="C43" s="57"/>
      <c r="D43" s="58"/>
      <c r="E43" s="57"/>
      <c r="F43" s="57"/>
      <c r="G43" s="59"/>
      <c r="H43" s="42"/>
      <c r="I43" s="29"/>
      <c r="J43" s="29"/>
      <c r="K43" s="29"/>
      <c r="L43" s="29"/>
      <c r="M43" s="29"/>
    </row>
    <row r="44" spans="1:13" x14ac:dyDescent="0.25">
      <c r="A44" s="13" t="s">
        <v>43</v>
      </c>
      <c r="B44" s="64" t="str">
        <f>"Total "&amp;B40</f>
        <v>Total Investing Fund Flows</v>
      </c>
      <c r="C44" s="65">
        <f t="shared" ref="C44:M44" si="7">SUM(C41:C43)</f>
        <v>-77254345</v>
      </c>
      <c r="D44" s="66">
        <f t="shared" si="7"/>
        <v>-27424647</v>
      </c>
      <c r="E44" s="65">
        <f t="shared" si="7"/>
        <v>-13088959</v>
      </c>
      <c r="F44" s="65">
        <f t="shared" si="7"/>
        <v>-8288371</v>
      </c>
      <c r="G44" s="67">
        <f t="shared" si="7"/>
        <v>-8079419</v>
      </c>
      <c r="H44" s="43">
        <f t="shared" si="7"/>
        <v>-7551868</v>
      </c>
      <c r="I44" s="31">
        <f t="shared" si="7"/>
        <v>-8187974</v>
      </c>
      <c r="J44" s="31">
        <f t="shared" si="7"/>
        <v>-7549974</v>
      </c>
      <c r="K44" s="31">
        <f t="shared" si="7"/>
        <v>-8162974</v>
      </c>
      <c r="L44" s="31">
        <f t="shared" si="7"/>
        <v>-7694974</v>
      </c>
      <c r="M44" s="31">
        <f t="shared" si="7"/>
        <v>-8037974</v>
      </c>
    </row>
    <row r="45" spans="1:13" x14ac:dyDescent="0.25">
      <c r="A45" s="13" t="s">
        <v>43</v>
      </c>
      <c r="B45" s="75" t="s">
        <v>77</v>
      </c>
      <c r="C45" s="61"/>
      <c r="D45" s="76"/>
      <c r="E45" s="61"/>
      <c r="F45" s="61"/>
      <c r="G45" s="62"/>
      <c r="H45" s="41"/>
      <c r="I45" s="30"/>
      <c r="J45" s="30"/>
      <c r="K45" s="30"/>
      <c r="L45" s="30"/>
      <c r="M45" s="30"/>
    </row>
    <row r="46" spans="1:13" x14ac:dyDescent="0.25">
      <c r="A46" s="13" t="s">
        <v>230</v>
      </c>
      <c r="B46" s="85" t="s">
        <v>157</v>
      </c>
      <c r="C46" s="81">
        <v>-651346</v>
      </c>
      <c r="D46" s="82">
        <v>-2229799</v>
      </c>
      <c r="E46" s="81">
        <v>-2157192</v>
      </c>
      <c r="F46" s="81">
        <v>-1969267</v>
      </c>
      <c r="G46" s="86">
        <v>-1993798</v>
      </c>
      <c r="H46" s="46">
        <v>-2018502</v>
      </c>
      <c r="I46" s="47">
        <v>-2043738</v>
      </c>
      <c r="J46" s="47">
        <v>-2069332</v>
      </c>
      <c r="K46" s="47">
        <v>-2095685</v>
      </c>
      <c r="L46" s="47">
        <v>-2122442</v>
      </c>
      <c r="M46" s="47">
        <v>-2145069</v>
      </c>
    </row>
    <row r="47" spans="1:13" x14ac:dyDescent="0.25">
      <c r="A47" s="13" t="s">
        <v>231</v>
      </c>
      <c r="B47" s="85" t="s">
        <v>158</v>
      </c>
      <c r="C47" s="81">
        <v>25480000</v>
      </c>
      <c r="D47" s="82">
        <v>2000000</v>
      </c>
      <c r="E47" s="81">
        <v>2000000</v>
      </c>
      <c r="F47" s="81">
        <v>0</v>
      </c>
      <c r="G47" s="86">
        <v>0</v>
      </c>
      <c r="H47" s="46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</row>
    <row r="48" spans="1:13" hidden="1" x14ac:dyDescent="0.25">
      <c r="A48" s="13" t="s">
        <v>206</v>
      </c>
      <c r="B48" s="63"/>
      <c r="C48" s="57"/>
      <c r="D48" s="58"/>
      <c r="E48" s="57"/>
      <c r="F48" s="57"/>
      <c r="G48" s="59"/>
      <c r="H48" s="42"/>
      <c r="I48" s="29"/>
      <c r="J48" s="29"/>
      <c r="K48" s="29"/>
      <c r="L48" s="29"/>
      <c r="M48" s="29"/>
    </row>
    <row r="49" spans="1:13" ht="15.75" thickBot="1" x14ac:dyDescent="0.3">
      <c r="A49" s="13" t="s">
        <v>43</v>
      </c>
      <c r="B49" s="68" t="str">
        <f>"Total "&amp;B45</f>
        <v>Total Financing Fund Flows</v>
      </c>
      <c r="C49" s="69">
        <f t="shared" ref="C49:M49" si="8">SUM(C46:C48)</f>
        <v>24828654</v>
      </c>
      <c r="D49" s="70">
        <f t="shared" si="8"/>
        <v>-229799</v>
      </c>
      <c r="E49" s="69">
        <f t="shared" si="8"/>
        <v>-157192</v>
      </c>
      <c r="F49" s="69">
        <f t="shared" si="8"/>
        <v>-1969267</v>
      </c>
      <c r="G49" s="71">
        <f t="shared" si="8"/>
        <v>-1993798</v>
      </c>
      <c r="H49" s="43">
        <f t="shared" si="8"/>
        <v>-2018502</v>
      </c>
      <c r="I49" s="31">
        <f t="shared" si="8"/>
        <v>-2043738</v>
      </c>
      <c r="J49" s="31">
        <f t="shared" si="8"/>
        <v>-2069332</v>
      </c>
      <c r="K49" s="31">
        <f t="shared" si="8"/>
        <v>-2095685</v>
      </c>
      <c r="L49" s="31">
        <f t="shared" si="8"/>
        <v>-2122442</v>
      </c>
      <c r="M49" s="31">
        <f t="shared" si="8"/>
        <v>-2145069</v>
      </c>
    </row>
    <row r="50" spans="1:13" ht="15.75" thickTop="1" x14ac:dyDescent="0.25">
      <c r="A50" s="13" t="s">
        <v>43</v>
      </c>
      <c r="B50" s="94" t="s">
        <v>108</v>
      </c>
      <c r="C50" s="95">
        <f t="shared" ref="C50:M50" si="9">C33+C39+C44+C49</f>
        <v>3235578.9499999955</v>
      </c>
      <c r="D50" s="95">
        <f t="shared" si="9"/>
        <v>-7549473.7600000054</v>
      </c>
      <c r="E50" s="95">
        <f t="shared" si="9"/>
        <v>506546.59999999404</v>
      </c>
      <c r="F50" s="95">
        <f t="shared" si="9"/>
        <v>1198176.3000000045</v>
      </c>
      <c r="G50" s="96">
        <f t="shared" si="9"/>
        <v>1582136.6200000048</v>
      </c>
      <c r="H50" s="50">
        <f t="shared" si="9"/>
        <v>2706239.5199999809</v>
      </c>
      <c r="I50" s="51">
        <f t="shared" si="9"/>
        <v>2509164.3200000077</v>
      </c>
      <c r="J50" s="51">
        <f t="shared" si="9"/>
        <v>3562169.5199999958</v>
      </c>
      <c r="K50" s="51">
        <f t="shared" si="9"/>
        <v>3077900.3199999928</v>
      </c>
      <c r="L50" s="51">
        <f t="shared" si="9"/>
        <v>4358397.049999997</v>
      </c>
      <c r="M50" s="51">
        <f t="shared" si="9"/>
        <v>4500523.4600000083</v>
      </c>
    </row>
    <row r="51" spans="1:13" x14ac:dyDescent="0.25">
      <c r="A51" s="13" t="s">
        <v>43</v>
      </c>
      <c r="B51" s="97" t="s">
        <v>78</v>
      </c>
      <c r="C51" s="98"/>
      <c r="D51" s="99"/>
      <c r="E51" s="98"/>
      <c r="F51" s="98"/>
      <c r="G51" s="100"/>
      <c r="H51" s="41"/>
      <c r="I51" s="30"/>
      <c r="J51" s="30"/>
      <c r="K51" s="30"/>
      <c r="L51" s="30"/>
      <c r="M51" s="30"/>
    </row>
    <row r="52" spans="1:13" x14ac:dyDescent="0.25">
      <c r="A52" s="13" t="s">
        <v>232</v>
      </c>
      <c r="B52" s="85" t="s">
        <v>159</v>
      </c>
      <c r="C52" s="81">
        <v>-993633.84</v>
      </c>
      <c r="D52" s="82">
        <v>-740436</v>
      </c>
      <c r="E52" s="81">
        <v>-807286</v>
      </c>
      <c r="F52" s="81">
        <v>-808190</v>
      </c>
      <c r="G52" s="86">
        <v>-745150</v>
      </c>
      <c r="H52" s="46">
        <v>-816168</v>
      </c>
      <c r="I52" s="47">
        <v>-818247</v>
      </c>
      <c r="J52" s="47">
        <v>-819389</v>
      </c>
      <c r="K52" s="47">
        <v>-751597</v>
      </c>
      <c r="L52" s="47">
        <v>-827874</v>
      </c>
      <c r="M52" s="47">
        <v>-828374</v>
      </c>
    </row>
    <row r="53" spans="1:13" x14ac:dyDescent="0.25">
      <c r="A53" s="13" t="s">
        <v>233</v>
      </c>
      <c r="B53" s="85" t="s">
        <v>160</v>
      </c>
      <c r="C53" s="81">
        <v>-2162599.92</v>
      </c>
      <c r="D53" s="82">
        <v>-2162600</v>
      </c>
      <c r="E53" s="81">
        <v>-2162600</v>
      </c>
      <c r="F53" s="81">
        <v>-2162600</v>
      </c>
      <c r="G53" s="86">
        <v>-2162600</v>
      </c>
      <c r="H53" s="46">
        <v>-2162600</v>
      </c>
      <c r="I53" s="47">
        <v>-2162600</v>
      </c>
      <c r="J53" s="47">
        <v>-2162600</v>
      </c>
      <c r="K53" s="47">
        <v>-2162600</v>
      </c>
      <c r="L53" s="47">
        <v>-2162600</v>
      </c>
      <c r="M53" s="47">
        <v>-2162600</v>
      </c>
    </row>
    <row r="54" spans="1:13" x14ac:dyDescent="0.25">
      <c r="A54" s="13" t="s">
        <v>234</v>
      </c>
      <c r="B54" s="85" t="s">
        <v>161</v>
      </c>
      <c r="C54" s="81">
        <v>-3990000</v>
      </c>
      <c r="D54" s="82">
        <v>-80000</v>
      </c>
      <c r="E54" s="81">
        <v>-90000</v>
      </c>
      <c r="F54" s="81">
        <v>-80000</v>
      </c>
      <c r="G54" s="86">
        <v>-90000</v>
      </c>
      <c r="H54" s="46">
        <v>-80000</v>
      </c>
      <c r="I54" s="47">
        <v>-90000</v>
      </c>
      <c r="J54" s="47">
        <v>-80000</v>
      </c>
      <c r="K54" s="47">
        <v>-90000</v>
      </c>
      <c r="L54" s="47">
        <v>-80000</v>
      </c>
      <c r="M54" s="47">
        <v>-80000</v>
      </c>
    </row>
    <row r="55" spans="1:13" x14ac:dyDescent="0.25">
      <c r="A55" s="13" t="s">
        <v>235</v>
      </c>
      <c r="B55" s="85" t="s">
        <v>162</v>
      </c>
      <c r="C55" s="81">
        <v>1458198.84</v>
      </c>
      <c r="D55" s="82">
        <v>4228023</v>
      </c>
      <c r="E55" s="81">
        <v>946914</v>
      </c>
      <c r="F55" s="81">
        <v>468738</v>
      </c>
      <c r="G55" s="86">
        <v>594066</v>
      </c>
      <c r="H55" s="46">
        <v>469404</v>
      </c>
      <c r="I55" s="47">
        <v>464752</v>
      </c>
      <c r="J55" s="47">
        <v>470110</v>
      </c>
      <c r="K55" s="47">
        <v>675479</v>
      </c>
      <c r="L55" s="47">
        <v>465859</v>
      </c>
      <c r="M55" s="47">
        <v>466250</v>
      </c>
    </row>
    <row r="56" spans="1:13" x14ac:dyDescent="0.25">
      <c r="A56" s="13" t="s">
        <v>236</v>
      </c>
      <c r="B56" s="85" t="s">
        <v>163</v>
      </c>
      <c r="C56" s="81">
        <v>2163617.88</v>
      </c>
      <c r="D56" s="82">
        <v>1659667</v>
      </c>
      <c r="E56" s="81">
        <v>1036000</v>
      </c>
      <c r="F56" s="81">
        <v>476000</v>
      </c>
      <c r="G56" s="86">
        <v>1000</v>
      </c>
      <c r="H56" s="46">
        <v>11000</v>
      </c>
      <c r="I56" s="47">
        <v>1000</v>
      </c>
      <c r="J56" s="47">
        <v>1000</v>
      </c>
      <c r="K56" s="47">
        <v>1000</v>
      </c>
      <c r="L56" s="47">
        <v>1000</v>
      </c>
      <c r="M56" s="47">
        <v>1000</v>
      </c>
    </row>
    <row r="57" spans="1:13" x14ac:dyDescent="0.25">
      <c r="A57" s="13" t="s">
        <v>237</v>
      </c>
      <c r="B57" s="85" t="s">
        <v>164</v>
      </c>
      <c r="C57" s="81">
        <v>1984000.08</v>
      </c>
      <c r="D57" s="82">
        <v>3990000</v>
      </c>
      <c r="E57" s="81">
        <v>80000</v>
      </c>
      <c r="F57" s="81">
        <v>90000</v>
      </c>
      <c r="G57" s="86">
        <v>80000</v>
      </c>
      <c r="H57" s="46">
        <v>90000</v>
      </c>
      <c r="I57" s="47">
        <v>80000</v>
      </c>
      <c r="J57" s="47">
        <v>90000</v>
      </c>
      <c r="K57" s="47">
        <v>80000</v>
      </c>
      <c r="L57" s="47">
        <v>90000</v>
      </c>
      <c r="M57" s="47">
        <v>90000</v>
      </c>
    </row>
    <row r="58" spans="1:13" hidden="1" x14ac:dyDescent="0.25">
      <c r="A58" s="13" t="s">
        <v>206</v>
      </c>
      <c r="B58" s="63"/>
      <c r="C58" s="57"/>
      <c r="D58" s="58"/>
      <c r="E58" s="57"/>
      <c r="F58" s="57"/>
      <c r="G58" s="59"/>
      <c r="H58" s="42"/>
      <c r="I58" s="29"/>
      <c r="J58" s="29"/>
      <c r="K58" s="29"/>
      <c r="L58" s="29"/>
      <c r="M58" s="29"/>
    </row>
    <row r="59" spans="1:13" ht="15.75" thickBot="1" x14ac:dyDescent="0.3">
      <c r="A59" s="13" t="s">
        <v>43</v>
      </c>
      <c r="B59" s="68" t="str">
        <f>"Total "&amp;B51</f>
        <v>Total Reserve Movements</v>
      </c>
      <c r="C59" s="69">
        <f t="shared" ref="C59:M59" si="10">SUM(C52:C58)</f>
        <v>-1540416.96</v>
      </c>
      <c r="D59" s="70">
        <f t="shared" si="10"/>
        <v>6894654</v>
      </c>
      <c r="E59" s="69">
        <f t="shared" si="10"/>
        <v>-996972</v>
      </c>
      <c r="F59" s="69">
        <f t="shared" si="10"/>
        <v>-2016052</v>
      </c>
      <c r="G59" s="71">
        <f t="shared" si="10"/>
        <v>-2322684</v>
      </c>
      <c r="H59" s="43">
        <f t="shared" si="10"/>
        <v>-2488364</v>
      </c>
      <c r="I59" s="31">
        <f t="shared" si="10"/>
        <v>-2525095</v>
      </c>
      <c r="J59" s="31">
        <f t="shared" si="10"/>
        <v>-2500879</v>
      </c>
      <c r="K59" s="31">
        <f t="shared" si="10"/>
        <v>-2247718</v>
      </c>
      <c r="L59" s="31">
        <f t="shared" si="10"/>
        <v>-2513615</v>
      </c>
      <c r="M59" s="31">
        <f t="shared" si="10"/>
        <v>-2513724</v>
      </c>
    </row>
    <row r="60" spans="1:13" ht="16.5" thickTop="1" thickBot="1" x14ac:dyDescent="0.3">
      <c r="A60" s="13" t="s">
        <v>43</v>
      </c>
      <c r="B60" s="72" t="s">
        <v>109</v>
      </c>
      <c r="C60" s="73">
        <f t="shared" ref="C60:M60" si="11">C50+C59</f>
        <v>1695161.9899999956</v>
      </c>
      <c r="D60" s="73">
        <f t="shared" si="11"/>
        <v>-654819.76000000536</v>
      </c>
      <c r="E60" s="73">
        <f t="shared" si="11"/>
        <v>-490425.40000000596</v>
      </c>
      <c r="F60" s="73">
        <f t="shared" si="11"/>
        <v>-817875.69999999553</v>
      </c>
      <c r="G60" s="74">
        <f t="shared" si="11"/>
        <v>-740547.37999999523</v>
      </c>
      <c r="H60" s="50">
        <f t="shared" si="11"/>
        <v>217875.51999998093</v>
      </c>
      <c r="I60" s="51">
        <f t="shared" si="11"/>
        <v>-15930.679999992251</v>
      </c>
      <c r="J60" s="51">
        <f t="shared" si="11"/>
        <v>1061290.5199999958</v>
      </c>
      <c r="K60" s="51">
        <f t="shared" si="11"/>
        <v>830182.31999999285</v>
      </c>
      <c r="L60" s="51">
        <f t="shared" si="11"/>
        <v>1844782.049999997</v>
      </c>
      <c r="M60" s="51">
        <f t="shared" si="11"/>
        <v>1986799.4600000083</v>
      </c>
    </row>
    <row r="61" spans="1:13" ht="15.75" thickTop="1" x14ac:dyDescent="0.25">
      <c r="A61" s="13" t="s">
        <v>43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25">
      <c r="A62" s="13" t="s">
        <v>43</v>
      </c>
      <c r="B62" s="77" t="s">
        <v>250</v>
      </c>
      <c r="C62" s="78"/>
      <c r="D62" s="78">
        <f>+C62+D60</f>
        <v>-654819.76000000536</v>
      </c>
      <c r="E62" s="78">
        <f t="shared" ref="E62:G62" si="12">+D62+E60</f>
        <v>-1145245.1600000113</v>
      </c>
      <c r="F62" s="78">
        <f t="shared" si="12"/>
        <v>-1963120.8600000069</v>
      </c>
      <c r="G62" s="78">
        <f t="shared" si="12"/>
        <v>-2703668.2400000021</v>
      </c>
      <c r="H62" s="52"/>
      <c r="I62" s="52"/>
      <c r="J62" s="52"/>
      <c r="K62" s="52"/>
      <c r="L62" s="52"/>
      <c r="M62" s="52"/>
    </row>
    <row r="63" spans="1:13" x14ac:dyDescent="0.25">
      <c r="A63" s="13" t="s">
        <v>133</v>
      </c>
    </row>
    <row r="64" spans="1:13" hidden="1" x14ac:dyDescent="0.25">
      <c r="A64" s="13" t="s">
        <v>257</v>
      </c>
      <c r="B64" s="1" t="str">
        <f>IF(xlvar.SELECT="Entity",B66,IF(xlvar.SELECT="Directorate",C66,IF(xlvar.SELECT="Business Unit",D66,IF(xlvar.SELECT="Key Outcome Area",H66,IF(xlvar.SELECT="IPR Outcomes",I66,IF(xlvar.SELECT="IPR Strategies",J66,IF(xlvar.SELECT="IPR Activities",K66,IF(xlvar.SELECT="Project",L66,F66))))))))</f>
        <v>20 - Domestic Waste Management</v>
      </c>
    </row>
    <row r="65" spans="1:13" ht="15.75" thickBot="1" x14ac:dyDescent="0.3">
      <c r="A65" s="13" t="s">
        <v>165</v>
      </c>
      <c r="B65" s="1"/>
    </row>
    <row r="66" spans="1:13" ht="15.75" hidden="1" thickBot="1" x14ac:dyDescent="0.3">
      <c r="A66" s="13" t="s">
        <v>207</v>
      </c>
      <c r="B66" s="34" t="s">
        <v>210</v>
      </c>
      <c r="C66" s="34" t="s">
        <v>192</v>
      </c>
      <c r="D66" s="34" t="s">
        <v>196</v>
      </c>
      <c r="E66" s="34" t="s">
        <v>44</v>
      </c>
      <c r="F66" s="34" t="s">
        <v>274</v>
      </c>
      <c r="G66" s="34"/>
      <c r="H66" s="34" t="s">
        <v>211</v>
      </c>
      <c r="I66" s="34" t="s">
        <v>193</v>
      </c>
      <c r="J66" s="34" t="s">
        <v>194</v>
      </c>
      <c r="K66" s="34" t="s">
        <v>195</v>
      </c>
      <c r="L66" s="34" t="s">
        <v>275</v>
      </c>
    </row>
    <row r="67" spans="1:13" ht="28.5" customHeight="1" thickTop="1" x14ac:dyDescent="0.25">
      <c r="A67" s="13" t="s">
        <v>165</v>
      </c>
      <c r="B67" s="87" t="s">
        <v>260</v>
      </c>
      <c r="C67" s="88" t="str">
        <f>xlvar.PYORIG.DESCRLONG</f>
        <v>2020/21 Original PJ Budget</v>
      </c>
      <c r="D67" s="88" t="str">
        <f>LEFT(xlvar.NXTBUD.DESCRLONG,7)</f>
        <v>2021/22</v>
      </c>
      <c r="E67" s="88" t="str">
        <f t="shared" ref="E67:M67" si="13">LEFT(D67,4)+1&amp;"/"&amp;RIGHT(D67,2)+1</f>
        <v>2022/23</v>
      </c>
      <c r="F67" s="88" t="str">
        <f t="shared" si="13"/>
        <v>2023/24</v>
      </c>
      <c r="G67" s="89" t="str">
        <f t="shared" si="13"/>
        <v>2024/25</v>
      </c>
      <c r="H67" s="48" t="str">
        <f t="shared" si="13"/>
        <v>2025/26</v>
      </c>
      <c r="I67" s="49" t="str">
        <f t="shared" si="13"/>
        <v>2026/27</v>
      </c>
      <c r="J67" s="49" t="str">
        <f t="shared" si="13"/>
        <v>2027/28</v>
      </c>
      <c r="K67" s="49" t="str">
        <f t="shared" si="13"/>
        <v>2028/29</v>
      </c>
      <c r="L67" s="49" t="str">
        <f t="shared" si="13"/>
        <v>2029/30</v>
      </c>
      <c r="M67" s="49" t="str">
        <f t="shared" si="13"/>
        <v>2030/31</v>
      </c>
    </row>
    <row r="68" spans="1:13" x14ac:dyDescent="0.25">
      <c r="A68" s="13" t="s">
        <v>166</v>
      </c>
      <c r="B68" s="90" t="s">
        <v>134</v>
      </c>
      <c r="C68" s="91"/>
      <c r="D68" s="92"/>
      <c r="E68" s="91"/>
      <c r="F68" s="91"/>
      <c r="G68" s="93"/>
      <c r="H68" s="40"/>
      <c r="I68" s="28"/>
      <c r="J68" s="28"/>
      <c r="K68" s="28"/>
      <c r="L68" s="28"/>
      <c r="M68" s="28"/>
    </row>
    <row r="69" spans="1:13" x14ac:dyDescent="0.25">
      <c r="A69" s="13" t="s">
        <v>238</v>
      </c>
      <c r="B69" s="80" t="s">
        <v>144</v>
      </c>
      <c r="C69" s="81">
        <v>4170000</v>
      </c>
      <c r="D69" s="82">
        <v>4315987</v>
      </c>
      <c r="E69" s="83">
        <v>4466373.9800000004</v>
      </c>
      <c r="F69" s="83">
        <v>4621997.5999999996</v>
      </c>
      <c r="G69" s="84">
        <v>4759202.6399999997</v>
      </c>
      <c r="H69" s="44">
        <v>4900465.63</v>
      </c>
      <c r="I69" s="45">
        <v>5045905.9800000004</v>
      </c>
      <c r="J69" s="45">
        <v>5195646.5999999996</v>
      </c>
      <c r="K69" s="45">
        <v>5349813.9800000004</v>
      </c>
      <c r="L69" s="45">
        <v>5508538.2999999998</v>
      </c>
      <c r="M69" s="45">
        <v>5671953.5499999998</v>
      </c>
    </row>
    <row r="70" spans="1:13" x14ac:dyDescent="0.25">
      <c r="A70" s="13" t="s">
        <v>239</v>
      </c>
      <c r="B70" s="80" t="s">
        <v>146</v>
      </c>
      <c r="C70" s="81">
        <v>23250</v>
      </c>
      <c r="D70" s="82">
        <v>20500</v>
      </c>
      <c r="E70" s="83">
        <v>20500</v>
      </c>
      <c r="F70" s="83">
        <v>20500</v>
      </c>
      <c r="G70" s="84">
        <v>20500</v>
      </c>
      <c r="H70" s="44">
        <v>20500</v>
      </c>
      <c r="I70" s="45">
        <v>20500</v>
      </c>
      <c r="J70" s="45">
        <v>20500</v>
      </c>
      <c r="K70" s="45">
        <v>20500</v>
      </c>
      <c r="L70" s="45">
        <v>20500</v>
      </c>
      <c r="M70" s="45">
        <v>20500</v>
      </c>
    </row>
    <row r="71" spans="1:13" x14ac:dyDescent="0.25">
      <c r="A71" s="13" t="s">
        <v>240</v>
      </c>
      <c r="B71" s="80" t="s">
        <v>147</v>
      </c>
      <c r="C71" s="81">
        <v>22800</v>
      </c>
      <c r="D71" s="82">
        <v>23712</v>
      </c>
      <c r="E71" s="83">
        <v>24660.48</v>
      </c>
      <c r="F71" s="83">
        <v>25646.9</v>
      </c>
      <c r="G71" s="84">
        <v>26672.77</v>
      </c>
      <c r="H71" s="44">
        <v>27739.68</v>
      </c>
      <c r="I71" s="45">
        <v>28849.26</v>
      </c>
      <c r="J71" s="45">
        <v>30003.24</v>
      </c>
      <c r="K71" s="45">
        <v>31203.37</v>
      </c>
      <c r="L71" s="45">
        <v>32451.51</v>
      </c>
      <c r="M71" s="45">
        <v>33749.57</v>
      </c>
    </row>
    <row r="72" spans="1:13" x14ac:dyDescent="0.25">
      <c r="A72" s="13" t="s">
        <v>241</v>
      </c>
      <c r="B72" s="80" t="s">
        <v>148</v>
      </c>
      <c r="C72" s="81">
        <v>71500</v>
      </c>
      <c r="D72" s="82">
        <v>71500</v>
      </c>
      <c r="E72" s="83">
        <v>71500</v>
      </c>
      <c r="F72" s="83">
        <v>71500</v>
      </c>
      <c r="G72" s="84">
        <v>71500</v>
      </c>
      <c r="H72" s="44">
        <v>71500</v>
      </c>
      <c r="I72" s="45">
        <v>71500</v>
      </c>
      <c r="J72" s="45">
        <v>71500</v>
      </c>
      <c r="K72" s="45">
        <v>71500</v>
      </c>
      <c r="L72" s="45">
        <v>71500</v>
      </c>
      <c r="M72" s="45">
        <v>71500</v>
      </c>
    </row>
    <row r="73" spans="1:13" x14ac:dyDescent="0.25">
      <c r="A73" s="13" t="s">
        <v>272</v>
      </c>
      <c r="B73" s="80" t="s">
        <v>149</v>
      </c>
      <c r="C73" s="81">
        <v>6970</v>
      </c>
      <c r="D73" s="82">
        <v>7179.1</v>
      </c>
      <c r="E73" s="83">
        <v>7394.47</v>
      </c>
      <c r="F73" s="83">
        <v>7616.3</v>
      </c>
      <c r="G73" s="84">
        <v>7844.79</v>
      </c>
      <c r="H73" s="44">
        <v>8080.13</v>
      </c>
      <c r="I73" s="45">
        <v>8322.5300000000007</v>
      </c>
      <c r="J73" s="45">
        <v>8572.2099999999991</v>
      </c>
      <c r="K73" s="45">
        <v>8829.3799999999992</v>
      </c>
      <c r="L73" s="45">
        <v>9094.26</v>
      </c>
      <c r="M73" s="45">
        <v>9367.09</v>
      </c>
    </row>
    <row r="74" spans="1:13" hidden="1" x14ac:dyDescent="0.25">
      <c r="A74" s="13" t="s">
        <v>207</v>
      </c>
      <c r="B74" s="63"/>
      <c r="C74" s="57"/>
      <c r="D74" s="58"/>
      <c r="E74" s="57"/>
      <c r="F74" s="57"/>
      <c r="G74" s="59"/>
      <c r="H74" s="42"/>
      <c r="I74" s="29"/>
      <c r="J74" s="29"/>
      <c r="K74" s="29"/>
      <c r="L74" s="29"/>
      <c r="M74" s="29"/>
    </row>
    <row r="75" spans="1:13" x14ac:dyDescent="0.25">
      <c r="A75" s="13" t="s">
        <v>168</v>
      </c>
      <c r="B75" s="64" t="s">
        <v>115</v>
      </c>
      <c r="C75" s="65">
        <f t="shared" ref="C75" si="14">SUM(C68:C74)</f>
        <v>4294520</v>
      </c>
      <c r="D75" s="66">
        <f t="shared" ref="D75:M75" si="15">SUM(D68:D74)</f>
        <v>4438878.0999999996</v>
      </c>
      <c r="E75" s="65">
        <f t="shared" si="15"/>
        <v>4590428.9300000006</v>
      </c>
      <c r="F75" s="65">
        <f t="shared" si="15"/>
        <v>4747260.8</v>
      </c>
      <c r="G75" s="67">
        <f t="shared" si="15"/>
        <v>4885720.1999999993</v>
      </c>
      <c r="H75" s="43">
        <f t="shared" si="15"/>
        <v>5028285.4399999995</v>
      </c>
      <c r="I75" s="31">
        <f t="shared" si="15"/>
        <v>5175077.7700000005</v>
      </c>
      <c r="J75" s="31">
        <f t="shared" si="15"/>
        <v>5326222.05</v>
      </c>
      <c r="K75" s="31">
        <f t="shared" si="15"/>
        <v>5481846.7300000004</v>
      </c>
      <c r="L75" s="31">
        <f t="shared" si="15"/>
        <v>5642084.0699999994</v>
      </c>
      <c r="M75" s="31">
        <f t="shared" si="15"/>
        <v>5807070.21</v>
      </c>
    </row>
    <row r="76" spans="1:13" x14ac:dyDescent="0.25">
      <c r="A76" s="13" t="s">
        <v>166</v>
      </c>
      <c r="B76" s="56" t="s">
        <v>135</v>
      </c>
      <c r="C76" s="57"/>
      <c r="D76" s="58"/>
      <c r="E76" s="57"/>
      <c r="F76" s="57"/>
      <c r="G76" s="59"/>
      <c r="H76" s="42"/>
      <c r="I76" s="29"/>
      <c r="J76" s="29"/>
      <c r="K76" s="29"/>
      <c r="L76" s="29"/>
      <c r="M76" s="29"/>
    </row>
    <row r="77" spans="1:13" x14ac:dyDescent="0.25">
      <c r="A77" s="13" t="s">
        <v>242</v>
      </c>
      <c r="B77" s="85" t="s">
        <v>150</v>
      </c>
      <c r="C77" s="81">
        <v>898375.88</v>
      </c>
      <c r="D77" s="82">
        <v>931214.03</v>
      </c>
      <c r="E77" s="81">
        <v>965026.51</v>
      </c>
      <c r="F77" s="81">
        <v>999847.46</v>
      </c>
      <c r="G77" s="86">
        <v>1035712.1</v>
      </c>
      <c r="H77" s="46">
        <v>1072657.02</v>
      </c>
      <c r="I77" s="47">
        <v>1110720.02</v>
      </c>
      <c r="J77" s="47">
        <v>1149940.21</v>
      </c>
      <c r="K77" s="47">
        <v>1190358.1299999999</v>
      </c>
      <c r="L77" s="47">
        <v>1232015.68</v>
      </c>
      <c r="M77" s="47">
        <v>1274956.23</v>
      </c>
    </row>
    <row r="78" spans="1:13" x14ac:dyDescent="0.25">
      <c r="A78" s="13" t="s">
        <v>243</v>
      </c>
      <c r="B78" s="85" t="s">
        <v>151</v>
      </c>
      <c r="C78" s="81">
        <v>852930.61</v>
      </c>
      <c r="D78" s="82">
        <v>878518.53</v>
      </c>
      <c r="E78" s="81">
        <v>904874.09</v>
      </c>
      <c r="F78" s="81">
        <v>932020.3</v>
      </c>
      <c r="G78" s="86">
        <v>959980.91</v>
      </c>
      <c r="H78" s="46">
        <v>988780.33</v>
      </c>
      <c r="I78" s="47">
        <v>1018443.75</v>
      </c>
      <c r="J78" s="47">
        <v>1048997.07</v>
      </c>
      <c r="K78" s="47">
        <v>1080466.96</v>
      </c>
      <c r="L78" s="47">
        <v>1112880.98</v>
      </c>
      <c r="M78" s="47">
        <v>1146267.4099999999</v>
      </c>
    </row>
    <row r="79" spans="1:13" x14ac:dyDescent="0.25">
      <c r="A79" s="13" t="s">
        <v>244</v>
      </c>
      <c r="B79" s="85" t="s">
        <v>153</v>
      </c>
      <c r="C79" s="81">
        <v>700</v>
      </c>
      <c r="D79" s="82">
        <v>700</v>
      </c>
      <c r="E79" s="81">
        <v>700</v>
      </c>
      <c r="F79" s="81">
        <v>700</v>
      </c>
      <c r="G79" s="86">
        <v>700</v>
      </c>
      <c r="H79" s="46">
        <v>700</v>
      </c>
      <c r="I79" s="47">
        <v>700</v>
      </c>
      <c r="J79" s="47">
        <v>700</v>
      </c>
      <c r="K79" s="47">
        <v>700</v>
      </c>
      <c r="L79" s="47">
        <v>700</v>
      </c>
      <c r="M79" s="47">
        <v>700</v>
      </c>
    </row>
    <row r="80" spans="1:13" x14ac:dyDescent="0.25">
      <c r="A80" s="13" t="s">
        <v>245</v>
      </c>
      <c r="B80" s="85" t="s">
        <v>154</v>
      </c>
      <c r="C80" s="81">
        <v>6000</v>
      </c>
      <c r="D80" s="82">
        <v>6180</v>
      </c>
      <c r="E80" s="81">
        <v>6365.4</v>
      </c>
      <c r="F80" s="81">
        <v>6556.36</v>
      </c>
      <c r="G80" s="86">
        <v>6753.05</v>
      </c>
      <c r="H80" s="46">
        <v>6955.64</v>
      </c>
      <c r="I80" s="47">
        <v>7164.31</v>
      </c>
      <c r="J80" s="47">
        <v>7379.24</v>
      </c>
      <c r="K80" s="47">
        <v>7600.61</v>
      </c>
      <c r="L80" s="47">
        <v>7828.63</v>
      </c>
      <c r="M80" s="47">
        <v>8063.49</v>
      </c>
    </row>
    <row r="81" spans="1:13" x14ac:dyDescent="0.25">
      <c r="A81" s="13" t="s">
        <v>246</v>
      </c>
      <c r="B81" s="85" t="s">
        <v>155</v>
      </c>
      <c r="C81" s="81">
        <v>2967492.94</v>
      </c>
      <c r="D81" s="82">
        <v>2538325.38</v>
      </c>
      <c r="E81" s="81">
        <v>2617151.2000000002</v>
      </c>
      <c r="F81" s="81">
        <v>2698435.46</v>
      </c>
      <c r="G81" s="86">
        <v>2782255.18</v>
      </c>
      <c r="H81" s="46">
        <v>2868689.84</v>
      </c>
      <c r="I81" s="47">
        <v>2957821.38</v>
      </c>
      <c r="J81" s="47">
        <v>3049734.35</v>
      </c>
      <c r="K81" s="47">
        <v>3144515.95</v>
      </c>
      <c r="L81" s="47">
        <v>3242256.13</v>
      </c>
      <c r="M81" s="47">
        <v>3343047.67</v>
      </c>
    </row>
    <row r="82" spans="1:13" hidden="1" x14ac:dyDescent="0.25">
      <c r="A82" s="13" t="s">
        <v>207</v>
      </c>
      <c r="B82" s="63"/>
      <c r="C82" s="57"/>
      <c r="D82" s="58"/>
      <c r="E82" s="57"/>
      <c r="F82" s="57"/>
      <c r="G82" s="59"/>
      <c r="H82" s="42"/>
      <c r="I82" s="29"/>
      <c r="J82" s="29"/>
      <c r="K82" s="29"/>
      <c r="L82" s="29"/>
      <c r="M82" s="29"/>
    </row>
    <row r="83" spans="1:13" ht="15.75" thickBot="1" x14ac:dyDescent="0.3">
      <c r="A83" s="13" t="s">
        <v>165</v>
      </c>
      <c r="B83" s="68" t="s">
        <v>116</v>
      </c>
      <c r="C83" s="69">
        <f t="shared" ref="C83:M83" si="16">SUM(C76:C82)</f>
        <v>4725499.43</v>
      </c>
      <c r="D83" s="70">
        <f t="shared" si="16"/>
        <v>4354937.9399999995</v>
      </c>
      <c r="E83" s="69">
        <f t="shared" si="16"/>
        <v>4494117.2</v>
      </c>
      <c r="F83" s="69">
        <f t="shared" si="16"/>
        <v>4637559.58</v>
      </c>
      <c r="G83" s="71">
        <f t="shared" si="16"/>
        <v>4785401.24</v>
      </c>
      <c r="H83" s="43">
        <f t="shared" si="16"/>
        <v>4937782.83</v>
      </c>
      <c r="I83" s="31">
        <f t="shared" si="16"/>
        <v>5094849.46</v>
      </c>
      <c r="J83" s="31">
        <f t="shared" si="16"/>
        <v>5256750.870000001</v>
      </c>
      <c r="K83" s="31">
        <f t="shared" si="16"/>
        <v>5423641.6500000004</v>
      </c>
      <c r="L83" s="31">
        <f t="shared" si="16"/>
        <v>5595681.4199999999</v>
      </c>
      <c r="M83" s="31">
        <f t="shared" si="16"/>
        <v>5773034.7999999998</v>
      </c>
    </row>
    <row r="84" spans="1:13" ht="15.75" thickTop="1" x14ac:dyDescent="0.25">
      <c r="A84" s="13" t="s">
        <v>168</v>
      </c>
      <c r="B84" s="94" t="s">
        <v>106</v>
      </c>
      <c r="C84" s="95">
        <f t="shared" ref="C84:M84" si="17">C75-C83</f>
        <v>-430979.4299999997</v>
      </c>
      <c r="D84" s="95">
        <f t="shared" si="17"/>
        <v>83940.160000000149</v>
      </c>
      <c r="E84" s="95">
        <f t="shared" si="17"/>
        <v>96311.730000000447</v>
      </c>
      <c r="F84" s="95">
        <f t="shared" si="17"/>
        <v>109701.21999999974</v>
      </c>
      <c r="G84" s="96">
        <f t="shared" si="17"/>
        <v>100318.95999999903</v>
      </c>
      <c r="H84" s="50">
        <f t="shared" si="17"/>
        <v>90502.609999999404</v>
      </c>
      <c r="I84" s="51">
        <f t="shared" si="17"/>
        <v>80228.310000000522</v>
      </c>
      <c r="J84" s="51">
        <f t="shared" si="17"/>
        <v>69471.179999998771</v>
      </c>
      <c r="K84" s="51">
        <f t="shared" si="17"/>
        <v>58205.080000000075</v>
      </c>
      <c r="L84" s="51">
        <f t="shared" si="17"/>
        <v>46402.649999999441</v>
      </c>
      <c r="M84" s="51">
        <f t="shared" si="17"/>
        <v>34035.410000000149</v>
      </c>
    </row>
    <row r="85" spans="1:13" x14ac:dyDescent="0.25">
      <c r="A85" s="13" t="s">
        <v>166</v>
      </c>
      <c r="B85" s="90" t="s">
        <v>74</v>
      </c>
      <c r="C85" s="91"/>
      <c r="D85" s="92"/>
      <c r="E85" s="91"/>
      <c r="F85" s="91"/>
      <c r="G85" s="93"/>
      <c r="H85" s="42"/>
      <c r="I85" s="29"/>
      <c r="J85" s="29"/>
      <c r="K85" s="29"/>
      <c r="L85" s="29"/>
      <c r="M85" s="29"/>
    </row>
    <row r="86" spans="1:13" hidden="1" x14ac:dyDescent="0.25">
      <c r="A86" s="13" t="s">
        <v>166</v>
      </c>
      <c r="B86" s="63"/>
      <c r="C86" s="57"/>
      <c r="D86" s="58"/>
      <c r="E86" s="57"/>
      <c r="F86" s="57"/>
      <c r="G86" s="59"/>
      <c r="H86" s="42"/>
      <c r="I86" s="29"/>
      <c r="J86" s="29"/>
      <c r="K86" s="29"/>
      <c r="L86" s="29"/>
      <c r="M86" s="29"/>
    </row>
    <row r="87" spans="1:13" ht="15.75" thickBot="1" x14ac:dyDescent="0.3">
      <c r="A87" s="13" t="s">
        <v>165</v>
      </c>
      <c r="B87" s="72" t="s">
        <v>107</v>
      </c>
      <c r="C87" s="73">
        <f t="shared" ref="C87:M87" si="18">SUM(C84:C86)</f>
        <v>-430979.4299999997</v>
      </c>
      <c r="D87" s="73">
        <f t="shared" si="18"/>
        <v>83940.160000000149</v>
      </c>
      <c r="E87" s="73">
        <f t="shared" si="18"/>
        <v>96311.730000000447</v>
      </c>
      <c r="F87" s="73">
        <f t="shared" si="18"/>
        <v>109701.21999999974</v>
      </c>
      <c r="G87" s="74">
        <f t="shared" si="18"/>
        <v>100318.95999999903</v>
      </c>
      <c r="H87" s="50">
        <f t="shared" si="18"/>
        <v>90502.609999999404</v>
      </c>
      <c r="I87" s="51">
        <f t="shared" si="18"/>
        <v>80228.310000000522</v>
      </c>
      <c r="J87" s="51">
        <f t="shared" si="18"/>
        <v>69471.179999998771</v>
      </c>
      <c r="K87" s="51">
        <f t="shared" si="18"/>
        <v>58205.080000000075</v>
      </c>
      <c r="L87" s="51">
        <f t="shared" si="18"/>
        <v>46402.649999999441</v>
      </c>
      <c r="M87" s="51">
        <f t="shared" si="18"/>
        <v>34035.410000000149</v>
      </c>
    </row>
    <row r="88" spans="1:13" ht="16.5" thickTop="1" thickBot="1" x14ac:dyDescent="0.3">
      <c r="A88" s="13" t="s">
        <v>165</v>
      </c>
      <c r="B88" s="38"/>
      <c r="C88" s="39"/>
      <c r="D88" s="39"/>
      <c r="E88" s="39"/>
      <c r="F88" s="39"/>
      <c r="G88" s="39"/>
      <c r="H88" s="35"/>
      <c r="I88" s="35"/>
      <c r="J88" s="35"/>
      <c r="K88" s="35"/>
      <c r="L88" s="35"/>
      <c r="M88" s="35"/>
    </row>
    <row r="89" spans="1:13" ht="26.25" thickTop="1" x14ac:dyDescent="0.25">
      <c r="A89" s="13" t="s">
        <v>168</v>
      </c>
      <c r="B89" s="87" t="s">
        <v>261</v>
      </c>
      <c r="C89" s="88" t="str">
        <f>LEFT(xlvar.NXTBUD.DESCRLONG,7)&amp;" Original"</f>
        <v>2021/22 Original</v>
      </c>
      <c r="D89" s="88" t="str">
        <f>LEFT(xlvar.NXTBUD.DESCRLONG,7)</f>
        <v>2021/22</v>
      </c>
      <c r="E89" s="88" t="str">
        <f t="shared" ref="E89:M89" si="19">LEFT(D89,4)+1&amp;"/"&amp;RIGHT(D89,2)+1</f>
        <v>2022/23</v>
      </c>
      <c r="F89" s="88" t="str">
        <f t="shared" si="19"/>
        <v>2023/24</v>
      </c>
      <c r="G89" s="89" t="str">
        <f t="shared" si="19"/>
        <v>2024/25</v>
      </c>
      <c r="H89" s="48" t="str">
        <f t="shared" si="19"/>
        <v>2025/26</v>
      </c>
      <c r="I89" s="49" t="str">
        <f t="shared" si="19"/>
        <v>2026/27</v>
      </c>
      <c r="J89" s="49" t="str">
        <f t="shared" si="19"/>
        <v>2027/28</v>
      </c>
      <c r="K89" s="49" t="str">
        <f t="shared" si="19"/>
        <v>2028/29</v>
      </c>
      <c r="L89" s="49" t="str">
        <f t="shared" si="19"/>
        <v>2029/30</v>
      </c>
      <c r="M89" s="49" t="str">
        <f t="shared" si="19"/>
        <v>2030/31</v>
      </c>
    </row>
    <row r="90" spans="1:13" x14ac:dyDescent="0.25">
      <c r="A90" s="13" t="s">
        <v>167</v>
      </c>
      <c r="B90" s="90" t="s">
        <v>137</v>
      </c>
      <c r="C90" s="91"/>
      <c r="D90" s="92"/>
      <c r="E90" s="91"/>
      <c r="F90" s="91"/>
      <c r="G90" s="93"/>
      <c r="H90" s="42"/>
      <c r="I90" s="29"/>
      <c r="J90" s="29"/>
      <c r="K90" s="29"/>
      <c r="L90" s="29"/>
      <c r="M90" s="29"/>
    </row>
    <row r="91" spans="1:13" x14ac:dyDescent="0.25">
      <c r="A91" s="13" t="s">
        <v>247</v>
      </c>
      <c r="B91" s="85" t="s">
        <v>153</v>
      </c>
      <c r="C91" s="81">
        <v>700</v>
      </c>
      <c r="D91" s="82">
        <v>700</v>
      </c>
      <c r="E91" s="81">
        <v>700</v>
      </c>
      <c r="F91" s="81">
        <v>700</v>
      </c>
      <c r="G91" s="86">
        <v>700</v>
      </c>
      <c r="H91" s="46">
        <v>700</v>
      </c>
      <c r="I91" s="47">
        <v>700</v>
      </c>
      <c r="J91" s="47">
        <v>700</v>
      </c>
      <c r="K91" s="47">
        <v>700</v>
      </c>
      <c r="L91" s="47">
        <v>700</v>
      </c>
      <c r="M91" s="47">
        <v>700</v>
      </c>
    </row>
    <row r="92" spans="1:13" hidden="1" x14ac:dyDescent="0.25">
      <c r="A92" s="13" t="s">
        <v>165</v>
      </c>
      <c r="B92" s="63"/>
      <c r="C92" s="57"/>
      <c r="D92" s="58"/>
      <c r="E92" s="57"/>
      <c r="F92" s="57"/>
      <c r="G92" s="59"/>
      <c r="H92" s="42"/>
      <c r="I92" s="29"/>
      <c r="J92" s="29"/>
      <c r="K92" s="29"/>
      <c r="L92" s="29"/>
      <c r="M92" s="29"/>
    </row>
    <row r="93" spans="1:13" x14ac:dyDescent="0.25">
      <c r="A93" s="13" t="s">
        <v>168</v>
      </c>
      <c r="B93" s="64" t="str">
        <f t="shared" ref="B93" si="20">"Total "&amp;B90</f>
        <v>Total Non Cash</v>
      </c>
      <c r="C93" s="65">
        <f t="shared" ref="C93:M93" si="21">SUM(C90:C92)</f>
        <v>700</v>
      </c>
      <c r="D93" s="66">
        <f t="shared" si="21"/>
        <v>700</v>
      </c>
      <c r="E93" s="65">
        <f t="shared" si="21"/>
        <v>700</v>
      </c>
      <c r="F93" s="65">
        <f t="shared" si="21"/>
        <v>700</v>
      </c>
      <c r="G93" s="67">
        <f t="shared" si="21"/>
        <v>700</v>
      </c>
      <c r="H93" s="43">
        <f t="shared" si="21"/>
        <v>700</v>
      </c>
      <c r="I93" s="31">
        <f t="shared" si="21"/>
        <v>700</v>
      </c>
      <c r="J93" s="31">
        <f t="shared" si="21"/>
        <v>700</v>
      </c>
      <c r="K93" s="31">
        <f t="shared" si="21"/>
        <v>700</v>
      </c>
      <c r="L93" s="31">
        <f t="shared" si="21"/>
        <v>700</v>
      </c>
      <c r="M93" s="31">
        <f t="shared" si="21"/>
        <v>700</v>
      </c>
    </row>
    <row r="94" spans="1:13" x14ac:dyDescent="0.25">
      <c r="A94" s="13" t="s">
        <v>170</v>
      </c>
      <c r="B94" s="75" t="s">
        <v>75</v>
      </c>
      <c r="C94" s="61"/>
      <c r="D94" s="76"/>
      <c r="E94" s="61"/>
      <c r="F94" s="61"/>
      <c r="G94" s="62"/>
      <c r="H94" s="41"/>
      <c r="I94" s="30"/>
      <c r="J94" s="30"/>
      <c r="K94" s="30"/>
      <c r="L94" s="30"/>
      <c r="M94" s="30"/>
    </row>
    <row r="95" spans="1:13" x14ac:dyDescent="0.25">
      <c r="A95" s="13" t="s">
        <v>171</v>
      </c>
      <c r="B95" s="63" t="s">
        <v>140</v>
      </c>
      <c r="C95" s="57">
        <v>0</v>
      </c>
      <c r="D95" s="58">
        <v>0</v>
      </c>
      <c r="E95" s="57">
        <v>0</v>
      </c>
      <c r="F95" s="57">
        <v>0</v>
      </c>
      <c r="G95" s="59">
        <v>0</v>
      </c>
      <c r="H95" s="42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</row>
    <row r="96" spans="1:13" x14ac:dyDescent="0.25">
      <c r="A96" s="13" t="s">
        <v>207</v>
      </c>
      <c r="B96" s="63" t="s">
        <v>142</v>
      </c>
      <c r="C96" s="57">
        <v>0</v>
      </c>
      <c r="D96" s="58">
        <v>0</v>
      </c>
      <c r="E96" s="57">
        <v>0</v>
      </c>
      <c r="F96" s="57">
        <v>0</v>
      </c>
      <c r="G96" s="59">
        <v>0</v>
      </c>
      <c r="H96" s="42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</row>
    <row r="97" spans="1:13" hidden="1" x14ac:dyDescent="0.25">
      <c r="A97" s="13" t="s">
        <v>165</v>
      </c>
      <c r="B97" s="63"/>
      <c r="C97" s="57"/>
      <c r="D97" s="58"/>
      <c r="E97" s="57"/>
      <c r="F97" s="57"/>
      <c r="G97" s="59"/>
      <c r="H97" s="42"/>
      <c r="I97" s="29"/>
      <c r="J97" s="29"/>
      <c r="K97" s="29"/>
      <c r="L97" s="29"/>
      <c r="M97" s="29"/>
    </row>
    <row r="98" spans="1:13" x14ac:dyDescent="0.25">
      <c r="A98" s="13" t="s">
        <v>165</v>
      </c>
      <c r="B98" s="64" t="str">
        <f>"Total "&amp;B94</f>
        <v>Total Investing Fund Flows</v>
      </c>
      <c r="C98" s="65">
        <f t="shared" ref="C98:M98" si="22">SUM(C95:C97)</f>
        <v>0</v>
      </c>
      <c r="D98" s="66">
        <f t="shared" si="22"/>
        <v>0</v>
      </c>
      <c r="E98" s="65">
        <f t="shared" si="22"/>
        <v>0</v>
      </c>
      <c r="F98" s="65">
        <f t="shared" si="22"/>
        <v>0</v>
      </c>
      <c r="G98" s="67">
        <f t="shared" si="22"/>
        <v>0</v>
      </c>
      <c r="H98" s="43">
        <f t="shared" si="22"/>
        <v>0</v>
      </c>
      <c r="I98" s="31">
        <f t="shared" si="22"/>
        <v>0</v>
      </c>
      <c r="J98" s="31">
        <f t="shared" si="22"/>
        <v>0</v>
      </c>
      <c r="K98" s="31">
        <f t="shared" si="22"/>
        <v>0</v>
      </c>
      <c r="L98" s="31">
        <f t="shared" si="22"/>
        <v>0</v>
      </c>
      <c r="M98" s="31">
        <f t="shared" si="22"/>
        <v>0</v>
      </c>
    </row>
    <row r="99" spans="1:13" x14ac:dyDescent="0.25">
      <c r="A99" s="13" t="s">
        <v>170</v>
      </c>
      <c r="B99" s="75" t="s">
        <v>77</v>
      </c>
      <c r="C99" s="61"/>
      <c r="D99" s="76"/>
      <c r="E99" s="61"/>
      <c r="F99" s="61"/>
      <c r="G99" s="62"/>
      <c r="H99" s="41"/>
      <c r="I99" s="30"/>
      <c r="J99" s="30"/>
      <c r="K99" s="30"/>
      <c r="L99" s="30"/>
      <c r="M99" s="30"/>
    </row>
    <row r="100" spans="1:13" hidden="1" x14ac:dyDescent="0.25">
      <c r="A100" s="13" t="s">
        <v>169</v>
      </c>
      <c r="B100" s="63"/>
      <c r="C100" s="57"/>
      <c r="D100" s="58"/>
      <c r="E100" s="57"/>
      <c r="F100" s="57"/>
      <c r="G100" s="59"/>
      <c r="H100" s="42"/>
      <c r="I100" s="29"/>
      <c r="J100" s="29"/>
      <c r="K100" s="29"/>
      <c r="L100" s="29"/>
      <c r="M100" s="29"/>
    </row>
    <row r="101" spans="1:13" ht="15.75" thickBot="1" x14ac:dyDescent="0.3">
      <c r="A101" s="13" t="s">
        <v>165</v>
      </c>
      <c r="B101" s="68" t="str">
        <f>"Total "&amp;B99</f>
        <v>Total Financing Fund Flows</v>
      </c>
      <c r="C101" s="69">
        <f t="shared" ref="C101:M101" si="23">SUM(C100:C100)</f>
        <v>0</v>
      </c>
      <c r="D101" s="70">
        <f t="shared" si="23"/>
        <v>0</v>
      </c>
      <c r="E101" s="69">
        <f t="shared" si="23"/>
        <v>0</v>
      </c>
      <c r="F101" s="69">
        <f t="shared" si="23"/>
        <v>0</v>
      </c>
      <c r="G101" s="71">
        <f t="shared" si="23"/>
        <v>0</v>
      </c>
      <c r="H101" s="43">
        <f t="shared" si="23"/>
        <v>0</v>
      </c>
      <c r="I101" s="31">
        <f t="shared" si="23"/>
        <v>0</v>
      </c>
      <c r="J101" s="31">
        <f t="shared" si="23"/>
        <v>0</v>
      </c>
      <c r="K101" s="31">
        <f t="shared" si="23"/>
        <v>0</v>
      </c>
      <c r="L101" s="31">
        <f t="shared" si="23"/>
        <v>0</v>
      </c>
      <c r="M101" s="31">
        <f t="shared" si="23"/>
        <v>0</v>
      </c>
    </row>
    <row r="102" spans="1:13" ht="15.75" thickTop="1" x14ac:dyDescent="0.25">
      <c r="A102" s="13" t="s">
        <v>170</v>
      </c>
      <c r="B102" s="94" t="s">
        <v>108</v>
      </c>
      <c r="C102" s="95">
        <f t="shared" ref="C102:M102" si="24">C87+C93+C98+C101</f>
        <v>-430279.4299999997</v>
      </c>
      <c r="D102" s="95">
        <f t="shared" si="24"/>
        <v>84640.160000000149</v>
      </c>
      <c r="E102" s="95">
        <f t="shared" si="24"/>
        <v>97011.730000000447</v>
      </c>
      <c r="F102" s="95">
        <f t="shared" si="24"/>
        <v>110401.21999999974</v>
      </c>
      <c r="G102" s="96">
        <f t="shared" si="24"/>
        <v>101018.95999999903</v>
      </c>
      <c r="H102" s="50">
        <f t="shared" si="24"/>
        <v>91202.609999999404</v>
      </c>
      <c r="I102" s="51">
        <f t="shared" si="24"/>
        <v>80928.310000000522</v>
      </c>
      <c r="J102" s="51">
        <f t="shared" si="24"/>
        <v>70171.179999998771</v>
      </c>
      <c r="K102" s="51">
        <f t="shared" si="24"/>
        <v>58905.080000000075</v>
      </c>
      <c r="L102" s="51">
        <f t="shared" si="24"/>
        <v>47102.649999999441</v>
      </c>
      <c r="M102" s="51">
        <f t="shared" si="24"/>
        <v>34735.410000000149</v>
      </c>
    </row>
    <row r="103" spans="1:13" x14ac:dyDescent="0.25">
      <c r="A103" s="13" t="s">
        <v>167</v>
      </c>
      <c r="B103" s="97" t="s">
        <v>78</v>
      </c>
      <c r="C103" s="98"/>
      <c r="D103" s="99"/>
      <c r="E103" s="98"/>
      <c r="F103" s="98"/>
      <c r="G103" s="100"/>
      <c r="H103" s="41"/>
      <c r="I103" s="30"/>
      <c r="J103" s="30"/>
      <c r="K103" s="30"/>
      <c r="L103" s="30"/>
      <c r="M103" s="30"/>
    </row>
    <row r="104" spans="1:13" hidden="1" x14ac:dyDescent="0.25">
      <c r="A104" s="13" t="s">
        <v>165</v>
      </c>
      <c r="B104" s="63"/>
      <c r="C104" s="57"/>
      <c r="D104" s="58"/>
      <c r="E104" s="57"/>
      <c r="F104" s="57"/>
      <c r="G104" s="59"/>
      <c r="H104" s="42"/>
      <c r="I104" s="29"/>
      <c r="J104" s="29"/>
      <c r="K104" s="29"/>
      <c r="L104" s="29"/>
      <c r="M104" s="29"/>
    </row>
    <row r="105" spans="1:13" ht="15.75" thickBot="1" x14ac:dyDescent="0.3">
      <c r="A105" s="13" t="s">
        <v>165</v>
      </c>
      <c r="B105" s="68" t="str">
        <f>"Total "&amp;B103</f>
        <v>Total Reserve Movements</v>
      </c>
      <c r="C105" s="69">
        <f t="shared" ref="C105:M105" si="25">SUM(C104:C104)</f>
        <v>0</v>
      </c>
      <c r="D105" s="70">
        <f t="shared" si="25"/>
        <v>0</v>
      </c>
      <c r="E105" s="69">
        <f t="shared" si="25"/>
        <v>0</v>
      </c>
      <c r="F105" s="69">
        <f t="shared" si="25"/>
        <v>0</v>
      </c>
      <c r="G105" s="71">
        <f t="shared" si="25"/>
        <v>0</v>
      </c>
      <c r="H105" s="43">
        <f t="shared" si="25"/>
        <v>0</v>
      </c>
      <c r="I105" s="31">
        <f t="shared" si="25"/>
        <v>0</v>
      </c>
      <c r="J105" s="31">
        <f t="shared" si="25"/>
        <v>0</v>
      </c>
      <c r="K105" s="31">
        <f t="shared" si="25"/>
        <v>0</v>
      </c>
      <c r="L105" s="31">
        <f t="shared" si="25"/>
        <v>0</v>
      </c>
      <c r="M105" s="31">
        <f t="shared" si="25"/>
        <v>0</v>
      </c>
    </row>
    <row r="106" spans="1:13" ht="16.5" thickTop="1" thickBot="1" x14ac:dyDescent="0.3">
      <c r="A106" s="13" t="s">
        <v>172</v>
      </c>
      <c r="B106" s="72" t="s">
        <v>109</v>
      </c>
      <c r="C106" s="73">
        <f t="shared" ref="C106:M106" si="26">C102+C105</f>
        <v>-430279.4299999997</v>
      </c>
      <c r="D106" s="73">
        <f t="shared" si="26"/>
        <v>84640.160000000149</v>
      </c>
      <c r="E106" s="73">
        <f t="shared" si="26"/>
        <v>97011.730000000447</v>
      </c>
      <c r="F106" s="73">
        <f t="shared" si="26"/>
        <v>110401.21999999974</v>
      </c>
      <c r="G106" s="74">
        <f t="shared" si="26"/>
        <v>101018.95999999903</v>
      </c>
      <c r="H106" s="50">
        <f t="shared" si="26"/>
        <v>91202.609999999404</v>
      </c>
      <c r="I106" s="51">
        <f t="shared" si="26"/>
        <v>80928.310000000522</v>
      </c>
      <c r="J106" s="51">
        <f t="shared" si="26"/>
        <v>70171.179999998771</v>
      </c>
      <c r="K106" s="51">
        <f t="shared" si="26"/>
        <v>58905.080000000075</v>
      </c>
      <c r="L106" s="51">
        <f t="shared" si="26"/>
        <v>47102.649999999441</v>
      </c>
      <c r="M106" s="51">
        <f t="shared" si="26"/>
        <v>34735.410000000149</v>
      </c>
    </row>
    <row r="107" spans="1:13" ht="15.75" thickTop="1" x14ac:dyDescent="0.25">
      <c r="A107" s="13" t="s">
        <v>257</v>
      </c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</row>
    <row r="108" spans="1:13" x14ac:dyDescent="0.25">
      <c r="A108" s="13" t="s">
        <v>165</v>
      </c>
      <c r="B108" s="77" t="s">
        <v>250</v>
      </c>
      <c r="C108" s="78"/>
      <c r="D108" s="78">
        <f t="shared" ref="D108" si="27">+C108+D106</f>
        <v>84640.160000000149</v>
      </c>
      <c r="E108" s="78">
        <f t="shared" ref="E108" si="28">+D108+E106</f>
        <v>181651.8900000006</v>
      </c>
      <c r="F108" s="78">
        <f t="shared" ref="F108" si="29">+E108+F106</f>
        <v>292053.11000000034</v>
      </c>
      <c r="G108" s="78">
        <f t="shared" ref="G108" si="30">+F108+G106</f>
        <v>393072.06999999937</v>
      </c>
      <c r="H108" s="52"/>
      <c r="I108" s="52"/>
      <c r="J108" s="52"/>
      <c r="K108" s="52"/>
      <c r="L108" s="52"/>
      <c r="M108" s="52"/>
    </row>
    <row r="109" spans="1:13" x14ac:dyDescent="0.25">
      <c r="A109" s="13" t="s">
        <v>207</v>
      </c>
    </row>
    <row r="110" spans="1:13" hidden="1" x14ac:dyDescent="0.25">
      <c r="A110" s="13" t="s">
        <v>165</v>
      </c>
      <c r="B110" s="1" t="str">
        <f>IF(xlvar.SELECT="Entity",B112,IF(xlvar.SELECT="Directorate",C112,IF(xlvar.SELECT="Business Unit",D112,IF(xlvar.SELECT="Key Outcome Area",H112,IF(xlvar.SELECT="IPR Outcomes",I112,IF(xlvar.SELECT="IPR Strategies",J112,IF(xlvar.SELECT="IPR Activities",K112,IF(xlvar.SELECT="Project",L112,F112))))))))</f>
        <v>30 - Water Fund</v>
      </c>
    </row>
    <row r="111" spans="1:13" ht="15.75" thickBot="1" x14ac:dyDescent="0.3">
      <c r="A111" s="13" t="s">
        <v>166</v>
      </c>
      <c r="B111" s="1"/>
    </row>
    <row r="112" spans="1:13" ht="15.75" hidden="1" thickBot="1" x14ac:dyDescent="0.3">
      <c r="A112" s="13" t="s">
        <v>167</v>
      </c>
      <c r="B112" s="34" t="s">
        <v>197</v>
      </c>
      <c r="C112" s="34" t="s">
        <v>192</v>
      </c>
      <c r="D112" s="34" t="s">
        <v>198</v>
      </c>
      <c r="E112" s="34" t="s">
        <v>44</v>
      </c>
      <c r="F112" s="34" t="s">
        <v>199</v>
      </c>
      <c r="G112" s="34"/>
      <c r="H112" s="34" t="s">
        <v>200</v>
      </c>
      <c r="I112" s="34" t="s">
        <v>193</v>
      </c>
      <c r="J112" s="34" t="s">
        <v>194</v>
      </c>
      <c r="K112" s="34" t="s">
        <v>195</v>
      </c>
      <c r="L112" s="34" t="s">
        <v>270</v>
      </c>
    </row>
    <row r="113" spans="1:13" ht="28.5" customHeight="1" thickTop="1" x14ac:dyDescent="0.25">
      <c r="A113" s="13" t="s">
        <v>207</v>
      </c>
      <c r="B113" s="87" t="s">
        <v>262</v>
      </c>
      <c r="C113" s="88" t="str">
        <f>xlvar.PYORIG.DESCRLONG</f>
        <v>2020/21 Original PJ Budget</v>
      </c>
      <c r="D113" s="88" t="str">
        <f>LEFT(xlvar.NXTBUD.DESCRLONG,7)</f>
        <v>2021/22</v>
      </c>
      <c r="E113" s="88" t="str">
        <f t="shared" ref="E113:M113" si="31">LEFT(D113,4)+1&amp;"/"&amp;RIGHT(D113,2)+1</f>
        <v>2022/23</v>
      </c>
      <c r="F113" s="88" t="str">
        <f t="shared" si="31"/>
        <v>2023/24</v>
      </c>
      <c r="G113" s="89" t="str">
        <f t="shared" si="31"/>
        <v>2024/25</v>
      </c>
      <c r="H113" s="48" t="str">
        <f t="shared" si="31"/>
        <v>2025/26</v>
      </c>
      <c r="I113" s="49" t="str">
        <f t="shared" si="31"/>
        <v>2026/27</v>
      </c>
      <c r="J113" s="49" t="str">
        <f t="shared" si="31"/>
        <v>2027/28</v>
      </c>
      <c r="K113" s="49" t="str">
        <f t="shared" si="31"/>
        <v>2028/29</v>
      </c>
      <c r="L113" s="49" t="str">
        <f t="shared" si="31"/>
        <v>2029/30</v>
      </c>
      <c r="M113" s="49" t="str">
        <f t="shared" si="31"/>
        <v>2030/31</v>
      </c>
    </row>
    <row r="114" spans="1:13" x14ac:dyDescent="0.25">
      <c r="A114" s="13" t="s">
        <v>168</v>
      </c>
      <c r="B114" s="90" t="s">
        <v>134</v>
      </c>
      <c r="C114" s="91"/>
      <c r="D114" s="92"/>
      <c r="E114" s="91"/>
      <c r="F114" s="91"/>
      <c r="G114" s="93"/>
      <c r="H114" s="40"/>
      <c r="I114" s="28"/>
      <c r="J114" s="28"/>
      <c r="K114" s="28"/>
      <c r="L114" s="28"/>
      <c r="M114" s="28"/>
    </row>
    <row r="115" spans="1:13" x14ac:dyDescent="0.25">
      <c r="A115" s="13" t="s">
        <v>276</v>
      </c>
      <c r="B115" s="80" t="s">
        <v>144</v>
      </c>
      <c r="C115" s="81">
        <v>2256135</v>
      </c>
      <c r="D115" s="82">
        <v>2328109.39</v>
      </c>
      <c r="E115" s="83">
        <v>2402368.9500000002</v>
      </c>
      <c r="F115" s="83">
        <v>2478985.7799999998</v>
      </c>
      <c r="G115" s="84">
        <v>2558034.25</v>
      </c>
      <c r="H115" s="44">
        <v>2639591.06</v>
      </c>
      <c r="I115" s="45">
        <v>2723735.29</v>
      </c>
      <c r="J115" s="45">
        <v>2810548.5</v>
      </c>
      <c r="K115" s="45">
        <v>2900114.82</v>
      </c>
      <c r="L115" s="45">
        <v>2992520.98</v>
      </c>
      <c r="M115" s="45">
        <v>3087856.44</v>
      </c>
    </row>
    <row r="116" spans="1:13" x14ac:dyDescent="0.25">
      <c r="A116" s="13" t="s">
        <v>277</v>
      </c>
      <c r="B116" s="80" t="s">
        <v>145</v>
      </c>
      <c r="C116" s="81">
        <v>7020765.46</v>
      </c>
      <c r="D116" s="82">
        <v>7249727.2000000002</v>
      </c>
      <c r="E116" s="83">
        <v>7486161.6699999999</v>
      </c>
      <c r="F116" s="83">
        <v>7730313.0099999998</v>
      </c>
      <c r="G116" s="84">
        <v>7982433.29</v>
      </c>
      <c r="H116" s="44">
        <v>8242782.8899999997</v>
      </c>
      <c r="I116" s="45">
        <v>8511630.6699999999</v>
      </c>
      <c r="J116" s="45">
        <v>8789254.3000000007</v>
      </c>
      <c r="K116" s="45">
        <v>9075940.5099999998</v>
      </c>
      <c r="L116" s="45">
        <v>9371985.4499999993</v>
      </c>
      <c r="M116" s="45">
        <v>9677694.9299999997</v>
      </c>
    </row>
    <row r="117" spans="1:13" x14ac:dyDescent="0.25">
      <c r="A117" s="13" t="s">
        <v>278</v>
      </c>
      <c r="B117" s="80" t="s">
        <v>146</v>
      </c>
      <c r="C117" s="81">
        <v>282500</v>
      </c>
      <c r="D117" s="82">
        <v>270000</v>
      </c>
      <c r="E117" s="83">
        <v>270000</v>
      </c>
      <c r="F117" s="83">
        <v>270000</v>
      </c>
      <c r="G117" s="84">
        <v>270000</v>
      </c>
      <c r="H117" s="44">
        <v>270000</v>
      </c>
      <c r="I117" s="45">
        <v>270000</v>
      </c>
      <c r="J117" s="45">
        <v>270000</v>
      </c>
      <c r="K117" s="45">
        <v>270000</v>
      </c>
      <c r="L117" s="45">
        <v>270000</v>
      </c>
      <c r="M117" s="45">
        <v>270000</v>
      </c>
    </row>
    <row r="118" spans="1:13" x14ac:dyDescent="0.25">
      <c r="A118" s="13" t="s">
        <v>279</v>
      </c>
      <c r="B118" s="80" t="s">
        <v>147</v>
      </c>
      <c r="C118" s="81">
        <v>99639.360000000001</v>
      </c>
      <c r="D118" s="82">
        <v>103624.93</v>
      </c>
      <c r="E118" s="83">
        <v>107769.93</v>
      </c>
      <c r="F118" s="83">
        <v>112080.72</v>
      </c>
      <c r="G118" s="84">
        <v>116563.94</v>
      </c>
      <c r="H118" s="44">
        <v>121226.5</v>
      </c>
      <c r="I118" s="45">
        <v>126075.57</v>
      </c>
      <c r="J118" s="45">
        <v>131118.59</v>
      </c>
      <c r="K118" s="45">
        <v>136363.34</v>
      </c>
      <c r="L118" s="45">
        <v>141817.87</v>
      </c>
      <c r="M118" s="45">
        <v>147490.57999999999</v>
      </c>
    </row>
    <row r="119" spans="1:13" x14ac:dyDescent="0.25">
      <c r="A119" s="13" t="s">
        <v>280</v>
      </c>
      <c r="B119" s="80" t="s">
        <v>148</v>
      </c>
      <c r="C119" s="81">
        <v>99000</v>
      </c>
      <c r="D119" s="82">
        <v>99000</v>
      </c>
      <c r="E119" s="83">
        <v>99000</v>
      </c>
      <c r="F119" s="83">
        <v>99000</v>
      </c>
      <c r="G119" s="84">
        <v>99000</v>
      </c>
      <c r="H119" s="44">
        <v>99000</v>
      </c>
      <c r="I119" s="45">
        <v>99000</v>
      </c>
      <c r="J119" s="45">
        <v>99000</v>
      </c>
      <c r="K119" s="45">
        <v>99000</v>
      </c>
      <c r="L119" s="45">
        <v>99000</v>
      </c>
      <c r="M119" s="45">
        <v>99000</v>
      </c>
    </row>
    <row r="120" spans="1:13" x14ac:dyDescent="0.25">
      <c r="A120" s="13" t="s">
        <v>281</v>
      </c>
      <c r="B120" s="80" t="s">
        <v>149</v>
      </c>
      <c r="C120" s="81">
        <v>473897</v>
      </c>
      <c r="D120" s="82">
        <v>488113.91</v>
      </c>
      <c r="E120" s="83">
        <v>502757.32</v>
      </c>
      <c r="F120" s="83">
        <v>517840.04</v>
      </c>
      <c r="G120" s="84">
        <v>533375.24</v>
      </c>
      <c r="H120" s="44">
        <v>549376.5</v>
      </c>
      <c r="I120" s="45">
        <v>565857.79</v>
      </c>
      <c r="J120" s="45">
        <v>582833.53</v>
      </c>
      <c r="K120" s="45">
        <v>600318.53</v>
      </c>
      <c r="L120" s="45">
        <v>618328.09</v>
      </c>
      <c r="M120" s="45">
        <v>636877.93000000005</v>
      </c>
    </row>
    <row r="121" spans="1:13" hidden="1" x14ac:dyDescent="0.25">
      <c r="A121" s="13" t="s">
        <v>167</v>
      </c>
      <c r="B121" s="63"/>
      <c r="C121" s="57"/>
      <c r="D121" s="58"/>
      <c r="E121" s="57"/>
      <c r="F121" s="57"/>
      <c r="G121" s="59"/>
      <c r="H121" s="42"/>
      <c r="I121" s="29"/>
      <c r="J121" s="29"/>
      <c r="K121" s="29"/>
      <c r="L121" s="29"/>
      <c r="M121" s="29"/>
    </row>
    <row r="122" spans="1:13" x14ac:dyDescent="0.25">
      <c r="A122" s="13" t="s">
        <v>207</v>
      </c>
      <c r="B122" s="64" t="s">
        <v>115</v>
      </c>
      <c r="C122" s="65">
        <f t="shared" ref="C122" si="32">SUM(C114:C121)</f>
        <v>10231936.82</v>
      </c>
      <c r="D122" s="66">
        <f t="shared" ref="D122:M122" si="33">SUM(D114:D121)</f>
        <v>10538575.43</v>
      </c>
      <c r="E122" s="65">
        <f t="shared" si="33"/>
        <v>10868057.870000001</v>
      </c>
      <c r="F122" s="65">
        <f t="shared" si="33"/>
        <v>11208219.549999999</v>
      </c>
      <c r="G122" s="67">
        <f t="shared" si="33"/>
        <v>11559406.719999999</v>
      </c>
      <c r="H122" s="43">
        <f t="shared" si="33"/>
        <v>11921976.949999999</v>
      </c>
      <c r="I122" s="31">
        <f t="shared" si="33"/>
        <v>12296299.32</v>
      </c>
      <c r="J122" s="31">
        <f t="shared" si="33"/>
        <v>12682754.92</v>
      </c>
      <c r="K122" s="31">
        <f t="shared" si="33"/>
        <v>13081737.199999999</v>
      </c>
      <c r="L122" s="31">
        <f t="shared" si="33"/>
        <v>13493652.389999999</v>
      </c>
      <c r="M122" s="31">
        <f t="shared" si="33"/>
        <v>13918919.879999999</v>
      </c>
    </row>
    <row r="123" spans="1:13" x14ac:dyDescent="0.25">
      <c r="A123" s="13" t="s">
        <v>165</v>
      </c>
      <c r="B123" s="56" t="s">
        <v>135</v>
      </c>
      <c r="C123" s="57"/>
      <c r="D123" s="58"/>
      <c r="E123" s="57"/>
      <c r="F123" s="57"/>
      <c r="G123" s="59"/>
      <c r="H123" s="42"/>
      <c r="I123" s="29"/>
      <c r="J123" s="29"/>
      <c r="K123" s="29"/>
      <c r="L123" s="29"/>
      <c r="M123" s="29"/>
    </row>
    <row r="124" spans="1:13" x14ac:dyDescent="0.25">
      <c r="A124" s="13" t="s">
        <v>282</v>
      </c>
      <c r="B124" s="85" t="s">
        <v>150</v>
      </c>
      <c r="C124" s="81">
        <v>2076117</v>
      </c>
      <c r="D124" s="82">
        <v>2158556.1</v>
      </c>
      <c r="E124" s="81">
        <v>2244230.56</v>
      </c>
      <c r="F124" s="81">
        <v>2338253.64</v>
      </c>
      <c r="G124" s="86">
        <v>2430742.5099999998</v>
      </c>
      <c r="H124" s="46">
        <v>2526818.48</v>
      </c>
      <c r="I124" s="47">
        <v>2626607.15</v>
      </c>
      <c r="J124" s="47">
        <v>2735238.41</v>
      </c>
      <c r="K124" s="47">
        <v>2847846.75</v>
      </c>
      <c r="L124" s="47">
        <v>2964571.39</v>
      </c>
      <c r="M124" s="47">
        <v>3085556.4</v>
      </c>
    </row>
    <row r="125" spans="1:13" x14ac:dyDescent="0.25">
      <c r="A125" s="13" t="s">
        <v>283</v>
      </c>
      <c r="B125" s="85" t="s">
        <v>151</v>
      </c>
      <c r="C125" s="81">
        <v>2162000</v>
      </c>
      <c r="D125" s="82">
        <v>2223110</v>
      </c>
      <c r="E125" s="81">
        <v>2286053.2999999998</v>
      </c>
      <c r="F125" s="81">
        <v>2350884.92</v>
      </c>
      <c r="G125" s="86">
        <v>2417661.4900000002</v>
      </c>
      <c r="H125" s="46">
        <v>2486441.35</v>
      </c>
      <c r="I125" s="47">
        <v>2557284.58</v>
      </c>
      <c r="J125" s="47">
        <v>2630253.11</v>
      </c>
      <c r="K125" s="47">
        <v>2705410.7</v>
      </c>
      <c r="L125" s="47">
        <v>2782823.03</v>
      </c>
      <c r="M125" s="47">
        <v>2862557.71</v>
      </c>
    </row>
    <row r="126" spans="1:13" x14ac:dyDescent="0.25">
      <c r="A126" s="13" t="s">
        <v>284</v>
      </c>
      <c r="B126" s="85" t="s">
        <v>152</v>
      </c>
      <c r="C126" s="81">
        <v>911553</v>
      </c>
      <c r="D126" s="82">
        <v>875809</v>
      </c>
      <c r="E126" s="81">
        <v>837523</v>
      </c>
      <c r="F126" s="81">
        <v>797184</v>
      </c>
      <c r="G126" s="86">
        <v>751371</v>
      </c>
      <c r="H126" s="46">
        <v>715415</v>
      </c>
      <c r="I126" s="47">
        <v>673558</v>
      </c>
      <c r="J126" s="47">
        <v>633322</v>
      </c>
      <c r="K126" s="47">
        <v>586641</v>
      </c>
      <c r="L126" s="47">
        <v>537315</v>
      </c>
      <c r="M126" s="47">
        <v>537315</v>
      </c>
    </row>
    <row r="127" spans="1:13" x14ac:dyDescent="0.25">
      <c r="A127" s="13" t="s">
        <v>285</v>
      </c>
      <c r="B127" s="85" t="s">
        <v>153</v>
      </c>
      <c r="C127" s="81">
        <v>3332513</v>
      </c>
      <c r="D127" s="82">
        <v>3432513</v>
      </c>
      <c r="E127" s="81">
        <v>3432513</v>
      </c>
      <c r="F127" s="81">
        <v>3432513</v>
      </c>
      <c r="G127" s="86">
        <v>3432513</v>
      </c>
      <c r="H127" s="46">
        <v>3432513</v>
      </c>
      <c r="I127" s="47">
        <v>3432513</v>
      </c>
      <c r="J127" s="47">
        <v>3432513</v>
      </c>
      <c r="K127" s="47">
        <v>3432513</v>
      </c>
      <c r="L127" s="47">
        <v>3432513</v>
      </c>
      <c r="M127" s="47">
        <v>3432513</v>
      </c>
    </row>
    <row r="128" spans="1:13" x14ac:dyDescent="0.25">
      <c r="A128" s="13" t="s">
        <v>286</v>
      </c>
      <c r="B128" s="85" t="s">
        <v>154</v>
      </c>
      <c r="C128" s="81">
        <v>427800</v>
      </c>
      <c r="D128" s="82">
        <v>440634</v>
      </c>
      <c r="E128" s="81">
        <v>453853.02</v>
      </c>
      <c r="F128" s="81">
        <v>467468.63</v>
      </c>
      <c r="G128" s="86">
        <v>481492.69</v>
      </c>
      <c r="H128" s="46">
        <v>495937.49</v>
      </c>
      <c r="I128" s="47">
        <v>510815.63</v>
      </c>
      <c r="J128" s="47">
        <v>526140.1</v>
      </c>
      <c r="K128" s="47">
        <v>541924.31999999995</v>
      </c>
      <c r="L128" s="47">
        <v>558182.05000000005</v>
      </c>
      <c r="M128" s="47">
        <v>574927.51</v>
      </c>
    </row>
    <row r="129" spans="1:13" x14ac:dyDescent="0.25">
      <c r="A129" s="13" t="s">
        <v>287</v>
      </c>
      <c r="B129" s="85" t="s">
        <v>155</v>
      </c>
      <c r="C129" s="81">
        <v>2000313.02</v>
      </c>
      <c r="D129" s="82">
        <v>2068613.1200000001</v>
      </c>
      <c r="E129" s="81">
        <v>2139252.39</v>
      </c>
      <c r="F129" s="81">
        <v>2212311.2000000002</v>
      </c>
      <c r="G129" s="86">
        <v>2287872.6</v>
      </c>
      <c r="H129" s="46">
        <v>2366022.5499999998</v>
      </c>
      <c r="I129" s="47">
        <v>2446849.9900000002</v>
      </c>
      <c r="J129" s="47">
        <v>2530446.9</v>
      </c>
      <c r="K129" s="47">
        <v>2616908.4</v>
      </c>
      <c r="L129" s="47">
        <v>2706332.91</v>
      </c>
      <c r="M129" s="47">
        <v>2798822.27</v>
      </c>
    </row>
    <row r="130" spans="1:13" hidden="1" x14ac:dyDescent="0.25">
      <c r="A130" s="13" t="s">
        <v>168</v>
      </c>
      <c r="B130" s="63"/>
      <c r="C130" s="57"/>
      <c r="D130" s="58"/>
      <c r="E130" s="57"/>
      <c r="F130" s="57"/>
      <c r="G130" s="59"/>
      <c r="H130" s="42"/>
      <c r="I130" s="29"/>
      <c r="J130" s="29"/>
      <c r="K130" s="29"/>
      <c r="L130" s="29"/>
      <c r="M130" s="29"/>
    </row>
    <row r="131" spans="1:13" ht="15.75" thickBot="1" x14ac:dyDescent="0.3">
      <c r="A131" s="13" t="s">
        <v>166</v>
      </c>
      <c r="B131" s="68" t="s">
        <v>116</v>
      </c>
      <c r="C131" s="69">
        <f t="shared" ref="C131:M131" si="34">SUM(C123:C130)</f>
        <v>10910296.02</v>
      </c>
      <c r="D131" s="70">
        <f t="shared" si="34"/>
        <v>11199235.219999999</v>
      </c>
      <c r="E131" s="69">
        <f t="shared" si="34"/>
        <v>11393425.27</v>
      </c>
      <c r="F131" s="69">
        <f t="shared" si="34"/>
        <v>11598615.390000001</v>
      </c>
      <c r="G131" s="71">
        <f t="shared" si="34"/>
        <v>11801653.289999999</v>
      </c>
      <c r="H131" s="43">
        <f t="shared" si="34"/>
        <v>12023147.870000001</v>
      </c>
      <c r="I131" s="31">
        <f t="shared" si="34"/>
        <v>12247628.350000001</v>
      </c>
      <c r="J131" s="31">
        <f t="shared" si="34"/>
        <v>12487913.52</v>
      </c>
      <c r="K131" s="31">
        <f t="shared" si="34"/>
        <v>12731244.17</v>
      </c>
      <c r="L131" s="31">
        <f t="shared" si="34"/>
        <v>12981737.380000001</v>
      </c>
      <c r="M131" s="31">
        <f t="shared" si="34"/>
        <v>13291691.889999999</v>
      </c>
    </row>
    <row r="132" spans="1:13" ht="15.75" thickTop="1" x14ac:dyDescent="0.25">
      <c r="A132" s="13" t="s">
        <v>207</v>
      </c>
      <c r="B132" s="94" t="s">
        <v>106</v>
      </c>
      <c r="C132" s="95">
        <f t="shared" ref="C132:M132" si="35">C122-C131</f>
        <v>-678359.19999999925</v>
      </c>
      <c r="D132" s="95">
        <f t="shared" si="35"/>
        <v>-660659.78999999911</v>
      </c>
      <c r="E132" s="95">
        <f t="shared" si="35"/>
        <v>-525367.39999999851</v>
      </c>
      <c r="F132" s="95">
        <f t="shared" si="35"/>
        <v>-390395.84000000171</v>
      </c>
      <c r="G132" s="96">
        <f t="shared" si="35"/>
        <v>-242246.5700000003</v>
      </c>
      <c r="H132" s="50">
        <f t="shared" si="35"/>
        <v>-101170.92000000179</v>
      </c>
      <c r="I132" s="51">
        <f t="shared" si="35"/>
        <v>48670.969999998808</v>
      </c>
      <c r="J132" s="51">
        <f t="shared" si="35"/>
        <v>194841.40000000037</v>
      </c>
      <c r="K132" s="51">
        <f t="shared" si="35"/>
        <v>350493.02999999933</v>
      </c>
      <c r="L132" s="51">
        <f t="shared" si="35"/>
        <v>511915.00999999791</v>
      </c>
      <c r="M132" s="51">
        <f t="shared" si="35"/>
        <v>627227.99000000022</v>
      </c>
    </row>
    <row r="133" spans="1:13" x14ac:dyDescent="0.25">
      <c r="A133" s="13" t="s">
        <v>166</v>
      </c>
      <c r="B133" s="90" t="s">
        <v>74</v>
      </c>
      <c r="C133" s="91"/>
      <c r="D133" s="92"/>
      <c r="E133" s="91"/>
      <c r="F133" s="91"/>
      <c r="G133" s="93"/>
      <c r="H133" s="42"/>
      <c r="I133" s="29"/>
      <c r="J133" s="29"/>
      <c r="K133" s="29"/>
      <c r="L133" s="29"/>
      <c r="M133" s="29"/>
    </row>
    <row r="134" spans="1:13" x14ac:dyDescent="0.25">
      <c r="A134" s="13" t="s">
        <v>288</v>
      </c>
      <c r="B134" s="85" t="s">
        <v>156</v>
      </c>
      <c r="C134" s="81">
        <v>1029553</v>
      </c>
      <c r="D134" s="82">
        <v>614000</v>
      </c>
      <c r="E134" s="81">
        <v>614000</v>
      </c>
      <c r="F134" s="81">
        <v>614000</v>
      </c>
      <c r="G134" s="86">
        <v>614000</v>
      </c>
      <c r="H134" s="46">
        <v>614000</v>
      </c>
      <c r="I134" s="47">
        <v>614000</v>
      </c>
      <c r="J134" s="47">
        <v>614000</v>
      </c>
      <c r="K134" s="47">
        <v>614000</v>
      </c>
      <c r="L134" s="47">
        <v>614000</v>
      </c>
      <c r="M134" s="47">
        <v>614000</v>
      </c>
    </row>
    <row r="135" spans="1:13" hidden="1" x14ac:dyDescent="0.25">
      <c r="A135" s="13" t="s">
        <v>165</v>
      </c>
      <c r="B135" s="63"/>
      <c r="C135" s="57"/>
      <c r="D135" s="58"/>
      <c r="E135" s="57"/>
      <c r="F135" s="57"/>
      <c r="G135" s="59"/>
      <c r="H135" s="42"/>
      <c r="I135" s="29"/>
      <c r="J135" s="29"/>
      <c r="K135" s="29"/>
      <c r="L135" s="29"/>
      <c r="M135" s="29"/>
    </row>
    <row r="136" spans="1:13" ht="15.75" thickBot="1" x14ac:dyDescent="0.3">
      <c r="A136" s="13" t="s">
        <v>168</v>
      </c>
      <c r="B136" s="72" t="s">
        <v>107</v>
      </c>
      <c r="C136" s="73">
        <f t="shared" ref="C136:M136" si="36">SUM(C132:C135)</f>
        <v>351193.80000000075</v>
      </c>
      <c r="D136" s="73">
        <f t="shared" si="36"/>
        <v>-46659.789999999106</v>
      </c>
      <c r="E136" s="73">
        <f t="shared" si="36"/>
        <v>88632.60000000149</v>
      </c>
      <c r="F136" s="73">
        <f t="shared" si="36"/>
        <v>223604.15999999829</v>
      </c>
      <c r="G136" s="74">
        <f t="shared" si="36"/>
        <v>371753.4299999997</v>
      </c>
      <c r="H136" s="50">
        <f t="shared" si="36"/>
        <v>512829.07999999821</v>
      </c>
      <c r="I136" s="51">
        <f t="shared" si="36"/>
        <v>662670.96999999881</v>
      </c>
      <c r="J136" s="51">
        <f t="shared" si="36"/>
        <v>808841.40000000037</v>
      </c>
      <c r="K136" s="51">
        <f t="shared" si="36"/>
        <v>964493.02999999933</v>
      </c>
      <c r="L136" s="51">
        <f t="shared" si="36"/>
        <v>1125915.0099999979</v>
      </c>
      <c r="M136" s="51">
        <f t="shared" si="36"/>
        <v>1241227.9900000002</v>
      </c>
    </row>
    <row r="137" spans="1:13" ht="16.5" thickTop="1" thickBot="1" x14ac:dyDescent="0.3">
      <c r="A137" s="13" t="s">
        <v>167</v>
      </c>
      <c r="B137" s="38"/>
      <c r="C137" s="39"/>
      <c r="D137" s="39"/>
      <c r="E137" s="39"/>
      <c r="F137" s="39"/>
      <c r="G137" s="39"/>
      <c r="H137" s="35"/>
      <c r="I137" s="35"/>
      <c r="J137" s="35"/>
      <c r="K137" s="35"/>
      <c r="L137" s="35"/>
      <c r="M137" s="35"/>
    </row>
    <row r="138" spans="1:13" ht="26.25" thickTop="1" x14ac:dyDescent="0.25">
      <c r="A138" s="13" t="s">
        <v>207</v>
      </c>
      <c r="B138" s="87" t="s">
        <v>263</v>
      </c>
      <c r="C138" s="88" t="str">
        <f>LEFT(xlvar.NXTBUD.DESCRLONG,7)&amp;" Original"</f>
        <v>2021/22 Original</v>
      </c>
      <c r="D138" s="88" t="str">
        <f>LEFT(xlvar.NXTBUD.DESCRLONG,7)</f>
        <v>2021/22</v>
      </c>
      <c r="E138" s="88" t="str">
        <f t="shared" ref="E138:M138" si="37">LEFT(D138,4)+1&amp;"/"&amp;RIGHT(D138,2)+1</f>
        <v>2022/23</v>
      </c>
      <c r="F138" s="88" t="str">
        <f t="shared" si="37"/>
        <v>2023/24</v>
      </c>
      <c r="G138" s="89" t="str">
        <f t="shared" si="37"/>
        <v>2024/25</v>
      </c>
      <c r="H138" s="48" t="str">
        <f t="shared" si="37"/>
        <v>2025/26</v>
      </c>
      <c r="I138" s="49" t="str">
        <f t="shared" si="37"/>
        <v>2026/27</v>
      </c>
      <c r="J138" s="49" t="str">
        <f t="shared" si="37"/>
        <v>2027/28</v>
      </c>
      <c r="K138" s="49" t="str">
        <f t="shared" si="37"/>
        <v>2028/29</v>
      </c>
      <c r="L138" s="49" t="str">
        <f t="shared" si="37"/>
        <v>2029/30</v>
      </c>
      <c r="M138" s="49" t="str">
        <f t="shared" si="37"/>
        <v>2030/31</v>
      </c>
    </row>
    <row r="139" spans="1:13" x14ac:dyDescent="0.25">
      <c r="A139" s="13" t="s">
        <v>165</v>
      </c>
      <c r="B139" s="90" t="s">
        <v>137</v>
      </c>
      <c r="C139" s="91"/>
      <c r="D139" s="92"/>
      <c r="E139" s="91"/>
      <c r="F139" s="91"/>
      <c r="G139" s="93"/>
      <c r="H139" s="42"/>
      <c r="I139" s="29"/>
      <c r="J139" s="29"/>
      <c r="K139" s="29"/>
      <c r="L139" s="29"/>
      <c r="M139" s="29"/>
    </row>
    <row r="140" spans="1:13" x14ac:dyDescent="0.25">
      <c r="A140" s="13" t="s">
        <v>267</v>
      </c>
      <c r="B140" s="85" t="s">
        <v>153</v>
      </c>
      <c r="C140" s="81">
        <v>3332513</v>
      </c>
      <c r="D140" s="82">
        <v>3432513</v>
      </c>
      <c r="E140" s="81">
        <v>3432513</v>
      </c>
      <c r="F140" s="81">
        <v>3432513</v>
      </c>
      <c r="G140" s="86">
        <v>3432513</v>
      </c>
      <c r="H140" s="46">
        <v>3432513</v>
      </c>
      <c r="I140" s="47">
        <v>3432513</v>
      </c>
      <c r="J140" s="47">
        <v>3432513</v>
      </c>
      <c r="K140" s="47">
        <v>3432513</v>
      </c>
      <c r="L140" s="47">
        <v>3432513</v>
      </c>
      <c r="M140" s="47">
        <v>3432513</v>
      </c>
    </row>
    <row r="141" spans="1:13" hidden="1" x14ac:dyDescent="0.25">
      <c r="A141" s="13" t="s">
        <v>170</v>
      </c>
      <c r="B141" s="63"/>
      <c r="C141" s="57"/>
      <c r="D141" s="58"/>
      <c r="E141" s="57"/>
      <c r="F141" s="57"/>
      <c r="G141" s="59"/>
      <c r="H141" s="42"/>
      <c r="I141" s="29"/>
      <c r="J141" s="29"/>
      <c r="K141" s="29"/>
      <c r="L141" s="29"/>
      <c r="M141" s="29"/>
    </row>
    <row r="142" spans="1:13" x14ac:dyDescent="0.25">
      <c r="A142" s="13" t="s">
        <v>171</v>
      </c>
      <c r="B142" s="64" t="str">
        <f t="shared" ref="B142" si="38">"Total "&amp;B139</f>
        <v>Total Non Cash</v>
      </c>
      <c r="C142" s="65">
        <f t="shared" ref="C142:M142" si="39">SUM(C139:C141)</f>
        <v>3332513</v>
      </c>
      <c r="D142" s="66">
        <f t="shared" si="39"/>
        <v>3432513</v>
      </c>
      <c r="E142" s="65">
        <f t="shared" si="39"/>
        <v>3432513</v>
      </c>
      <c r="F142" s="65">
        <f t="shared" si="39"/>
        <v>3432513</v>
      </c>
      <c r="G142" s="67">
        <f t="shared" si="39"/>
        <v>3432513</v>
      </c>
      <c r="H142" s="43">
        <f t="shared" si="39"/>
        <v>3432513</v>
      </c>
      <c r="I142" s="31">
        <f t="shared" si="39"/>
        <v>3432513</v>
      </c>
      <c r="J142" s="31">
        <f t="shared" si="39"/>
        <v>3432513</v>
      </c>
      <c r="K142" s="31">
        <f t="shared" si="39"/>
        <v>3432513</v>
      </c>
      <c r="L142" s="31">
        <f t="shared" si="39"/>
        <v>3432513</v>
      </c>
      <c r="M142" s="31">
        <f t="shared" si="39"/>
        <v>3432513</v>
      </c>
    </row>
    <row r="143" spans="1:13" x14ac:dyDescent="0.25">
      <c r="A143" s="13" t="s">
        <v>171</v>
      </c>
      <c r="B143" s="75" t="s">
        <v>75</v>
      </c>
      <c r="C143" s="61"/>
      <c r="D143" s="76"/>
      <c r="E143" s="61"/>
      <c r="F143" s="61"/>
      <c r="G143" s="62"/>
      <c r="H143" s="41"/>
      <c r="I143" s="30"/>
      <c r="J143" s="30"/>
      <c r="K143" s="30"/>
      <c r="L143" s="30"/>
      <c r="M143" s="30"/>
    </row>
    <row r="144" spans="1:13" x14ac:dyDescent="0.25">
      <c r="A144" s="13" t="s">
        <v>289</v>
      </c>
      <c r="B144" s="85" t="s">
        <v>140</v>
      </c>
      <c r="C144" s="81">
        <v>-6920604</v>
      </c>
      <c r="D144" s="82">
        <v>-7292014</v>
      </c>
      <c r="E144" s="81">
        <v>-6292014</v>
      </c>
      <c r="F144" s="81">
        <v>-3592014</v>
      </c>
      <c r="G144" s="86">
        <v>-5542014</v>
      </c>
      <c r="H144" s="46">
        <v>-8992014</v>
      </c>
      <c r="I144" s="47">
        <v>-4107014</v>
      </c>
      <c r="J144" s="47">
        <v>-6342014</v>
      </c>
      <c r="K144" s="47">
        <v>-3292014</v>
      </c>
      <c r="L144" s="47">
        <v>-4342014</v>
      </c>
      <c r="M144" s="47">
        <v>-3152014</v>
      </c>
    </row>
    <row r="145" spans="1:13" x14ac:dyDescent="0.25">
      <c r="A145" s="13" t="s">
        <v>165</v>
      </c>
      <c r="B145" s="63" t="s">
        <v>142</v>
      </c>
      <c r="C145" s="57">
        <v>0</v>
      </c>
      <c r="D145" s="58">
        <v>0</v>
      </c>
      <c r="E145" s="57">
        <v>0</v>
      </c>
      <c r="F145" s="57">
        <v>0</v>
      </c>
      <c r="G145" s="59">
        <v>0</v>
      </c>
      <c r="H145" s="42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</row>
    <row r="146" spans="1:13" hidden="1" x14ac:dyDescent="0.25">
      <c r="A146" s="13" t="s">
        <v>170</v>
      </c>
      <c r="B146" s="63"/>
      <c r="C146" s="57"/>
      <c r="D146" s="58"/>
      <c r="E146" s="57"/>
      <c r="F146" s="57"/>
      <c r="G146" s="59"/>
      <c r="H146" s="42"/>
      <c r="I146" s="29"/>
      <c r="J146" s="29"/>
      <c r="K146" s="29"/>
      <c r="L146" s="29"/>
      <c r="M146" s="29"/>
    </row>
    <row r="147" spans="1:13" x14ac:dyDescent="0.25">
      <c r="A147" s="13" t="s">
        <v>167</v>
      </c>
      <c r="B147" s="64" t="str">
        <f>"Total "&amp;B143</f>
        <v>Total Investing Fund Flows</v>
      </c>
      <c r="C147" s="65">
        <f t="shared" ref="C147:M147" si="40">SUM(C144:C146)</f>
        <v>-6920604</v>
      </c>
      <c r="D147" s="66">
        <f t="shared" si="40"/>
        <v>-7292014</v>
      </c>
      <c r="E147" s="65">
        <f t="shared" si="40"/>
        <v>-6292014</v>
      </c>
      <c r="F147" s="65">
        <f t="shared" si="40"/>
        <v>-3592014</v>
      </c>
      <c r="G147" s="67">
        <f t="shared" si="40"/>
        <v>-5542014</v>
      </c>
      <c r="H147" s="43">
        <f t="shared" si="40"/>
        <v>-8992014</v>
      </c>
      <c r="I147" s="31">
        <f t="shared" si="40"/>
        <v>-4107014</v>
      </c>
      <c r="J147" s="31">
        <f t="shared" si="40"/>
        <v>-6342014</v>
      </c>
      <c r="K147" s="31">
        <f t="shared" si="40"/>
        <v>-3292014</v>
      </c>
      <c r="L147" s="31">
        <f t="shared" si="40"/>
        <v>-4342014</v>
      </c>
      <c r="M147" s="31">
        <f t="shared" si="40"/>
        <v>-3152014</v>
      </c>
    </row>
    <row r="148" spans="1:13" x14ac:dyDescent="0.25">
      <c r="A148" s="13" t="s">
        <v>207</v>
      </c>
      <c r="B148" s="75" t="s">
        <v>77</v>
      </c>
      <c r="C148" s="61"/>
      <c r="D148" s="76"/>
      <c r="E148" s="61"/>
      <c r="F148" s="61"/>
      <c r="G148" s="62"/>
      <c r="H148" s="41"/>
      <c r="I148" s="30"/>
      <c r="J148" s="30"/>
      <c r="K148" s="30"/>
      <c r="L148" s="30"/>
      <c r="M148" s="30"/>
    </row>
    <row r="149" spans="1:13" x14ac:dyDescent="0.25">
      <c r="A149" s="13" t="s">
        <v>290</v>
      </c>
      <c r="B149" s="85" t="s">
        <v>157</v>
      </c>
      <c r="C149" s="81">
        <v>-514207</v>
      </c>
      <c r="D149" s="82">
        <v>-549951</v>
      </c>
      <c r="E149" s="81">
        <v>-588236</v>
      </c>
      <c r="F149" s="81">
        <v>-628575</v>
      </c>
      <c r="G149" s="86">
        <v>-630850</v>
      </c>
      <c r="H149" s="46">
        <v>-536192</v>
      </c>
      <c r="I149" s="47">
        <v>-578049</v>
      </c>
      <c r="J149" s="47">
        <v>-618285</v>
      </c>
      <c r="K149" s="47">
        <v>-664965</v>
      </c>
      <c r="L149" s="47">
        <v>-714292</v>
      </c>
      <c r="M149" s="47">
        <v>-714292</v>
      </c>
    </row>
    <row r="150" spans="1:13" hidden="1" x14ac:dyDescent="0.25">
      <c r="A150" s="13" t="s">
        <v>165</v>
      </c>
      <c r="B150" s="63"/>
      <c r="C150" s="57"/>
      <c r="D150" s="58"/>
      <c r="E150" s="57"/>
      <c r="F150" s="57"/>
      <c r="G150" s="59"/>
      <c r="H150" s="42"/>
      <c r="I150" s="29"/>
      <c r="J150" s="29"/>
      <c r="K150" s="29"/>
      <c r="L150" s="29"/>
      <c r="M150" s="29"/>
    </row>
    <row r="151" spans="1:13" ht="15.75" thickBot="1" x14ac:dyDescent="0.3">
      <c r="A151" s="13" t="s">
        <v>165</v>
      </c>
      <c r="B151" s="68" t="str">
        <f>"Total "&amp;B148</f>
        <v>Total Financing Fund Flows</v>
      </c>
      <c r="C151" s="69">
        <f t="shared" ref="C151:M151" si="41">SUM(C149:C150)</f>
        <v>-514207</v>
      </c>
      <c r="D151" s="70">
        <f t="shared" si="41"/>
        <v>-549951</v>
      </c>
      <c r="E151" s="69">
        <f t="shared" si="41"/>
        <v>-588236</v>
      </c>
      <c r="F151" s="69">
        <f t="shared" si="41"/>
        <v>-628575</v>
      </c>
      <c r="G151" s="71">
        <f t="shared" si="41"/>
        <v>-630850</v>
      </c>
      <c r="H151" s="43">
        <f t="shared" si="41"/>
        <v>-536192</v>
      </c>
      <c r="I151" s="31">
        <f t="shared" si="41"/>
        <v>-578049</v>
      </c>
      <c r="J151" s="31">
        <f t="shared" si="41"/>
        <v>-618285</v>
      </c>
      <c r="K151" s="31">
        <f t="shared" si="41"/>
        <v>-664965</v>
      </c>
      <c r="L151" s="31">
        <f t="shared" si="41"/>
        <v>-714292</v>
      </c>
      <c r="M151" s="31">
        <f t="shared" si="41"/>
        <v>-714292</v>
      </c>
    </row>
    <row r="152" spans="1:13" ht="15.75" thickTop="1" x14ac:dyDescent="0.25">
      <c r="A152" s="13" t="s">
        <v>167</v>
      </c>
      <c r="B152" s="94" t="s">
        <v>108</v>
      </c>
      <c r="C152" s="95">
        <f t="shared" ref="C152:M152" si="42">C136+C142+C147+C151</f>
        <v>-3751104.1999999993</v>
      </c>
      <c r="D152" s="95">
        <f t="shared" si="42"/>
        <v>-4456111.7899999991</v>
      </c>
      <c r="E152" s="95">
        <f t="shared" si="42"/>
        <v>-3359104.3999999985</v>
      </c>
      <c r="F152" s="95">
        <f t="shared" si="42"/>
        <v>-564471.84000000171</v>
      </c>
      <c r="G152" s="96">
        <f t="shared" si="42"/>
        <v>-2368597.5700000003</v>
      </c>
      <c r="H152" s="50">
        <f t="shared" si="42"/>
        <v>-5582863.9200000018</v>
      </c>
      <c r="I152" s="51">
        <f t="shared" si="42"/>
        <v>-589879.03000000119</v>
      </c>
      <c r="J152" s="51">
        <f t="shared" si="42"/>
        <v>-2718944.5999999996</v>
      </c>
      <c r="K152" s="51">
        <f t="shared" si="42"/>
        <v>440027.02999999933</v>
      </c>
      <c r="L152" s="51">
        <f t="shared" si="42"/>
        <v>-497877.99000000209</v>
      </c>
      <c r="M152" s="51">
        <f t="shared" si="42"/>
        <v>807434.99000000022</v>
      </c>
    </row>
    <row r="153" spans="1:13" x14ac:dyDescent="0.25">
      <c r="A153" s="13" t="s">
        <v>207</v>
      </c>
      <c r="B153" s="97" t="s">
        <v>78</v>
      </c>
      <c r="C153" s="98"/>
      <c r="D153" s="99"/>
      <c r="E153" s="98"/>
      <c r="F153" s="98"/>
      <c r="G153" s="100"/>
      <c r="H153" s="41"/>
      <c r="I153" s="30"/>
      <c r="J153" s="30"/>
      <c r="K153" s="30"/>
      <c r="L153" s="30"/>
      <c r="M153" s="30"/>
    </row>
    <row r="154" spans="1:13" x14ac:dyDescent="0.25">
      <c r="A154" s="13" t="s">
        <v>291</v>
      </c>
      <c r="B154" s="85" t="s">
        <v>160</v>
      </c>
      <c r="C154" s="81">
        <v>-500000.04</v>
      </c>
      <c r="D154" s="82">
        <v>-500000</v>
      </c>
      <c r="E154" s="81">
        <v>-500000</v>
      </c>
      <c r="F154" s="81">
        <v>-500000</v>
      </c>
      <c r="G154" s="86">
        <v>-500000</v>
      </c>
      <c r="H154" s="46">
        <v>-500000</v>
      </c>
      <c r="I154" s="47">
        <v>-500000</v>
      </c>
      <c r="J154" s="47">
        <v>-500000</v>
      </c>
      <c r="K154" s="47">
        <v>-500000</v>
      </c>
      <c r="L154" s="47">
        <v>-500000</v>
      </c>
      <c r="M154" s="47">
        <v>-500000</v>
      </c>
    </row>
    <row r="155" spans="1:13" x14ac:dyDescent="0.25">
      <c r="A155" s="13" t="s">
        <v>292</v>
      </c>
      <c r="B155" s="85" t="s">
        <v>163</v>
      </c>
      <c r="C155" s="81">
        <v>2532272.04</v>
      </c>
      <c r="D155" s="82">
        <v>2174235</v>
      </c>
      <c r="E155" s="81">
        <v>774235</v>
      </c>
      <c r="F155" s="81">
        <v>174235</v>
      </c>
      <c r="G155" s="86">
        <v>174235</v>
      </c>
      <c r="H155" s="46">
        <v>174235</v>
      </c>
      <c r="I155" s="47">
        <v>174235</v>
      </c>
      <c r="J155" s="47">
        <v>174235</v>
      </c>
      <c r="K155" s="47">
        <v>174235</v>
      </c>
      <c r="L155" s="47">
        <v>174235</v>
      </c>
      <c r="M155" s="47">
        <v>174235</v>
      </c>
    </row>
    <row r="156" spans="1:13" x14ac:dyDescent="0.25">
      <c r="A156" s="13" t="s">
        <v>293</v>
      </c>
      <c r="B156" s="85" t="s">
        <v>164</v>
      </c>
      <c r="C156" s="81">
        <v>999999.96</v>
      </c>
      <c r="D156" s="82">
        <v>1000000</v>
      </c>
      <c r="E156" s="81">
        <v>423948</v>
      </c>
      <c r="F156" s="81">
        <v>0</v>
      </c>
      <c r="G156" s="86">
        <v>0</v>
      </c>
      <c r="H156" s="46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</row>
    <row r="157" spans="1:13" hidden="1" x14ac:dyDescent="0.25">
      <c r="A157" s="13" t="s">
        <v>165</v>
      </c>
      <c r="B157" s="63"/>
      <c r="C157" s="57"/>
      <c r="D157" s="58"/>
      <c r="E157" s="57"/>
      <c r="F157" s="57"/>
      <c r="G157" s="59"/>
      <c r="H157" s="42"/>
      <c r="I157" s="29"/>
      <c r="J157" s="29"/>
      <c r="K157" s="29"/>
      <c r="L157" s="29"/>
      <c r="M157" s="29"/>
    </row>
    <row r="158" spans="1:13" ht="15.75" thickBot="1" x14ac:dyDescent="0.3">
      <c r="A158" s="13" t="s">
        <v>165</v>
      </c>
      <c r="B158" s="68" t="str">
        <f>"Total "&amp;B153</f>
        <v>Total Reserve Movements</v>
      </c>
      <c r="C158" s="69">
        <f t="shared" ref="C158:M158" si="43">SUM(C154:C157)</f>
        <v>3032271.96</v>
      </c>
      <c r="D158" s="70">
        <f t="shared" si="43"/>
        <v>2674235</v>
      </c>
      <c r="E158" s="69">
        <f t="shared" si="43"/>
        <v>698183</v>
      </c>
      <c r="F158" s="69">
        <f t="shared" si="43"/>
        <v>-325765</v>
      </c>
      <c r="G158" s="71">
        <f t="shared" si="43"/>
        <v>-325765</v>
      </c>
      <c r="H158" s="43">
        <f t="shared" si="43"/>
        <v>-325765</v>
      </c>
      <c r="I158" s="31">
        <f t="shared" si="43"/>
        <v>-325765</v>
      </c>
      <c r="J158" s="31">
        <f t="shared" si="43"/>
        <v>-325765</v>
      </c>
      <c r="K158" s="31">
        <f t="shared" si="43"/>
        <v>-325765</v>
      </c>
      <c r="L158" s="31">
        <f t="shared" si="43"/>
        <v>-325765</v>
      </c>
      <c r="M158" s="31">
        <f t="shared" si="43"/>
        <v>-325765</v>
      </c>
    </row>
    <row r="159" spans="1:13" ht="16.5" thickTop="1" thickBot="1" x14ac:dyDescent="0.3">
      <c r="A159" s="13" t="s">
        <v>172</v>
      </c>
      <c r="B159" s="72" t="s">
        <v>109</v>
      </c>
      <c r="C159" s="73">
        <f t="shared" ref="C159:M159" si="44">C152+C158</f>
        <v>-718832.23999999929</v>
      </c>
      <c r="D159" s="73">
        <f t="shared" si="44"/>
        <v>-1781876.7899999991</v>
      </c>
      <c r="E159" s="73">
        <f t="shared" si="44"/>
        <v>-2660921.3999999985</v>
      </c>
      <c r="F159" s="73">
        <f t="shared" si="44"/>
        <v>-890236.84000000171</v>
      </c>
      <c r="G159" s="74">
        <f t="shared" si="44"/>
        <v>-2694362.5700000003</v>
      </c>
      <c r="H159" s="50">
        <f t="shared" si="44"/>
        <v>-5908628.9200000018</v>
      </c>
      <c r="I159" s="51">
        <f t="shared" si="44"/>
        <v>-915644.03000000119</v>
      </c>
      <c r="J159" s="51">
        <f t="shared" si="44"/>
        <v>-3044709.5999999996</v>
      </c>
      <c r="K159" s="51">
        <f t="shared" si="44"/>
        <v>114262.02999999933</v>
      </c>
      <c r="L159" s="51">
        <f t="shared" si="44"/>
        <v>-823642.99000000209</v>
      </c>
      <c r="M159" s="51">
        <f t="shared" si="44"/>
        <v>481669.99000000022</v>
      </c>
    </row>
    <row r="160" spans="1:13" ht="15.75" thickTop="1" x14ac:dyDescent="0.25">
      <c r="A160" s="13" t="s">
        <v>257</v>
      </c>
      <c r="B160" s="3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</row>
    <row r="161" spans="1:13" x14ac:dyDescent="0.25">
      <c r="A161" s="13" t="s">
        <v>165</v>
      </c>
      <c r="B161" s="77" t="s">
        <v>250</v>
      </c>
      <c r="C161" s="78"/>
      <c r="D161" s="78">
        <f t="shared" ref="D161" si="45">+C161+D159</f>
        <v>-1781876.7899999991</v>
      </c>
      <c r="E161" s="78">
        <f t="shared" ref="E161" si="46">+D161+E159</f>
        <v>-4442798.1899999976</v>
      </c>
      <c r="F161" s="78">
        <f t="shared" ref="F161" si="47">+E161+F159</f>
        <v>-5333035.0299999993</v>
      </c>
      <c r="G161" s="78">
        <f t="shared" ref="G161" si="48">+F161+G159</f>
        <v>-8027397.5999999996</v>
      </c>
      <c r="H161" s="52"/>
      <c r="I161" s="52"/>
      <c r="J161" s="52"/>
      <c r="K161" s="52"/>
      <c r="L161" s="52"/>
      <c r="M161" s="52"/>
    </row>
    <row r="162" spans="1:13" x14ac:dyDescent="0.25">
      <c r="A162" s="13" t="s">
        <v>207</v>
      </c>
    </row>
    <row r="163" spans="1:13" hidden="1" x14ac:dyDescent="0.25">
      <c r="A163" s="13" t="s">
        <v>165</v>
      </c>
      <c r="B163" s="1" t="str">
        <f>IF(xlvar.SELECT="Entity",B165,IF(xlvar.SELECT="Directorate",C165,IF(xlvar.SELECT="Business Unit",D165,IF(xlvar.SELECT="Key Outcome Area",H165,IF(xlvar.SELECT="IPR Outcomes",I165,IF(xlvar.SELECT="IPR Strategies",J165,IF(xlvar.SELECT="IPR Activities",K165,IF(xlvar.SELECT="Project",L165,F165))))))))</f>
        <v>40 - Sewer Fund</v>
      </c>
    </row>
    <row r="164" spans="1:13" ht="15.75" thickBot="1" x14ac:dyDescent="0.3">
      <c r="A164" s="13" t="s">
        <v>166</v>
      </c>
      <c r="B164" s="1"/>
    </row>
    <row r="165" spans="1:13" ht="15.75" hidden="1" thickBot="1" x14ac:dyDescent="0.3">
      <c r="A165" s="13" t="s">
        <v>167</v>
      </c>
      <c r="B165" s="34" t="s">
        <v>201</v>
      </c>
      <c r="C165" s="34" t="s">
        <v>192</v>
      </c>
      <c r="D165" s="34" t="s">
        <v>202</v>
      </c>
      <c r="E165" s="34" t="s">
        <v>44</v>
      </c>
      <c r="F165" s="34" t="s">
        <v>203</v>
      </c>
      <c r="G165" s="34"/>
      <c r="H165" s="34" t="s">
        <v>204</v>
      </c>
      <c r="I165" s="34" t="s">
        <v>193</v>
      </c>
      <c r="J165" s="34" t="s">
        <v>194</v>
      </c>
      <c r="K165" s="34" t="s">
        <v>195</v>
      </c>
      <c r="L165" s="34" t="s">
        <v>271</v>
      </c>
    </row>
    <row r="166" spans="1:13" ht="28.5" customHeight="1" thickTop="1" x14ac:dyDescent="0.25">
      <c r="A166" s="13" t="s">
        <v>207</v>
      </c>
      <c r="B166" s="87" t="s">
        <v>264</v>
      </c>
      <c r="C166" s="88" t="str">
        <f>xlvar.PYORIG.DESCRLONG</f>
        <v>2020/21 Original PJ Budget</v>
      </c>
      <c r="D166" s="88" t="str">
        <f>LEFT(xlvar.NXTBUD.DESCRLONG,7)</f>
        <v>2021/22</v>
      </c>
      <c r="E166" s="88" t="str">
        <f t="shared" ref="E166:M166" si="49">LEFT(D166,4)+1&amp;"/"&amp;RIGHT(D166,2)+1</f>
        <v>2022/23</v>
      </c>
      <c r="F166" s="88" t="str">
        <f t="shared" si="49"/>
        <v>2023/24</v>
      </c>
      <c r="G166" s="89" t="str">
        <f t="shared" si="49"/>
        <v>2024/25</v>
      </c>
      <c r="H166" s="48" t="str">
        <f t="shared" si="49"/>
        <v>2025/26</v>
      </c>
      <c r="I166" s="49" t="str">
        <f t="shared" si="49"/>
        <v>2026/27</v>
      </c>
      <c r="J166" s="49" t="str">
        <f t="shared" si="49"/>
        <v>2027/28</v>
      </c>
      <c r="K166" s="49" t="str">
        <f t="shared" si="49"/>
        <v>2028/29</v>
      </c>
      <c r="L166" s="49" t="str">
        <f t="shared" si="49"/>
        <v>2029/30</v>
      </c>
      <c r="M166" s="49" t="str">
        <f t="shared" si="49"/>
        <v>2030/31</v>
      </c>
    </row>
    <row r="167" spans="1:13" x14ac:dyDescent="0.25">
      <c r="A167" s="13" t="s">
        <v>168</v>
      </c>
      <c r="B167" s="90" t="s">
        <v>134</v>
      </c>
      <c r="C167" s="91"/>
      <c r="D167" s="92"/>
      <c r="E167" s="91"/>
      <c r="F167" s="91"/>
      <c r="G167" s="93"/>
      <c r="H167" s="40"/>
      <c r="I167" s="28"/>
      <c r="J167" s="28"/>
      <c r="K167" s="28"/>
      <c r="L167" s="28"/>
      <c r="M167" s="28"/>
    </row>
    <row r="168" spans="1:13" x14ac:dyDescent="0.25">
      <c r="A168" s="13" t="s">
        <v>294</v>
      </c>
      <c r="B168" s="80" t="s">
        <v>144</v>
      </c>
      <c r="C168" s="81">
        <v>9088752.5299999993</v>
      </c>
      <c r="D168" s="82">
        <v>9382861.9900000002</v>
      </c>
      <c r="E168" s="83">
        <v>9686479.0099999998</v>
      </c>
      <c r="F168" s="83">
        <v>9999910.5399999991</v>
      </c>
      <c r="G168" s="84">
        <v>10323473.42</v>
      </c>
      <c r="H168" s="44">
        <v>10657494.73</v>
      </c>
      <c r="I168" s="45">
        <v>11002312.07</v>
      </c>
      <c r="J168" s="45">
        <v>11358273.93</v>
      </c>
      <c r="K168" s="45">
        <v>11725740.01</v>
      </c>
      <c r="L168" s="45">
        <v>12105081.640000001</v>
      </c>
      <c r="M168" s="45">
        <v>12496682.07</v>
      </c>
    </row>
    <row r="169" spans="1:13" x14ac:dyDescent="0.25">
      <c r="A169" s="13" t="s">
        <v>295</v>
      </c>
      <c r="B169" s="80" t="s">
        <v>145</v>
      </c>
      <c r="C169" s="81">
        <v>1907407.95</v>
      </c>
      <c r="D169" s="82">
        <v>1969443.7</v>
      </c>
      <c r="E169" s="83">
        <v>2033497.42</v>
      </c>
      <c r="F169" s="83">
        <v>2099634.7599999998</v>
      </c>
      <c r="G169" s="84">
        <v>2167923.52</v>
      </c>
      <c r="H169" s="44">
        <v>2238433.6800000002</v>
      </c>
      <c r="I169" s="45">
        <v>2311237.5099999998</v>
      </c>
      <c r="J169" s="45">
        <v>2386409.67</v>
      </c>
      <c r="K169" s="45">
        <v>2464027.2000000002</v>
      </c>
      <c r="L169" s="45">
        <v>2544169.67</v>
      </c>
      <c r="M169" s="45">
        <v>2626919.2400000002</v>
      </c>
    </row>
    <row r="170" spans="1:13" x14ac:dyDescent="0.25">
      <c r="A170" s="13" t="s">
        <v>296</v>
      </c>
      <c r="B170" s="80" t="s">
        <v>146</v>
      </c>
      <c r="C170" s="81">
        <v>418405</v>
      </c>
      <c r="D170" s="82">
        <v>442217</v>
      </c>
      <c r="E170" s="83">
        <v>441006</v>
      </c>
      <c r="F170" s="83">
        <v>439770</v>
      </c>
      <c r="G170" s="84">
        <v>438509</v>
      </c>
      <c r="H170" s="44">
        <v>437223</v>
      </c>
      <c r="I170" s="45">
        <v>435911</v>
      </c>
      <c r="J170" s="45">
        <v>434753</v>
      </c>
      <c r="K170" s="45">
        <v>433207</v>
      </c>
      <c r="L170" s="45">
        <v>431815</v>
      </c>
      <c r="M170" s="45">
        <v>430394</v>
      </c>
    </row>
    <row r="171" spans="1:13" x14ac:dyDescent="0.25">
      <c r="A171" s="13" t="s">
        <v>297</v>
      </c>
      <c r="B171" s="80" t="s">
        <v>147</v>
      </c>
      <c r="C171" s="81">
        <v>13368</v>
      </c>
      <c r="D171" s="82">
        <v>13902.72</v>
      </c>
      <c r="E171" s="83">
        <v>14458.83</v>
      </c>
      <c r="F171" s="83">
        <v>15037.18</v>
      </c>
      <c r="G171" s="84">
        <v>15638.67</v>
      </c>
      <c r="H171" s="44">
        <v>16264.22</v>
      </c>
      <c r="I171" s="45">
        <v>16914.79</v>
      </c>
      <c r="J171" s="45">
        <v>17591.38</v>
      </c>
      <c r="K171" s="45">
        <v>18295.04</v>
      </c>
      <c r="L171" s="45">
        <v>19026.84</v>
      </c>
      <c r="M171" s="45">
        <v>19787.91</v>
      </c>
    </row>
    <row r="172" spans="1:13" x14ac:dyDescent="0.25">
      <c r="A172" s="13" t="s">
        <v>298</v>
      </c>
      <c r="B172" s="80" t="s">
        <v>148</v>
      </c>
      <c r="C172" s="81">
        <v>93500</v>
      </c>
      <c r="D172" s="82">
        <v>93500</v>
      </c>
      <c r="E172" s="83">
        <v>93500</v>
      </c>
      <c r="F172" s="83">
        <v>93500</v>
      </c>
      <c r="G172" s="84">
        <v>93500</v>
      </c>
      <c r="H172" s="44">
        <v>93500</v>
      </c>
      <c r="I172" s="45">
        <v>93500</v>
      </c>
      <c r="J172" s="45">
        <v>93500</v>
      </c>
      <c r="K172" s="45">
        <v>93500</v>
      </c>
      <c r="L172" s="45">
        <v>93500</v>
      </c>
      <c r="M172" s="45">
        <v>93500</v>
      </c>
    </row>
    <row r="173" spans="1:13" x14ac:dyDescent="0.25">
      <c r="A173" s="13" t="s">
        <v>299</v>
      </c>
      <c r="B173" s="80" t="s">
        <v>149</v>
      </c>
      <c r="C173" s="81">
        <v>200959</v>
      </c>
      <c r="D173" s="82">
        <v>206987.77</v>
      </c>
      <c r="E173" s="83">
        <v>213197.4</v>
      </c>
      <c r="F173" s="83">
        <v>219593.32</v>
      </c>
      <c r="G173" s="84">
        <v>226181.12</v>
      </c>
      <c r="H173" s="44">
        <v>232966.56</v>
      </c>
      <c r="I173" s="45">
        <v>239955.55</v>
      </c>
      <c r="J173" s="45">
        <v>247154.23</v>
      </c>
      <c r="K173" s="45">
        <v>254568.85</v>
      </c>
      <c r="L173" s="45">
        <v>262205.92</v>
      </c>
      <c r="M173" s="45">
        <v>270072.09000000003</v>
      </c>
    </row>
    <row r="174" spans="1:13" hidden="1" x14ac:dyDescent="0.25">
      <c r="A174" s="13" t="s">
        <v>167</v>
      </c>
      <c r="B174" s="63"/>
      <c r="C174" s="57"/>
      <c r="D174" s="58"/>
      <c r="E174" s="57"/>
      <c r="F174" s="57"/>
      <c r="G174" s="59"/>
      <c r="H174" s="42"/>
      <c r="I174" s="29"/>
      <c r="J174" s="29"/>
      <c r="K174" s="29"/>
      <c r="L174" s="29"/>
      <c r="M174" s="29"/>
    </row>
    <row r="175" spans="1:13" x14ac:dyDescent="0.25">
      <c r="A175" s="13" t="s">
        <v>207</v>
      </c>
      <c r="B175" s="64" t="s">
        <v>115</v>
      </c>
      <c r="C175" s="65">
        <f t="shared" ref="C175" si="50">SUM(C167:C174)</f>
        <v>11722392.479999999</v>
      </c>
      <c r="D175" s="66">
        <f t="shared" ref="D175:M175" si="51">SUM(D167:D174)</f>
        <v>12108913.18</v>
      </c>
      <c r="E175" s="65">
        <f t="shared" si="51"/>
        <v>12482138.66</v>
      </c>
      <c r="F175" s="65">
        <f t="shared" si="51"/>
        <v>12867445.799999999</v>
      </c>
      <c r="G175" s="67">
        <f t="shared" si="51"/>
        <v>13265225.729999999</v>
      </c>
      <c r="H175" s="43">
        <f t="shared" si="51"/>
        <v>13675882.190000001</v>
      </c>
      <c r="I175" s="31">
        <f t="shared" si="51"/>
        <v>14099830.92</v>
      </c>
      <c r="J175" s="31">
        <f t="shared" si="51"/>
        <v>14537682.210000001</v>
      </c>
      <c r="K175" s="31">
        <f t="shared" si="51"/>
        <v>14989338.1</v>
      </c>
      <c r="L175" s="31">
        <f t="shared" si="51"/>
        <v>15455799.07</v>
      </c>
      <c r="M175" s="31">
        <f t="shared" si="51"/>
        <v>15937355.310000001</v>
      </c>
    </row>
    <row r="176" spans="1:13" x14ac:dyDescent="0.25">
      <c r="A176" s="13" t="s">
        <v>165</v>
      </c>
      <c r="B176" s="56" t="s">
        <v>135</v>
      </c>
      <c r="C176" s="57"/>
      <c r="D176" s="58"/>
      <c r="E176" s="57"/>
      <c r="F176" s="57"/>
      <c r="G176" s="59"/>
      <c r="H176" s="42"/>
      <c r="I176" s="29"/>
      <c r="J176" s="29"/>
      <c r="K176" s="29"/>
      <c r="L176" s="29"/>
      <c r="M176" s="29"/>
    </row>
    <row r="177" spans="1:13" x14ac:dyDescent="0.25">
      <c r="A177" s="13" t="s">
        <v>300</v>
      </c>
      <c r="B177" s="85" t="s">
        <v>150</v>
      </c>
      <c r="C177" s="81">
        <v>2053539.07</v>
      </c>
      <c r="D177" s="82">
        <v>2119137.94</v>
      </c>
      <c r="E177" s="81">
        <v>2186682.7599999998</v>
      </c>
      <c r="F177" s="81">
        <v>2251241.65</v>
      </c>
      <c r="G177" s="86">
        <v>2322885.1</v>
      </c>
      <c r="H177" s="46">
        <v>2396686.0699999998</v>
      </c>
      <c r="I177" s="47">
        <v>2472720.08</v>
      </c>
      <c r="J177" s="47">
        <v>2546065.2799999998</v>
      </c>
      <c r="K177" s="47">
        <v>2621802.58</v>
      </c>
      <c r="L177" s="47">
        <v>2700015.67</v>
      </c>
      <c r="M177" s="47">
        <v>2780791.21</v>
      </c>
    </row>
    <row r="178" spans="1:13" x14ac:dyDescent="0.25">
      <c r="A178" s="13" t="s">
        <v>301</v>
      </c>
      <c r="B178" s="85" t="s">
        <v>151</v>
      </c>
      <c r="C178" s="81">
        <v>1481250</v>
      </c>
      <c r="D178" s="82">
        <v>1525687.5</v>
      </c>
      <c r="E178" s="81">
        <v>1571458.12</v>
      </c>
      <c r="F178" s="81">
        <v>1668601.88</v>
      </c>
      <c r="G178" s="86">
        <v>1667159.92</v>
      </c>
      <c r="H178" s="46">
        <v>1717174.72</v>
      </c>
      <c r="I178" s="47">
        <v>1768689.98</v>
      </c>
      <c r="J178" s="47">
        <v>1871750.7</v>
      </c>
      <c r="K178" s="47">
        <v>1876403.23</v>
      </c>
      <c r="L178" s="47">
        <v>1932695.32</v>
      </c>
      <c r="M178" s="47">
        <v>1990676.18</v>
      </c>
    </row>
    <row r="179" spans="1:13" x14ac:dyDescent="0.25">
      <c r="A179" s="13" t="s">
        <v>302</v>
      </c>
      <c r="B179" s="85" t="s">
        <v>152</v>
      </c>
      <c r="C179" s="81">
        <v>205415</v>
      </c>
      <c r="D179" s="82">
        <v>171424</v>
      </c>
      <c r="E179" s="81">
        <v>150666</v>
      </c>
      <c r="F179" s="81">
        <v>133885</v>
      </c>
      <c r="G179" s="86">
        <v>115142</v>
      </c>
      <c r="H179" s="46">
        <v>104046</v>
      </c>
      <c r="I179" s="47">
        <v>97343</v>
      </c>
      <c r="J179" s="47">
        <v>90450</v>
      </c>
      <c r="K179" s="47">
        <v>82637</v>
      </c>
      <c r="L179" s="47">
        <v>74563</v>
      </c>
      <c r="M179" s="47">
        <v>74563</v>
      </c>
    </row>
    <row r="180" spans="1:13" x14ac:dyDescent="0.25">
      <c r="A180" s="13" t="s">
        <v>303</v>
      </c>
      <c r="B180" s="85" t="s">
        <v>153</v>
      </c>
      <c r="C180" s="81">
        <v>1801307</v>
      </c>
      <c r="D180" s="82">
        <v>1851307</v>
      </c>
      <c r="E180" s="81">
        <v>1851307</v>
      </c>
      <c r="F180" s="81">
        <v>1851307</v>
      </c>
      <c r="G180" s="86">
        <v>1851307</v>
      </c>
      <c r="H180" s="46">
        <v>1851307</v>
      </c>
      <c r="I180" s="47">
        <v>1851307</v>
      </c>
      <c r="J180" s="47">
        <v>1851307</v>
      </c>
      <c r="K180" s="47">
        <v>1851307</v>
      </c>
      <c r="L180" s="47">
        <v>1851307</v>
      </c>
      <c r="M180" s="47">
        <v>1851307</v>
      </c>
    </row>
    <row r="181" spans="1:13" x14ac:dyDescent="0.25">
      <c r="A181" s="13" t="s">
        <v>304</v>
      </c>
      <c r="B181" s="85" t="s">
        <v>154</v>
      </c>
      <c r="C181" s="81">
        <v>752600</v>
      </c>
      <c r="D181" s="82">
        <v>775178</v>
      </c>
      <c r="E181" s="81">
        <v>798433.34</v>
      </c>
      <c r="F181" s="81">
        <v>822386.34</v>
      </c>
      <c r="G181" s="86">
        <v>847057.94</v>
      </c>
      <c r="H181" s="46">
        <v>872469.68</v>
      </c>
      <c r="I181" s="47">
        <v>898643.78</v>
      </c>
      <c r="J181" s="47">
        <v>925603.09</v>
      </c>
      <c r="K181" s="47">
        <v>953371.19</v>
      </c>
      <c r="L181" s="47">
        <v>981972.32</v>
      </c>
      <c r="M181" s="47">
        <v>1011431.48</v>
      </c>
    </row>
    <row r="182" spans="1:13" x14ac:dyDescent="0.25">
      <c r="A182" s="13" t="s">
        <v>305</v>
      </c>
      <c r="B182" s="85" t="s">
        <v>155</v>
      </c>
      <c r="C182" s="81">
        <v>2108197.0699999998</v>
      </c>
      <c r="D182" s="82">
        <v>2179612.08</v>
      </c>
      <c r="E182" s="81">
        <v>2253455.4500000002</v>
      </c>
      <c r="F182" s="81">
        <v>2329810.0499999998</v>
      </c>
      <c r="G182" s="86">
        <v>2408761.56</v>
      </c>
      <c r="H182" s="46">
        <v>2490398.62</v>
      </c>
      <c r="I182" s="47">
        <v>2574812.88</v>
      </c>
      <c r="J182" s="47">
        <v>2662099.17</v>
      </c>
      <c r="K182" s="47">
        <v>2752355.51</v>
      </c>
      <c r="L182" s="47">
        <v>2845683.33</v>
      </c>
      <c r="M182" s="47">
        <v>2942187.46</v>
      </c>
    </row>
    <row r="183" spans="1:13" hidden="1" x14ac:dyDescent="0.25">
      <c r="A183" s="13" t="s">
        <v>168</v>
      </c>
      <c r="B183" s="63"/>
      <c r="C183" s="57"/>
      <c r="D183" s="58"/>
      <c r="E183" s="57"/>
      <c r="F183" s="57"/>
      <c r="G183" s="59"/>
      <c r="H183" s="42"/>
      <c r="I183" s="29"/>
      <c r="J183" s="29"/>
      <c r="K183" s="29"/>
      <c r="L183" s="29"/>
      <c r="M183" s="29"/>
    </row>
    <row r="184" spans="1:13" ht="15.75" thickBot="1" x14ac:dyDescent="0.3">
      <c r="A184" s="13" t="s">
        <v>166</v>
      </c>
      <c r="B184" s="68" t="s">
        <v>116</v>
      </c>
      <c r="C184" s="69">
        <f t="shared" ref="C184:M184" si="52">SUM(C176:C183)</f>
        <v>8402308.1400000006</v>
      </c>
      <c r="D184" s="70">
        <f t="shared" si="52"/>
        <v>8622346.5199999996</v>
      </c>
      <c r="E184" s="69">
        <f t="shared" si="52"/>
        <v>8812002.6699999999</v>
      </c>
      <c r="F184" s="69">
        <f t="shared" si="52"/>
        <v>9057231.9199999981</v>
      </c>
      <c r="G184" s="71">
        <f t="shared" si="52"/>
        <v>9212313.5199999996</v>
      </c>
      <c r="H184" s="43">
        <f t="shared" si="52"/>
        <v>9432082.0899999999</v>
      </c>
      <c r="I184" s="31">
        <f t="shared" si="52"/>
        <v>9663516.7200000007</v>
      </c>
      <c r="J184" s="31">
        <f t="shared" si="52"/>
        <v>9947275.2399999984</v>
      </c>
      <c r="K184" s="31">
        <f t="shared" si="52"/>
        <v>10137876.51</v>
      </c>
      <c r="L184" s="31">
        <f t="shared" si="52"/>
        <v>10386236.640000001</v>
      </c>
      <c r="M184" s="31">
        <f t="shared" si="52"/>
        <v>10650956.329999998</v>
      </c>
    </row>
    <row r="185" spans="1:13" ht="15.75" thickTop="1" x14ac:dyDescent="0.25">
      <c r="A185" s="13" t="s">
        <v>207</v>
      </c>
      <c r="B185" s="94" t="s">
        <v>106</v>
      </c>
      <c r="C185" s="95">
        <f t="shared" ref="C185:M185" si="53">C175-C184</f>
        <v>3320084.339999998</v>
      </c>
      <c r="D185" s="95">
        <f t="shared" si="53"/>
        <v>3486566.66</v>
      </c>
      <c r="E185" s="95">
        <f t="shared" si="53"/>
        <v>3670135.99</v>
      </c>
      <c r="F185" s="95">
        <f t="shared" si="53"/>
        <v>3810213.8800000008</v>
      </c>
      <c r="G185" s="96">
        <f t="shared" si="53"/>
        <v>4052912.209999999</v>
      </c>
      <c r="H185" s="50">
        <f t="shared" si="53"/>
        <v>4243800.1000000015</v>
      </c>
      <c r="I185" s="51">
        <f t="shared" si="53"/>
        <v>4436314.1999999993</v>
      </c>
      <c r="J185" s="51">
        <f t="shared" si="53"/>
        <v>4590406.9700000025</v>
      </c>
      <c r="K185" s="51">
        <f t="shared" si="53"/>
        <v>4851461.59</v>
      </c>
      <c r="L185" s="51">
        <f t="shared" si="53"/>
        <v>5069562.43</v>
      </c>
      <c r="M185" s="51">
        <f t="shared" si="53"/>
        <v>5286398.9800000023</v>
      </c>
    </row>
    <row r="186" spans="1:13" x14ac:dyDescent="0.25">
      <c r="A186" s="13" t="s">
        <v>166</v>
      </c>
      <c r="B186" s="90" t="s">
        <v>74</v>
      </c>
      <c r="C186" s="91"/>
      <c r="D186" s="92"/>
      <c r="E186" s="91"/>
      <c r="F186" s="91"/>
      <c r="G186" s="93"/>
      <c r="H186" s="42"/>
      <c r="I186" s="29"/>
      <c r="J186" s="29"/>
      <c r="K186" s="29"/>
      <c r="L186" s="29"/>
      <c r="M186" s="29"/>
    </row>
    <row r="187" spans="1:13" x14ac:dyDescent="0.25">
      <c r="A187" s="13" t="s">
        <v>306</v>
      </c>
      <c r="B187" s="85" t="s">
        <v>156</v>
      </c>
      <c r="C187" s="81">
        <v>3100000</v>
      </c>
      <c r="D187" s="82">
        <v>600000</v>
      </c>
      <c r="E187" s="81">
        <v>600000</v>
      </c>
      <c r="F187" s="81">
        <v>600000</v>
      </c>
      <c r="G187" s="86">
        <v>600000</v>
      </c>
      <c r="H187" s="46">
        <v>600000</v>
      </c>
      <c r="I187" s="47">
        <v>600000</v>
      </c>
      <c r="J187" s="47">
        <v>600000</v>
      </c>
      <c r="K187" s="47">
        <v>600000</v>
      </c>
      <c r="L187" s="47">
        <v>600000</v>
      </c>
      <c r="M187" s="47">
        <v>600000</v>
      </c>
    </row>
    <row r="188" spans="1:13" hidden="1" x14ac:dyDescent="0.25">
      <c r="A188" s="13" t="s">
        <v>165</v>
      </c>
      <c r="B188" s="63"/>
      <c r="C188" s="57"/>
      <c r="D188" s="58"/>
      <c r="E188" s="57"/>
      <c r="F188" s="57"/>
      <c r="G188" s="59"/>
      <c r="H188" s="42"/>
      <c r="I188" s="29"/>
      <c r="J188" s="29"/>
      <c r="K188" s="29"/>
      <c r="L188" s="29"/>
      <c r="M188" s="29"/>
    </row>
    <row r="189" spans="1:13" ht="15.75" thickBot="1" x14ac:dyDescent="0.3">
      <c r="A189" s="13" t="s">
        <v>168</v>
      </c>
      <c r="B189" s="72" t="s">
        <v>107</v>
      </c>
      <c r="C189" s="73">
        <f t="shared" ref="C189:M189" si="54">SUM(C185:C188)</f>
        <v>6420084.339999998</v>
      </c>
      <c r="D189" s="73">
        <f t="shared" si="54"/>
        <v>4086566.66</v>
      </c>
      <c r="E189" s="73">
        <f t="shared" si="54"/>
        <v>4270135.99</v>
      </c>
      <c r="F189" s="73">
        <f t="shared" si="54"/>
        <v>4410213.8800000008</v>
      </c>
      <c r="G189" s="74">
        <f t="shared" si="54"/>
        <v>4652912.209999999</v>
      </c>
      <c r="H189" s="50">
        <f t="shared" si="54"/>
        <v>4843800.1000000015</v>
      </c>
      <c r="I189" s="51">
        <f t="shared" si="54"/>
        <v>5036314.1999999993</v>
      </c>
      <c r="J189" s="51">
        <f t="shared" si="54"/>
        <v>5190406.9700000025</v>
      </c>
      <c r="K189" s="51">
        <f t="shared" si="54"/>
        <v>5451461.5899999999</v>
      </c>
      <c r="L189" s="51">
        <f t="shared" si="54"/>
        <v>5669562.4299999997</v>
      </c>
      <c r="M189" s="51">
        <f t="shared" si="54"/>
        <v>5886398.9800000023</v>
      </c>
    </row>
    <row r="190" spans="1:13" ht="16.5" thickTop="1" thickBot="1" x14ac:dyDescent="0.3">
      <c r="A190" s="13" t="s">
        <v>167</v>
      </c>
      <c r="B190" s="38"/>
      <c r="C190" s="39"/>
      <c r="D190" s="39"/>
      <c r="E190" s="39"/>
      <c r="F190" s="39"/>
      <c r="G190" s="39"/>
      <c r="H190" s="35"/>
      <c r="I190" s="35"/>
      <c r="J190" s="35"/>
      <c r="K190" s="35"/>
      <c r="L190" s="35"/>
      <c r="M190" s="35"/>
    </row>
    <row r="191" spans="1:13" ht="26.25" thickTop="1" x14ac:dyDescent="0.25">
      <c r="A191" s="13" t="s">
        <v>207</v>
      </c>
      <c r="B191" s="87" t="s">
        <v>265</v>
      </c>
      <c r="C191" s="88" t="str">
        <f>LEFT(xlvar.NXTBUD.DESCRLONG,7)&amp;" Original"</f>
        <v>2021/22 Original</v>
      </c>
      <c r="D191" s="88" t="str">
        <f>LEFT(xlvar.NXTBUD.DESCRLONG,7)</f>
        <v>2021/22</v>
      </c>
      <c r="E191" s="88" t="str">
        <f t="shared" ref="E191:M191" si="55">LEFT(D191,4)+1&amp;"/"&amp;RIGHT(D191,2)+1</f>
        <v>2022/23</v>
      </c>
      <c r="F191" s="88" t="str">
        <f t="shared" si="55"/>
        <v>2023/24</v>
      </c>
      <c r="G191" s="89" t="str">
        <f t="shared" si="55"/>
        <v>2024/25</v>
      </c>
      <c r="H191" s="48" t="str">
        <f t="shared" si="55"/>
        <v>2025/26</v>
      </c>
      <c r="I191" s="49" t="str">
        <f t="shared" si="55"/>
        <v>2026/27</v>
      </c>
      <c r="J191" s="49" t="str">
        <f t="shared" si="55"/>
        <v>2027/28</v>
      </c>
      <c r="K191" s="49" t="str">
        <f t="shared" si="55"/>
        <v>2028/29</v>
      </c>
      <c r="L191" s="49" t="str">
        <f t="shared" si="55"/>
        <v>2029/30</v>
      </c>
      <c r="M191" s="49" t="str">
        <f t="shared" si="55"/>
        <v>2030/31</v>
      </c>
    </row>
    <row r="192" spans="1:13" x14ac:dyDescent="0.25">
      <c r="A192" s="13" t="s">
        <v>165</v>
      </c>
      <c r="B192" s="90" t="s">
        <v>137</v>
      </c>
      <c r="C192" s="91"/>
      <c r="D192" s="92"/>
      <c r="E192" s="91"/>
      <c r="F192" s="91"/>
      <c r="G192" s="93"/>
      <c r="H192" s="42"/>
      <c r="I192" s="29"/>
      <c r="J192" s="29"/>
      <c r="K192" s="29"/>
      <c r="L192" s="29"/>
      <c r="M192" s="29"/>
    </row>
    <row r="193" spans="1:13" x14ac:dyDescent="0.25">
      <c r="A193" s="13" t="s">
        <v>268</v>
      </c>
      <c r="B193" s="85" t="s">
        <v>153</v>
      </c>
      <c r="C193" s="81">
        <v>1801307</v>
      </c>
      <c r="D193" s="82">
        <v>1851307</v>
      </c>
      <c r="E193" s="81">
        <v>1851307</v>
      </c>
      <c r="F193" s="81">
        <v>1851307</v>
      </c>
      <c r="G193" s="86">
        <v>1851307</v>
      </c>
      <c r="H193" s="46">
        <v>1851307</v>
      </c>
      <c r="I193" s="47">
        <v>1851307</v>
      </c>
      <c r="J193" s="47">
        <v>1851307</v>
      </c>
      <c r="K193" s="47">
        <v>1851307</v>
      </c>
      <c r="L193" s="47">
        <v>1851307</v>
      </c>
      <c r="M193" s="47">
        <v>1851307</v>
      </c>
    </row>
    <row r="194" spans="1:13" hidden="1" x14ac:dyDescent="0.25">
      <c r="A194" s="13" t="s">
        <v>170</v>
      </c>
      <c r="B194" s="63"/>
      <c r="C194" s="57"/>
      <c r="D194" s="58"/>
      <c r="E194" s="57"/>
      <c r="F194" s="57"/>
      <c r="G194" s="59"/>
      <c r="H194" s="42"/>
      <c r="I194" s="29"/>
      <c r="J194" s="29"/>
      <c r="K194" s="29"/>
      <c r="L194" s="29"/>
      <c r="M194" s="29"/>
    </row>
    <row r="195" spans="1:13" x14ac:dyDescent="0.25">
      <c r="A195" s="13" t="s">
        <v>171</v>
      </c>
      <c r="B195" s="64" t="str">
        <f t="shared" ref="B195" si="56">"Total "&amp;B192</f>
        <v>Total Non Cash</v>
      </c>
      <c r="C195" s="65">
        <f t="shared" ref="C195:M195" si="57">SUM(C192:C194)</f>
        <v>1801307</v>
      </c>
      <c r="D195" s="66">
        <f t="shared" si="57"/>
        <v>1851307</v>
      </c>
      <c r="E195" s="65">
        <f t="shared" si="57"/>
        <v>1851307</v>
      </c>
      <c r="F195" s="65">
        <f t="shared" si="57"/>
        <v>1851307</v>
      </c>
      <c r="G195" s="67">
        <f t="shared" si="57"/>
        <v>1851307</v>
      </c>
      <c r="H195" s="43">
        <f t="shared" si="57"/>
        <v>1851307</v>
      </c>
      <c r="I195" s="31">
        <f t="shared" si="57"/>
        <v>1851307</v>
      </c>
      <c r="J195" s="31">
        <f t="shared" si="57"/>
        <v>1851307</v>
      </c>
      <c r="K195" s="31">
        <f t="shared" si="57"/>
        <v>1851307</v>
      </c>
      <c r="L195" s="31">
        <f t="shared" si="57"/>
        <v>1851307</v>
      </c>
      <c r="M195" s="31">
        <f t="shared" si="57"/>
        <v>1851307</v>
      </c>
    </row>
    <row r="196" spans="1:13" x14ac:dyDescent="0.25">
      <c r="A196" s="13" t="s">
        <v>171</v>
      </c>
      <c r="B196" s="75" t="s">
        <v>75</v>
      </c>
      <c r="C196" s="61"/>
      <c r="D196" s="76"/>
      <c r="E196" s="61"/>
      <c r="F196" s="61"/>
      <c r="G196" s="62"/>
      <c r="H196" s="41"/>
      <c r="I196" s="30"/>
      <c r="J196" s="30"/>
      <c r="K196" s="30"/>
      <c r="L196" s="30"/>
      <c r="M196" s="30"/>
    </row>
    <row r="197" spans="1:13" x14ac:dyDescent="0.25">
      <c r="A197" s="13" t="s">
        <v>307</v>
      </c>
      <c r="B197" s="85" t="s">
        <v>140</v>
      </c>
      <c r="C197" s="81">
        <v>-13455000</v>
      </c>
      <c r="D197" s="82">
        <v>-20465000</v>
      </c>
      <c r="E197" s="81">
        <v>-7405000</v>
      </c>
      <c r="F197" s="81">
        <v>-4155000</v>
      </c>
      <c r="G197" s="86">
        <v>-2955000</v>
      </c>
      <c r="H197" s="46">
        <v>-3805000</v>
      </c>
      <c r="I197" s="47">
        <v>-4805000</v>
      </c>
      <c r="J197" s="47">
        <v>-5205000</v>
      </c>
      <c r="K197" s="47">
        <v>-11655000</v>
      </c>
      <c r="L197" s="47">
        <v>-5405000</v>
      </c>
      <c r="M197" s="47">
        <v>-3805000</v>
      </c>
    </row>
    <row r="198" spans="1:13" x14ac:dyDescent="0.25">
      <c r="A198" s="13" t="s">
        <v>165</v>
      </c>
      <c r="B198" s="63" t="s">
        <v>142</v>
      </c>
      <c r="C198" s="57">
        <v>0</v>
      </c>
      <c r="D198" s="58">
        <v>0</v>
      </c>
      <c r="E198" s="57">
        <v>0</v>
      </c>
      <c r="F198" s="57">
        <v>0</v>
      </c>
      <c r="G198" s="59">
        <v>0</v>
      </c>
      <c r="H198" s="42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</row>
    <row r="199" spans="1:13" hidden="1" x14ac:dyDescent="0.25">
      <c r="A199" s="13" t="s">
        <v>170</v>
      </c>
      <c r="B199" s="63"/>
      <c r="C199" s="57"/>
      <c r="D199" s="58"/>
      <c r="E199" s="57"/>
      <c r="F199" s="57"/>
      <c r="G199" s="59"/>
      <c r="H199" s="42"/>
      <c r="I199" s="29"/>
      <c r="J199" s="29"/>
      <c r="K199" s="29"/>
      <c r="L199" s="29"/>
      <c r="M199" s="29"/>
    </row>
    <row r="200" spans="1:13" x14ac:dyDescent="0.25">
      <c r="A200" s="13" t="s">
        <v>167</v>
      </c>
      <c r="B200" s="64" t="str">
        <f>"Total "&amp;B196</f>
        <v>Total Investing Fund Flows</v>
      </c>
      <c r="C200" s="65">
        <f t="shared" ref="C200:M200" si="58">SUM(C197:C199)</f>
        <v>-13455000</v>
      </c>
      <c r="D200" s="66">
        <f t="shared" si="58"/>
        <v>-20465000</v>
      </c>
      <c r="E200" s="65">
        <f t="shared" si="58"/>
        <v>-7405000</v>
      </c>
      <c r="F200" s="65">
        <f t="shared" si="58"/>
        <v>-4155000</v>
      </c>
      <c r="G200" s="67">
        <f t="shared" si="58"/>
        <v>-2955000</v>
      </c>
      <c r="H200" s="43">
        <f t="shared" si="58"/>
        <v>-3805000</v>
      </c>
      <c r="I200" s="31">
        <f t="shared" si="58"/>
        <v>-4805000</v>
      </c>
      <c r="J200" s="31">
        <f t="shared" si="58"/>
        <v>-5205000</v>
      </c>
      <c r="K200" s="31">
        <f t="shared" si="58"/>
        <v>-11655000</v>
      </c>
      <c r="L200" s="31">
        <f t="shared" si="58"/>
        <v>-5405000</v>
      </c>
      <c r="M200" s="31">
        <f t="shared" si="58"/>
        <v>-3805000</v>
      </c>
    </row>
    <row r="201" spans="1:13" x14ac:dyDescent="0.25">
      <c r="A201" s="13" t="s">
        <v>207</v>
      </c>
      <c r="B201" s="75" t="s">
        <v>77</v>
      </c>
      <c r="C201" s="61"/>
      <c r="D201" s="76"/>
      <c r="E201" s="61"/>
      <c r="F201" s="61"/>
      <c r="G201" s="62"/>
      <c r="H201" s="41"/>
      <c r="I201" s="30"/>
      <c r="J201" s="30"/>
      <c r="K201" s="30"/>
      <c r="L201" s="30"/>
      <c r="M201" s="30"/>
    </row>
    <row r="202" spans="1:13" x14ac:dyDescent="0.25">
      <c r="A202" s="13" t="s">
        <v>308</v>
      </c>
      <c r="B202" s="85" t="s">
        <v>157</v>
      </c>
      <c r="C202" s="81">
        <v>-486159</v>
      </c>
      <c r="D202" s="82">
        <v>-300222</v>
      </c>
      <c r="E202" s="81">
        <v>-214412</v>
      </c>
      <c r="F202" s="81">
        <v>-229957</v>
      </c>
      <c r="G202" s="86">
        <v>-193044</v>
      </c>
      <c r="H202" s="46">
        <v>-39667</v>
      </c>
      <c r="I202" s="47">
        <v>-45059</v>
      </c>
      <c r="J202" s="47">
        <v>-50613</v>
      </c>
      <c r="K202" s="47">
        <v>-57061</v>
      </c>
      <c r="L202" s="47">
        <v>-63742</v>
      </c>
      <c r="M202" s="47">
        <v>-62321</v>
      </c>
    </row>
    <row r="203" spans="1:13" hidden="1" x14ac:dyDescent="0.25">
      <c r="A203" s="13" t="s">
        <v>165</v>
      </c>
      <c r="B203" s="63"/>
      <c r="C203" s="57"/>
      <c r="D203" s="58"/>
      <c r="E203" s="57"/>
      <c r="F203" s="57"/>
      <c r="G203" s="59"/>
      <c r="H203" s="42"/>
      <c r="I203" s="29"/>
      <c r="J203" s="29"/>
      <c r="K203" s="29"/>
      <c r="L203" s="29"/>
      <c r="M203" s="29"/>
    </row>
    <row r="204" spans="1:13" ht="15.75" thickBot="1" x14ac:dyDescent="0.3">
      <c r="A204" s="13" t="s">
        <v>165</v>
      </c>
      <c r="B204" s="68" t="str">
        <f>"Total "&amp;B201</f>
        <v>Total Financing Fund Flows</v>
      </c>
      <c r="C204" s="69">
        <f t="shared" ref="C204:M204" si="59">SUM(C202:C203)</f>
        <v>-486159</v>
      </c>
      <c r="D204" s="70">
        <f t="shared" si="59"/>
        <v>-300222</v>
      </c>
      <c r="E204" s="69">
        <f t="shared" si="59"/>
        <v>-214412</v>
      </c>
      <c r="F204" s="69">
        <f t="shared" si="59"/>
        <v>-229957</v>
      </c>
      <c r="G204" s="71">
        <f t="shared" si="59"/>
        <v>-193044</v>
      </c>
      <c r="H204" s="43">
        <f t="shared" si="59"/>
        <v>-39667</v>
      </c>
      <c r="I204" s="31">
        <f t="shared" si="59"/>
        <v>-45059</v>
      </c>
      <c r="J204" s="31">
        <f t="shared" si="59"/>
        <v>-50613</v>
      </c>
      <c r="K204" s="31">
        <f t="shared" si="59"/>
        <v>-57061</v>
      </c>
      <c r="L204" s="31">
        <f t="shared" si="59"/>
        <v>-63742</v>
      </c>
      <c r="M204" s="31">
        <f t="shared" si="59"/>
        <v>-62321</v>
      </c>
    </row>
    <row r="205" spans="1:13" ht="15.75" thickTop="1" x14ac:dyDescent="0.25">
      <c r="A205" s="13" t="s">
        <v>167</v>
      </c>
      <c r="B205" s="94" t="s">
        <v>108</v>
      </c>
      <c r="C205" s="95">
        <f t="shared" ref="C205:M205" si="60">C189+C195+C200+C204</f>
        <v>-5719767.660000002</v>
      </c>
      <c r="D205" s="95">
        <f t="shared" si="60"/>
        <v>-14827348.34</v>
      </c>
      <c r="E205" s="95">
        <f t="shared" si="60"/>
        <v>-1497969.0099999998</v>
      </c>
      <c r="F205" s="95">
        <f t="shared" si="60"/>
        <v>1876563.8800000008</v>
      </c>
      <c r="G205" s="96">
        <f t="shared" si="60"/>
        <v>3356175.209999999</v>
      </c>
      <c r="H205" s="50">
        <f t="shared" si="60"/>
        <v>2850440.1000000015</v>
      </c>
      <c r="I205" s="51">
        <f t="shared" si="60"/>
        <v>2037562.1999999993</v>
      </c>
      <c r="J205" s="51">
        <f t="shared" si="60"/>
        <v>1786100.9700000025</v>
      </c>
      <c r="K205" s="51">
        <f t="shared" si="60"/>
        <v>-4409292.41</v>
      </c>
      <c r="L205" s="51">
        <f t="shared" si="60"/>
        <v>2052127.4299999997</v>
      </c>
      <c r="M205" s="51">
        <f t="shared" si="60"/>
        <v>3870384.9800000023</v>
      </c>
    </row>
    <row r="206" spans="1:13" x14ac:dyDescent="0.25">
      <c r="A206" s="13" t="s">
        <v>207</v>
      </c>
      <c r="B206" s="97" t="s">
        <v>78</v>
      </c>
      <c r="C206" s="98"/>
      <c r="D206" s="99"/>
      <c r="E206" s="98"/>
      <c r="F206" s="98"/>
      <c r="G206" s="100"/>
      <c r="H206" s="41"/>
      <c r="I206" s="30"/>
      <c r="J206" s="30"/>
      <c r="K206" s="30"/>
      <c r="L206" s="30"/>
      <c r="M206" s="30"/>
    </row>
    <row r="207" spans="1:13" x14ac:dyDescent="0.25">
      <c r="A207" s="13" t="s">
        <v>309</v>
      </c>
      <c r="B207" s="85" t="s">
        <v>160</v>
      </c>
      <c r="C207" s="81">
        <v>-500000.04</v>
      </c>
      <c r="D207" s="82">
        <v>-500000</v>
      </c>
      <c r="E207" s="81">
        <v>-500000</v>
      </c>
      <c r="F207" s="81">
        <v>-500000</v>
      </c>
      <c r="G207" s="86">
        <v>-500000</v>
      </c>
      <c r="H207" s="46">
        <v>-500000</v>
      </c>
      <c r="I207" s="47">
        <v>-500000</v>
      </c>
      <c r="J207" s="47">
        <v>-500000</v>
      </c>
      <c r="K207" s="47">
        <v>-500000</v>
      </c>
      <c r="L207" s="47">
        <v>-500000</v>
      </c>
      <c r="M207" s="47">
        <v>-500000</v>
      </c>
    </row>
    <row r="208" spans="1:13" x14ac:dyDescent="0.25">
      <c r="A208" s="13" t="s">
        <v>310</v>
      </c>
      <c r="B208" s="85" t="s">
        <v>163</v>
      </c>
      <c r="C208" s="81">
        <v>1648641.96</v>
      </c>
      <c r="D208" s="82">
        <v>1648642</v>
      </c>
      <c r="E208" s="81">
        <v>148642</v>
      </c>
      <c r="F208" s="81">
        <v>148642</v>
      </c>
      <c r="G208" s="86">
        <v>148642</v>
      </c>
      <c r="H208" s="46">
        <v>148642</v>
      </c>
      <c r="I208" s="47">
        <v>148642</v>
      </c>
      <c r="J208" s="47">
        <v>348642</v>
      </c>
      <c r="K208" s="47">
        <v>148642</v>
      </c>
      <c r="L208" s="47">
        <v>148642</v>
      </c>
      <c r="M208" s="47">
        <v>148642</v>
      </c>
    </row>
    <row r="209" spans="1:13" x14ac:dyDescent="0.25">
      <c r="A209" s="13" t="s">
        <v>311</v>
      </c>
      <c r="B209" s="85" t="s">
        <v>164</v>
      </c>
      <c r="C209" s="81">
        <v>3500000.04</v>
      </c>
      <c r="D209" s="82">
        <v>2127479</v>
      </c>
      <c r="E209" s="81">
        <v>0</v>
      </c>
      <c r="F209" s="81">
        <v>0</v>
      </c>
      <c r="G209" s="86">
        <v>0</v>
      </c>
      <c r="H209" s="46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</row>
    <row r="210" spans="1:13" hidden="1" x14ac:dyDescent="0.25">
      <c r="A210" s="13" t="s">
        <v>165</v>
      </c>
      <c r="B210" s="63"/>
      <c r="C210" s="57"/>
      <c r="D210" s="58"/>
      <c r="E210" s="57"/>
      <c r="F210" s="57"/>
      <c r="G210" s="59"/>
      <c r="H210" s="42"/>
      <c r="I210" s="29"/>
      <c r="J210" s="29"/>
      <c r="K210" s="29"/>
      <c r="L210" s="29"/>
      <c r="M210" s="29"/>
    </row>
    <row r="211" spans="1:13" ht="15.75" thickBot="1" x14ac:dyDescent="0.3">
      <c r="A211" s="13" t="s">
        <v>165</v>
      </c>
      <c r="B211" s="68" t="str">
        <f>"Total "&amp;B206</f>
        <v>Total Reserve Movements</v>
      </c>
      <c r="C211" s="69">
        <f t="shared" ref="C211:M211" si="61">SUM(C207:C210)</f>
        <v>4648641.96</v>
      </c>
      <c r="D211" s="70">
        <f t="shared" si="61"/>
        <v>3276121</v>
      </c>
      <c r="E211" s="69">
        <f t="shared" si="61"/>
        <v>-351358</v>
      </c>
      <c r="F211" s="69">
        <f t="shared" si="61"/>
        <v>-351358</v>
      </c>
      <c r="G211" s="71">
        <f t="shared" si="61"/>
        <v>-351358</v>
      </c>
      <c r="H211" s="43">
        <f t="shared" si="61"/>
        <v>-351358</v>
      </c>
      <c r="I211" s="31">
        <f t="shared" si="61"/>
        <v>-351358</v>
      </c>
      <c r="J211" s="31">
        <f t="shared" si="61"/>
        <v>-151358</v>
      </c>
      <c r="K211" s="31">
        <f t="shared" si="61"/>
        <v>-351358</v>
      </c>
      <c r="L211" s="31">
        <f t="shared" si="61"/>
        <v>-351358</v>
      </c>
      <c r="M211" s="31">
        <f t="shared" si="61"/>
        <v>-351358</v>
      </c>
    </row>
    <row r="212" spans="1:13" ht="16.5" thickTop="1" thickBot="1" x14ac:dyDescent="0.3">
      <c r="A212" s="13" t="s">
        <v>172</v>
      </c>
      <c r="B212" s="72" t="s">
        <v>109</v>
      </c>
      <c r="C212" s="73">
        <f t="shared" ref="C212:M212" si="62">C205+C211</f>
        <v>-1071125.700000002</v>
      </c>
      <c r="D212" s="73">
        <f t="shared" si="62"/>
        <v>-11551227.34</v>
      </c>
      <c r="E212" s="73">
        <f t="shared" si="62"/>
        <v>-1849327.0099999998</v>
      </c>
      <c r="F212" s="73">
        <f t="shared" si="62"/>
        <v>1525205.8800000008</v>
      </c>
      <c r="G212" s="74">
        <f t="shared" si="62"/>
        <v>3004817.209999999</v>
      </c>
      <c r="H212" s="50">
        <f t="shared" si="62"/>
        <v>2499082.1000000015</v>
      </c>
      <c r="I212" s="51">
        <f t="shared" si="62"/>
        <v>1686204.1999999993</v>
      </c>
      <c r="J212" s="51">
        <f t="shared" si="62"/>
        <v>1634742.9700000025</v>
      </c>
      <c r="K212" s="51">
        <f t="shared" si="62"/>
        <v>-4760650.41</v>
      </c>
      <c r="L212" s="51">
        <f t="shared" si="62"/>
        <v>1700769.4299999997</v>
      </c>
      <c r="M212" s="51">
        <f t="shared" si="62"/>
        <v>3519026.9800000023</v>
      </c>
    </row>
    <row r="213" spans="1:13" ht="15.75" thickTop="1" x14ac:dyDescent="0.25">
      <c r="A213" s="13" t="s">
        <v>80</v>
      </c>
      <c r="B213" s="38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</row>
    <row r="214" spans="1:13" x14ac:dyDescent="0.25">
      <c r="A214" s="13" t="s">
        <v>79</v>
      </c>
      <c r="B214" s="77" t="s">
        <v>250</v>
      </c>
      <c r="C214" s="78"/>
      <c r="D214" s="78">
        <f t="shared" ref="D214" si="63">+C214+D212</f>
        <v>-11551227.34</v>
      </c>
      <c r="E214" s="78">
        <f t="shared" ref="E214" si="64">+D214+E212</f>
        <v>-13400554.35</v>
      </c>
      <c r="F214" s="78">
        <f t="shared" ref="F214" si="65">+E214+F212</f>
        <v>-11875348.469999999</v>
      </c>
      <c r="G214" s="78">
        <f t="shared" ref="G214" si="66">+F214+G212</f>
        <v>-8870531.2599999998</v>
      </c>
      <c r="H214" s="52"/>
      <c r="I214" s="52"/>
      <c r="J214" s="52"/>
      <c r="K214" s="52"/>
      <c r="L214" s="52"/>
      <c r="M214" s="52"/>
    </row>
    <row r="215" spans="1:13" x14ac:dyDescent="0.25">
      <c r="A215" s="13" t="s">
        <v>61</v>
      </c>
    </row>
    <row r="216" spans="1:13" x14ac:dyDescent="0.25">
      <c r="A216" s="13" t="s">
        <v>43</v>
      </c>
    </row>
    <row r="217" spans="1:13" x14ac:dyDescent="0.25">
      <c r="A217" s="13" t="s">
        <v>61</v>
      </c>
      <c r="C217" s="26"/>
      <c r="D217" s="26"/>
    </row>
    <row r="218" spans="1:13" ht="15.75" thickBot="1" x14ac:dyDescent="0.3">
      <c r="A218" s="13" t="s">
        <v>45</v>
      </c>
      <c r="B218" s="1" t="s">
        <v>110</v>
      </c>
    </row>
    <row r="219" spans="1:13" ht="26.25" thickTop="1" x14ac:dyDescent="0.25">
      <c r="A219" s="13" t="s">
        <v>206</v>
      </c>
      <c r="B219" s="53" t="s">
        <v>254</v>
      </c>
      <c r="C219" s="54" t="str">
        <f>LEFT(xlvar.NXTBUD.DESCRLONG,7)&amp;" Original"</f>
        <v>2021/22 Original</v>
      </c>
      <c r="D219" s="54" t="str">
        <f>LEFT(xlvar.NXTBUD.DESCRLONG,7)</f>
        <v>2021/22</v>
      </c>
      <c r="E219" s="54" t="str">
        <f t="shared" ref="E219:M219" si="67">LEFT(D219,4)+1&amp;"/"&amp;RIGHT(D219,2)+1</f>
        <v>2022/23</v>
      </c>
      <c r="F219" s="54" t="str">
        <f t="shared" si="67"/>
        <v>2023/24</v>
      </c>
      <c r="G219" s="55" t="str">
        <f t="shared" si="67"/>
        <v>2024/25</v>
      </c>
      <c r="H219" s="48" t="str">
        <f t="shared" si="67"/>
        <v>2025/26</v>
      </c>
      <c r="I219" s="49" t="str">
        <f t="shared" si="67"/>
        <v>2026/27</v>
      </c>
      <c r="J219" s="49" t="str">
        <f t="shared" si="67"/>
        <v>2027/28</v>
      </c>
      <c r="K219" s="49" t="str">
        <f t="shared" si="67"/>
        <v>2028/29</v>
      </c>
      <c r="L219" s="49" t="str">
        <f t="shared" si="67"/>
        <v>2029/30</v>
      </c>
      <c r="M219" s="49" t="str">
        <f t="shared" si="67"/>
        <v>2030/31</v>
      </c>
    </row>
    <row r="220" spans="1:13" x14ac:dyDescent="0.25">
      <c r="A220" s="13" t="s">
        <v>79</v>
      </c>
      <c r="B220" s="56" t="s">
        <v>134</v>
      </c>
      <c r="C220" s="57"/>
      <c r="D220" s="58"/>
      <c r="E220" s="57"/>
      <c r="F220" s="57"/>
      <c r="G220" s="59"/>
      <c r="H220" s="40"/>
      <c r="I220" s="28"/>
      <c r="J220" s="28"/>
      <c r="K220" s="28"/>
      <c r="L220" s="28"/>
      <c r="M220" s="28"/>
    </row>
    <row r="221" spans="1:13" x14ac:dyDescent="0.25">
      <c r="A221" s="13" t="s">
        <v>312</v>
      </c>
      <c r="B221" s="80" t="s">
        <v>144</v>
      </c>
      <c r="C221" s="81">
        <v>37179373.530000001</v>
      </c>
      <c r="D221" s="82">
        <v>38555978.390000001</v>
      </c>
      <c r="E221" s="83">
        <v>39982931.090000004</v>
      </c>
      <c r="F221" s="83">
        <v>41463153.270000003</v>
      </c>
      <c r="G221" s="84">
        <v>42972164.640000001</v>
      </c>
      <c r="H221" s="44">
        <v>44536809.659999996</v>
      </c>
      <c r="I221" s="45">
        <v>46159164.009999998</v>
      </c>
      <c r="J221" s="45">
        <v>47841381.68</v>
      </c>
      <c r="K221" s="45">
        <v>49585697.939999998</v>
      </c>
      <c r="L221" s="45">
        <v>51394432.390000001</v>
      </c>
      <c r="M221" s="45">
        <v>53269992.200000003</v>
      </c>
    </row>
    <row r="222" spans="1:13" x14ac:dyDescent="0.25">
      <c r="A222" s="13" t="s">
        <v>313</v>
      </c>
      <c r="B222" s="80" t="s">
        <v>145</v>
      </c>
      <c r="C222" s="81">
        <v>15274573.699999999</v>
      </c>
      <c r="D222" s="82">
        <v>15851013.199999999</v>
      </c>
      <c r="E222" s="83">
        <v>16364466.08</v>
      </c>
      <c r="F222" s="83">
        <v>16998228.780000001</v>
      </c>
      <c r="G222" s="84">
        <v>17553041.27</v>
      </c>
      <c r="H222" s="44">
        <v>18229670.800000001</v>
      </c>
      <c r="I222" s="45">
        <v>18828912.809999999</v>
      </c>
      <c r="J222" s="45">
        <v>19551592.210000001</v>
      </c>
      <c r="K222" s="45">
        <v>20198564.120000001</v>
      </c>
      <c r="L222" s="45">
        <v>20970715.350000001</v>
      </c>
      <c r="M222" s="45">
        <v>21718965.43</v>
      </c>
    </row>
    <row r="223" spans="1:13" x14ac:dyDescent="0.25">
      <c r="A223" s="13" t="s">
        <v>314</v>
      </c>
      <c r="B223" s="80" t="s">
        <v>146</v>
      </c>
      <c r="C223" s="81">
        <v>1279155</v>
      </c>
      <c r="D223" s="82">
        <v>1277717</v>
      </c>
      <c r="E223" s="83">
        <v>1276506</v>
      </c>
      <c r="F223" s="83">
        <v>1275270</v>
      </c>
      <c r="G223" s="84">
        <v>1274009</v>
      </c>
      <c r="H223" s="44">
        <v>1272723</v>
      </c>
      <c r="I223" s="45">
        <v>1271411</v>
      </c>
      <c r="J223" s="45">
        <v>1270253</v>
      </c>
      <c r="K223" s="45">
        <v>1268707</v>
      </c>
      <c r="L223" s="45">
        <v>1267315</v>
      </c>
      <c r="M223" s="45">
        <v>1265894</v>
      </c>
    </row>
    <row r="224" spans="1:13" x14ac:dyDescent="0.25">
      <c r="A224" s="13" t="s">
        <v>315</v>
      </c>
      <c r="B224" s="80" t="s">
        <v>147</v>
      </c>
      <c r="C224" s="81">
        <v>1497867.71</v>
      </c>
      <c r="D224" s="82">
        <v>1549361.81</v>
      </c>
      <c r="E224" s="83">
        <v>1613083.36</v>
      </c>
      <c r="F224" s="83">
        <v>1669120.65</v>
      </c>
      <c r="G224" s="84">
        <v>1737566.36</v>
      </c>
      <c r="H224" s="44">
        <v>1798514.81</v>
      </c>
      <c r="I224" s="45">
        <v>1872064.89</v>
      </c>
      <c r="J224" s="45">
        <v>1938321.42</v>
      </c>
      <c r="K224" s="45">
        <v>2017389.22</v>
      </c>
      <c r="L224" s="45">
        <v>2089380.15</v>
      </c>
      <c r="M224" s="45">
        <v>2174412.44</v>
      </c>
    </row>
    <row r="225" spans="1:15" x14ac:dyDescent="0.25">
      <c r="A225" s="13" t="s">
        <v>316</v>
      </c>
      <c r="B225" s="80" t="s">
        <v>148</v>
      </c>
      <c r="C225" s="81">
        <v>10828252.52</v>
      </c>
      <c r="D225" s="82">
        <v>10791853.09</v>
      </c>
      <c r="E225" s="83">
        <v>10921010.460000001</v>
      </c>
      <c r="F225" s="83">
        <v>11061627.369999999</v>
      </c>
      <c r="G225" s="84">
        <v>11215516.560000001</v>
      </c>
      <c r="H225" s="44">
        <v>11350328.41</v>
      </c>
      <c r="I225" s="45">
        <v>11511166.02</v>
      </c>
      <c r="J225" s="45">
        <v>11678135.23</v>
      </c>
      <c r="K225" s="45">
        <v>11847344.76</v>
      </c>
      <c r="L225" s="45">
        <v>12020906.289999999</v>
      </c>
      <c r="M225" s="45">
        <v>12063934.449999999</v>
      </c>
    </row>
    <row r="226" spans="1:15" x14ac:dyDescent="0.25">
      <c r="A226" s="13" t="s">
        <v>317</v>
      </c>
      <c r="B226" s="80" t="s">
        <v>149</v>
      </c>
      <c r="C226" s="81">
        <v>19567072.399999999</v>
      </c>
      <c r="D226" s="82">
        <v>19380585.5</v>
      </c>
      <c r="E226" s="83">
        <v>20040070.960000001</v>
      </c>
      <c r="F226" s="83">
        <v>20702492.699999999</v>
      </c>
      <c r="G226" s="84">
        <v>21408653.850000001</v>
      </c>
      <c r="H226" s="44">
        <v>22127385.789999999</v>
      </c>
      <c r="I226" s="45">
        <v>22895549.129999999</v>
      </c>
      <c r="J226" s="45">
        <v>23666035.030000001</v>
      </c>
      <c r="K226" s="45">
        <v>24487765.879999999</v>
      </c>
      <c r="L226" s="45">
        <v>25313696.699999999</v>
      </c>
      <c r="M226" s="45">
        <v>26192816.18</v>
      </c>
    </row>
    <row r="227" spans="1:15" hidden="1" x14ac:dyDescent="0.25">
      <c r="A227" s="13" t="s">
        <v>45</v>
      </c>
      <c r="B227" s="63"/>
      <c r="C227" s="57"/>
      <c r="D227" s="58"/>
      <c r="E227" s="57"/>
      <c r="F227" s="57"/>
      <c r="G227" s="59"/>
      <c r="H227" s="42"/>
      <c r="I227" s="29"/>
      <c r="J227" s="29"/>
      <c r="K227" s="29"/>
      <c r="L227" s="29"/>
      <c r="M227" s="29"/>
    </row>
    <row r="228" spans="1:15" x14ac:dyDescent="0.25">
      <c r="A228" s="13" t="s">
        <v>206</v>
      </c>
      <c r="B228" s="64" t="s">
        <v>115</v>
      </c>
      <c r="C228" s="65">
        <f>SUM(C220:C227)</f>
        <v>85626294.860000014</v>
      </c>
      <c r="D228" s="66">
        <f t="shared" ref="D228:M228" si="68">SUM(D220:D227)</f>
        <v>87406508.99000001</v>
      </c>
      <c r="E228" s="65">
        <f t="shared" si="68"/>
        <v>90198067.950000018</v>
      </c>
      <c r="F228" s="65">
        <f t="shared" si="68"/>
        <v>93169892.770000011</v>
      </c>
      <c r="G228" s="67">
        <f t="shared" si="68"/>
        <v>96160951.680000007</v>
      </c>
      <c r="H228" s="43">
        <f t="shared" si="68"/>
        <v>99315432.469999999</v>
      </c>
      <c r="I228" s="31">
        <f t="shared" si="68"/>
        <v>102538267.85999998</v>
      </c>
      <c r="J228" s="31">
        <f t="shared" si="68"/>
        <v>105945718.57000001</v>
      </c>
      <c r="K228" s="31">
        <f t="shared" si="68"/>
        <v>109405468.92</v>
      </c>
      <c r="L228" s="31">
        <f t="shared" si="68"/>
        <v>113056445.88000001</v>
      </c>
      <c r="M228" s="31">
        <f t="shared" si="68"/>
        <v>116686014.69999999</v>
      </c>
    </row>
    <row r="229" spans="1:15" x14ac:dyDescent="0.25">
      <c r="A229" s="13" t="s">
        <v>43</v>
      </c>
      <c r="B229" s="56" t="s">
        <v>135</v>
      </c>
      <c r="C229" s="57"/>
      <c r="D229" s="58"/>
      <c r="E229" s="57"/>
      <c r="F229" s="57"/>
      <c r="G229" s="59"/>
      <c r="H229" s="42"/>
      <c r="I229" s="29"/>
      <c r="J229" s="29"/>
      <c r="K229" s="29"/>
      <c r="L229" s="29"/>
      <c r="M229" s="29"/>
    </row>
    <row r="230" spans="1:15" x14ac:dyDescent="0.25">
      <c r="A230" s="13" t="s">
        <v>318</v>
      </c>
      <c r="B230" s="85" t="s">
        <v>150</v>
      </c>
      <c r="C230" s="81">
        <v>26973187.91</v>
      </c>
      <c r="D230" s="82">
        <v>29027087.190000001</v>
      </c>
      <c r="E230" s="81">
        <v>29952970.989999998</v>
      </c>
      <c r="F230" s="81">
        <v>31049609.75</v>
      </c>
      <c r="G230" s="86">
        <v>32162228.989999998</v>
      </c>
      <c r="H230" s="46">
        <v>33338230.890000001</v>
      </c>
      <c r="I230" s="47">
        <v>34504517.960000001</v>
      </c>
      <c r="J230" s="47">
        <v>35762500.100000001</v>
      </c>
      <c r="K230" s="47">
        <v>37013636.490000002</v>
      </c>
      <c r="L230" s="47">
        <v>38359437.670000002</v>
      </c>
      <c r="M230" s="47">
        <v>39701466.950000003</v>
      </c>
      <c r="O230" s="105"/>
    </row>
    <row r="231" spans="1:15" x14ac:dyDescent="0.25">
      <c r="A231" s="13" t="s">
        <v>319</v>
      </c>
      <c r="B231" s="85" t="s">
        <v>151</v>
      </c>
      <c r="C231" s="81">
        <v>13001922.890000001</v>
      </c>
      <c r="D231" s="82">
        <v>13529110.539999999</v>
      </c>
      <c r="E231" s="81">
        <v>13817153.83</v>
      </c>
      <c r="F231" s="81">
        <v>14431333.43</v>
      </c>
      <c r="G231" s="86">
        <v>14950493.369999999</v>
      </c>
      <c r="H231" s="46">
        <v>15162723.279999999</v>
      </c>
      <c r="I231" s="47">
        <v>15571760.130000001</v>
      </c>
      <c r="J231" s="47">
        <v>16109627.869999999</v>
      </c>
      <c r="K231" s="47">
        <v>16852086.600000001</v>
      </c>
      <c r="L231" s="47">
        <v>17016684.109999999</v>
      </c>
      <c r="M231" s="47">
        <v>17447204.5</v>
      </c>
    </row>
    <row r="232" spans="1:15" x14ac:dyDescent="0.25">
      <c r="A232" s="13" t="s">
        <v>320</v>
      </c>
      <c r="B232" s="85" t="s">
        <v>152</v>
      </c>
      <c r="C232" s="81">
        <v>1277084</v>
      </c>
      <c r="D232" s="82">
        <v>1419798</v>
      </c>
      <c r="E232" s="81">
        <v>1351970</v>
      </c>
      <c r="F232" s="81">
        <v>1282580</v>
      </c>
      <c r="G232" s="86">
        <v>1193555</v>
      </c>
      <c r="H232" s="46">
        <v>1121738</v>
      </c>
      <c r="I232" s="47">
        <v>1047942</v>
      </c>
      <c r="J232" s="47">
        <v>975218</v>
      </c>
      <c r="K232" s="47">
        <v>894373</v>
      </c>
      <c r="L232" s="47">
        <v>810215</v>
      </c>
      <c r="M232" s="47">
        <v>787587</v>
      </c>
    </row>
    <row r="233" spans="1:15" x14ac:dyDescent="0.25">
      <c r="A233" s="13" t="s">
        <v>321</v>
      </c>
      <c r="B233" s="85" t="s">
        <v>153</v>
      </c>
      <c r="C233" s="81">
        <v>14957876</v>
      </c>
      <c r="D233" s="82">
        <v>15407876</v>
      </c>
      <c r="E233" s="81">
        <v>15407876</v>
      </c>
      <c r="F233" s="81">
        <v>15407876</v>
      </c>
      <c r="G233" s="86">
        <v>15407876</v>
      </c>
      <c r="H233" s="46">
        <v>15407876</v>
      </c>
      <c r="I233" s="47">
        <v>15407876</v>
      </c>
      <c r="J233" s="47">
        <v>15407876</v>
      </c>
      <c r="K233" s="47">
        <v>15407876</v>
      </c>
      <c r="L233" s="47">
        <v>15407876</v>
      </c>
      <c r="M233" s="47">
        <v>15407876</v>
      </c>
    </row>
    <row r="234" spans="1:15" x14ac:dyDescent="0.25">
      <c r="A234" s="13" t="s">
        <v>322</v>
      </c>
      <c r="B234" s="85" t="s">
        <v>154</v>
      </c>
      <c r="C234" s="81">
        <v>5947271.2800000003</v>
      </c>
      <c r="D234" s="82">
        <v>6121870.9199999999</v>
      </c>
      <c r="E234" s="81">
        <v>6301671.0099999998</v>
      </c>
      <c r="F234" s="81">
        <v>6485850.1200000001</v>
      </c>
      <c r="G234" s="86">
        <v>6676569.6200000001</v>
      </c>
      <c r="H234" s="46">
        <v>6871995.7599999998</v>
      </c>
      <c r="I234" s="47">
        <v>7074299.6500000004</v>
      </c>
      <c r="J234" s="47">
        <v>7281657.5999999996</v>
      </c>
      <c r="K234" s="47">
        <v>7496251.3300000001</v>
      </c>
      <c r="L234" s="47">
        <v>7716267.8300000001</v>
      </c>
      <c r="M234" s="47">
        <v>7943899.8099999996</v>
      </c>
    </row>
    <row r="235" spans="1:15" x14ac:dyDescent="0.25">
      <c r="A235" s="13" t="s">
        <v>323</v>
      </c>
      <c r="B235" s="85" t="s">
        <v>155</v>
      </c>
      <c r="C235" s="81">
        <v>18937986.120000001</v>
      </c>
      <c r="D235" s="82">
        <v>19049648.07</v>
      </c>
      <c r="E235" s="81">
        <v>19683104.199999999</v>
      </c>
      <c r="F235" s="81">
        <v>20337765.91</v>
      </c>
      <c r="G235" s="86">
        <v>21014346.48</v>
      </c>
      <c r="H235" s="46">
        <v>21713583.23</v>
      </c>
      <c r="I235" s="47">
        <v>22436238.32</v>
      </c>
      <c r="J235" s="47">
        <v>23183099.93</v>
      </c>
      <c r="K235" s="47">
        <v>23954982.48</v>
      </c>
      <c r="L235" s="47">
        <v>24752728.129999999</v>
      </c>
      <c r="M235" s="47">
        <v>25577207.600000001</v>
      </c>
    </row>
    <row r="236" spans="1:15" hidden="1" x14ac:dyDescent="0.25">
      <c r="A236" s="13" t="s">
        <v>79</v>
      </c>
      <c r="B236" s="63"/>
      <c r="C236" s="57"/>
      <c r="D236" s="58"/>
      <c r="E236" s="57"/>
      <c r="F236" s="57"/>
      <c r="G236" s="59"/>
      <c r="H236" s="42"/>
      <c r="I236" s="29"/>
      <c r="J236" s="29"/>
      <c r="K236" s="29"/>
      <c r="L236" s="29"/>
      <c r="M236" s="29"/>
    </row>
    <row r="237" spans="1:15" ht="15.75" thickBot="1" x14ac:dyDescent="0.3">
      <c r="A237" s="13" t="s">
        <v>61</v>
      </c>
      <c r="B237" s="68" t="s">
        <v>116</v>
      </c>
      <c r="C237" s="69">
        <f>SUM(C229:C236)</f>
        <v>81095328.200000003</v>
      </c>
      <c r="D237" s="70">
        <f t="shared" ref="D237:M237" si="69">SUM(D229:D236)</f>
        <v>84555390.719999999</v>
      </c>
      <c r="E237" s="69">
        <f t="shared" si="69"/>
        <v>86514746.030000001</v>
      </c>
      <c r="F237" s="69">
        <f t="shared" si="69"/>
        <v>88995015.209999993</v>
      </c>
      <c r="G237" s="71">
        <f t="shared" si="69"/>
        <v>91405069.460000008</v>
      </c>
      <c r="H237" s="43">
        <f t="shared" si="69"/>
        <v>93616147.160000011</v>
      </c>
      <c r="I237" s="31">
        <f t="shared" si="69"/>
        <v>96042634.060000002</v>
      </c>
      <c r="J237" s="31">
        <f t="shared" si="69"/>
        <v>98719979.5</v>
      </c>
      <c r="K237" s="31">
        <f t="shared" si="69"/>
        <v>101619205.90000001</v>
      </c>
      <c r="L237" s="31">
        <f t="shared" si="69"/>
        <v>104063208.73999999</v>
      </c>
      <c r="M237" s="31">
        <f t="shared" si="69"/>
        <v>106865241.86000001</v>
      </c>
    </row>
    <row r="238" spans="1:15" ht="15.75" thickTop="1" x14ac:dyDescent="0.25">
      <c r="A238" s="13" t="s">
        <v>206</v>
      </c>
      <c r="B238" s="94" t="s">
        <v>106</v>
      </c>
      <c r="C238" s="95">
        <f t="shared" ref="C238:M238" si="70">C228-C237</f>
        <v>4530966.6600000113</v>
      </c>
      <c r="D238" s="95">
        <f t="shared" si="70"/>
        <v>2851118.2700000107</v>
      </c>
      <c r="E238" s="95">
        <f t="shared" si="70"/>
        <v>3683321.9200000167</v>
      </c>
      <c r="F238" s="95">
        <f t="shared" si="70"/>
        <v>4174877.5600000173</v>
      </c>
      <c r="G238" s="96">
        <f t="shared" si="70"/>
        <v>4755882.2199999988</v>
      </c>
      <c r="H238" s="50">
        <f t="shared" si="70"/>
        <v>5699285.3099999875</v>
      </c>
      <c r="I238" s="51">
        <f t="shared" si="70"/>
        <v>6495633.7999999821</v>
      </c>
      <c r="J238" s="51">
        <f t="shared" si="70"/>
        <v>7225739.0700000077</v>
      </c>
      <c r="K238" s="51">
        <f t="shared" si="70"/>
        <v>7786263.0199999958</v>
      </c>
      <c r="L238" s="51">
        <f t="shared" si="70"/>
        <v>8993237.1400000155</v>
      </c>
      <c r="M238" s="51">
        <f t="shared" si="70"/>
        <v>9820772.8399999738</v>
      </c>
    </row>
    <row r="239" spans="1:15" x14ac:dyDescent="0.25">
      <c r="A239" s="13" t="s">
        <v>61</v>
      </c>
      <c r="B239" s="90" t="s">
        <v>74</v>
      </c>
      <c r="C239" s="91"/>
      <c r="D239" s="92"/>
      <c r="E239" s="91"/>
      <c r="F239" s="91"/>
      <c r="G239" s="93"/>
      <c r="H239" s="42"/>
      <c r="I239" s="29"/>
      <c r="J239" s="29"/>
      <c r="K239" s="29"/>
      <c r="L239" s="29"/>
      <c r="M239" s="29"/>
    </row>
    <row r="240" spans="1:15" x14ac:dyDescent="0.25">
      <c r="A240" s="13" t="s">
        <v>324</v>
      </c>
      <c r="B240" s="85" t="s">
        <v>156</v>
      </c>
      <c r="C240" s="81">
        <v>47647246</v>
      </c>
      <c r="D240" s="82">
        <v>11254345</v>
      </c>
      <c r="E240" s="81">
        <v>4401100</v>
      </c>
      <c r="F240" s="81">
        <v>1901100</v>
      </c>
      <c r="G240" s="86">
        <v>1901100</v>
      </c>
      <c r="H240" s="46">
        <v>1901100</v>
      </c>
      <c r="I240" s="47">
        <v>1901100</v>
      </c>
      <c r="J240" s="47">
        <v>1901100</v>
      </c>
      <c r="K240" s="47">
        <v>1901100</v>
      </c>
      <c r="L240" s="47">
        <v>1901100</v>
      </c>
      <c r="M240" s="47">
        <v>1901100</v>
      </c>
    </row>
    <row r="241" spans="1:13" hidden="1" x14ac:dyDescent="0.25">
      <c r="A241" s="13" t="s">
        <v>43</v>
      </c>
      <c r="B241" s="101"/>
      <c r="C241" s="102"/>
      <c r="D241" s="103"/>
      <c r="E241" s="102"/>
      <c r="F241" s="102"/>
      <c r="G241" s="104"/>
      <c r="H241" s="42"/>
      <c r="I241" s="29"/>
      <c r="J241" s="29"/>
      <c r="K241" s="29"/>
      <c r="L241" s="29"/>
      <c r="M241" s="29"/>
    </row>
    <row r="242" spans="1:13" ht="15.75" thickBot="1" x14ac:dyDescent="0.3">
      <c r="A242" s="13" t="s">
        <v>79</v>
      </c>
      <c r="B242" s="72" t="s">
        <v>107</v>
      </c>
      <c r="C242" s="73">
        <f>SUM(C238:C241)</f>
        <v>52178212.660000011</v>
      </c>
      <c r="D242" s="73">
        <f t="shared" ref="D242:M242" si="71">SUM(D238:D241)</f>
        <v>14105463.270000011</v>
      </c>
      <c r="E242" s="73">
        <f t="shared" si="71"/>
        <v>8084421.9200000167</v>
      </c>
      <c r="F242" s="73">
        <f t="shared" si="71"/>
        <v>6075977.5600000173</v>
      </c>
      <c r="G242" s="74">
        <f t="shared" si="71"/>
        <v>6656982.2199999988</v>
      </c>
      <c r="H242" s="50">
        <f t="shared" si="71"/>
        <v>7600385.3099999875</v>
      </c>
      <c r="I242" s="51">
        <f t="shared" si="71"/>
        <v>8396733.7999999821</v>
      </c>
      <c r="J242" s="51">
        <f t="shared" si="71"/>
        <v>9126839.0700000077</v>
      </c>
      <c r="K242" s="51">
        <f t="shared" si="71"/>
        <v>9687363.0199999958</v>
      </c>
      <c r="L242" s="51">
        <f t="shared" si="71"/>
        <v>10894337.140000015</v>
      </c>
      <c r="M242" s="51">
        <f t="shared" si="71"/>
        <v>11721872.839999974</v>
      </c>
    </row>
    <row r="243" spans="1:13" ht="16.5" thickTop="1" thickBot="1" x14ac:dyDescent="0.3">
      <c r="A243" s="13" t="s">
        <v>45</v>
      </c>
      <c r="B243" s="38"/>
      <c r="C243" s="39"/>
      <c r="D243" s="39"/>
      <c r="E243" s="39"/>
      <c r="F243" s="39"/>
      <c r="G243" s="39"/>
      <c r="H243" s="35"/>
      <c r="I243" s="35"/>
      <c r="J243" s="35"/>
      <c r="K243" s="35"/>
      <c r="L243" s="35"/>
      <c r="M243" s="35"/>
    </row>
    <row r="244" spans="1:13" ht="26.25" thickTop="1" x14ac:dyDescent="0.25">
      <c r="A244" s="13" t="s">
        <v>206</v>
      </c>
      <c r="B244" s="87" t="s">
        <v>255</v>
      </c>
      <c r="C244" s="88" t="str">
        <f>LEFT(xlvar.NXTBUD.DESCRLONG,7)&amp;" Original"</f>
        <v>2021/22 Original</v>
      </c>
      <c r="D244" s="88" t="str">
        <f>LEFT(xlvar.NXTBUD.DESCRLONG,7)</f>
        <v>2021/22</v>
      </c>
      <c r="E244" s="88" t="str">
        <f t="shared" ref="E244:M244" si="72">LEFT(D244,4)+1&amp;"/"&amp;RIGHT(D244,2)+1</f>
        <v>2022/23</v>
      </c>
      <c r="F244" s="88" t="str">
        <f t="shared" si="72"/>
        <v>2023/24</v>
      </c>
      <c r="G244" s="89" t="str">
        <f t="shared" si="72"/>
        <v>2024/25</v>
      </c>
      <c r="H244" s="48" t="str">
        <f t="shared" si="72"/>
        <v>2025/26</v>
      </c>
      <c r="I244" s="49" t="str">
        <f t="shared" si="72"/>
        <v>2026/27</v>
      </c>
      <c r="J244" s="49" t="str">
        <f t="shared" si="72"/>
        <v>2027/28</v>
      </c>
      <c r="K244" s="49" t="str">
        <f t="shared" si="72"/>
        <v>2028/29</v>
      </c>
      <c r="L244" s="49" t="str">
        <f t="shared" si="72"/>
        <v>2029/30</v>
      </c>
      <c r="M244" s="49" t="str">
        <f t="shared" si="72"/>
        <v>2030/31</v>
      </c>
    </row>
    <row r="245" spans="1:13" x14ac:dyDescent="0.25">
      <c r="A245" s="13" t="s">
        <v>43</v>
      </c>
      <c r="B245" s="90" t="s">
        <v>137</v>
      </c>
      <c r="C245" s="91"/>
      <c r="D245" s="92"/>
      <c r="E245" s="91"/>
      <c r="F245" s="91"/>
      <c r="G245" s="93"/>
      <c r="H245" s="42"/>
      <c r="I245" s="29"/>
      <c r="J245" s="29"/>
      <c r="K245" s="29"/>
      <c r="L245" s="29"/>
      <c r="M245" s="29"/>
    </row>
    <row r="246" spans="1:13" x14ac:dyDescent="0.25">
      <c r="A246" s="13" t="s">
        <v>269</v>
      </c>
      <c r="B246" s="85" t="s">
        <v>153</v>
      </c>
      <c r="C246" s="81">
        <v>14957876</v>
      </c>
      <c r="D246" s="82">
        <v>15407876</v>
      </c>
      <c r="E246" s="81">
        <v>15407876</v>
      </c>
      <c r="F246" s="81">
        <v>15407876</v>
      </c>
      <c r="G246" s="86">
        <v>15407876</v>
      </c>
      <c r="H246" s="46">
        <v>15407876</v>
      </c>
      <c r="I246" s="47">
        <v>15407876</v>
      </c>
      <c r="J246" s="47">
        <v>15407876</v>
      </c>
      <c r="K246" s="47">
        <v>15407876</v>
      </c>
      <c r="L246" s="47">
        <v>15407876</v>
      </c>
      <c r="M246" s="47">
        <v>15407876</v>
      </c>
    </row>
    <row r="247" spans="1:13" hidden="1" x14ac:dyDescent="0.25">
      <c r="A247" s="13" t="s">
        <v>72</v>
      </c>
      <c r="B247" s="63"/>
      <c r="C247" s="57"/>
      <c r="D247" s="58"/>
      <c r="E247" s="57"/>
      <c r="F247" s="57"/>
      <c r="G247" s="59"/>
      <c r="H247" s="42"/>
      <c r="I247" s="29"/>
      <c r="J247" s="29"/>
      <c r="K247" s="29"/>
      <c r="L247" s="29"/>
      <c r="M247" s="29"/>
    </row>
    <row r="248" spans="1:13" x14ac:dyDescent="0.25">
      <c r="A248" s="13" t="s">
        <v>105</v>
      </c>
      <c r="B248" s="64" t="str">
        <f>"Total "&amp;B245</f>
        <v>Total Non Cash</v>
      </c>
      <c r="C248" s="65">
        <f t="shared" ref="C248:M248" si="73">SUM(C245:C247)</f>
        <v>14957876</v>
      </c>
      <c r="D248" s="66">
        <f t="shared" si="73"/>
        <v>15407876</v>
      </c>
      <c r="E248" s="65">
        <f t="shared" si="73"/>
        <v>15407876</v>
      </c>
      <c r="F248" s="65">
        <f t="shared" si="73"/>
        <v>15407876</v>
      </c>
      <c r="G248" s="67">
        <f t="shared" si="73"/>
        <v>15407876</v>
      </c>
      <c r="H248" s="43">
        <f t="shared" si="73"/>
        <v>15407876</v>
      </c>
      <c r="I248" s="31">
        <f t="shared" si="73"/>
        <v>15407876</v>
      </c>
      <c r="J248" s="31">
        <f t="shared" si="73"/>
        <v>15407876</v>
      </c>
      <c r="K248" s="31">
        <f t="shared" si="73"/>
        <v>15407876</v>
      </c>
      <c r="L248" s="31">
        <f t="shared" si="73"/>
        <v>15407876</v>
      </c>
      <c r="M248" s="31">
        <f t="shared" si="73"/>
        <v>15407876</v>
      </c>
    </row>
    <row r="249" spans="1:13" x14ac:dyDescent="0.25">
      <c r="A249" s="13" t="s">
        <v>105</v>
      </c>
      <c r="B249" s="75" t="s">
        <v>75</v>
      </c>
      <c r="C249" s="61"/>
      <c r="D249" s="76"/>
      <c r="E249" s="61"/>
      <c r="F249" s="61"/>
      <c r="G249" s="62"/>
      <c r="H249" s="41"/>
      <c r="I249" s="30"/>
      <c r="J249" s="30"/>
      <c r="K249" s="30"/>
      <c r="L249" s="30"/>
      <c r="M249" s="30"/>
    </row>
    <row r="250" spans="1:13" x14ac:dyDescent="0.25">
      <c r="A250" s="13" t="s">
        <v>325</v>
      </c>
      <c r="B250" s="85" t="s">
        <v>140</v>
      </c>
      <c r="C250" s="81">
        <v>-98151949</v>
      </c>
      <c r="D250" s="82">
        <v>-55460718</v>
      </c>
      <c r="E250" s="81">
        <v>-27121973</v>
      </c>
      <c r="F250" s="81">
        <v>-16333473</v>
      </c>
      <c r="G250" s="86">
        <v>-16857683</v>
      </c>
      <c r="H250" s="46">
        <v>-20764683</v>
      </c>
      <c r="I250" s="47">
        <v>-17432683</v>
      </c>
      <c r="J250" s="47">
        <v>-19429683</v>
      </c>
      <c r="K250" s="47">
        <v>-23442683</v>
      </c>
      <c r="L250" s="47">
        <v>-17774683</v>
      </c>
      <c r="M250" s="47">
        <v>-15327683</v>
      </c>
    </row>
    <row r="251" spans="1:13" x14ac:dyDescent="0.25">
      <c r="A251" s="13" t="s">
        <v>326</v>
      </c>
      <c r="B251" s="85" t="s">
        <v>142</v>
      </c>
      <c r="C251" s="81">
        <v>522000</v>
      </c>
      <c r="D251" s="82">
        <v>279057</v>
      </c>
      <c r="E251" s="81">
        <v>336000</v>
      </c>
      <c r="F251" s="81">
        <v>298088</v>
      </c>
      <c r="G251" s="86">
        <v>281250</v>
      </c>
      <c r="H251" s="46">
        <v>415801</v>
      </c>
      <c r="I251" s="47">
        <v>332695</v>
      </c>
      <c r="J251" s="47">
        <v>332695</v>
      </c>
      <c r="K251" s="47">
        <v>332695</v>
      </c>
      <c r="L251" s="47">
        <v>332695</v>
      </c>
      <c r="M251" s="47">
        <v>332695</v>
      </c>
    </row>
    <row r="252" spans="1:13" hidden="1" x14ac:dyDescent="0.25">
      <c r="A252" s="13" t="s">
        <v>72</v>
      </c>
      <c r="B252" s="63"/>
      <c r="C252" s="57"/>
      <c r="D252" s="58"/>
      <c r="E252" s="57"/>
      <c r="F252" s="57"/>
      <c r="G252" s="59"/>
      <c r="H252" s="42"/>
      <c r="I252" s="29"/>
      <c r="J252" s="29"/>
      <c r="K252" s="29"/>
      <c r="L252" s="29"/>
      <c r="M252" s="29"/>
    </row>
    <row r="253" spans="1:13" x14ac:dyDescent="0.25">
      <c r="A253" s="13" t="s">
        <v>45</v>
      </c>
      <c r="B253" s="64" t="str">
        <f>"Total "&amp;B249</f>
        <v>Total Investing Fund Flows</v>
      </c>
      <c r="C253" s="65">
        <f t="shared" ref="C253:M253" si="74">SUM(C250:C252)</f>
        <v>-97629949</v>
      </c>
      <c r="D253" s="66">
        <f t="shared" si="74"/>
        <v>-55181661</v>
      </c>
      <c r="E253" s="65">
        <f t="shared" si="74"/>
        <v>-26785973</v>
      </c>
      <c r="F253" s="65">
        <f t="shared" si="74"/>
        <v>-16035385</v>
      </c>
      <c r="G253" s="67">
        <f t="shared" si="74"/>
        <v>-16576433</v>
      </c>
      <c r="H253" s="43">
        <f t="shared" si="74"/>
        <v>-20348882</v>
      </c>
      <c r="I253" s="31">
        <f t="shared" si="74"/>
        <v>-17099988</v>
      </c>
      <c r="J253" s="31">
        <f t="shared" si="74"/>
        <v>-19096988</v>
      </c>
      <c r="K253" s="31">
        <f t="shared" si="74"/>
        <v>-23109988</v>
      </c>
      <c r="L253" s="31">
        <f t="shared" si="74"/>
        <v>-17441988</v>
      </c>
      <c r="M253" s="31">
        <f t="shared" si="74"/>
        <v>-14994988</v>
      </c>
    </row>
    <row r="254" spans="1:13" x14ac:dyDescent="0.25">
      <c r="A254" s="13" t="s">
        <v>206</v>
      </c>
      <c r="B254" s="75" t="s">
        <v>77</v>
      </c>
      <c r="C254" s="61"/>
      <c r="D254" s="76"/>
      <c r="E254" s="61"/>
      <c r="F254" s="61"/>
      <c r="G254" s="62"/>
      <c r="H254" s="41"/>
      <c r="I254" s="30"/>
      <c r="J254" s="30"/>
      <c r="K254" s="30"/>
      <c r="L254" s="30"/>
      <c r="M254" s="30"/>
    </row>
    <row r="255" spans="1:13" x14ac:dyDescent="0.25">
      <c r="A255" s="13" t="s">
        <v>327</v>
      </c>
      <c r="B255" s="85" t="s">
        <v>157</v>
      </c>
      <c r="C255" s="81">
        <v>-1651712</v>
      </c>
      <c r="D255" s="82">
        <v>-3079972</v>
      </c>
      <c r="E255" s="81">
        <v>-2959840</v>
      </c>
      <c r="F255" s="81">
        <v>-2827799</v>
      </c>
      <c r="G255" s="86">
        <v>-2817692</v>
      </c>
      <c r="H255" s="46">
        <v>-2594361</v>
      </c>
      <c r="I255" s="47">
        <v>-2666846</v>
      </c>
      <c r="J255" s="47">
        <v>-2738230</v>
      </c>
      <c r="K255" s="47">
        <v>-2817711</v>
      </c>
      <c r="L255" s="47">
        <v>-2900476</v>
      </c>
      <c r="M255" s="47">
        <v>-2921682</v>
      </c>
    </row>
    <row r="256" spans="1:13" x14ac:dyDescent="0.25">
      <c r="A256" s="13" t="s">
        <v>328</v>
      </c>
      <c r="B256" s="85" t="s">
        <v>158</v>
      </c>
      <c r="C256" s="81">
        <v>25480000</v>
      </c>
      <c r="D256" s="82">
        <v>2000000</v>
      </c>
      <c r="E256" s="81">
        <v>2000000</v>
      </c>
      <c r="F256" s="81">
        <v>0</v>
      </c>
      <c r="G256" s="86">
        <v>0</v>
      </c>
      <c r="H256" s="46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</row>
    <row r="257" spans="1:13" hidden="1" x14ac:dyDescent="0.25">
      <c r="A257" s="13" t="s">
        <v>43</v>
      </c>
      <c r="B257" s="63"/>
      <c r="C257" s="57"/>
      <c r="D257" s="58"/>
      <c r="E257" s="57"/>
      <c r="F257" s="57"/>
      <c r="G257" s="59"/>
      <c r="H257" s="42"/>
      <c r="I257" s="29"/>
      <c r="J257" s="29"/>
      <c r="K257" s="29"/>
      <c r="L257" s="29"/>
      <c r="M257" s="29"/>
    </row>
    <row r="258" spans="1:13" ht="15.75" thickBot="1" x14ac:dyDescent="0.3">
      <c r="A258" s="13" t="s">
        <v>43</v>
      </c>
      <c r="B258" s="68" t="str">
        <f>"Total "&amp;B254</f>
        <v>Total Financing Fund Flows</v>
      </c>
      <c r="C258" s="69">
        <f t="shared" ref="C258:M258" si="75">SUM(C255:C257)</f>
        <v>23828288</v>
      </c>
      <c r="D258" s="70">
        <f t="shared" si="75"/>
        <v>-1079972</v>
      </c>
      <c r="E258" s="69">
        <f t="shared" si="75"/>
        <v>-959840</v>
      </c>
      <c r="F258" s="69">
        <f t="shared" si="75"/>
        <v>-2827799</v>
      </c>
      <c r="G258" s="79">
        <f t="shared" si="75"/>
        <v>-2817692</v>
      </c>
      <c r="H258" s="43">
        <f t="shared" si="75"/>
        <v>-2594361</v>
      </c>
      <c r="I258" s="31">
        <f t="shared" si="75"/>
        <v>-2666846</v>
      </c>
      <c r="J258" s="31">
        <f t="shared" si="75"/>
        <v>-2738230</v>
      </c>
      <c r="K258" s="31">
        <f t="shared" si="75"/>
        <v>-2817711</v>
      </c>
      <c r="L258" s="31">
        <f t="shared" si="75"/>
        <v>-2900476</v>
      </c>
      <c r="M258" s="31">
        <f t="shared" si="75"/>
        <v>-2921682</v>
      </c>
    </row>
    <row r="259" spans="1:13" ht="15.75" thickTop="1" x14ac:dyDescent="0.25">
      <c r="A259" s="13" t="s">
        <v>45</v>
      </c>
      <c r="B259" s="94" t="s">
        <v>108</v>
      </c>
      <c r="C259" s="95">
        <f t="shared" ref="C259:M259" si="76">C242+C248+C253+C258</f>
        <v>-6665572.3399999887</v>
      </c>
      <c r="D259" s="95">
        <f t="shared" si="76"/>
        <v>-26748293.729999989</v>
      </c>
      <c r="E259" s="95">
        <f t="shared" si="76"/>
        <v>-4253515.0799999833</v>
      </c>
      <c r="F259" s="95">
        <f t="shared" si="76"/>
        <v>2620669.5600000173</v>
      </c>
      <c r="G259" s="96">
        <f t="shared" si="76"/>
        <v>2670733.2199999988</v>
      </c>
      <c r="H259" s="50">
        <f t="shared" si="76"/>
        <v>65018.309999987483</v>
      </c>
      <c r="I259" s="51">
        <f t="shared" si="76"/>
        <v>4037775.7999999821</v>
      </c>
      <c r="J259" s="51">
        <f t="shared" si="76"/>
        <v>2699497.0700000077</v>
      </c>
      <c r="K259" s="51">
        <f t="shared" si="76"/>
        <v>-832459.98000000417</v>
      </c>
      <c r="L259" s="51">
        <f t="shared" si="76"/>
        <v>5959749.1400000155</v>
      </c>
      <c r="M259" s="51">
        <f t="shared" si="76"/>
        <v>9213078.8399999738</v>
      </c>
    </row>
    <row r="260" spans="1:13" x14ac:dyDescent="0.25">
      <c r="A260" s="13" t="s">
        <v>206</v>
      </c>
      <c r="B260" s="97" t="s">
        <v>78</v>
      </c>
      <c r="C260" s="98"/>
      <c r="D260" s="99"/>
      <c r="E260" s="98"/>
      <c r="F260" s="98"/>
      <c r="G260" s="100"/>
      <c r="H260" s="41"/>
      <c r="I260" s="30"/>
      <c r="J260" s="30"/>
      <c r="K260" s="30"/>
      <c r="L260" s="30"/>
      <c r="M260" s="30"/>
    </row>
    <row r="261" spans="1:13" x14ac:dyDescent="0.25">
      <c r="A261" s="13" t="s">
        <v>329</v>
      </c>
      <c r="B261" s="85" t="s">
        <v>159</v>
      </c>
      <c r="C261" s="81">
        <v>-993633.84</v>
      </c>
      <c r="D261" s="82">
        <v>-740436</v>
      </c>
      <c r="E261" s="81">
        <v>-807286</v>
      </c>
      <c r="F261" s="81">
        <v>-808190</v>
      </c>
      <c r="G261" s="86">
        <v>-745150</v>
      </c>
      <c r="H261" s="46">
        <v>-816168</v>
      </c>
      <c r="I261" s="47">
        <v>-818247</v>
      </c>
      <c r="J261" s="47">
        <v>-819389</v>
      </c>
      <c r="K261" s="47">
        <v>-751597</v>
      </c>
      <c r="L261" s="47">
        <v>-827874</v>
      </c>
      <c r="M261" s="47">
        <v>-828374</v>
      </c>
    </row>
    <row r="262" spans="1:13" x14ac:dyDescent="0.25">
      <c r="A262" s="13" t="s">
        <v>330</v>
      </c>
      <c r="B262" s="85" t="s">
        <v>160</v>
      </c>
      <c r="C262" s="81">
        <v>-3162600</v>
      </c>
      <c r="D262" s="82">
        <v>-3162600</v>
      </c>
      <c r="E262" s="81">
        <v>-3162600</v>
      </c>
      <c r="F262" s="81">
        <v>-3162600</v>
      </c>
      <c r="G262" s="86">
        <v>-3162600</v>
      </c>
      <c r="H262" s="46">
        <v>-3162600</v>
      </c>
      <c r="I262" s="47">
        <v>-3162600</v>
      </c>
      <c r="J262" s="47">
        <v>-3162600</v>
      </c>
      <c r="K262" s="47">
        <v>-3162600</v>
      </c>
      <c r="L262" s="47">
        <v>-3162600</v>
      </c>
      <c r="M262" s="47">
        <v>-3162600</v>
      </c>
    </row>
    <row r="263" spans="1:13" x14ac:dyDescent="0.25">
      <c r="A263" s="13" t="s">
        <v>331</v>
      </c>
      <c r="B263" s="85" t="s">
        <v>161</v>
      </c>
      <c r="C263" s="81">
        <v>-3990000</v>
      </c>
      <c r="D263" s="82">
        <v>-80000</v>
      </c>
      <c r="E263" s="81">
        <v>-90000</v>
      </c>
      <c r="F263" s="81">
        <v>-80000</v>
      </c>
      <c r="G263" s="86">
        <v>-90000</v>
      </c>
      <c r="H263" s="46">
        <v>-80000</v>
      </c>
      <c r="I263" s="47">
        <v>-90000</v>
      </c>
      <c r="J263" s="47">
        <v>-80000</v>
      </c>
      <c r="K263" s="47">
        <v>-90000</v>
      </c>
      <c r="L263" s="47">
        <v>-80000</v>
      </c>
      <c r="M263" s="47">
        <v>-80000</v>
      </c>
    </row>
    <row r="264" spans="1:13" x14ac:dyDescent="0.25">
      <c r="A264" s="13" t="s">
        <v>332</v>
      </c>
      <c r="B264" s="85" t="s">
        <v>162</v>
      </c>
      <c r="C264" s="81">
        <v>1458198.84</v>
      </c>
      <c r="D264" s="82">
        <v>4228023</v>
      </c>
      <c r="E264" s="81">
        <v>946914</v>
      </c>
      <c r="F264" s="81">
        <v>468738</v>
      </c>
      <c r="G264" s="86">
        <v>594066</v>
      </c>
      <c r="H264" s="46">
        <v>469404</v>
      </c>
      <c r="I264" s="47">
        <v>464752</v>
      </c>
      <c r="J264" s="47">
        <v>470110</v>
      </c>
      <c r="K264" s="47">
        <v>675479</v>
      </c>
      <c r="L264" s="47">
        <v>465859</v>
      </c>
      <c r="M264" s="47">
        <v>466250</v>
      </c>
    </row>
    <row r="265" spans="1:13" x14ac:dyDescent="0.25">
      <c r="A265" s="13" t="s">
        <v>333</v>
      </c>
      <c r="B265" s="85" t="s">
        <v>163</v>
      </c>
      <c r="C265" s="81">
        <v>6344531.8799999999</v>
      </c>
      <c r="D265" s="82">
        <v>5482544</v>
      </c>
      <c r="E265" s="81">
        <v>1958877</v>
      </c>
      <c r="F265" s="81">
        <v>798877</v>
      </c>
      <c r="G265" s="86">
        <v>323877</v>
      </c>
      <c r="H265" s="46">
        <v>333877</v>
      </c>
      <c r="I265" s="47">
        <v>323877</v>
      </c>
      <c r="J265" s="47">
        <v>523877</v>
      </c>
      <c r="K265" s="47">
        <v>323877</v>
      </c>
      <c r="L265" s="47">
        <v>323877</v>
      </c>
      <c r="M265" s="47">
        <v>323877</v>
      </c>
    </row>
    <row r="266" spans="1:13" x14ac:dyDescent="0.25">
      <c r="A266" s="13" t="s">
        <v>334</v>
      </c>
      <c r="B266" s="85" t="s">
        <v>164</v>
      </c>
      <c r="C266" s="81">
        <v>6484000.0800000001</v>
      </c>
      <c r="D266" s="82">
        <v>7117479</v>
      </c>
      <c r="E266" s="81">
        <v>503948</v>
      </c>
      <c r="F266" s="81">
        <v>90000</v>
      </c>
      <c r="G266" s="86">
        <v>80000</v>
      </c>
      <c r="H266" s="46">
        <v>90000</v>
      </c>
      <c r="I266" s="47">
        <v>80000</v>
      </c>
      <c r="J266" s="47">
        <v>90000</v>
      </c>
      <c r="K266" s="47">
        <v>80000</v>
      </c>
      <c r="L266" s="47">
        <v>90000</v>
      </c>
      <c r="M266" s="47">
        <v>90000</v>
      </c>
    </row>
    <row r="267" spans="1:13" hidden="1" x14ac:dyDescent="0.25">
      <c r="A267" s="13" t="s">
        <v>43</v>
      </c>
      <c r="B267" s="63"/>
      <c r="C267" s="57"/>
      <c r="D267" s="58"/>
      <c r="E267" s="57"/>
      <c r="F267" s="57"/>
      <c r="G267" s="59"/>
      <c r="H267" s="42"/>
      <c r="I267" s="29"/>
      <c r="J267" s="29"/>
      <c r="K267" s="29"/>
      <c r="L267" s="29"/>
      <c r="M267" s="29"/>
    </row>
    <row r="268" spans="1:13" ht="15.75" thickBot="1" x14ac:dyDescent="0.3">
      <c r="B268" s="68" t="str">
        <f>"Total "&amp;B260</f>
        <v>Total Reserve Movements</v>
      </c>
      <c r="C268" s="69">
        <f t="shared" ref="C268:M268" si="77">SUM(C261:C267)</f>
        <v>6140496.96</v>
      </c>
      <c r="D268" s="70">
        <f t="shared" si="77"/>
        <v>12845010</v>
      </c>
      <c r="E268" s="69">
        <f t="shared" si="77"/>
        <v>-650147</v>
      </c>
      <c r="F268" s="69">
        <f t="shared" si="77"/>
        <v>-2693175</v>
      </c>
      <c r="G268" s="71">
        <f t="shared" si="77"/>
        <v>-2999807</v>
      </c>
      <c r="H268" s="43">
        <f t="shared" si="77"/>
        <v>-3165487</v>
      </c>
      <c r="I268" s="31">
        <f t="shared" si="77"/>
        <v>-3202218</v>
      </c>
      <c r="J268" s="31">
        <f t="shared" si="77"/>
        <v>-2978002</v>
      </c>
      <c r="K268" s="31">
        <f t="shared" si="77"/>
        <v>-2924841</v>
      </c>
      <c r="L268" s="31">
        <f t="shared" si="77"/>
        <v>-3190738</v>
      </c>
      <c r="M268" s="31">
        <f t="shared" si="77"/>
        <v>-3190847</v>
      </c>
    </row>
    <row r="269" spans="1:13" ht="15.75" thickTop="1" x14ac:dyDescent="0.25">
      <c r="B269" s="77" t="s">
        <v>109</v>
      </c>
      <c r="C269" s="78">
        <f t="shared" ref="C269:M269" si="78">C259+C268</f>
        <v>-525075.37999998871</v>
      </c>
      <c r="D269" s="78">
        <f t="shared" si="78"/>
        <v>-13903283.729999989</v>
      </c>
      <c r="E269" s="78">
        <f t="shared" si="78"/>
        <v>-4903662.0799999833</v>
      </c>
      <c r="F269" s="78">
        <f t="shared" si="78"/>
        <v>-72505.439999982715</v>
      </c>
      <c r="G269" s="78">
        <f t="shared" si="78"/>
        <v>-329073.78000000119</v>
      </c>
      <c r="H269" s="50">
        <f t="shared" si="78"/>
        <v>-3100468.6900000125</v>
      </c>
      <c r="I269" s="51">
        <f t="shared" si="78"/>
        <v>835557.79999998212</v>
      </c>
      <c r="J269" s="51">
        <f t="shared" si="78"/>
        <v>-278504.92999999225</v>
      </c>
      <c r="K269" s="51">
        <f t="shared" si="78"/>
        <v>-3757300.9800000042</v>
      </c>
      <c r="L269" s="51">
        <f t="shared" si="78"/>
        <v>2769011.1400000155</v>
      </c>
      <c r="M269" s="51">
        <f t="shared" si="78"/>
        <v>6022231.8399999738</v>
      </c>
    </row>
  </sheetData>
  <hyperlinks>
    <hyperlink ref="B12" location="'Base Budget'!B12" tooltip="Click to drilldown" display="'Base Budget'!B12" xr:uid="{00000000-0004-0000-1300-000000000000}"/>
    <hyperlink ref="C12" location="'Base Budget'!C12" tooltip="Click to drilldown" display="'Base Budget'!C12" xr:uid="{00000000-0004-0000-1300-000001000000}"/>
    <hyperlink ref="D12" location="'Base Budget'!D12" tooltip="Click to drilldown" display="'Base Budget'!D12" xr:uid="{00000000-0004-0000-1300-000002000000}"/>
    <hyperlink ref="E12" location="'Base Budget'!E12" tooltip="Click to drilldown" display="'Base Budget'!E12" xr:uid="{00000000-0004-0000-1300-000003000000}"/>
    <hyperlink ref="F12" location="'Base Budget'!F12" tooltip="Click to drilldown" display="'Base Budget'!F12" xr:uid="{00000000-0004-0000-1300-000004000000}"/>
    <hyperlink ref="G12" location="'Base Budget'!G12" tooltip="Click to drilldown" display="'Base Budget'!G12" xr:uid="{00000000-0004-0000-1300-000005000000}"/>
    <hyperlink ref="H12" location="'Base Budget'!H12" tooltip="Click to drilldown" display="'Base Budget'!H12" xr:uid="{00000000-0004-0000-1300-000006000000}"/>
    <hyperlink ref="I12" location="'Base Budget'!I12" tooltip="Click to drilldown" display="'Base Budget'!I12" xr:uid="{00000000-0004-0000-1300-000007000000}"/>
    <hyperlink ref="J12" location="'Base Budget'!J12" tooltip="Click to drilldown" display="'Base Budget'!J12" xr:uid="{00000000-0004-0000-1300-000008000000}"/>
    <hyperlink ref="K12" location="'Base Budget'!K12" tooltip="Click to drilldown" display="'Base Budget'!K12" xr:uid="{00000000-0004-0000-1300-000009000000}"/>
    <hyperlink ref="L12" location="'Base Budget'!L12" tooltip="Click to drilldown" display="'Base Budget'!L12" xr:uid="{00000000-0004-0000-1300-00000A000000}"/>
    <hyperlink ref="M12" location="'Base Budget'!M12" tooltip="Click to drilldown" display="'Base Budget'!M12" xr:uid="{00000000-0004-0000-1300-00000B000000}"/>
    <hyperlink ref="B13" location="'Base Budget'!B13" tooltip="Click to drilldown" display="'Base Budget'!B13" xr:uid="{00000000-0004-0000-1300-00000C000000}"/>
    <hyperlink ref="C13" location="'Base Budget'!C13" tooltip="Click to drilldown" display="'Base Budget'!C13" xr:uid="{00000000-0004-0000-1300-00000D000000}"/>
    <hyperlink ref="D13" location="'Base Budget'!D13" tooltip="Click to drilldown" display="'Base Budget'!D13" xr:uid="{00000000-0004-0000-1300-00000E000000}"/>
    <hyperlink ref="E13" location="'Base Budget'!E13" tooltip="Click to drilldown" display="'Base Budget'!E13" xr:uid="{00000000-0004-0000-1300-00000F000000}"/>
    <hyperlink ref="F13" location="'Base Budget'!F13" tooltip="Click to drilldown" display="'Base Budget'!F13" xr:uid="{00000000-0004-0000-1300-000010000000}"/>
    <hyperlink ref="G13" location="'Base Budget'!G13" tooltip="Click to drilldown" display="'Base Budget'!G13" xr:uid="{00000000-0004-0000-1300-000011000000}"/>
    <hyperlink ref="H13" location="'Base Budget'!H13" tooltip="Click to drilldown" display="'Base Budget'!H13" xr:uid="{00000000-0004-0000-1300-000012000000}"/>
    <hyperlink ref="I13" location="'Base Budget'!I13" tooltip="Click to drilldown" display="'Base Budget'!I13" xr:uid="{00000000-0004-0000-1300-000013000000}"/>
    <hyperlink ref="J13" location="'Base Budget'!J13" tooltip="Click to drilldown" display="'Base Budget'!J13" xr:uid="{00000000-0004-0000-1300-000014000000}"/>
    <hyperlink ref="K13" location="'Base Budget'!K13" tooltip="Click to drilldown" display="'Base Budget'!K13" xr:uid="{00000000-0004-0000-1300-000015000000}"/>
    <hyperlink ref="L13" location="'Base Budget'!L13" tooltip="Click to drilldown" display="'Base Budget'!L13" xr:uid="{00000000-0004-0000-1300-000016000000}"/>
    <hyperlink ref="M13" location="'Base Budget'!M13" tooltip="Click to drilldown" display="'Base Budget'!M13" xr:uid="{00000000-0004-0000-1300-000017000000}"/>
    <hyperlink ref="B14" location="'Base Budget'!B14" tooltip="Click to drilldown" display="'Base Budget'!B14" xr:uid="{00000000-0004-0000-1300-000018000000}"/>
    <hyperlink ref="C14" location="'Base Budget'!C14" tooltip="Click to drilldown" display="'Base Budget'!C14" xr:uid="{00000000-0004-0000-1300-000019000000}"/>
    <hyperlink ref="D14" location="'Base Budget'!D14" tooltip="Click to drilldown" display="'Base Budget'!D14" xr:uid="{00000000-0004-0000-1300-00001A000000}"/>
    <hyperlink ref="E14" location="'Base Budget'!E14" tooltip="Click to drilldown" display="'Base Budget'!E14" xr:uid="{00000000-0004-0000-1300-00001B000000}"/>
    <hyperlink ref="F14" location="'Base Budget'!F14" tooltip="Click to drilldown" display="'Base Budget'!F14" xr:uid="{00000000-0004-0000-1300-00001C000000}"/>
    <hyperlink ref="G14" location="'Base Budget'!G14" tooltip="Click to drilldown" display="'Base Budget'!G14" xr:uid="{00000000-0004-0000-1300-00001D000000}"/>
    <hyperlink ref="H14" location="'Base Budget'!H14" tooltip="Click to drilldown" display="'Base Budget'!H14" xr:uid="{00000000-0004-0000-1300-00001E000000}"/>
    <hyperlink ref="I14" location="'Base Budget'!I14" tooltip="Click to drilldown" display="'Base Budget'!I14" xr:uid="{00000000-0004-0000-1300-00001F000000}"/>
    <hyperlink ref="J14" location="'Base Budget'!J14" tooltip="Click to drilldown" display="'Base Budget'!J14" xr:uid="{00000000-0004-0000-1300-000020000000}"/>
    <hyperlink ref="K14" location="'Base Budget'!K14" tooltip="Click to drilldown" display="'Base Budget'!K14" xr:uid="{00000000-0004-0000-1300-000021000000}"/>
    <hyperlink ref="L14" location="'Base Budget'!L14" tooltip="Click to drilldown" display="'Base Budget'!L14" xr:uid="{00000000-0004-0000-1300-000022000000}"/>
    <hyperlink ref="M14" location="'Base Budget'!M14" tooltip="Click to drilldown" display="'Base Budget'!M14" xr:uid="{00000000-0004-0000-1300-000023000000}"/>
    <hyperlink ref="B15" location="'Base Budget'!B15" tooltip="Click to drilldown" display="'Base Budget'!B15" xr:uid="{00000000-0004-0000-1300-000024000000}"/>
    <hyperlink ref="C15" location="'Base Budget'!C15" tooltip="Click to drilldown" display="'Base Budget'!C15" xr:uid="{00000000-0004-0000-1300-000025000000}"/>
    <hyperlink ref="D15" location="'Base Budget'!D15" tooltip="Click to drilldown" display="'Base Budget'!D15" xr:uid="{00000000-0004-0000-1300-000026000000}"/>
    <hyperlink ref="E15" location="'Base Budget'!E15" tooltip="Click to drilldown" display="'Base Budget'!E15" xr:uid="{00000000-0004-0000-1300-000027000000}"/>
    <hyperlink ref="F15" location="'Base Budget'!F15" tooltip="Click to drilldown" display="'Base Budget'!F15" xr:uid="{00000000-0004-0000-1300-000028000000}"/>
    <hyperlink ref="G15" location="'Base Budget'!G15" tooltip="Click to drilldown" display="'Base Budget'!G15" xr:uid="{00000000-0004-0000-1300-000029000000}"/>
    <hyperlink ref="H15" location="'Base Budget'!H15" tooltip="Click to drilldown" display="'Base Budget'!H15" xr:uid="{00000000-0004-0000-1300-00002A000000}"/>
    <hyperlink ref="I15" location="'Base Budget'!I15" tooltip="Click to drilldown" display="'Base Budget'!I15" xr:uid="{00000000-0004-0000-1300-00002B000000}"/>
    <hyperlink ref="J15" location="'Base Budget'!J15" tooltip="Click to drilldown" display="'Base Budget'!J15" xr:uid="{00000000-0004-0000-1300-00002C000000}"/>
    <hyperlink ref="K15" location="'Base Budget'!K15" tooltip="Click to drilldown" display="'Base Budget'!K15" xr:uid="{00000000-0004-0000-1300-00002D000000}"/>
    <hyperlink ref="L15" location="'Base Budget'!L15" tooltip="Click to drilldown" display="'Base Budget'!L15" xr:uid="{00000000-0004-0000-1300-00002E000000}"/>
    <hyperlink ref="M15" location="'Base Budget'!M15" tooltip="Click to drilldown" display="'Base Budget'!M15" xr:uid="{00000000-0004-0000-1300-00002F000000}"/>
    <hyperlink ref="B16" location="'Base Budget'!B16" tooltip="Click to drilldown" display="'Base Budget'!B16" xr:uid="{00000000-0004-0000-1300-000030000000}"/>
    <hyperlink ref="C16" location="'Base Budget'!C16" tooltip="Click to drilldown" display="'Base Budget'!C16" xr:uid="{00000000-0004-0000-1300-000031000000}"/>
    <hyperlink ref="D16" location="'Base Budget'!D16" tooltip="Click to drilldown" display="'Base Budget'!D16" xr:uid="{00000000-0004-0000-1300-000032000000}"/>
    <hyperlink ref="E16" location="'Base Budget'!E16" tooltip="Click to drilldown" display="'Base Budget'!E16" xr:uid="{00000000-0004-0000-1300-000033000000}"/>
    <hyperlink ref="F16" location="'Base Budget'!F16" tooltip="Click to drilldown" display="'Base Budget'!F16" xr:uid="{00000000-0004-0000-1300-000034000000}"/>
    <hyperlink ref="G16" location="'Base Budget'!G16" tooltip="Click to drilldown" display="'Base Budget'!G16" xr:uid="{00000000-0004-0000-1300-000035000000}"/>
    <hyperlink ref="H16" location="'Base Budget'!H16" tooltip="Click to drilldown" display="'Base Budget'!H16" xr:uid="{00000000-0004-0000-1300-000036000000}"/>
    <hyperlink ref="I16" location="'Base Budget'!I16" tooltip="Click to drilldown" display="'Base Budget'!I16" xr:uid="{00000000-0004-0000-1300-000037000000}"/>
    <hyperlink ref="J16" location="'Base Budget'!J16" tooltip="Click to drilldown" display="'Base Budget'!J16" xr:uid="{00000000-0004-0000-1300-000038000000}"/>
    <hyperlink ref="K16" location="'Base Budget'!K16" tooltip="Click to drilldown" display="'Base Budget'!K16" xr:uid="{00000000-0004-0000-1300-000039000000}"/>
    <hyperlink ref="L16" location="'Base Budget'!L16" tooltip="Click to drilldown" display="'Base Budget'!L16" xr:uid="{00000000-0004-0000-1300-00003A000000}"/>
    <hyperlink ref="M16" location="'Base Budget'!M16" tooltip="Click to drilldown" display="'Base Budget'!M16" xr:uid="{00000000-0004-0000-1300-00003B000000}"/>
    <hyperlink ref="B17" location="'Base Budget'!B17" tooltip="Click to drilldown" display="'Base Budget'!B17" xr:uid="{00000000-0004-0000-1300-00003C000000}"/>
    <hyperlink ref="C17" location="'Base Budget'!C17" tooltip="Click to drilldown" display="'Base Budget'!C17" xr:uid="{00000000-0004-0000-1300-00003D000000}"/>
    <hyperlink ref="D17" location="'Base Budget'!D17" tooltip="Click to drilldown" display="'Base Budget'!D17" xr:uid="{00000000-0004-0000-1300-00003E000000}"/>
    <hyperlink ref="E17" location="'Base Budget'!E17" tooltip="Click to drilldown" display="'Base Budget'!E17" xr:uid="{00000000-0004-0000-1300-00003F000000}"/>
    <hyperlink ref="F17" location="'Base Budget'!F17" tooltip="Click to drilldown" display="'Base Budget'!F17" xr:uid="{00000000-0004-0000-1300-000040000000}"/>
    <hyperlink ref="G17" location="'Base Budget'!G17" tooltip="Click to drilldown" display="'Base Budget'!G17" xr:uid="{00000000-0004-0000-1300-000041000000}"/>
    <hyperlink ref="H17" location="'Base Budget'!H17" tooltip="Click to drilldown" display="'Base Budget'!H17" xr:uid="{00000000-0004-0000-1300-000042000000}"/>
    <hyperlink ref="I17" location="'Base Budget'!I17" tooltip="Click to drilldown" display="'Base Budget'!I17" xr:uid="{00000000-0004-0000-1300-000043000000}"/>
    <hyperlink ref="J17" location="'Base Budget'!J17" tooltip="Click to drilldown" display="'Base Budget'!J17" xr:uid="{00000000-0004-0000-1300-000044000000}"/>
    <hyperlink ref="K17" location="'Base Budget'!K17" tooltip="Click to drilldown" display="'Base Budget'!K17" xr:uid="{00000000-0004-0000-1300-000045000000}"/>
    <hyperlink ref="L17" location="'Base Budget'!L17" tooltip="Click to drilldown" display="'Base Budget'!L17" xr:uid="{00000000-0004-0000-1300-000046000000}"/>
    <hyperlink ref="M17" location="'Base Budget'!M17" tooltip="Click to drilldown" display="'Base Budget'!M17" xr:uid="{00000000-0004-0000-1300-000047000000}"/>
    <hyperlink ref="B21" location="'Base Budget'!B21" tooltip="Click to drilldown" display="'Base Budget'!B21" xr:uid="{00000000-0004-0000-1300-000048000000}"/>
    <hyperlink ref="C21" location="'Base Budget'!C21" tooltip="Click to drilldown" display="'Base Budget'!C21" xr:uid="{00000000-0004-0000-1300-000049000000}"/>
    <hyperlink ref="D21" location="'Base Budget'!D21" tooltip="Click to drilldown" display="'Base Budget'!D21" xr:uid="{00000000-0004-0000-1300-00004A000000}"/>
    <hyperlink ref="E21" location="'Base Budget'!E21" tooltip="Click to drilldown" display="'Base Budget'!E21" xr:uid="{00000000-0004-0000-1300-00004B000000}"/>
    <hyperlink ref="F21" location="'Base Budget'!F21" tooltip="Click to drilldown" display="'Base Budget'!F21" xr:uid="{00000000-0004-0000-1300-00004C000000}"/>
    <hyperlink ref="G21" location="'Base Budget'!G21" tooltip="Click to drilldown" display="'Base Budget'!G21" xr:uid="{00000000-0004-0000-1300-00004D000000}"/>
    <hyperlink ref="H21" location="'Base Budget'!H21" tooltip="Click to drilldown" display="'Base Budget'!H21" xr:uid="{00000000-0004-0000-1300-00004E000000}"/>
    <hyperlink ref="I21" location="'Base Budget'!I21" tooltip="Click to drilldown" display="'Base Budget'!I21" xr:uid="{00000000-0004-0000-1300-00004F000000}"/>
    <hyperlink ref="J21" location="'Base Budget'!J21" tooltip="Click to drilldown" display="'Base Budget'!J21" xr:uid="{00000000-0004-0000-1300-000050000000}"/>
    <hyperlink ref="K21" location="'Base Budget'!K21" tooltip="Click to drilldown" display="'Base Budget'!K21" xr:uid="{00000000-0004-0000-1300-000051000000}"/>
    <hyperlink ref="L21" location="'Base Budget'!L21" tooltip="Click to drilldown" display="'Base Budget'!L21" xr:uid="{00000000-0004-0000-1300-000052000000}"/>
    <hyperlink ref="M21" location="'Base Budget'!M21" tooltip="Click to drilldown" display="'Base Budget'!M21" xr:uid="{00000000-0004-0000-1300-000053000000}"/>
    <hyperlink ref="B22" location="'Base Budget'!B22" tooltip="Click to drilldown" display="'Base Budget'!B22" xr:uid="{00000000-0004-0000-1300-000054000000}"/>
    <hyperlink ref="C22" location="'Base Budget'!C22" tooltip="Click to drilldown" display="'Base Budget'!C22" xr:uid="{00000000-0004-0000-1300-000055000000}"/>
    <hyperlink ref="D22" location="'Base Budget'!D22" tooltip="Click to drilldown" display="'Base Budget'!D22" xr:uid="{00000000-0004-0000-1300-000056000000}"/>
    <hyperlink ref="E22" location="'Base Budget'!E22" tooltip="Click to drilldown" display="'Base Budget'!E22" xr:uid="{00000000-0004-0000-1300-000057000000}"/>
    <hyperlink ref="F22" location="'Base Budget'!F22" tooltip="Click to drilldown" display="'Base Budget'!F22" xr:uid="{00000000-0004-0000-1300-000058000000}"/>
    <hyperlink ref="G22" location="'Base Budget'!G22" tooltip="Click to drilldown" display="'Base Budget'!G22" xr:uid="{00000000-0004-0000-1300-000059000000}"/>
    <hyperlink ref="H22" location="'Base Budget'!H22" tooltip="Click to drilldown" display="'Base Budget'!H22" xr:uid="{00000000-0004-0000-1300-00005A000000}"/>
    <hyperlink ref="I22" location="'Base Budget'!I22" tooltip="Click to drilldown" display="'Base Budget'!I22" xr:uid="{00000000-0004-0000-1300-00005B000000}"/>
    <hyperlink ref="J22" location="'Base Budget'!J22" tooltip="Click to drilldown" display="'Base Budget'!J22" xr:uid="{00000000-0004-0000-1300-00005C000000}"/>
    <hyperlink ref="K22" location="'Base Budget'!K22" tooltip="Click to drilldown" display="'Base Budget'!K22" xr:uid="{00000000-0004-0000-1300-00005D000000}"/>
    <hyperlink ref="L22" location="'Base Budget'!L22" tooltip="Click to drilldown" display="'Base Budget'!L22" xr:uid="{00000000-0004-0000-1300-00005E000000}"/>
    <hyperlink ref="M22" location="'Base Budget'!M22" tooltip="Click to drilldown" display="'Base Budget'!M22" xr:uid="{00000000-0004-0000-1300-00005F000000}"/>
    <hyperlink ref="B23" location="'Base Budget'!B23" tooltip="Click to drilldown" display="'Base Budget'!B23" xr:uid="{00000000-0004-0000-1300-000060000000}"/>
    <hyperlink ref="C23" location="'Base Budget'!C23" tooltip="Click to drilldown" display="'Base Budget'!C23" xr:uid="{00000000-0004-0000-1300-000061000000}"/>
    <hyperlink ref="D23" location="'Base Budget'!D23" tooltip="Click to drilldown" display="'Base Budget'!D23" xr:uid="{00000000-0004-0000-1300-000062000000}"/>
    <hyperlink ref="E23" location="'Base Budget'!E23" tooltip="Click to drilldown" display="'Base Budget'!E23" xr:uid="{00000000-0004-0000-1300-000063000000}"/>
    <hyperlink ref="F23" location="'Base Budget'!F23" tooltip="Click to drilldown" display="'Base Budget'!F23" xr:uid="{00000000-0004-0000-1300-000064000000}"/>
    <hyperlink ref="G23" location="'Base Budget'!G23" tooltip="Click to drilldown" display="'Base Budget'!G23" xr:uid="{00000000-0004-0000-1300-000065000000}"/>
    <hyperlink ref="H23" location="'Base Budget'!H23" tooltip="Click to drilldown" display="'Base Budget'!H23" xr:uid="{00000000-0004-0000-1300-000066000000}"/>
    <hyperlink ref="I23" location="'Base Budget'!I23" tooltip="Click to drilldown" display="'Base Budget'!I23" xr:uid="{00000000-0004-0000-1300-000067000000}"/>
    <hyperlink ref="J23" location="'Base Budget'!J23" tooltip="Click to drilldown" display="'Base Budget'!J23" xr:uid="{00000000-0004-0000-1300-000068000000}"/>
    <hyperlink ref="K23" location="'Base Budget'!K23" tooltip="Click to drilldown" display="'Base Budget'!K23" xr:uid="{00000000-0004-0000-1300-000069000000}"/>
    <hyperlink ref="L23" location="'Base Budget'!L23" tooltip="Click to drilldown" display="'Base Budget'!L23" xr:uid="{00000000-0004-0000-1300-00006A000000}"/>
    <hyperlink ref="M23" location="'Base Budget'!M23" tooltip="Click to drilldown" display="'Base Budget'!M23" xr:uid="{00000000-0004-0000-1300-00006B000000}"/>
    <hyperlink ref="B24" location="'Base Budget'!B24" tooltip="Click to drilldown" display="'Base Budget'!B24" xr:uid="{00000000-0004-0000-1300-00006C000000}"/>
    <hyperlink ref="C24" location="'Base Budget'!C24" tooltip="Click to drilldown" display="'Base Budget'!C24" xr:uid="{00000000-0004-0000-1300-00006D000000}"/>
    <hyperlink ref="D24" location="'Base Budget'!D24" tooltip="Click to drilldown" display="'Base Budget'!D24" xr:uid="{00000000-0004-0000-1300-00006E000000}"/>
    <hyperlink ref="E24" location="'Base Budget'!E24" tooltip="Click to drilldown" display="'Base Budget'!E24" xr:uid="{00000000-0004-0000-1300-00006F000000}"/>
    <hyperlink ref="F24" location="'Base Budget'!F24" tooltip="Click to drilldown" display="'Base Budget'!F24" xr:uid="{00000000-0004-0000-1300-000070000000}"/>
    <hyperlink ref="G24" location="'Base Budget'!G24" tooltip="Click to drilldown" display="'Base Budget'!G24" xr:uid="{00000000-0004-0000-1300-000071000000}"/>
    <hyperlink ref="H24" location="'Base Budget'!H24" tooltip="Click to drilldown" display="'Base Budget'!H24" xr:uid="{00000000-0004-0000-1300-000072000000}"/>
    <hyperlink ref="I24" location="'Base Budget'!I24" tooltip="Click to drilldown" display="'Base Budget'!I24" xr:uid="{00000000-0004-0000-1300-000073000000}"/>
    <hyperlink ref="J24" location="'Base Budget'!J24" tooltip="Click to drilldown" display="'Base Budget'!J24" xr:uid="{00000000-0004-0000-1300-000074000000}"/>
    <hyperlink ref="K24" location="'Base Budget'!K24" tooltip="Click to drilldown" display="'Base Budget'!K24" xr:uid="{00000000-0004-0000-1300-000075000000}"/>
    <hyperlink ref="L24" location="'Base Budget'!L24" tooltip="Click to drilldown" display="'Base Budget'!L24" xr:uid="{00000000-0004-0000-1300-000076000000}"/>
    <hyperlink ref="M24" location="'Base Budget'!M24" tooltip="Click to drilldown" display="'Base Budget'!M24" xr:uid="{00000000-0004-0000-1300-000077000000}"/>
    <hyperlink ref="B25" location="'Base Budget'!B25" tooltip="Click to drilldown" display="'Base Budget'!B25" xr:uid="{00000000-0004-0000-1300-000078000000}"/>
    <hyperlink ref="C25" location="'Base Budget'!C25" tooltip="Click to drilldown" display="'Base Budget'!C25" xr:uid="{00000000-0004-0000-1300-000079000000}"/>
    <hyperlink ref="D25" location="'Base Budget'!D25" tooltip="Click to drilldown" display="'Base Budget'!D25" xr:uid="{00000000-0004-0000-1300-00007A000000}"/>
    <hyperlink ref="E25" location="'Base Budget'!E25" tooltip="Click to drilldown" display="'Base Budget'!E25" xr:uid="{00000000-0004-0000-1300-00007B000000}"/>
    <hyperlink ref="F25" location="'Base Budget'!F25" tooltip="Click to drilldown" display="'Base Budget'!F25" xr:uid="{00000000-0004-0000-1300-00007C000000}"/>
    <hyperlink ref="G25" location="'Base Budget'!G25" tooltip="Click to drilldown" display="'Base Budget'!G25" xr:uid="{00000000-0004-0000-1300-00007D000000}"/>
    <hyperlink ref="H25" location="'Base Budget'!H25" tooltip="Click to drilldown" display="'Base Budget'!H25" xr:uid="{00000000-0004-0000-1300-00007E000000}"/>
    <hyperlink ref="I25" location="'Base Budget'!I25" tooltip="Click to drilldown" display="'Base Budget'!I25" xr:uid="{00000000-0004-0000-1300-00007F000000}"/>
    <hyperlink ref="J25" location="'Base Budget'!J25" tooltip="Click to drilldown" display="'Base Budget'!J25" xr:uid="{00000000-0004-0000-1300-000080000000}"/>
    <hyperlink ref="K25" location="'Base Budget'!K25" tooltip="Click to drilldown" display="'Base Budget'!K25" xr:uid="{00000000-0004-0000-1300-000081000000}"/>
    <hyperlink ref="L25" location="'Base Budget'!L25" tooltip="Click to drilldown" display="'Base Budget'!L25" xr:uid="{00000000-0004-0000-1300-000082000000}"/>
    <hyperlink ref="M25" location="'Base Budget'!M25" tooltip="Click to drilldown" display="'Base Budget'!M25" xr:uid="{00000000-0004-0000-1300-000083000000}"/>
    <hyperlink ref="B26" location="'Base Budget'!B26" tooltip="Click to drilldown" display="'Base Budget'!B26" xr:uid="{00000000-0004-0000-1300-000084000000}"/>
    <hyperlink ref="C26" location="'Base Budget'!C26" tooltip="Click to drilldown" display="'Base Budget'!C26" xr:uid="{00000000-0004-0000-1300-000085000000}"/>
    <hyperlink ref="D26" location="'Base Budget'!D26" tooltip="Click to drilldown" display="'Base Budget'!D26" xr:uid="{00000000-0004-0000-1300-000086000000}"/>
    <hyperlink ref="E26" location="'Base Budget'!E26" tooltip="Click to drilldown" display="'Base Budget'!E26" xr:uid="{00000000-0004-0000-1300-000087000000}"/>
    <hyperlink ref="F26" location="'Base Budget'!F26" tooltip="Click to drilldown" display="'Base Budget'!F26" xr:uid="{00000000-0004-0000-1300-000088000000}"/>
    <hyperlink ref="G26" location="'Base Budget'!G26" tooltip="Click to drilldown" display="'Base Budget'!G26" xr:uid="{00000000-0004-0000-1300-000089000000}"/>
    <hyperlink ref="H26" location="'Base Budget'!H26" tooltip="Click to drilldown" display="'Base Budget'!H26" xr:uid="{00000000-0004-0000-1300-00008A000000}"/>
    <hyperlink ref="I26" location="'Base Budget'!I26" tooltip="Click to drilldown" display="'Base Budget'!I26" xr:uid="{00000000-0004-0000-1300-00008B000000}"/>
    <hyperlink ref="J26" location="'Base Budget'!J26" tooltip="Click to drilldown" display="'Base Budget'!J26" xr:uid="{00000000-0004-0000-1300-00008C000000}"/>
    <hyperlink ref="K26" location="'Base Budget'!K26" tooltip="Click to drilldown" display="'Base Budget'!K26" xr:uid="{00000000-0004-0000-1300-00008D000000}"/>
    <hyperlink ref="L26" location="'Base Budget'!L26" tooltip="Click to drilldown" display="'Base Budget'!L26" xr:uid="{00000000-0004-0000-1300-00008E000000}"/>
    <hyperlink ref="M26" location="'Base Budget'!M26" tooltip="Click to drilldown" display="'Base Budget'!M26" xr:uid="{00000000-0004-0000-1300-00008F000000}"/>
    <hyperlink ref="B31" location="'Base Budget'!B31" tooltip="Click to drilldown" display="'Base Budget'!B31" xr:uid="{00000000-0004-0000-1300-000090000000}"/>
    <hyperlink ref="C31" location="'Base Budget'!C31" tooltip="Click to drilldown" display="'Base Budget'!C31" xr:uid="{00000000-0004-0000-1300-000091000000}"/>
    <hyperlink ref="D31" location="'Base Budget'!D31" tooltip="Click to drilldown" display="'Base Budget'!D31" xr:uid="{00000000-0004-0000-1300-000092000000}"/>
    <hyperlink ref="E31" location="'Base Budget'!E31" tooltip="Click to drilldown" display="'Base Budget'!E31" xr:uid="{00000000-0004-0000-1300-000093000000}"/>
    <hyperlink ref="F31" location="'Base Budget'!F31" tooltip="Click to drilldown" display="'Base Budget'!F31" xr:uid="{00000000-0004-0000-1300-000094000000}"/>
    <hyperlink ref="G31" location="'Base Budget'!G31" tooltip="Click to drilldown" display="'Base Budget'!G31" xr:uid="{00000000-0004-0000-1300-000095000000}"/>
    <hyperlink ref="H31" location="'Base Budget'!H31" tooltip="Click to drilldown" display="'Base Budget'!H31" xr:uid="{00000000-0004-0000-1300-000096000000}"/>
    <hyperlink ref="I31" location="'Base Budget'!I31" tooltip="Click to drilldown" display="'Base Budget'!I31" xr:uid="{00000000-0004-0000-1300-000097000000}"/>
    <hyperlink ref="J31" location="'Base Budget'!J31" tooltip="Click to drilldown" display="'Base Budget'!J31" xr:uid="{00000000-0004-0000-1300-000098000000}"/>
    <hyperlink ref="K31" location="'Base Budget'!K31" tooltip="Click to drilldown" display="'Base Budget'!K31" xr:uid="{00000000-0004-0000-1300-000099000000}"/>
    <hyperlink ref="L31" location="'Base Budget'!L31" tooltip="Click to drilldown" display="'Base Budget'!L31" xr:uid="{00000000-0004-0000-1300-00009A000000}"/>
    <hyperlink ref="M31" location="'Base Budget'!M31" tooltip="Click to drilldown" display="'Base Budget'!M31" xr:uid="{00000000-0004-0000-1300-00009B000000}"/>
    <hyperlink ref="B37" location="'Base Budget'!B37" tooltip="Click to drilldown" display="'Base Budget'!B37" xr:uid="{00000000-0004-0000-1300-00009C000000}"/>
    <hyperlink ref="C37" location="'Base Budget'!C37" tooltip="Click to drilldown" display="'Base Budget'!C37" xr:uid="{00000000-0004-0000-1300-00009D000000}"/>
    <hyperlink ref="D37" location="'Base Budget'!D37" tooltip="Click to drilldown" display="'Base Budget'!D37" xr:uid="{00000000-0004-0000-1300-00009E000000}"/>
    <hyperlink ref="E37" location="'Base Budget'!E37" tooltip="Click to drilldown" display="'Base Budget'!E37" xr:uid="{00000000-0004-0000-1300-00009F000000}"/>
    <hyperlink ref="F37" location="'Base Budget'!F37" tooltip="Click to drilldown" display="'Base Budget'!F37" xr:uid="{00000000-0004-0000-1300-0000A0000000}"/>
    <hyperlink ref="G37" location="'Base Budget'!G37" tooltip="Click to drilldown" display="'Base Budget'!G37" xr:uid="{00000000-0004-0000-1300-0000A1000000}"/>
    <hyperlink ref="H37" location="'Base Budget'!H37" tooltip="Click to drilldown" display="'Base Budget'!H37" xr:uid="{00000000-0004-0000-1300-0000A2000000}"/>
    <hyperlink ref="I37" location="'Base Budget'!I37" tooltip="Click to drilldown" display="'Base Budget'!I37" xr:uid="{00000000-0004-0000-1300-0000A3000000}"/>
    <hyperlink ref="J37" location="'Base Budget'!J37" tooltip="Click to drilldown" display="'Base Budget'!J37" xr:uid="{00000000-0004-0000-1300-0000A4000000}"/>
    <hyperlink ref="K37" location="'Base Budget'!K37" tooltip="Click to drilldown" display="'Base Budget'!K37" xr:uid="{00000000-0004-0000-1300-0000A5000000}"/>
    <hyperlink ref="L37" location="'Base Budget'!L37" tooltip="Click to drilldown" display="'Base Budget'!L37" xr:uid="{00000000-0004-0000-1300-0000A6000000}"/>
    <hyperlink ref="M37" location="'Base Budget'!M37" tooltip="Click to drilldown" display="'Base Budget'!M37" xr:uid="{00000000-0004-0000-1300-0000A7000000}"/>
    <hyperlink ref="B41" location="'Base Budget'!B41" tooltip="Click to drilldown" display="'Base Budget'!B41" xr:uid="{00000000-0004-0000-1300-0000A8000000}"/>
    <hyperlink ref="C41" location="'Base Budget'!C41" tooltip="Click to drilldown" display="'Base Budget'!C41" xr:uid="{00000000-0004-0000-1300-0000A9000000}"/>
    <hyperlink ref="D41" location="'Base Budget'!D41" tooltip="Click to drilldown" display="'Base Budget'!D41" xr:uid="{00000000-0004-0000-1300-0000AA000000}"/>
    <hyperlink ref="E41" location="'Base Budget'!E41" tooltip="Click to drilldown" display="'Base Budget'!E41" xr:uid="{00000000-0004-0000-1300-0000AB000000}"/>
    <hyperlink ref="F41" location="'Base Budget'!F41" tooltip="Click to drilldown" display="'Base Budget'!F41" xr:uid="{00000000-0004-0000-1300-0000AC000000}"/>
    <hyperlink ref="G41" location="'Base Budget'!G41" tooltip="Click to drilldown" display="'Base Budget'!G41" xr:uid="{00000000-0004-0000-1300-0000AD000000}"/>
    <hyperlink ref="H41" location="'Base Budget'!H41" tooltip="Click to drilldown" display="'Base Budget'!H41" xr:uid="{00000000-0004-0000-1300-0000AE000000}"/>
    <hyperlink ref="I41" location="'Base Budget'!I41" tooltip="Click to drilldown" display="'Base Budget'!I41" xr:uid="{00000000-0004-0000-1300-0000AF000000}"/>
    <hyperlink ref="J41" location="'Base Budget'!J41" tooltip="Click to drilldown" display="'Base Budget'!J41" xr:uid="{00000000-0004-0000-1300-0000B0000000}"/>
    <hyperlink ref="K41" location="'Base Budget'!K41" tooltip="Click to drilldown" display="'Base Budget'!K41" xr:uid="{00000000-0004-0000-1300-0000B1000000}"/>
    <hyperlink ref="L41" location="'Base Budget'!L41" tooltip="Click to drilldown" display="'Base Budget'!L41" xr:uid="{00000000-0004-0000-1300-0000B2000000}"/>
    <hyperlink ref="M41" location="'Base Budget'!M41" tooltip="Click to drilldown" display="'Base Budget'!M41" xr:uid="{00000000-0004-0000-1300-0000B3000000}"/>
    <hyperlink ref="B42" location="'Base Budget'!B42" tooltip="Click to drilldown" display="'Base Budget'!B42" xr:uid="{00000000-0004-0000-1300-0000B4000000}"/>
    <hyperlink ref="C42" location="'Base Budget'!C42" tooltip="Click to drilldown" display="'Base Budget'!C42" xr:uid="{00000000-0004-0000-1300-0000B5000000}"/>
    <hyperlink ref="D42" location="'Base Budget'!D42" tooltip="Click to drilldown" display="'Base Budget'!D42" xr:uid="{00000000-0004-0000-1300-0000B6000000}"/>
    <hyperlink ref="E42" location="'Base Budget'!E42" tooltip="Click to drilldown" display="'Base Budget'!E42" xr:uid="{00000000-0004-0000-1300-0000B7000000}"/>
    <hyperlink ref="F42" location="'Base Budget'!F42" tooltip="Click to drilldown" display="'Base Budget'!F42" xr:uid="{00000000-0004-0000-1300-0000B8000000}"/>
    <hyperlink ref="G42" location="'Base Budget'!G42" tooltip="Click to drilldown" display="'Base Budget'!G42" xr:uid="{00000000-0004-0000-1300-0000B9000000}"/>
    <hyperlink ref="H42" location="'Base Budget'!H42" tooltip="Click to drilldown" display="'Base Budget'!H42" xr:uid="{00000000-0004-0000-1300-0000BA000000}"/>
    <hyperlink ref="I42" location="'Base Budget'!I42" tooltip="Click to drilldown" display="'Base Budget'!I42" xr:uid="{00000000-0004-0000-1300-0000BB000000}"/>
    <hyperlink ref="J42" location="'Base Budget'!J42" tooltip="Click to drilldown" display="'Base Budget'!J42" xr:uid="{00000000-0004-0000-1300-0000BC000000}"/>
    <hyperlink ref="K42" location="'Base Budget'!K42" tooltip="Click to drilldown" display="'Base Budget'!K42" xr:uid="{00000000-0004-0000-1300-0000BD000000}"/>
    <hyperlink ref="L42" location="'Base Budget'!L42" tooltip="Click to drilldown" display="'Base Budget'!L42" xr:uid="{00000000-0004-0000-1300-0000BE000000}"/>
    <hyperlink ref="M42" location="'Base Budget'!M42" tooltip="Click to drilldown" display="'Base Budget'!M42" xr:uid="{00000000-0004-0000-1300-0000BF000000}"/>
    <hyperlink ref="B46" location="'Base Budget'!B46" tooltip="Click to drilldown" display="'Base Budget'!B46" xr:uid="{00000000-0004-0000-1300-0000C0000000}"/>
    <hyperlink ref="C46" location="'Base Budget'!C46" tooltip="Click to drilldown" display="'Base Budget'!C46" xr:uid="{00000000-0004-0000-1300-0000C1000000}"/>
    <hyperlink ref="D46" location="'Base Budget'!D46" tooltip="Click to drilldown" display="'Base Budget'!D46" xr:uid="{00000000-0004-0000-1300-0000C2000000}"/>
    <hyperlink ref="E46" location="'Base Budget'!E46" tooltip="Click to drilldown" display="'Base Budget'!E46" xr:uid="{00000000-0004-0000-1300-0000C3000000}"/>
    <hyperlink ref="F46" location="'Base Budget'!F46" tooltip="Click to drilldown" display="'Base Budget'!F46" xr:uid="{00000000-0004-0000-1300-0000C4000000}"/>
    <hyperlink ref="G46" location="'Base Budget'!G46" tooltip="Click to drilldown" display="'Base Budget'!G46" xr:uid="{00000000-0004-0000-1300-0000C5000000}"/>
    <hyperlink ref="H46" location="'Base Budget'!H46" tooltip="Click to drilldown" display="'Base Budget'!H46" xr:uid="{00000000-0004-0000-1300-0000C6000000}"/>
    <hyperlink ref="I46" location="'Base Budget'!I46" tooltip="Click to drilldown" display="'Base Budget'!I46" xr:uid="{00000000-0004-0000-1300-0000C7000000}"/>
    <hyperlink ref="J46" location="'Base Budget'!J46" tooltip="Click to drilldown" display="'Base Budget'!J46" xr:uid="{00000000-0004-0000-1300-0000C8000000}"/>
    <hyperlink ref="K46" location="'Base Budget'!K46" tooltip="Click to drilldown" display="'Base Budget'!K46" xr:uid="{00000000-0004-0000-1300-0000C9000000}"/>
    <hyperlink ref="L46" location="'Base Budget'!L46" tooltip="Click to drilldown" display="'Base Budget'!L46" xr:uid="{00000000-0004-0000-1300-0000CA000000}"/>
    <hyperlink ref="M46" location="'Base Budget'!M46" tooltip="Click to drilldown" display="'Base Budget'!M46" xr:uid="{00000000-0004-0000-1300-0000CB000000}"/>
    <hyperlink ref="B47" location="'Base Budget'!B47" tooltip="Click to drilldown" display="'Base Budget'!B47" xr:uid="{00000000-0004-0000-1300-0000CC000000}"/>
    <hyperlink ref="C47" location="'Base Budget'!C47" tooltip="Click to drilldown" display="'Base Budget'!C47" xr:uid="{00000000-0004-0000-1300-0000CD000000}"/>
    <hyperlink ref="D47" location="'Base Budget'!D47" tooltip="Click to drilldown" display="'Base Budget'!D47" xr:uid="{00000000-0004-0000-1300-0000CE000000}"/>
    <hyperlink ref="E47" location="'Base Budget'!E47" tooltip="Click to drilldown" display="'Base Budget'!E47" xr:uid="{00000000-0004-0000-1300-0000CF000000}"/>
    <hyperlink ref="F47" location="'Base Budget'!F47" tooltip="Click to drilldown" display="'Base Budget'!F47" xr:uid="{00000000-0004-0000-1300-0000D0000000}"/>
    <hyperlink ref="G47" location="'Base Budget'!G47" tooltip="Click to drilldown" display="'Base Budget'!G47" xr:uid="{00000000-0004-0000-1300-0000D1000000}"/>
    <hyperlink ref="H47" location="'Base Budget'!H47" tooltip="Click to drilldown" display="'Base Budget'!H47" xr:uid="{00000000-0004-0000-1300-0000D2000000}"/>
    <hyperlink ref="I47" location="'Base Budget'!I47" tooltip="Click to drilldown" display="'Base Budget'!I47" xr:uid="{00000000-0004-0000-1300-0000D3000000}"/>
    <hyperlink ref="J47" location="'Base Budget'!J47" tooltip="Click to drilldown" display="'Base Budget'!J47" xr:uid="{00000000-0004-0000-1300-0000D4000000}"/>
    <hyperlink ref="K47" location="'Base Budget'!K47" tooltip="Click to drilldown" display="'Base Budget'!K47" xr:uid="{00000000-0004-0000-1300-0000D5000000}"/>
    <hyperlink ref="L47" location="'Base Budget'!L47" tooltip="Click to drilldown" display="'Base Budget'!L47" xr:uid="{00000000-0004-0000-1300-0000D6000000}"/>
    <hyperlink ref="M47" location="'Base Budget'!M47" tooltip="Click to drilldown" display="'Base Budget'!M47" xr:uid="{00000000-0004-0000-1300-0000D7000000}"/>
    <hyperlink ref="B52" location="'Base Budget'!B52" tooltip="Click to drilldown" display="'Base Budget'!B52" xr:uid="{00000000-0004-0000-1300-0000D8000000}"/>
    <hyperlink ref="C52" location="'Base Budget'!C52" tooltip="Click to drilldown" display="'Base Budget'!C52" xr:uid="{00000000-0004-0000-1300-0000D9000000}"/>
    <hyperlink ref="D52" location="'Base Budget'!D52" tooltip="Click to drilldown" display="'Base Budget'!D52" xr:uid="{00000000-0004-0000-1300-0000DA000000}"/>
    <hyperlink ref="E52" location="'Base Budget'!E52" tooltip="Click to drilldown" display="'Base Budget'!E52" xr:uid="{00000000-0004-0000-1300-0000DB000000}"/>
    <hyperlink ref="F52" location="'Base Budget'!F52" tooltip="Click to drilldown" display="'Base Budget'!F52" xr:uid="{00000000-0004-0000-1300-0000DC000000}"/>
    <hyperlink ref="G52" location="'Base Budget'!G52" tooltip="Click to drilldown" display="'Base Budget'!G52" xr:uid="{00000000-0004-0000-1300-0000DD000000}"/>
    <hyperlink ref="H52" location="'Base Budget'!H52" tooltip="Click to drilldown" display="'Base Budget'!H52" xr:uid="{00000000-0004-0000-1300-0000DE000000}"/>
    <hyperlink ref="I52" location="'Base Budget'!I52" tooltip="Click to drilldown" display="'Base Budget'!I52" xr:uid="{00000000-0004-0000-1300-0000DF000000}"/>
    <hyperlink ref="J52" location="'Base Budget'!J52" tooltip="Click to drilldown" display="'Base Budget'!J52" xr:uid="{00000000-0004-0000-1300-0000E0000000}"/>
    <hyperlink ref="K52" location="'Base Budget'!K52" tooltip="Click to drilldown" display="'Base Budget'!K52" xr:uid="{00000000-0004-0000-1300-0000E1000000}"/>
    <hyperlink ref="L52" location="'Base Budget'!L52" tooltip="Click to drilldown" display="'Base Budget'!L52" xr:uid="{00000000-0004-0000-1300-0000E2000000}"/>
    <hyperlink ref="M52" location="'Base Budget'!M52" tooltip="Click to drilldown" display="'Base Budget'!M52" xr:uid="{00000000-0004-0000-1300-0000E3000000}"/>
    <hyperlink ref="B53" location="'Base Budget'!B53" tooltip="Click to drilldown" display="'Base Budget'!B53" xr:uid="{00000000-0004-0000-1300-0000E4000000}"/>
    <hyperlink ref="C53" location="'Base Budget'!C53" tooltip="Click to drilldown" display="'Base Budget'!C53" xr:uid="{00000000-0004-0000-1300-0000E5000000}"/>
    <hyperlink ref="D53" location="'Base Budget'!D53" tooltip="Click to drilldown" display="'Base Budget'!D53" xr:uid="{00000000-0004-0000-1300-0000E6000000}"/>
    <hyperlink ref="E53" location="'Base Budget'!E53" tooltip="Click to drilldown" display="'Base Budget'!E53" xr:uid="{00000000-0004-0000-1300-0000E7000000}"/>
    <hyperlink ref="F53" location="'Base Budget'!F53" tooltip="Click to drilldown" display="'Base Budget'!F53" xr:uid="{00000000-0004-0000-1300-0000E8000000}"/>
    <hyperlink ref="G53" location="'Base Budget'!G53" tooltip="Click to drilldown" display="'Base Budget'!G53" xr:uid="{00000000-0004-0000-1300-0000E9000000}"/>
    <hyperlink ref="H53" location="'Base Budget'!H53" tooltip="Click to drilldown" display="'Base Budget'!H53" xr:uid="{00000000-0004-0000-1300-0000EA000000}"/>
    <hyperlink ref="I53" location="'Base Budget'!I53" tooltip="Click to drilldown" display="'Base Budget'!I53" xr:uid="{00000000-0004-0000-1300-0000EB000000}"/>
    <hyperlink ref="J53" location="'Base Budget'!J53" tooltip="Click to drilldown" display="'Base Budget'!J53" xr:uid="{00000000-0004-0000-1300-0000EC000000}"/>
    <hyperlink ref="K53" location="'Base Budget'!K53" tooltip="Click to drilldown" display="'Base Budget'!K53" xr:uid="{00000000-0004-0000-1300-0000ED000000}"/>
    <hyperlink ref="L53" location="'Base Budget'!L53" tooltip="Click to drilldown" display="'Base Budget'!L53" xr:uid="{00000000-0004-0000-1300-0000EE000000}"/>
    <hyperlink ref="M53" location="'Base Budget'!M53" tooltip="Click to drilldown" display="'Base Budget'!M53" xr:uid="{00000000-0004-0000-1300-0000EF000000}"/>
    <hyperlink ref="B54" location="'Base Budget'!B54" tooltip="Click to drilldown" display="'Base Budget'!B54" xr:uid="{00000000-0004-0000-1300-0000F0000000}"/>
    <hyperlink ref="C54" location="'Base Budget'!C54" tooltip="Click to drilldown" display="'Base Budget'!C54" xr:uid="{00000000-0004-0000-1300-0000F1000000}"/>
    <hyperlink ref="D54" location="'Base Budget'!D54" tooltip="Click to drilldown" display="'Base Budget'!D54" xr:uid="{00000000-0004-0000-1300-0000F2000000}"/>
    <hyperlink ref="E54" location="'Base Budget'!E54" tooltip="Click to drilldown" display="'Base Budget'!E54" xr:uid="{00000000-0004-0000-1300-0000F3000000}"/>
    <hyperlink ref="F54" location="'Base Budget'!F54" tooltip="Click to drilldown" display="'Base Budget'!F54" xr:uid="{00000000-0004-0000-1300-0000F4000000}"/>
    <hyperlink ref="G54" location="'Base Budget'!G54" tooltip="Click to drilldown" display="'Base Budget'!G54" xr:uid="{00000000-0004-0000-1300-0000F5000000}"/>
    <hyperlink ref="H54" location="'Base Budget'!H54" tooltip="Click to drilldown" display="'Base Budget'!H54" xr:uid="{00000000-0004-0000-1300-0000F6000000}"/>
    <hyperlink ref="I54" location="'Base Budget'!I54" tooltip="Click to drilldown" display="'Base Budget'!I54" xr:uid="{00000000-0004-0000-1300-0000F7000000}"/>
    <hyperlink ref="J54" location="'Base Budget'!J54" tooltip="Click to drilldown" display="'Base Budget'!J54" xr:uid="{00000000-0004-0000-1300-0000F8000000}"/>
    <hyperlink ref="K54" location="'Base Budget'!K54" tooltip="Click to drilldown" display="'Base Budget'!K54" xr:uid="{00000000-0004-0000-1300-0000F9000000}"/>
    <hyperlink ref="L54" location="'Base Budget'!L54" tooltip="Click to drilldown" display="'Base Budget'!L54" xr:uid="{00000000-0004-0000-1300-0000FA000000}"/>
    <hyperlink ref="M54" location="'Base Budget'!M54" tooltip="Click to drilldown" display="'Base Budget'!M54" xr:uid="{00000000-0004-0000-1300-0000FB000000}"/>
    <hyperlink ref="B55" location="'Base Budget'!B55" tooltip="Click to drilldown" display="'Base Budget'!B55" xr:uid="{00000000-0004-0000-1300-0000FC000000}"/>
    <hyperlink ref="C55" location="'Base Budget'!C55" tooltip="Click to drilldown" display="'Base Budget'!C55" xr:uid="{00000000-0004-0000-1300-0000FD000000}"/>
    <hyperlink ref="D55" location="'Base Budget'!D55" tooltip="Click to drilldown" display="'Base Budget'!D55" xr:uid="{00000000-0004-0000-1300-0000FE000000}"/>
    <hyperlink ref="E55" location="'Base Budget'!E55" tooltip="Click to drilldown" display="'Base Budget'!E55" xr:uid="{00000000-0004-0000-1300-0000FF000000}"/>
    <hyperlink ref="F55" location="'Base Budget'!F55" tooltip="Click to drilldown" display="'Base Budget'!F55" xr:uid="{00000000-0004-0000-1300-000000010000}"/>
    <hyperlink ref="G55" location="'Base Budget'!G55" tooltip="Click to drilldown" display="'Base Budget'!G55" xr:uid="{00000000-0004-0000-1300-000001010000}"/>
    <hyperlink ref="H55" location="'Base Budget'!H55" tooltip="Click to drilldown" display="'Base Budget'!H55" xr:uid="{00000000-0004-0000-1300-000002010000}"/>
    <hyperlink ref="I55" location="'Base Budget'!I55" tooltip="Click to drilldown" display="'Base Budget'!I55" xr:uid="{00000000-0004-0000-1300-000003010000}"/>
    <hyperlink ref="J55" location="'Base Budget'!J55" tooltip="Click to drilldown" display="'Base Budget'!J55" xr:uid="{00000000-0004-0000-1300-000004010000}"/>
    <hyperlink ref="K55" location="'Base Budget'!K55" tooltip="Click to drilldown" display="'Base Budget'!K55" xr:uid="{00000000-0004-0000-1300-000005010000}"/>
    <hyperlink ref="L55" location="'Base Budget'!L55" tooltip="Click to drilldown" display="'Base Budget'!L55" xr:uid="{00000000-0004-0000-1300-000006010000}"/>
    <hyperlink ref="M55" location="'Base Budget'!M55" tooltip="Click to drilldown" display="'Base Budget'!M55" xr:uid="{00000000-0004-0000-1300-000007010000}"/>
    <hyperlink ref="B56" location="'Base Budget'!B56" tooltip="Click to drilldown" display="'Base Budget'!B56" xr:uid="{00000000-0004-0000-1300-000008010000}"/>
    <hyperlink ref="C56" location="'Base Budget'!C56" tooltip="Click to drilldown" display="'Base Budget'!C56" xr:uid="{00000000-0004-0000-1300-000009010000}"/>
    <hyperlink ref="D56" location="'Base Budget'!D56" tooltip="Click to drilldown" display="'Base Budget'!D56" xr:uid="{00000000-0004-0000-1300-00000A010000}"/>
    <hyperlink ref="E56" location="'Base Budget'!E56" tooltip="Click to drilldown" display="'Base Budget'!E56" xr:uid="{00000000-0004-0000-1300-00000B010000}"/>
    <hyperlink ref="F56" location="'Base Budget'!F56" tooltip="Click to drilldown" display="'Base Budget'!F56" xr:uid="{00000000-0004-0000-1300-00000C010000}"/>
    <hyperlink ref="G56" location="'Base Budget'!G56" tooltip="Click to drilldown" display="'Base Budget'!G56" xr:uid="{00000000-0004-0000-1300-00000D010000}"/>
    <hyperlink ref="H56" location="'Base Budget'!H56" tooltip="Click to drilldown" display="'Base Budget'!H56" xr:uid="{00000000-0004-0000-1300-00000E010000}"/>
    <hyperlink ref="I56" location="'Base Budget'!I56" tooltip="Click to drilldown" display="'Base Budget'!I56" xr:uid="{00000000-0004-0000-1300-00000F010000}"/>
    <hyperlink ref="J56" location="'Base Budget'!J56" tooltip="Click to drilldown" display="'Base Budget'!J56" xr:uid="{00000000-0004-0000-1300-000010010000}"/>
    <hyperlink ref="K56" location="'Base Budget'!K56" tooltip="Click to drilldown" display="'Base Budget'!K56" xr:uid="{00000000-0004-0000-1300-000011010000}"/>
    <hyperlink ref="L56" location="'Base Budget'!L56" tooltip="Click to drilldown" display="'Base Budget'!L56" xr:uid="{00000000-0004-0000-1300-000012010000}"/>
    <hyperlink ref="M56" location="'Base Budget'!M56" tooltip="Click to drilldown" display="'Base Budget'!M56" xr:uid="{00000000-0004-0000-1300-000013010000}"/>
    <hyperlink ref="B57" location="'Base Budget'!B57" tooltip="Click to drilldown" display="'Base Budget'!B57" xr:uid="{00000000-0004-0000-1300-000014010000}"/>
    <hyperlink ref="C57" location="'Base Budget'!C57" tooltip="Click to drilldown" display="'Base Budget'!C57" xr:uid="{00000000-0004-0000-1300-000015010000}"/>
    <hyperlink ref="D57" location="'Base Budget'!D57" tooltip="Click to drilldown" display="'Base Budget'!D57" xr:uid="{00000000-0004-0000-1300-000016010000}"/>
    <hyperlink ref="E57" location="'Base Budget'!E57" tooltip="Click to drilldown" display="'Base Budget'!E57" xr:uid="{00000000-0004-0000-1300-000017010000}"/>
    <hyperlink ref="F57" location="'Base Budget'!F57" tooltip="Click to drilldown" display="'Base Budget'!F57" xr:uid="{00000000-0004-0000-1300-000018010000}"/>
    <hyperlink ref="G57" location="'Base Budget'!G57" tooltip="Click to drilldown" display="'Base Budget'!G57" xr:uid="{00000000-0004-0000-1300-000019010000}"/>
    <hyperlink ref="H57" location="'Base Budget'!H57" tooltip="Click to drilldown" display="'Base Budget'!H57" xr:uid="{00000000-0004-0000-1300-00001A010000}"/>
    <hyperlink ref="I57" location="'Base Budget'!I57" tooltip="Click to drilldown" display="'Base Budget'!I57" xr:uid="{00000000-0004-0000-1300-00001B010000}"/>
    <hyperlink ref="J57" location="'Base Budget'!J57" tooltip="Click to drilldown" display="'Base Budget'!J57" xr:uid="{00000000-0004-0000-1300-00001C010000}"/>
    <hyperlink ref="K57" location="'Base Budget'!K57" tooltip="Click to drilldown" display="'Base Budget'!K57" xr:uid="{00000000-0004-0000-1300-00001D010000}"/>
    <hyperlink ref="L57" location="'Base Budget'!L57" tooltip="Click to drilldown" display="'Base Budget'!L57" xr:uid="{00000000-0004-0000-1300-00001E010000}"/>
    <hyperlink ref="M57" location="'Base Budget'!M57" tooltip="Click to drilldown" display="'Base Budget'!M57" xr:uid="{00000000-0004-0000-1300-00001F010000}"/>
    <hyperlink ref="B69" location="'Base Budget'!B69" tooltip="Click to drilldown" display="'Base Budget'!B69" xr:uid="{00000000-0004-0000-1300-000020010000}"/>
    <hyperlink ref="C69" location="'Base Budget'!C69" tooltip="Click to drilldown" display="'Base Budget'!C69" xr:uid="{00000000-0004-0000-1300-000021010000}"/>
    <hyperlink ref="D69" location="'Base Budget'!D69" tooltip="Click to drilldown" display="'Base Budget'!D69" xr:uid="{00000000-0004-0000-1300-000022010000}"/>
    <hyperlink ref="E69" location="'Base Budget'!E69" tooltip="Click to drilldown" display="'Base Budget'!E69" xr:uid="{00000000-0004-0000-1300-000023010000}"/>
    <hyperlink ref="F69" location="'Base Budget'!F69" tooltip="Click to drilldown" display="'Base Budget'!F69" xr:uid="{00000000-0004-0000-1300-000024010000}"/>
    <hyperlink ref="G69" location="'Base Budget'!G69" tooltip="Click to drilldown" display="'Base Budget'!G69" xr:uid="{00000000-0004-0000-1300-000025010000}"/>
    <hyperlink ref="H69" location="'Base Budget'!H69" tooltip="Click to drilldown" display="'Base Budget'!H69" xr:uid="{00000000-0004-0000-1300-000026010000}"/>
    <hyperlink ref="I69" location="'Base Budget'!I69" tooltip="Click to drilldown" display="'Base Budget'!I69" xr:uid="{00000000-0004-0000-1300-000027010000}"/>
    <hyperlink ref="J69" location="'Base Budget'!J69" tooltip="Click to drilldown" display="'Base Budget'!J69" xr:uid="{00000000-0004-0000-1300-000028010000}"/>
    <hyperlink ref="K69" location="'Base Budget'!K69" tooltip="Click to drilldown" display="'Base Budget'!K69" xr:uid="{00000000-0004-0000-1300-000029010000}"/>
    <hyperlink ref="L69" location="'Base Budget'!L69" tooltip="Click to drilldown" display="'Base Budget'!L69" xr:uid="{00000000-0004-0000-1300-00002A010000}"/>
    <hyperlink ref="M69" location="'Base Budget'!M69" tooltip="Click to drilldown" display="'Base Budget'!M69" xr:uid="{00000000-0004-0000-1300-00002B010000}"/>
    <hyperlink ref="B70" location="'Base Budget'!B70" tooltip="Click to drilldown" display="'Base Budget'!B70" xr:uid="{00000000-0004-0000-1300-00002C010000}"/>
    <hyperlink ref="C70" location="'Base Budget'!C70" tooltip="Click to drilldown" display="'Base Budget'!C70" xr:uid="{00000000-0004-0000-1300-00002D010000}"/>
    <hyperlink ref="D70" location="'Base Budget'!D70" tooltip="Click to drilldown" display="'Base Budget'!D70" xr:uid="{00000000-0004-0000-1300-00002E010000}"/>
    <hyperlink ref="E70" location="'Base Budget'!E70" tooltip="Click to drilldown" display="'Base Budget'!E70" xr:uid="{00000000-0004-0000-1300-00002F010000}"/>
    <hyperlink ref="F70" location="'Base Budget'!F70" tooltip="Click to drilldown" display="'Base Budget'!F70" xr:uid="{00000000-0004-0000-1300-000030010000}"/>
    <hyperlink ref="G70" location="'Base Budget'!G70" tooltip="Click to drilldown" display="'Base Budget'!G70" xr:uid="{00000000-0004-0000-1300-000031010000}"/>
    <hyperlink ref="H70" location="'Base Budget'!H70" tooltip="Click to drilldown" display="'Base Budget'!H70" xr:uid="{00000000-0004-0000-1300-000032010000}"/>
    <hyperlink ref="I70" location="'Base Budget'!I70" tooltip="Click to drilldown" display="'Base Budget'!I70" xr:uid="{00000000-0004-0000-1300-000033010000}"/>
    <hyperlink ref="J70" location="'Base Budget'!J70" tooltip="Click to drilldown" display="'Base Budget'!J70" xr:uid="{00000000-0004-0000-1300-000034010000}"/>
    <hyperlink ref="K70" location="'Base Budget'!K70" tooltip="Click to drilldown" display="'Base Budget'!K70" xr:uid="{00000000-0004-0000-1300-000035010000}"/>
    <hyperlink ref="L70" location="'Base Budget'!L70" tooltip="Click to drilldown" display="'Base Budget'!L70" xr:uid="{00000000-0004-0000-1300-000036010000}"/>
    <hyperlink ref="M70" location="'Base Budget'!M70" tooltip="Click to drilldown" display="'Base Budget'!M70" xr:uid="{00000000-0004-0000-1300-000037010000}"/>
    <hyperlink ref="B71" location="'Base Budget'!B71" tooltip="Click to drilldown" display="'Base Budget'!B71" xr:uid="{00000000-0004-0000-1300-000038010000}"/>
    <hyperlink ref="C71" location="'Base Budget'!C71" tooltip="Click to drilldown" display="'Base Budget'!C71" xr:uid="{00000000-0004-0000-1300-000039010000}"/>
    <hyperlink ref="D71" location="'Base Budget'!D71" tooltip="Click to drilldown" display="'Base Budget'!D71" xr:uid="{00000000-0004-0000-1300-00003A010000}"/>
    <hyperlink ref="E71" location="'Base Budget'!E71" tooltip="Click to drilldown" display="'Base Budget'!E71" xr:uid="{00000000-0004-0000-1300-00003B010000}"/>
    <hyperlink ref="F71" location="'Base Budget'!F71" tooltip="Click to drilldown" display="'Base Budget'!F71" xr:uid="{00000000-0004-0000-1300-00003C010000}"/>
    <hyperlink ref="G71" location="'Base Budget'!G71" tooltip="Click to drilldown" display="'Base Budget'!G71" xr:uid="{00000000-0004-0000-1300-00003D010000}"/>
    <hyperlink ref="H71" location="'Base Budget'!H71" tooltip="Click to drilldown" display="'Base Budget'!H71" xr:uid="{00000000-0004-0000-1300-00003E010000}"/>
    <hyperlink ref="I71" location="'Base Budget'!I71" tooltip="Click to drilldown" display="'Base Budget'!I71" xr:uid="{00000000-0004-0000-1300-00003F010000}"/>
    <hyperlink ref="J71" location="'Base Budget'!J71" tooltip="Click to drilldown" display="'Base Budget'!J71" xr:uid="{00000000-0004-0000-1300-000040010000}"/>
    <hyperlink ref="K71" location="'Base Budget'!K71" tooltip="Click to drilldown" display="'Base Budget'!K71" xr:uid="{00000000-0004-0000-1300-000041010000}"/>
    <hyperlink ref="L71" location="'Base Budget'!L71" tooltip="Click to drilldown" display="'Base Budget'!L71" xr:uid="{00000000-0004-0000-1300-000042010000}"/>
    <hyperlink ref="M71" location="'Base Budget'!M71" tooltip="Click to drilldown" display="'Base Budget'!M71" xr:uid="{00000000-0004-0000-1300-000043010000}"/>
    <hyperlink ref="B72" location="'Base Budget'!B72" tooltip="Click to drilldown" display="'Base Budget'!B72" xr:uid="{00000000-0004-0000-1300-000044010000}"/>
    <hyperlink ref="C72" location="'Base Budget'!C72" tooltip="Click to drilldown" display="'Base Budget'!C72" xr:uid="{00000000-0004-0000-1300-000045010000}"/>
    <hyperlink ref="D72" location="'Base Budget'!D72" tooltip="Click to drilldown" display="'Base Budget'!D72" xr:uid="{00000000-0004-0000-1300-000046010000}"/>
    <hyperlink ref="E72" location="'Base Budget'!E72" tooltip="Click to drilldown" display="'Base Budget'!E72" xr:uid="{00000000-0004-0000-1300-000047010000}"/>
    <hyperlink ref="F72" location="'Base Budget'!F72" tooltip="Click to drilldown" display="'Base Budget'!F72" xr:uid="{00000000-0004-0000-1300-000048010000}"/>
    <hyperlink ref="G72" location="'Base Budget'!G72" tooltip="Click to drilldown" display="'Base Budget'!G72" xr:uid="{00000000-0004-0000-1300-000049010000}"/>
    <hyperlink ref="H72" location="'Base Budget'!H72" tooltip="Click to drilldown" display="'Base Budget'!H72" xr:uid="{00000000-0004-0000-1300-00004A010000}"/>
    <hyperlink ref="I72" location="'Base Budget'!I72" tooltip="Click to drilldown" display="'Base Budget'!I72" xr:uid="{00000000-0004-0000-1300-00004B010000}"/>
    <hyperlink ref="J72" location="'Base Budget'!J72" tooltip="Click to drilldown" display="'Base Budget'!J72" xr:uid="{00000000-0004-0000-1300-00004C010000}"/>
    <hyperlink ref="K72" location="'Base Budget'!K72" tooltip="Click to drilldown" display="'Base Budget'!K72" xr:uid="{00000000-0004-0000-1300-00004D010000}"/>
    <hyperlink ref="L72" location="'Base Budget'!L72" tooltip="Click to drilldown" display="'Base Budget'!L72" xr:uid="{00000000-0004-0000-1300-00004E010000}"/>
    <hyperlink ref="M72" location="'Base Budget'!M72" tooltip="Click to drilldown" display="'Base Budget'!M72" xr:uid="{00000000-0004-0000-1300-00004F010000}"/>
    <hyperlink ref="B73" location="'Base Budget'!B73" tooltip="Click to drilldown" display="'Base Budget'!B73" xr:uid="{00000000-0004-0000-1300-000050010000}"/>
    <hyperlink ref="C73" location="'Base Budget'!C73" tooltip="Click to drilldown" display="'Base Budget'!C73" xr:uid="{00000000-0004-0000-1300-000051010000}"/>
    <hyperlink ref="D73" location="'Base Budget'!D73" tooltip="Click to drilldown" display="'Base Budget'!D73" xr:uid="{00000000-0004-0000-1300-000052010000}"/>
    <hyperlink ref="E73" location="'Base Budget'!E73" tooltip="Click to drilldown" display="'Base Budget'!E73" xr:uid="{00000000-0004-0000-1300-000053010000}"/>
    <hyperlink ref="F73" location="'Base Budget'!F73" tooltip="Click to drilldown" display="'Base Budget'!F73" xr:uid="{00000000-0004-0000-1300-000054010000}"/>
    <hyperlink ref="G73" location="'Base Budget'!G73" tooltip="Click to drilldown" display="'Base Budget'!G73" xr:uid="{00000000-0004-0000-1300-000055010000}"/>
    <hyperlink ref="H73" location="'Base Budget'!H73" tooltip="Click to drilldown" display="'Base Budget'!H73" xr:uid="{00000000-0004-0000-1300-000056010000}"/>
    <hyperlink ref="I73" location="'Base Budget'!I73" tooltip="Click to drilldown" display="'Base Budget'!I73" xr:uid="{00000000-0004-0000-1300-000057010000}"/>
    <hyperlink ref="J73" location="'Base Budget'!J73" tooltip="Click to drilldown" display="'Base Budget'!J73" xr:uid="{00000000-0004-0000-1300-000058010000}"/>
    <hyperlink ref="K73" location="'Base Budget'!K73" tooltip="Click to drilldown" display="'Base Budget'!K73" xr:uid="{00000000-0004-0000-1300-000059010000}"/>
    <hyperlink ref="L73" location="'Base Budget'!L73" tooltip="Click to drilldown" display="'Base Budget'!L73" xr:uid="{00000000-0004-0000-1300-00005A010000}"/>
    <hyperlink ref="M73" location="'Base Budget'!M73" tooltip="Click to drilldown" display="'Base Budget'!M73" xr:uid="{00000000-0004-0000-1300-00005B010000}"/>
    <hyperlink ref="B77" location="'Base Budget'!B77" tooltip="Click to drilldown" display="'Base Budget'!B77" xr:uid="{00000000-0004-0000-1300-00005C010000}"/>
    <hyperlink ref="C77" location="'Base Budget'!C77" tooltip="Click to drilldown" display="'Base Budget'!C77" xr:uid="{00000000-0004-0000-1300-00005D010000}"/>
    <hyperlink ref="D77" location="'Base Budget'!D77" tooltip="Click to drilldown" display="'Base Budget'!D77" xr:uid="{00000000-0004-0000-1300-00005E010000}"/>
    <hyperlink ref="E77" location="'Base Budget'!E77" tooltip="Click to drilldown" display="'Base Budget'!E77" xr:uid="{00000000-0004-0000-1300-00005F010000}"/>
    <hyperlink ref="F77" location="'Base Budget'!F77" tooltip="Click to drilldown" display="'Base Budget'!F77" xr:uid="{00000000-0004-0000-1300-000060010000}"/>
    <hyperlink ref="G77" location="'Base Budget'!G77" tooltip="Click to drilldown" display="'Base Budget'!G77" xr:uid="{00000000-0004-0000-1300-000061010000}"/>
    <hyperlink ref="H77" location="'Base Budget'!H77" tooltip="Click to drilldown" display="'Base Budget'!H77" xr:uid="{00000000-0004-0000-1300-000062010000}"/>
    <hyperlink ref="I77" location="'Base Budget'!I77" tooltip="Click to drilldown" display="'Base Budget'!I77" xr:uid="{00000000-0004-0000-1300-000063010000}"/>
    <hyperlink ref="J77" location="'Base Budget'!J77" tooltip="Click to drilldown" display="'Base Budget'!J77" xr:uid="{00000000-0004-0000-1300-000064010000}"/>
    <hyperlink ref="K77" location="'Base Budget'!K77" tooltip="Click to drilldown" display="'Base Budget'!K77" xr:uid="{00000000-0004-0000-1300-000065010000}"/>
    <hyperlink ref="L77" location="'Base Budget'!L77" tooltip="Click to drilldown" display="'Base Budget'!L77" xr:uid="{00000000-0004-0000-1300-000066010000}"/>
    <hyperlink ref="M77" location="'Base Budget'!M77" tooltip="Click to drilldown" display="'Base Budget'!M77" xr:uid="{00000000-0004-0000-1300-000067010000}"/>
    <hyperlink ref="B78" location="'Base Budget'!B78" tooltip="Click to drilldown" display="'Base Budget'!B78" xr:uid="{00000000-0004-0000-1300-000068010000}"/>
    <hyperlink ref="C78" location="'Base Budget'!C78" tooltip="Click to drilldown" display="'Base Budget'!C78" xr:uid="{00000000-0004-0000-1300-000069010000}"/>
    <hyperlink ref="D78" location="'Base Budget'!D78" tooltip="Click to drilldown" display="'Base Budget'!D78" xr:uid="{00000000-0004-0000-1300-00006A010000}"/>
    <hyperlink ref="E78" location="'Base Budget'!E78" tooltip="Click to drilldown" display="'Base Budget'!E78" xr:uid="{00000000-0004-0000-1300-00006B010000}"/>
    <hyperlink ref="F78" location="'Base Budget'!F78" tooltip="Click to drilldown" display="'Base Budget'!F78" xr:uid="{00000000-0004-0000-1300-00006C010000}"/>
    <hyperlink ref="G78" location="'Base Budget'!G78" tooltip="Click to drilldown" display="'Base Budget'!G78" xr:uid="{00000000-0004-0000-1300-00006D010000}"/>
    <hyperlink ref="H78" location="'Base Budget'!H78" tooltip="Click to drilldown" display="'Base Budget'!H78" xr:uid="{00000000-0004-0000-1300-00006E010000}"/>
    <hyperlink ref="I78" location="'Base Budget'!I78" tooltip="Click to drilldown" display="'Base Budget'!I78" xr:uid="{00000000-0004-0000-1300-00006F010000}"/>
    <hyperlink ref="J78" location="'Base Budget'!J78" tooltip="Click to drilldown" display="'Base Budget'!J78" xr:uid="{00000000-0004-0000-1300-000070010000}"/>
    <hyperlink ref="K78" location="'Base Budget'!K78" tooltip="Click to drilldown" display="'Base Budget'!K78" xr:uid="{00000000-0004-0000-1300-000071010000}"/>
    <hyperlink ref="L78" location="'Base Budget'!L78" tooltip="Click to drilldown" display="'Base Budget'!L78" xr:uid="{00000000-0004-0000-1300-000072010000}"/>
    <hyperlink ref="M78" location="'Base Budget'!M78" tooltip="Click to drilldown" display="'Base Budget'!M78" xr:uid="{00000000-0004-0000-1300-000073010000}"/>
    <hyperlink ref="B79" location="'Base Budget'!B79" tooltip="Click to drilldown" display="'Base Budget'!B79" xr:uid="{00000000-0004-0000-1300-000074010000}"/>
    <hyperlink ref="C79" location="'Base Budget'!C79" tooltip="Click to drilldown" display="'Base Budget'!C79" xr:uid="{00000000-0004-0000-1300-000075010000}"/>
    <hyperlink ref="D79" location="'Base Budget'!D79" tooltip="Click to drilldown" display="'Base Budget'!D79" xr:uid="{00000000-0004-0000-1300-000076010000}"/>
    <hyperlink ref="E79" location="'Base Budget'!E79" tooltip="Click to drilldown" display="'Base Budget'!E79" xr:uid="{00000000-0004-0000-1300-000077010000}"/>
    <hyperlink ref="F79" location="'Base Budget'!F79" tooltip="Click to drilldown" display="'Base Budget'!F79" xr:uid="{00000000-0004-0000-1300-000078010000}"/>
    <hyperlink ref="G79" location="'Base Budget'!G79" tooltip="Click to drilldown" display="'Base Budget'!G79" xr:uid="{00000000-0004-0000-1300-000079010000}"/>
    <hyperlink ref="H79" location="'Base Budget'!H79" tooltip="Click to drilldown" display="'Base Budget'!H79" xr:uid="{00000000-0004-0000-1300-00007A010000}"/>
    <hyperlink ref="I79" location="'Base Budget'!I79" tooltip="Click to drilldown" display="'Base Budget'!I79" xr:uid="{00000000-0004-0000-1300-00007B010000}"/>
    <hyperlink ref="J79" location="'Base Budget'!J79" tooltip="Click to drilldown" display="'Base Budget'!J79" xr:uid="{00000000-0004-0000-1300-00007C010000}"/>
    <hyperlink ref="K79" location="'Base Budget'!K79" tooltip="Click to drilldown" display="'Base Budget'!K79" xr:uid="{00000000-0004-0000-1300-00007D010000}"/>
    <hyperlink ref="L79" location="'Base Budget'!L79" tooltip="Click to drilldown" display="'Base Budget'!L79" xr:uid="{00000000-0004-0000-1300-00007E010000}"/>
    <hyperlink ref="M79" location="'Base Budget'!M79" tooltip="Click to drilldown" display="'Base Budget'!M79" xr:uid="{00000000-0004-0000-1300-00007F010000}"/>
    <hyperlink ref="B80" location="'Base Budget'!B80" tooltip="Click to drilldown" display="'Base Budget'!B80" xr:uid="{00000000-0004-0000-1300-000080010000}"/>
    <hyperlink ref="C80" location="'Base Budget'!C80" tooltip="Click to drilldown" display="'Base Budget'!C80" xr:uid="{00000000-0004-0000-1300-000081010000}"/>
    <hyperlink ref="D80" location="'Base Budget'!D80" tooltip="Click to drilldown" display="'Base Budget'!D80" xr:uid="{00000000-0004-0000-1300-000082010000}"/>
    <hyperlink ref="E80" location="'Base Budget'!E80" tooltip="Click to drilldown" display="'Base Budget'!E80" xr:uid="{00000000-0004-0000-1300-000083010000}"/>
    <hyperlink ref="F80" location="'Base Budget'!F80" tooltip="Click to drilldown" display="'Base Budget'!F80" xr:uid="{00000000-0004-0000-1300-000084010000}"/>
    <hyperlink ref="G80" location="'Base Budget'!G80" tooltip="Click to drilldown" display="'Base Budget'!G80" xr:uid="{00000000-0004-0000-1300-000085010000}"/>
    <hyperlink ref="H80" location="'Base Budget'!H80" tooltip="Click to drilldown" display="'Base Budget'!H80" xr:uid="{00000000-0004-0000-1300-000086010000}"/>
    <hyperlink ref="I80" location="'Base Budget'!I80" tooltip="Click to drilldown" display="'Base Budget'!I80" xr:uid="{00000000-0004-0000-1300-000087010000}"/>
    <hyperlink ref="J80" location="'Base Budget'!J80" tooltip="Click to drilldown" display="'Base Budget'!J80" xr:uid="{00000000-0004-0000-1300-000088010000}"/>
    <hyperlink ref="K80" location="'Base Budget'!K80" tooltip="Click to drilldown" display="'Base Budget'!K80" xr:uid="{00000000-0004-0000-1300-000089010000}"/>
    <hyperlink ref="L80" location="'Base Budget'!L80" tooltip="Click to drilldown" display="'Base Budget'!L80" xr:uid="{00000000-0004-0000-1300-00008A010000}"/>
    <hyperlink ref="M80" location="'Base Budget'!M80" tooltip="Click to drilldown" display="'Base Budget'!M80" xr:uid="{00000000-0004-0000-1300-00008B010000}"/>
    <hyperlink ref="B81" location="'Base Budget'!B81" tooltip="Click to drilldown" display="'Base Budget'!B81" xr:uid="{00000000-0004-0000-1300-00008C010000}"/>
    <hyperlink ref="C81" location="'Base Budget'!C81" tooltip="Click to drilldown" display="'Base Budget'!C81" xr:uid="{00000000-0004-0000-1300-00008D010000}"/>
    <hyperlink ref="D81" location="'Base Budget'!D81" tooltip="Click to drilldown" display="'Base Budget'!D81" xr:uid="{00000000-0004-0000-1300-00008E010000}"/>
    <hyperlink ref="E81" location="'Base Budget'!E81" tooltip="Click to drilldown" display="'Base Budget'!E81" xr:uid="{00000000-0004-0000-1300-00008F010000}"/>
    <hyperlink ref="F81" location="'Base Budget'!F81" tooltip="Click to drilldown" display="'Base Budget'!F81" xr:uid="{00000000-0004-0000-1300-000090010000}"/>
    <hyperlink ref="G81" location="'Base Budget'!G81" tooltip="Click to drilldown" display="'Base Budget'!G81" xr:uid="{00000000-0004-0000-1300-000091010000}"/>
    <hyperlink ref="H81" location="'Base Budget'!H81" tooltip="Click to drilldown" display="'Base Budget'!H81" xr:uid="{00000000-0004-0000-1300-000092010000}"/>
    <hyperlink ref="I81" location="'Base Budget'!I81" tooltip="Click to drilldown" display="'Base Budget'!I81" xr:uid="{00000000-0004-0000-1300-000093010000}"/>
    <hyperlink ref="J81" location="'Base Budget'!J81" tooltip="Click to drilldown" display="'Base Budget'!J81" xr:uid="{00000000-0004-0000-1300-000094010000}"/>
    <hyperlink ref="K81" location="'Base Budget'!K81" tooltip="Click to drilldown" display="'Base Budget'!K81" xr:uid="{00000000-0004-0000-1300-000095010000}"/>
    <hyperlink ref="L81" location="'Base Budget'!L81" tooltip="Click to drilldown" display="'Base Budget'!L81" xr:uid="{00000000-0004-0000-1300-000096010000}"/>
    <hyperlink ref="M81" location="'Base Budget'!M81" tooltip="Click to drilldown" display="'Base Budget'!M81" xr:uid="{00000000-0004-0000-1300-000097010000}"/>
    <hyperlink ref="B91" location="'Base Budget'!B91" tooltip="Click to drilldown" display="'Base Budget'!B91" xr:uid="{00000000-0004-0000-1300-000098010000}"/>
    <hyperlink ref="C91" location="'Base Budget'!C91" tooltip="Click to drilldown" display="'Base Budget'!C91" xr:uid="{00000000-0004-0000-1300-000099010000}"/>
    <hyperlink ref="D91" location="'Base Budget'!D91" tooltip="Click to drilldown" display="'Base Budget'!D91" xr:uid="{00000000-0004-0000-1300-00009A010000}"/>
    <hyperlink ref="E91" location="'Base Budget'!E91" tooltip="Click to drilldown" display="'Base Budget'!E91" xr:uid="{00000000-0004-0000-1300-00009B010000}"/>
    <hyperlink ref="F91" location="'Base Budget'!F91" tooltip="Click to drilldown" display="'Base Budget'!F91" xr:uid="{00000000-0004-0000-1300-00009C010000}"/>
    <hyperlink ref="G91" location="'Base Budget'!G91" tooltip="Click to drilldown" display="'Base Budget'!G91" xr:uid="{00000000-0004-0000-1300-00009D010000}"/>
    <hyperlink ref="H91" location="'Base Budget'!H91" tooltip="Click to drilldown" display="'Base Budget'!H91" xr:uid="{00000000-0004-0000-1300-00009E010000}"/>
    <hyperlink ref="I91" location="'Base Budget'!I91" tooltip="Click to drilldown" display="'Base Budget'!I91" xr:uid="{00000000-0004-0000-1300-00009F010000}"/>
    <hyperlink ref="J91" location="'Base Budget'!J91" tooltip="Click to drilldown" display="'Base Budget'!J91" xr:uid="{00000000-0004-0000-1300-0000A0010000}"/>
    <hyperlink ref="K91" location="'Base Budget'!K91" tooltip="Click to drilldown" display="'Base Budget'!K91" xr:uid="{00000000-0004-0000-1300-0000A1010000}"/>
    <hyperlink ref="L91" location="'Base Budget'!L91" tooltip="Click to drilldown" display="'Base Budget'!L91" xr:uid="{00000000-0004-0000-1300-0000A2010000}"/>
    <hyperlink ref="M91" location="'Base Budget'!M91" tooltip="Click to drilldown" display="'Base Budget'!M91" xr:uid="{00000000-0004-0000-1300-0000A3010000}"/>
    <hyperlink ref="B115" location="'Base Budget'!B115" tooltip="Click to drilldown" display="'Base Budget'!B115" xr:uid="{00000000-0004-0000-1300-0000A4010000}"/>
    <hyperlink ref="C115" location="'Base Budget'!C115" tooltip="Click to drilldown" display="'Base Budget'!C115" xr:uid="{00000000-0004-0000-1300-0000A5010000}"/>
    <hyperlink ref="D115" location="'Base Budget'!D115" tooltip="Click to drilldown" display="'Base Budget'!D115" xr:uid="{00000000-0004-0000-1300-0000A6010000}"/>
    <hyperlink ref="E115" location="'Base Budget'!E115" tooltip="Click to drilldown" display="'Base Budget'!E115" xr:uid="{00000000-0004-0000-1300-0000A7010000}"/>
    <hyperlink ref="F115" location="'Base Budget'!F115" tooltip="Click to drilldown" display="'Base Budget'!F115" xr:uid="{00000000-0004-0000-1300-0000A8010000}"/>
    <hyperlink ref="G115" location="'Base Budget'!G115" tooltip="Click to drilldown" display="'Base Budget'!G115" xr:uid="{00000000-0004-0000-1300-0000A9010000}"/>
    <hyperlink ref="H115" location="'Base Budget'!H115" tooltip="Click to drilldown" display="'Base Budget'!H115" xr:uid="{00000000-0004-0000-1300-0000AA010000}"/>
    <hyperlink ref="I115" location="'Base Budget'!I115" tooltip="Click to drilldown" display="'Base Budget'!I115" xr:uid="{00000000-0004-0000-1300-0000AB010000}"/>
    <hyperlink ref="J115" location="'Base Budget'!J115" tooltip="Click to drilldown" display="'Base Budget'!J115" xr:uid="{00000000-0004-0000-1300-0000AC010000}"/>
    <hyperlink ref="K115" location="'Base Budget'!K115" tooltip="Click to drilldown" display="'Base Budget'!K115" xr:uid="{00000000-0004-0000-1300-0000AD010000}"/>
    <hyperlink ref="L115" location="'Base Budget'!L115" tooltip="Click to drilldown" display="'Base Budget'!L115" xr:uid="{00000000-0004-0000-1300-0000AE010000}"/>
    <hyperlink ref="M115" location="'Base Budget'!M115" tooltip="Click to drilldown" display="'Base Budget'!M115" xr:uid="{00000000-0004-0000-1300-0000AF010000}"/>
    <hyperlink ref="B116" location="'Base Budget'!B116" tooltip="Click to drilldown" display="'Base Budget'!B116" xr:uid="{00000000-0004-0000-1300-0000B0010000}"/>
    <hyperlink ref="C116" location="'Base Budget'!C116" tooltip="Click to drilldown" display="'Base Budget'!C116" xr:uid="{00000000-0004-0000-1300-0000B1010000}"/>
    <hyperlink ref="D116" location="'Base Budget'!D116" tooltip="Click to drilldown" display="'Base Budget'!D116" xr:uid="{00000000-0004-0000-1300-0000B2010000}"/>
    <hyperlink ref="E116" location="'Base Budget'!E116" tooltip="Click to drilldown" display="'Base Budget'!E116" xr:uid="{00000000-0004-0000-1300-0000B3010000}"/>
    <hyperlink ref="F116" location="'Base Budget'!F116" tooltip="Click to drilldown" display="'Base Budget'!F116" xr:uid="{00000000-0004-0000-1300-0000B4010000}"/>
    <hyperlink ref="G116" location="'Base Budget'!G116" tooltip="Click to drilldown" display="'Base Budget'!G116" xr:uid="{00000000-0004-0000-1300-0000B5010000}"/>
    <hyperlink ref="H116" location="'Base Budget'!H116" tooltip="Click to drilldown" display="'Base Budget'!H116" xr:uid="{00000000-0004-0000-1300-0000B6010000}"/>
    <hyperlink ref="I116" location="'Base Budget'!I116" tooltip="Click to drilldown" display="'Base Budget'!I116" xr:uid="{00000000-0004-0000-1300-0000B7010000}"/>
    <hyperlink ref="J116" location="'Base Budget'!J116" tooltip="Click to drilldown" display="'Base Budget'!J116" xr:uid="{00000000-0004-0000-1300-0000B8010000}"/>
    <hyperlink ref="K116" location="'Base Budget'!K116" tooltip="Click to drilldown" display="'Base Budget'!K116" xr:uid="{00000000-0004-0000-1300-0000B9010000}"/>
    <hyperlink ref="L116" location="'Base Budget'!L116" tooltip="Click to drilldown" display="'Base Budget'!L116" xr:uid="{00000000-0004-0000-1300-0000BA010000}"/>
    <hyperlink ref="M116" location="'Base Budget'!M116" tooltip="Click to drilldown" display="'Base Budget'!M116" xr:uid="{00000000-0004-0000-1300-0000BB010000}"/>
    <hyperlink ref="B117" location="'Base Budget'!B117" tooltip="Click to drilldown" display="'Base Budget'!B117" xr:uid="{00000000-0004-0000-1300-0000BC010000}"/>
    <hyperlink ref="C117" location="'Base Budget'!C117" tooltip="Click to drilldown" display="'Base Budget'!C117" xr:uid="{00000000-0004-0000-1300-0000BD010000}"/>
    <hyperlink ref="D117" location="'Base Budget'!D117" tooltip="Click to drilldown" display="'Base Budget'!D117" xr:uid="{00000000-0004-0000-1300-0000BE010000}"/>
    <hyperlink ref="E117" location="'Base Budget'!E117" tooltip="Click to drilldown" display="'Base Budget'!E117" xr:uid="{00000000-0004-0000-1300-0000BF010000}"/>
    <hyperlink ref="F117" location="'Base Budget'!F117" tooltip="Click to drilldown" display="'Base Budget'!F117" xr:uid="{00000000-0004-0000-1300-0000C0010000}"/>
    <hyperlink ref="G117" location="'Base Budget'!G117" tooltip="Click to drilldown" display="'Base Budget'!G117" xr:uid="{00000000-0004-0000-1300-0000C1010000}"/>
    <hyperlink ref="H117" location="'Base Budget'!H117" tooltip="Click to drilldown" display="'Base Budget'!H117" xr:uid="{00000000-0004-0000-1300-0000C2010000}"/>
    <hyperlink ref="I117" location="'Base Budget'!I117" tooltip="Click to drilldown" display="'Base Budget'!I117" xr:uid="{00000000-0004-0000-1300-0000C3010000}"/>
    <hyperlink ref="J117" location="'Base Budget'!J117" tooltip="Click to drilldown" display="'Base Budget'!J117" xr:uid="{00000000-0004-0000-1300-0000C4010000}"/>
    <hyperlink ref="K117" location="'Base Budget'!K117" tooltip="Click to drilldown" display="'Base Budget'!K117" xr:uid="{00000000-0004-0000-1300-0000C5010000}"/>
    <hyperlink ref="L117" location="'Base Budget'!L117" tooltip="Click to drilldown" display="'Base Budget'!L117" xr:uid="{00000000-0004-0000-1300-0000C6010000}"/>
    <hyperlink ref="M117" location="'Base Budget'!M117" tooltip="Click to drilldown" display="'Base Budget'!M117" xr:uid="{00000000-0004-0000-1300-0000C7010000}"/>
    <hyperlink ref="B118" location="'Base Budget'!B118" tooltip="Click to drilldown" display="'Base Budget'!B118" xr:uid="{00000000-0004-0000-1300-0000C8010000}"/>
    <hyperlink ref="C118" location="'Base Budget'!C118" tooltip="Click to drilldown" display="'Base Budget'!C118" xr:uid="{00000000-0004-0000-1300-0000C9010000}"/>
    <hyperlink ref="D118" location="'Base Budget'!D118" tooltip="Click to drilldown" display="'Base Budget'!D118" xr:uid="{00000000-0004-0000-1300-0000CA010000}"/>
    <hyperlink ref="E118" location="'Base Budget'!E118" tooltip="Click to drilldown" display="'Base Budget'!E118" xr:uid="{00000000-0004-0000-1300-0000CB010000}"/>
    <hyperlink ref="F118" location="'Base Budget'!F118" tooltip="Click to drilldown" display="'Base Budget'!F118" xr:uid="{00000000-0004-0000-1300-0000CC010000}"/>
    <hyperlink ref="G118" location="'Base Budget'!G118" tooltip="Click to drilldown" display="'Base Budget'!G118" xr:uid="{00000000-0004-0000-1300-0000CD010000}"/>
    <hyperlink ref="H118" location="'Base Budget'!H118" tooltip="Click to drilldown" display="'Base Budget'!H118" xr:uid="{00000000-0004-0000-1300-0000CE010000}"/>
    <hyperlink ref="I118" location="'Base Budget'!I118" tooltip="Click to drilldown" display="'Base Budget'!I118" xr:uid="{00000000-0004-0000-1300-0000CF010000}"/>
    <hyperlink ref="J118" location="'Base Budget'!J118" tooltip="Click to drilldown" display="'Base Budget'!J118" xr:uid="{00000000-0004-0000-1300-0000D0010000}"/>
    <hyperlink ref="K118" location="'Base Budget'!K118" tooltip="Click to drilldown" display="'Base Budget'!K118" xr:uid="{00000000-0004-0000-1300-0000D1010000}"/>
    <hyperlink ref="L118" location="'Base Budget'!L118" tooltip="Click to drilldown" display="'Base Budget'!L118" xr:uid="{00000000-0004-0000-1300-0000D2010000}"/>
    <hyperlink ref="M118" location="'Base Budget'!M118" tooltip="Click to drilldown" display="'Base Budget'!M118" xr:uid="{00000000-0004-0000-1300-0000D3010000}"/>
    <hyperlink ref="B119" location="'Base Budget'!B119" tooltip="Click to drilldown" display="'Base Budget'!B119" xr:uid="{00000000-0004-0000-1300-0000D4010000}"/>
    <hyperlink ref="C119" location="'Base Budget'!C119" tooltip="Click to drilldown" display="'Base Budget'!C119" xr:uid="{00000000-0004-0000-1300-0000D5010000}"/>
    <hyperlink ref="D119" location="'Base Budget'!D119" tooltip="Click to drilldown" display="'Base Budget'!D119" xr:uid="{00000000-0004-0000-1300-0000D6010000}"/>
    <hyperlink ref="E119" location="'Base Budget'!E119" tooltip="Click to drilldown" display="'Base Budget'!E119" xr:uid="{00000000-0004-0000-1300-0000D7010000}"/>
    <hyperlink ref="F119" location="'Base Budget'!F119" tooltip="Click to drilldown" display="'Base Budget'!F119" xr:uid="{00000000-0004-0000-1300-0000D8010000}"/>
    <hyperlink ref="G119" location="'Base Budget'!G119" tooltip="Click to drilldown" display="'Base Budget'!G119" xr:uid="{00000000-0004-0000-1300-0000D9010000}"/>
    <hyperlink ref="H119" location="'Base Budget'!H119" tooltip="Click to drilldown" display="'Base Budget'!H119" xr:uid="{00000000-0004-0000-1300-0000DA010000}"/>
    <hyperlink ref="I119" location="'Base Budget'!I119" tooltip="Click to drilldown" display="'Base Budget'!I119" xr:uid="{00000000-0004-0000-1300-0000DB010000}"/>
    <hyperlink ref="J119" location="'Base Budget'!J119" tooltip="Click to drilldown" display="'Base Budget'!J119" xr:uid="{00000000-0004-0000-1300-0000DC010000}"/>
    <hyperlink ref="K119" location="'Base Budget'!K119" tooltip="Click to drilldown" display="'Base Budget'!K119" xr:uid="{00000000-0004-0000-1300-0000DD010000}"/>
    <hyperlink ref="L119" location="'Base Budget'!L119" tooltip="Click to drilldown" display="'Base Budget'!L119" xr:uid="{00000000-0004-0000-1300-0000DE010000}"/>
    <hyperlink ref="M119" location="'Base Budget'!M119" tooltip="Click to drilldown" display="'Base Budget'!M119" xr:uid="{00000000-0004-0000-1300-0000DF010000}"/>
    <hyperlink ref="B120" location="'Base Budget'!B120" tooltip="Click to drilldown" display="'Base Budget'!B120" xr:uid="{00000000-0004-0000-1300-0000E0010000}"/>
    <hyperlink ref="C120" location="'Base Budget'!C120" tooltip="Click to drilldown" display="'Base Budget'!C120" xr:uid="{00000000-0004-0000-1300-0000E1010000}"/>
    <hyperlink ref="D120" location="'Base Budget'!D120" tooltip="Click to drilldown" display="'Base Budget'!D120" xr:uid="{00000000-0004-0000-1300-0000E2010000}"/>
    <hyperlink ref="E120" location="'Base Budget'!E120" tooltip="Click to drilldown" display="'Base Budget'!E120" xr:uid="{00000000-0004-0000-1300-0000E3010000}"/>
    <hyperlink ref="F120" location="'Base Budget'!F120" tooltip="Click to drilldown" display="'Base Budget'!F120" xr:uid="{00000000-0004-0000-1300-0000E4010000}"/>
    <hyperlink ref="G120" location="'Base Budget'!G120" tooltip="Click to drilldown" display="'Base Budget'!G120" xr:uid="{00000000-0004-0000-1300-0000E5010000}"/>
    <hyperlink ref="H120" location="'Base Budget'!H120" tooltip="Click to drilldown" display="'Base Budget'!H120" xr:uid="{00000000-0004-0000-1300-0000E6010000}"/>
    <hyperlink ref="I120" location="'Base Budget'!I120" tooltip="Click to drilldown" display="'Base Budget'!I120" xr:uid="{00000000-0004-0000-1300-0000E7010000}"/>
    <hyperlink ref="J120" location="'Base Budget'!J120" tooltip="Click to drilldown" display="'Base Budget'!J120" xr:uid="{00000000-0004-0000-1300-0000E8010000}"/>
    <hyperlink ref="K120" location="'Base Budget'!K120" tooltip="Click to drilldown" display="'Base Budget'!K120" xr:uid="{00000000-0004-0000-1300-0000E9010000}"/>
    <hyperlink ref="L120" location="'Base Budget'!L120" tooltip="Click to drilldown" display="'Base Budget'!L120" xr:uid="{00000000-0004-0000-1300-0000EA010000}"/>
    <hyperlink ref="M120" location="'Base Budget'!M120" tooltip="Click to drilldown" display="'Base Budget'!M120" xr:uid="{00000000-0004-0000-1300-0000EB010000}"/>
    <hyperlink ref="B124" location="'Base Budget'!B124" tooltip="Click to drilldown" display="'Base Budget'!B124" xr:uid="{00000000-0004-0000-1300-0000EC010000}"/>
    <hyperlink ref="C124" location="'Base Budget'!C124" tooltip="Click to drilldown" display="'Base Budget'!C124" xr:uid="{00000000-0004-0000-1300-0000ED010000}"/>
    <hyperlink ref="D124" location="'Base Budget'!D124" tooltip="Click to drilldown" display="'Base Budget'!D124" xr:uid="{00000000-0004-0000-1300-0000EE010000}"/>
    <hyperlink ref="E124" location="'Base Budget'!E124" tooltip="Click to drilldown" display="'Base Budget'!E124" xr:uid="{00000000-0004-0000-1300-0000EF010000}"/>
    <hyperlink ref="F124" location="'Base Budget'!F124" tooltip="Click to drilldown" display="'Base Budget'!F124" xr:uid="{00000000-0004-0000-1300-0000F0010000}"/>
    <hyperlink ref="G124" location="'Base Budget'!G124" tooltip="Click to drilldown" display="'Base Budget'!G124" xr:uid="{00000000-0004-0000-1300-0000F1010000}"/>
    <hyperlink ref="H124" location="'Base Budget'!H124" tooltip="Click to drilldown" display="'Base Budget'!H124" xr:uid="{00000000-0004-0000-1300-0000F2010000}"/>
    <hyperlink ref="I124" location="'Base Budget'!I124" tooltip="Click to drilldown" display="'Base Budget'!I124" xr:uid="{00000000-0004-0000-1300-0000F3010000}"/>
    <hyperlink ref="J124" location="'Base Budget'!J124" tooltip="Click to drilldown" display="'Base Budget'!J124" xr:uid="{00000000-0004-0000-1300-0000F4010000}"/>
    <hyperlink ref="K124" location="'Base Budget'!K124" tooltip="Click to drilldown" display="'Base Budget'!K124" xr:uid="{00000000-0004-0000-1300-0000F5010000}"/>
    <hyperlink ref="L124" location="'Base Budget'!L124" tooltip="Click to drilldown" display="'Base Budget'!L124" xr:uid="{00000000-0004-0000-1300-0000F6010000}"/>
    <hyperlink ref="M124" location="'Base Budget'!M124" tooltip="Click to drilldown" display="'Base Budget'!M124" xr:uid="{00000000-0004-0000-1300-0000F7010000}"/>
    <hyperlink ref="B125" location="'Base Budget'!B125" tooltip="Click to drilldown" display="'Base Budget'!B125" xr:uid="{00000000-0004-0000-1300-0000F8010000}"/>
    <hyperlink ref="C125" location="'Base Budget'!C125" tooltip="Click to drilldown" display="'Base Budget'!C125" xr:uid="{00000000-0004-0000-1300-0000F9010000}"/>
    <hyperlink ref="D125" location="'Base Budget'!D125" tooltip="Click to drilldown" display="'Base Budget'!D125" xr:uid="{00000000-0004-0000-1300-0000FA010000}"/>
    <hyperlink ref="E125" location="'Base Budget'!E125" tooltip="Click to drilldown" display="'Base Budget'!E125" xr:uid="{00000000-0004-0000-1300-0000FB010000}"/>
    <hyperlink ref="F125" location="'Base Budget'!F125" tooltip="Click to drilldown" display="'Base Budget'!F125" xr:uid="{00000000-0004-0000-1300-0000FC010000}"/>
    <hyperlink ref="G125" location="'Base Budget'!G125" tooltip="Click to drilldown" display="'Base Budget'!G125" xr:uid="{00000000-0004-0000-1300-0000FD010000}"/>
    <hyperlink ref="H125" location="'Base Budget'!H125" tooltip="Click to drilldown" display="'Base Budget'!H125" xr:uid="{00000000-0004-0000-1300-0000FE010000}"/>
    <hyperlink ref="I125" location="'Base Budget'!I125" tooltip="Click to drilldown" display="'Base Budget'!I125" xr:uid="{00000000-0004-0000-1300-0000FF010000}"/>
    <hyperlink ref="J125" location="'Base Budget'!J125" tooltip="Click to drilldown" display="'Base Budget'!J125" xr:uid="{00000000-0004-0000-1300-000000020000}"/>
    <hyperlink ref="K125" location="'Base Budget'!K125" tooltip="Click to drilldown" display="'Base Budget'!K125" xr:uid="{00000000-0004-0000-1300-000001020000}"/>
    <hyperlink ref="L125" location="'Base Budget'!L125" tooltip="Click to drilldown" display="'Base Budget'!L125" xr:uid="{00000000-0004-0000-1300-000002020000}"/>
    <hyperlink ref="M125" location="'Base Budget'!M125" tooltip="Click to drilldown" display="'Base Budget'!M125" xr:uid="{00000000-0004-0000-1300-000003020000}"/>
    <hyperlink ref="B126" location="'Base Budget'!B126" tooltip="Click to drilldown" display="'Base Budget'!B126" xr:uid="{00000000-0004-0000-1300-000004020000}"/>
    <hyperlink ref="C126" location="'Base Budget'!C126" tooltip="Click to drilldown" display="'Base Budget'!C126" xr:uid="{00000000-0004-0000-1300-000005020000}"/>
    <hyperlink ref="D126" location="'Base Budget'!D126" tooltip="Click to drilldown" display="'Base Budget'!D126" xr:uid="{00000000-0004-0000-1300-000006020000}"/>
    <hyperlink ref="E126" location="'Base Budget'!E126" tooltip="Click to drilldown" display="'Base Budget'!E126" xr:uid="{00000000-0004-0000-1300-000007020000}"/>
    <hyperlink ref="F126" location="'Base Budget'!F126" tooltip="Click to drilldown" display="'Base Budget'!F126" xr:uid="{00000000-0004-0000-1300-000008020000}"/>
    <hyperlink ref="G126" location="'Base Budget'!G126" tooltip="Click to drilldown" display="'Base Budget'!G126" xr:uid="{00000000-0004-0000-1300-000009020000}"/>
    <hyperlink ref="H126" location="'Base Budget'!H126" tooltip="Click to drilldown" display="'Base Budget'!H126" xr:uid="{00000000-0004-0000-1300-00000A020000}"/>
    <hyperlink ref="I126" location="'Base Budget'!I126" tooltip="Click to drilldown" display="'Base Budget'!I126" xr:uid="{00000000-0004-0000-1300-00000B020000}"/>
    <hyperlink ref="J126" location="'Base Budget'!J126" tooltip="Click to drilldown" display="'Base Budget'!J126" xr:uid="{00000000-0004-0000-1300-00000C020000}"/>
    <hyperlink ref="K126" location="'Base Budget'!K126" tooltip="Click to drilldown" display="'Base Budget'!K126" xr:uid="{00000000-0004-0000-1300-00000D020000}"/>
    <hyperlink ref="L126" location="'Base Budget'!L126" tooltip="Click to drilldown" display="'Base Budget'!L126" xr:uid="{00000000-0004-0000-1300-00000E020000}"/>
    <hyperlink ref="M126" location="'Base Budget'!M126" tooltip="Click to drilldown" display="'Base Budget'!M126" xr:uid="{00000000-0004-0000-1300-00000F020000}"/>
    <hyperlink ref="B127" location="'Base Budget'!B127" tooltip="Click to drilldown" display="'Base Budget'!B127" xr:uid="{00000000-0004-0000-1300-000010020000}"/>
    <hyperlink ref="C127" location="'Base Budget'!C127" tooltip="Click to drilldown" display="'Base Budget'!C127" xr:uid="{00000000-0004-0000-1300-000011020000}"/>
    <hyperlink ref="D127" location="'Base Budget'!D127" tooltip="Click to drilldown" display="'Base Budget'!D127" xr:uid="{00000000-0004-0000-1300-000012020000}"/>
    <hyperlink ref="E127" location="'Base Budget'!E127" tooltip="Click to drilldown" display="'Base Budget'!E127" xr:uid="{00000000-0004-0000-1300-000013020000}"/>
    <hyperlink ref="F127" location="'Base Budget'!F127" tooltip="Click to drilldown" display="'Base Budget'!F127" xr:uid="{00000000-0004-0000-1300-000014020000}"/>
    <hyperlink ref="G127" location="'Base Budget'!G127" tooltip="Click to drilldown" display="'Base Budget'!G127" xr:uid="{00000000-0004-0000-1300-000015020000}"/>
    <hyperlink ref="H127" location="'Base Budget'!H127" tooltip="Click to drilldown" display="'Base Budget'!H127" xr:uid="{00000000-0004-0000-1300-000016020000}"/>
    <hyperlink ref="I127" location="'Base Budget'!I127" tooltip="Click to drilldown" display="'Base Budget'!I127" xr:uid="{00000000-0004-0000-1300-000017020000}"/>
    <hyperlink ref="J127" location="'Base Budget'!J127" tooltip="Click to drilldown" display="'Base Budget'!J127" xr:uid="{00000000-0004-0000-1300-000018020000}"/>
    <hyperlink ref="K127" location="'Base Budget'!K127" tooltip="Click to drilldown" display="'Base Budget'!K127" xr:uid="{00000000-0004-0000-1300-000019020000}"/>
    <hyperlink ref="L127" location="'Base Budget'!L127" tooltip="Click to drilldown" display="'Base Budget'!L127" xr:uid="{00000000-0004-0000-1300-00001A020000}"/>
    <hyperlink ref="M127" location="'Base Budget'!M127" tooltip="Click to drilldown" display="'Base Budget'!M127" xr:uid="{00000000-0004-0000-1300-00001B020000}"/>
    <hyperlink ref="B128" location="'Base Budget'!B128" tooltip="Click to drilldown" display="'Base Budget'!B128" xr:uid="{00000000-0004-0000-1300-00001C020000}"/>
    <hyperlink ref="C128" location="'Base Budget'!C128" tooltip="Click to drilldown" display="'Base Budget'!C128" xr:uid="{00000000-0004-0000-1300-00001D020000}"/>
    <hyperlink ref="D128" location="'Base Budget'!D128" tooltip="Click to drilldown" display="'Base Budget'!D128" xr:uid="{00000000-0004-0000-1300-00001E020000}"/>
    <hyperlink ref="E128" location="'Base Budget'!E128" tooltip="Click to drilldown" display="'Base Budget'!E128" xr:uid="{00000000-0004-0000-1300-00001F020000}"/>
    <hyperlink ref="F128" location="'Base Budget'!F128" tooltip="Click to drilldown" display="'Base Budget'!F128" xr:uid="{00000000-0004-0000-1300-000020020000}"/>
    <hyperlink ref="G128" location="'Base Budget'!G128" tooltip="Click to drilldown" display="'Base Budget'!G128" xr:uid="{00000000-0004-0000-1300-000021020000}"/>
    <hyperlink ref="H128" location="'Base Budget'!H128" tooltip="Click to drilldown" display="'Base Budget'!H128" xr:uid="{00000000-0004-0000-1300-000022020000}"/>
    <hyperlink ref="I128" location="'Base Budget'!I128" tooltip="Click to drilldown" display="'Base Budget'!I128" xr:uid="{00000000-0004-0000-1300-000023020000}"/>
    <hyperlink ref="J128" location="'Base Budget'!J128" tooltip="Click to drilldown" display="'Base Budget'!J128" xr:uid="{00000000-0004-0000-1300-000024020000}"/>
    <hyperlink ref="K128" location="'Base Budget'!K128" tooltip="Click to drilldown" display="'Base Budget'!K128" xr:uid="{00000000-0004-0000-1300-000025020000}"/>
    <hyperlink ref="L128" location="'Base Budget'!L128" tooltip="Click to drilldown" display="'Base Budget'!L128" xr:uid="{00000000-0004-0000-1300-000026020000}"/>
    <hyperlink ref="M128" location="'Base Budget'!M128" tooltip="Click to drilldown" display="'Base Budget'!M128" xr:uid="{00000000-0004-0000-1300-000027020000}"/>
    <hyperlink ref="B129" location="'Base Budget'!B129" tooltip="Click to drilldown" display="'Base Budget'!B129" xr:uid="{00000000-0004-0000-1300-000028020000}"/>
    <hyperlink ref="C129" location="'Base Budget'!C129" tooltip="Click to drilldown" display="'Base Budget'!C129" xr:uid="{00000000-0004-0000-1300-000029020000}"/>
    <hyperlink ref="D129" location="'Base Budget'!D129" tooltip="Click to drilldown" display="'Base Budget'!D129" xr:uid="{00000000-0004-0000-1300-00002A020000}"/>
    <hyperlink ref="E129" location="'Base Budget'!E129" tooltip="Click to drilldown" display="'Base Budget'!E129" xr:uid="{00000000-0004-0000-1300-00002B020000}"/>
    <hyperlink ref="F129" location="'Base Budget'!F129" tooltip="Click to drilldown" display="'Base Budget'!F129" xr:uid="{00000000-0004-0000-1300-00002C020000}"/>
    <hyperlink ref="G129" location="'Base Budget'!G129" tooltip="Click to drilldown" display="'Base Budget'!G129" xr:uid="{00000000-0004-0000-1300-00002D020000}"/>
    <hyperlink ref="H129" location="'Base Budget'!H129" tooltip="Click to drilldown" display="'Base Budget'!H129" xr:uid="{00000000-0004-0000-1300-00002E020000}"/>
    <hyperlink ref="I129" location="'Base Budget'!I129" tooltip="Click to drilldown" display="'Base Budget'!I129" xr:uid="{00000000-0004-0000-1300-00002F020000}"/>
    <hyperlink ref="J129" location="'Base Budget'!J129" tooltip="Click to drilldown" display="'Base Budget'!J129" xr:uid="{00000000-0004-0000-1300-000030020000}"/>
    <hyperlink ref="K129" location="'Base Budget'!K129" tooltip="Click to drilldown" display="'Base Budget'!K129" xr:uid="{00000000-0004-0000-1300-000031020000}"/>
    <hyperlink ref="L129" location="'Base Budget'!L129" tooltip="Click to drilldown" display="'Base Budget'!L129" xr:uid="{00000000-0004-0000-1300-000032020000}"/>
    <hyperlink ref="M129" location="'Base Budget'!M129" tooltip="Click to drilldown" display="'Base Budget'!M129" xr:uid="{00000000-0004-0000-1300-000033020000}"/>
    <hyperlink ref="B134" location="'Base Budget'!B134" tooltip="Click to drilldown" display="'Base Budget'!B134" xr:uid="{00000000-0004-0000-1300-000034020000}"/>
    <hyperlink ref="C134" location="'Base Budget'!C134" tooltip="Click to drilldown" display="'Base Budget'!C134" xr:uid="{00000000-0004-0000-1300-000035020000}"/>
    <hyperlink ref="D134" location="'Base Budget'!D134" tooltip="Click to drilldown" display="'Base Budget'!D134" xr:uid="{00000000-0004-0000-1300-000036020000}"/>
    <hyperlink ref="E134" location="'Base Budget'!E134" tooltip="Click to drilldown" display="'Base Budget'!E134" xr:uid="{00000000-0004-0000-1300-000037020000}"/>
    <hyperlink ref="F134" location="'Base Budget'!F134" tooltip="Click to drilldown" display="'Base Budget'!F134" xr:uid="{00000000-0004-0000-1300-000038020000}"/>
    <hyperlink ref="G134" location="'Base Budget'!G134" tooltip="Click to drilldown" display="'Base Budget'!G134" xr:uid="{00000000-0004-0000-1300-000039020000}"/>
    <hyperlink ref="H134" location="'Base Budget'!H134" tooltip="Click to drilldown" display="'Base Budget'!H134" xr:uid="{00000000-0004-0000-1300-00003A020000}"/>
    <hyperlink ref="I134" location="'Base Budget'!I134" tooltip="Click to drilldown" display="'Base Budget'!I134" xr:uid="{00000000-0004-0000-1300-00003B020000}"/>
    <hyperlink ref="J134" location="'Base Budget'!J134" tooltip="Click to drilldown" display="'Base Budget'!J134" xr:uid="{00000000-0004-0000-1300-00003C020000}"/>
    <hyperlink ref="K134" location="'Base Budget'!K134" tooltip="Click to drilldown" display="'Base Budget'!K134" xr:uid="{00000000-0004-0000-1300-00003D020000}"/>
    <hyperlink ref="L134" location="'Base Budget'!L134" tooltip="Click to drilldown" display="'Base Budget'!L134" xr:uid="{00000000-0004-0000-1300-00003E020000}"/>
    <hyperlink ref="M134" location="'Base Budget'!M134" tooltip="Click to drilldown" display="'Base Budget'!M134" xr:uid="{00000000-0004-0000-1300-00003F020000}"/>
    <hyperlink ref="B140" location="'Base Budget'!B140" tooltip="Click to drilldown" display="'Base Budget'!B140" xr:uid="{00000000-0004-0000-1300-000040020000}"/>
    <hyperlink ref="C140" location="'Base Budget'!C140" tooltip="Click to drilldown" display="'Base Budget'!C140" xr:uid="{00000000-0004-0000-1300-000041020000}"/>
    <hyperlink ref="D140" location="'Base Budget'!D140" tooltip="Click to drilldown" display="'Base Budget'!D140" xr:uid="{00000000-0004-0000-1300-000042020000}"/>
    <hyperlink ref="E140" location="'Base Budget'!E140" tooltip="Click to drilldown" display="'Base Budget'!E140" xr:uid="{00000000-0004-0000-1300-000043020000}"/>
    <hyperlink ref="F140" location="'Base Budget'!F140" tooltip="Click to drilldown" display="'Base Budget'!F140" xr:uid="{00000000-0004-0000-1300-000044020000}"/>
    <hyperlink ref="G140" location="'Base Budget'!G140" tooltip="Click to drilldown" display="'Base Budget'!G140" xr:uid="{00000000-0004-0000-1300-000045020000}"/>
    <hyperlink ref="H140" location="'Base Budget'!H140" tooltip="Click to drilldown" display="'Base Budget'!H140" xr:uid="{00000000-0004-0000-1300-000046020000}"/>
    <hyperlink ref="I140" location="'Base Budget'!I140" tooltip="Click to drilldown" display="'Base Budget'!I140" xr:uid="{00000000-0004-0000-1300-000047020000}"/>
    <hyperlink ref="J140" location="'Base Budget'!J140" tooltip="Click to drilldown" display="'Base Budget'!J140" xr:uid="{00000000-0004-0000-1300-000048020000}"/>
    <hyperlink ref="K140" location="'Base Budget'!K140" tooltip="Click to drilldown" display="'Base Budget'!K140" xr:uid="{00000000-0004-0000-1300-000049020000}"/>
    <hyperlink ref="L140" location="'Base Budget'!L140" tooltip="Click to drilldown" display="'Base Budget'!L140" xr:uid="{00000000-0004-0000-1300-00004A020000}"/>
    <hyperlink ref="M140" location="'Base Budget'!M140" tooltip="Click to drilldown" display="'Base Budget'!M140" xr:uid="{00000000-0004-0000-1300-00004B020000}"/>
    <hyperlink ref="B144" location="'Base Budget'!B144" tooltip="Click to drilldown" display="'Base Budget'!B144" xr:uid="{00000000-0004-0000-1300-00004C020000}"/>
    <hyperlink ref="C144" location="'Base Budget'!C144" tooltip="Click to drilldown" display="'Base Budget'!C144" xr:uid="{00000000-0004-0000-1300-00004D020000}"/>
    <hyperlink ref="D144" location="'Base Budget'!D144" tooltip="Click to drilldown" display="'Base Budget'!D144" xr:uid="{00000000-0004-0000-1300-00004E020000}"/>
    <hyperlink ref="E144" location="'Base Budget'!E144" tooltip="Click to drilldown" display="'Base Budget'!E144" xr:uid="{00000000-0004-0000-1300-00004F020000}"/>
    <hyperlink ref="F144" location="'Base Budget'!F144" tooltip="Click to drilldown" display="'Base Budget'!F144" xr:uid="{00000000-0004-0000-1300-000050020000}"/>
    <hyperlink ref="G144" location="'Base Budget'!G144" tooltip="Click to drilldown" display="'Base Budget'!G144" xr:uid="{00000000-0004-0000-1300-000051020000}"/>
    <hyperlink ref="H144" location="'Base Budget'!H144" tooltip="Click to drilldown" display="'Base Budget'!H144" xr:uid="{00000000-0004-0000-1300-000052020000}"/>
    <hyperlink ref="I144" location="'Base Budget'!I144" tooltip="Click to drilldown" display="'Base Budget'!I144" xr:uid="{00000000-0004-0000-1300-000053020000}"/>
    <hyperlink ref="J144" location="'Base Budget'!J144" tooltip="Click to drilldown" display="'Base Budget'!J144" xr:uid="{00000000-0004-0000-1300-000054020000}"/>
    <hyperlink ref="K144" location="'Base Budget'!K144" tooltip="Click to drilldown" display="'Base Budget'!K144" xr:uid="{00000000-0004-0000-1300-000055020000}"/>
    <hyperlink ref="L144" location="'Base Budget'!L144" tooltip="Click to drilldown" display="'Base Budget'!L144" xr:uid="{00000000-0004-0000-1300-000056020000}"/>
    <hyperlink ref="M144" location="'Base Budget'!M144" tooltip="Click to drilldown" display="'Base Budget'!M144" xr:uid="{00000000-0004-0000-1300-000057020000}"/>
    <hyperlink ref="B149" location="'Base Budget'!B149" tooltip="Click to drilldown" display="'Base Budget'!B149" xr:uid="{00000000-0004-0000-1300-000058020000}"/>
    <hyperlink ref="C149" location="'Base Budget'!C149" tooltip="Click to drilldown" display="'Base Budget'!C149" xr:uid="{00000000-0004-0000-1300-000059020000}"/>
    <hyperlink ref="D149" location="'Base Budget'!D149" tooltip="Click to drilldown" display="'Base Budget'!D149" xr:uid="{00000000-0004-0000-1300-00005A020000}"/>
    <hyperlink ref="E149" location="'Base Budget'!E149" tooltip="Click to drilldown" display="'Base Budget'!E149" xr:uid="{00000000-0004-0000-1300-00005B020000}"/>
    <hyperlink ref="F149" location="'Base Budget'!F149" tooltip="Click to drilldown" display="'Base Budget'!F149" xr:uid="{00000000-0004-0000-1300-00005C020000}"/>
    <hyperlink ref="G149" location="'Base Budget'!G149" tooltip="Click to drilldown" display="'Base Budget'!G149" xr:uid="{00000000-0004-0000-1300-00005D020000}"/>
    <hyperlink ref="H149" location="'Base Budget'!H149" tooltip="Click to drilldown" display="'Base Budget'!H149" xr:uid="{00000000-0004-0000-1300-00005E020000}"/>
    <hyperlink ref="I149" location="'Base Budget'!I149" tooltip="Click to drilldown" display="'Base Budget'!I149" xr:uid="{00000000-0004-0000-1300-00005F020000}"/>
    <hyperlink ref="J149" location="'Base Budget'!J149" tooltip="Click to drilldown" display="'Base Budget'!J149" xr:uid="{00000000-0004-0000-1300-000060020000}"/>
    <hyperlink ref="K149" location="'Base Budget'!K149" tooltip="Click to drilldown" display="'Base Budget'!K149" xr:uid="{00000000-0004-0000-1300-000061020000}"/>
    <hyperlink ref="L149" location="'Base Budget'!L149" tooltip="Click to drilldown" display="'Base Budget'!L149" xr:uid="{00000000-0004-0000-1300-000062020000}"/>
    <hyperlink ref="M149" location="'Base Budget'!M149" tooltip="Click to drilldown" display="'Base Budget'!M149" xr:uid="{00000000-0004-0000-1300-000063020000}"/>
    <hyperlink ref="B154" location="'Base Budget'!B154" tooltip="Click to drilldown" display="'Base Budget'!B154" xr:uid="{00000000-0004-0000-1300-000064020000}"/>
    <hyperlink ref="C154" location="'Base Budget'!C154" tooltip="Click to drilldown" display="'Base Budget'!C154" xr:uid="{00000000-0004-0000-1300-000065020000}"/>
    <hyperlink ref="D154" location="'Base Budget'!D154" tooltip="Click to drilldown" display="'Base Budget'!D154" xr:uid="{00000000-0004-0000-1300-000066020000}"/>
    <hyperlink ref="E154" location="'Base Budget'!E154" tooltip="Click to drilldown" display="'Base Budget'!E154" xr:uid="{00000000-0004-0000-1300-000067020000}"/>
    <hyperlink ref="F154" location="'Base Budget'!F154" tooltip="Click to drilldown" display="'Base Budget'!F154" xr:uid="{00000000-0004-0000-1300-000068020000}"/>
    <hyperlink ref="G154" location="'Base Budget'!G154" tooltip="Click to drilldown" display="'Base Budget'!G154" xr:uid="{00000000-0004-0000-1300-000069020000}"/>
    <hyperlink ref="H154" location="'Base Budget'!H154" tooltip="Click to drilldown" display="'Base Budget'!H154" xr:uid="{00000000-0004-0000-1300-00006A020000}"/>
    <hyperlink ref="I154" location="'Base Budget'!I154" tooltip="Click to drilldown" display="'Base Budget'!I154" xr:uid="{00000000-0004-0000-1300-00006B020000}"/>
    <hyperlink ref="J154" location="'Base Budget'!J154" tooltip="Click to drilldown" display="'Base Budget'!J154" xr:uid="{00000000-0004-0000-1300-00006C020000}"/>
    <hyperlink ref="K154" location="'Base Budget'!K154" tooltip="Click to drilldown" display="'Base Budget'!K154" xr:uid="{00000000-0004-0000-1300-00006D020000}"/>
    <hyperlink ref="L154" location="'Base Budget'!L154" tooltip="Click to drilldown" display="'Base Budget'!L154" xr:uid="{00000000-0004-0000-1300-00006E020000}"/>
    <hyperlink ref="M154" location="'Base Budget'!M154" tooltip="Click to drilldown" display="'Base Budget'!M154" xr:uid="{00000000-0004-0000-1300-00006F020000}"/>
    <hyperlink ref="B155" location="'Base Budget'!B155" tooltip="Click to drilldown" display="'Base Budget'!B155" xr:uid="{00000000-0004-0000-1300-000070020000}"/>
    <hyperlink ref="C155" location="'Base Budget'!C155" tooltip="Click to drilldown" display="'Base Budget'!C155" xr:uid="{00000000-0004-0000-1300-000071020000}"/>
    <hyperlink ref="D155" location="'Base Budget'!D155" tooltip="Click to drilldown" display="'Base Budget'!D155" xr:uid="{00000000-0004-0000-1300-000072020000}"/>
    <hyperlink ref="E155" location="'Base Budget'!E155" tooltip="Click to drilldown" display="'Base Budget'!E155" xr:uid="{00000000-0004-0000-1300-000073020000}"/>
    <hyperlink ref="F155" location="'Base Budget'!F155" tooltip="Click to drilldown" display="'Base Budget'!F155" xr:uid="{00000000-0004-0000-1300-000074020000}"/>
    <hyperlink ref="G155" location="'Base Budget'!G155" tooltip="Click to drilldown" display="'Base Budget'!G155" xr:uid="{00000000-0004-0000-1300-000075020000}"/>
    <hyperlink ref="H155" location="'Base Budget'!H155" tooltip="Click to drilldown" display="'Base Budget'!H155" xr:uid="{00000000-0004-0000-1300-000076020000}"/>
    <hyperlink ref="I155" location="'Base Budget'!I155" tooltip="Click to drilldown" display="'Base Budget'!I155" xr:uid="{00000000-0004-0000-1300-000077020000}"/>
    <hyperlink ref="J155" location="'Base Budget'!J155" tooltip="Click to drilldown" display="'Base Budget'!J155" xr:uid="{00000000-0004-0000-1300-000078020000}"/>
    <hyperlink ref="K155" location="'Base Budget'!K155" tooltip="Click to drilldown" display="'Base Budget'!K155" xr:uid="{00000000-0004-0000-1300-000079020000}"/>
    <hyperlink ref="L155" location="'Base Budget'!L155" tooltip="Click to drilldown" display="'Base Budget'!L155" xr:uid="{00000000-0004-0000-1300-00007A020000}"/>
    <hyperlink ref="M155" location="'Base Budget'!M155" tooltip="Click to drilldown" display="'Base Budget'!M155" xr:uid="{00000000-0004-0000-1300-00007B020000}"/>
    <hyperlink ref="B156" location="'Base Budget'!B156" tooltip="Click to drilldown" display="'Base Budget'!B156" xr:uid="{00000000-0004-0000-1300-00007C020000}"/>
    <hyperlink ref="C156" location="'Base Budget'!C156" tooltip="Click to drilldown" display="'Base Budget'!C156" xr:uid="{00000000-0004-0000-1300-00007D020000}"/>
    <hyperlink ref="D156" location="'Base Budget'!D156" tooltip="Click to drilldown" display="'Base Budget'!D156" xr:uid="{00000000-0004-0000-1300-00007E020000}"/>
    <hyperlink ref="E156" location="'Base Budget'!E156" tooltip="Click to drilldown" display="'Base Budget'!E156" xr:uid="{00000000-0004-0000-1300-00007F020000}"/>
    <hyperlink ref="F156" location="'Base Budget'!F156" tooltip="Click to drilldown" display="'Base Budget'!F156" xr:uid="{00000000-0004-0000-1300-000080020000}"/>
    <hyperlink ref="G156" location="'Base Budget'!G156" tooltip="Click to drilldown" display="'Base Budget'!G156" xr:uid="{00000000-0004-0000-1300-000081020000}"/>
    <hyperlink ref="H156" location="'Base Budget'!H156" tooltip="Click to drilldown" display="'Base Budget'!H156" xr:uid="{00000000-0004-0000-1300-000082020000}"/>
    <hyperlink ref="I156" location="'Base Budget'!I156" tooltip="Click to drilldown" display="'Base Budget'!I156" xr:uid="{00000000-0004-0000-1300-000083020000}"/>
    <hyperlink ref="J156" location="'Base Budget'!J156" tooltip="Click to drilldown" display="'Base Budget'!J156" xr:uid="{00000000-0004-0000-1300-000084020000}"/>
    <hyperlink ref="K156" location="'Base Budget'!K156" tooltip="Click to drilldown" display="'Base Budget'!K156" xr:uid="{00000000-0004-0000-1300-000085020000}"/>
    <hyperlink ref="L156" location="'Base Budget'!L156" tooltip="Click to drilldown" display="'Base Budget'!L156" xr:uid="{00000000-0004-0000-1300-000086020000}"/>
    <hyperlink ref="M156" location="'Base Budget'!M156" tooltip="Click to drilldown" display="'Base Budget'!M156" xr:uid="{00000000-0004-0000-1300-000087020000}"/>
    <hyperlink ref="B168" location="'Base Budget'!B168" tooltip="Click to drilldown" display="'Base Budget'!B168" xr:uid="{00000000-0004-0000-1300-000088020000}"/>
    <hyperlink ref="C168" location="'Base Budget'!C168" tooltip="Click to drilldown" display="'Base Budget'!C168" xr:uid="{00000000-0004-0000-1300-000089020000}"/>
    <hyperlink ref="D168" location="'Base Budget'!D168" tooltip="Click to drilldown" display="'Base Budget'!D168" xr:uid="{00000000-0004-0000-1300-00008A020000}"/>
    <hyperlink ref="E168" location="'Base Budget'!E168" tooltip="Click to drilldown" display="'Base Budget'!E168" xr:uid="{00000000-0004-0000-1300-00008B020000}"/>
    <hyperlink ref="F168" location="'Base Budget'!F168" tooltip="Click to drilldown" display="'Base Budget'!F168" xr:uid="{00000000-0004-0000-1300-00008C020000}"/>
    <hyperlink ref="G168" location="'Base Budget'!G168" tooltip="Click to drilldown" display="'Base Budget'!G168" xr:uid="{00000000-0004-0000-1300-00008D020000}"/>
    <hyperlink ref="H168" location="'Base Budget'!H168" tooltip="Click to drilldown" display="'Base Budget'!H168" xr:uid="{00000000-0004-0000-1300-00008E020000}"/>
    <hyperlink ref="I168" location="'Base Budget'!I168" tooltip="Click to drilldown" display="'Base Budget'!I168" xr:uid="{00000000-0004-0000-1300-00008F020000}"/>
    <hyperlink ref="J168" location="'Base Budget'!J168" tooltip="Click to drilldown" display="'Base Budget'!J168" xr:uid="{00000000-0004-0000-1300-000090020000}"/>
    <hyperlink ref="K168" location="'Base Budget'!K168" tooltip="Click to drilldown" display="'Base Budget'!K168" xr:uid="{00000000-0004-0000-1300-000091020000}"/>
    <hyperlink ref="L168" location="'Base Budget'!L168" tooltip="Click to drilldown" display="'Base Budget'!L168" xr:uid="{00000000-0004-0000-1300-000092020000}"/>
    <hyperlink ref="M168" location="'Base Budget'!M168" tooltip="Click to drilldown" display="'Base Budget'!M168" xr:uid="{00000000-0004-0000-1300-000093020000}"/>
    <hyperlink ref="B169" location="'Base Budget'!B169" tooltip="Click to drilldown" display="'Base Budget'!B169" xr:uid="{00000000-0004-0000-1300-000094020000}"/>
    <hyperlink ref="C169" location="'Base Budget'!C169" tooltip="Click to drilldown" display="'Base Budget'!C169" xr:uid="{00000000-0004-0000-1300-000095020000}"/>
    <hyperlink ref="D169" location="'Base Budget'!D169" tooltip="Click to drilldown" display="'Base Budget'!D169" xr:uid="{00000000-0004-0000-1300-000096020000}"/>
    <hyperlink ref="E169" location="'Base Budget'!E169" tooltip="Click to drilldown" display="'Base Budget'!E169" xr:uid="{00000000-0004-0000-1300-000097020000}"/>
    <hyperlink ref="F169" location="'Base Budget'!F169" tooltip="Click to drilldown" display="'Base Budget'!F169" xr:uid="{00000000-0004-0000-1300-000098020000}"/>
    <hyperlink ref="G169" location="'Base Budget'!G169" tooltip="Click to drilldown" display="'Base Budget'!G169" xr:uid="{00000000-0004-0000-1300-000099020000}"/>
    <hyperlink ref="H169" location="'Base Budget'!H169" tooltip="Click to drilldown" display="'Base Budget'!H169" xr:uid="{00000000-0004-0000-1300-00009A020000}"/>
    <hyperlink ref="I169" location="'Base Budget'!I169" tooltip="Click to drilldown" display="'Base Budget'!I169" xr:uid="{00000000-0004-0000-1300-00009B020000}"/>
    <hyperlink ref="J169" location="'Base Budget'!J169" tooltip="Click to drilldown" display="'Base Budget'!J169" xr:uid="{00000000-0004-0000-1300-00009C020000}"/>
    <hyperlink ref="K169" location="'Base Budget'!K169" tooltip="Click to drilldown" display="'Base Budget'!K169" xr:uid="{00000000-0004-0000-1300-00009D020000}"/>
    <hyperlink ref="L169" location="'Base Budget'!L169" tooltip="Click to drilldown" display="'Base Budget'!L169" xr:uid="{00000000-0004-0000-1300-00009E020000}"/>
    <hyperlink ref="M169" location="'Base Budget'!M169" tooltip="Click to drilldown" display="'Base Budget'!M169" xr:uid="{00000000-0004-0000-1300-00009F020000}"/>
    <hyperlink ref="B170" location="'Base Budget'!B170" tooltip="Click to drilldown" display="'Base Budget'!B170" xr:uid="{00000000-0004-0000-1300-0000A0020000}"/>
    <hyperlink ref="C170" location="'Base Budget'!C170" tooltip="Click to drilldown" display="'Base Budget'!C170" xr:uid="{00000000-0004-0000-1300-0000A1020000}"/>
    <hyperlink ref="D170" location="'Base Budget'!D170" tooltip="Click to drilldown" display="'Base Budget'!D170" xr:uid="{00000000-0004-0000-1300-0000A2020000}"/>
    <hyperlink ref="E170" location="'Base Budget'!E170" tooltip="Click to drilldown" display="'Base Budget'!E170" xr:uid="{00000000-0004-0000-1300-0000A3020000}"/>
    <hyperlink ref="F170" location="'Base Budget'!F170" tooltip="Click to drilldown" display="'Base Budget'!F170" xr:uid="{00000000-0004-0000-1300-0000A4020000}"/>
    <hyperlink ref="G170" location="'Base Budget'!G170" tooltip="Click to drilldown" display="'Base Budget'!G170" xr:uid="{00000000-0004-0000-1300-0000A5020000}"/>
    <hyperlink ref="H170" location="'Base Budget'!H170" tooltip="Click to drilldown" display="'Base Budget'!H170" xr:uid="{00000000-0004-0000-1300-0000A6020000}"/>
    <hyperlink ref="I170" location="'Base Budget'!I170" tooltip="Click to drilldown" display="'Base Budget'!I170" xr:uid="{00000000-0004-0000-1300-0000A7020000}"/>
    <hyperlink ref="J170" location="'Base Budget'!J170" tooltip="Click to drilldown" display="'Base Budget'!J170" xr:uid="{00000000-0004-0000-1300-0000A8020000}"/>
    <hyperlink ref="K170" location="'Base Budget'!K170" tooltip="Click to drilldown" display="'Base Budget'!K170" xr:uid="{00000000-0004-0000-1300-0000A9020000}"/>
    <hyperlink ref="L170" location="'Base Budget'!L170" tooltip="Click to drilldown" display="'Base Budget'!L170" xr:uid="{00000000-0004-0000-1300-0000AA020000}"/>
    <hyperlink ref="M170" location="'Base Budget'!M170" tooltip="Click to drilldown" display="'Base Budget'!M170" xr:uid="{00000000-0004-0000-1300-0000AB020000}"/>
    <hyperlink ref="B171" location="'Base Budget'!B171" tooltip="Click to drilldown" display="'Base Budget'!B171" xr:uid="{00000000-0004-0000-1300-0000AC020000}"/>
    <hyperlink ref="C171" location="'Base Budget'!C171" tooltip="Click to drilldown" display="'Base Budget'!C171" xr:uid="{00000000-0004-0000-1300-0000AD020000}"/>
    <hyperlink ref="D171" location="'Base Budget'!D171" tooltip="Click to drilldown" display="'Base Budget'!D171" xr:uid="{00000000-0004-0000-1300-0000AE020000}"/>
    <hyperlink ref="E171" location="'Base Budget'!E171" tooltip="Click to drilldown" display="'Base Budget'!E171" xr:uid="{00000000-0004-0000-1300-0000AF020000}"/>
    <hyperlink ref="F171" location="'Base Budget'!F171" tooltip="Click to drilldown" display="'Base Budget'!F171" xr:uid="{00000000-0004-0000-1300-0000B0020000}"/>
    <hyperlink ref="G171" location="'Base Budget'!G171" tooltip="Click to drilldown" display="'Base Budget'!G171" xr:uid="{00000000-0004-0000-1300-0000B1020000}"/>
    <hyperlink ref="H171" location="'Base Budget'!H171" tooltip="Click to drilldown" display="'Base Budget'!H171" xr:uid="{00000000-0004-0000-1300-0000B2020000}"/>
    <hyperlink ref="I171" location="'Base Budget'!I171" tooltip="Click to drilldown" display="'Base Budget'!I171" xr:uid="{00000000-0004-0000-1300-0000B3020000}"/>
    <hyperlink ref="J171" location="'Base Budget'!J171" tooltip="Click to drilldown" display="'Base Budget'!J171" xr:uid="{00000000-0004-0000-1300-0000B4020000}"/>
    <hyperlink ref="K171" location="'Base Budget'!K171" tooltip="Click to drilldown" display="'Base Budget'!K171" xr:uid="{00000000-0004-0000-1300-0000B5020000}"/>
    <hyperlink ref="L171" location="'Base Budget'!L171" tooltip="Click to drilldown" display="'Base Budget'!L171" xr:uid="{00000000-0004-0000-1300-0000B6020000}"/>
    <hyperlink ref="M171" location="'Base Budget'!M171" tooltip="Click to drilldown" display="'Base Budget'!M171" xr:uid="{00000000-0004-0000-1300-0000B7020000}"/>
    <hyperlink ref="B172" location="'Base Budget'!B172" tooltip="Click to drilldown" display="'Base Budget'!B172" xr:uid="{00000000-0004-0000-1300-0000B8020000}"/>
    <hyperlink ref="C172" location="'Base Budget'!C172" tooltip="Click to drilldown" display="'Base Budget'!C172" xr:uid="{00000000-0004-0000-1300-0000B9020000}"/>
    <hyperlink ref="D172" location="'Base Budget'!D172" tooltip="Click to drilldown" display="'Base Budget'!D172" xr:uid="{00000000-0004-0000-1300-0000BA020000}"/>
    <hyperlink ref="E172" location="'Base Budget'!E172" tooltip="Click to drilldown" display="'Base Budget'!E172" xr:uid="{00000000-0004-0000-1300-0000BB020000}"/>
    <hyperlink ref="F172" location="'Base Budget'!F172" tooltip="Click to drilldown" display="'Base Budget'!F172" xr:uid="{00000000-0004-0000-1300-0000BC020000}"/>
    <hyperlink ref="G172" location="'Base Budget'!G172" tooltip="Click to drilldown" display="'Base Budget'!G172" xr:uid="{00000000-0004-0000-1300-0000BD020000}"/>
    <hyperlink ref="H172" location="'Base Budget'!H172" tooltip="Click to drilldown" display="'Base Budget'!H172" xr:uid="{00000000-0004-0000-1300-0000BE020000}"/>
    <hyperlink ref="I172" location="'Base Budget'!I172" tooltip="Click to drilldown" display="'Base Budget'!I172" xr:uid="{00000000-0004-0000-1300-0000BF020000}"/>
    <hyperlink ref="J172" location="'Base Budget'!J172" tooltip="Click to drilldown" display="'Base Budget'!J172" xr:uid="{00000000-0004-0000-1300-0000C0020000}"/>
    <hyperlink ref="K172" location="'Base Budget'!K172" tooltip="Click to drilldown" display="'Base Budget'!K172" xr:uid="{00000000-0004-0000-1300-0000C1020000}"/>
    <hyperlink ref="L172" location="'Base Budget'!L172" tooltip="Click to drilldown" display="'Base Budget'!L172" xr:uid="{00000000-0004-0000-1300-0000C2020000}"/>
    <hyperlink ref="M172" location="'Base Budget'!M172" tooltip="Click to drilldown" display="'Base Budget'!M172" xr:uid="{00000000-0004-0000-1300-0000C3020000}"/>
    <hyperlink ref="B173" location="'Base Budget'!B173" tooltip="Click to drilldown" display="'Base Budget'!B173" xr:uid="{00000000-0004-0000-1300-0000C4020000}"/>
    <hyperlink ref="C173" location="'Base Budget'!C173" tooltip="Click to drilldown" display="'Base Budget'!C173" xr:uid="{00000000-0004-0000-1300-0000C5020000}"/>
    <hyperlink ref="D173" location="'Base Budget'!D173" tooltip="Click to drilldown" display="'Base Budget'!D173" xr:uid="{00000000-0004-0000-1300-0000C6020000}"/>
    <hyperlink ref="E173" location="'Base Budget'!E173" tooltip="Click to drilldown" display="'Base Budget'!E173" xr:uid="{00000000-0004-0000-1300-0000C7020000}"/>
    <hyperlink ref="F173" location="'Base Budget'!F173" tooltip="Click to drilldown" display="'Base Budget'!F173" xr:uid="{00000000-0004-0000-1300-0000C8020000}"/>
    <hyperlink ref="G173" location="'Base Budget'!G173" tooltip="Click to drilldown" display="'Base Budget'!G173" xr:uid="{00000000-0004-0000-1300-0000C9020000}"/>
    <hyperlink ref="H173" location="'Base Budget'!H173" tooltip="Click to drilldown" display="'Base Budget'!H173" xr:uid="{00000000-0004-0000-1300-0000CA020000}"/>
    <hyperlink ref="I173" location="'Base Budget'!I173" tooltip="Click to drilldown" display="'Base Budget'!I173" xr:uid="{00000000-0004-0000-1300-0000CB020000}"/>
    <hyperlink ref="J173" location="'Base Budget'!J173" tooltip="Click to drilldown" display="'Base Budget'!J173" xr:uid="{00000000-0004-0000-1300-0000CC020000}"/>
    <hyperlink ref="K173" location="'Base Budget'!K173" tooltip="Click to drilldown" display="'Base Budget'!K173" xr:uid="{00000000-0004-0000-1300-0000CD020000}"/>
    <hyperlink ref="L173" location="'Base Budget'!L173" tooltip="Click to drilldown" display="'Base Budget'!L173" xr:uid="{00000000-0004-0000-1300-0000CE020000}"/>
    <hyperlink ref="M173" location="'Base Budget'!M173" tooltip="Click to drilldown" display="'Base Budget'!M173" xr:uid="{00000000-0004-0000-1300-0000CF020000}"/>
    <hyperlink ref="B177" location="'Base Budget'!B177" tooltip="Click to drilldown" display="'Base Budget'!B177" xr:uid="{00000000-0004-0000-1300-0000D0020000}"/>
    <hyperlink ref="C177" location="'Base Budget'!C177" tooltip="Click to drilldown" display="'Base Budget'!C177" xr:uid="{00000000-0004-0000-1300-0000D1020000}"/>
    <hyperlink ref="D177" location="'Base Budget'!D177" tooltip="Click to drilldown" display="'Base Budget'!D177" xr:uid="{00000000-0004-0000-1300-0000D2020000}"/>
    <hyperlink ref="E177" location="'Base Budget'!E177" tooltip="Click to drilldown" display="'Base Budget'!E177" xr:uid="{00000000-0004-0000-1300-0000D3020000}"/>
    <hyperlink ref="F177" location="'Base Budget'!F177" tooltip="Click to drilldown" display="'Base Budget'!F177" xr:uid="{00000000-0004-0000-1300-0000D4020000}"/>
    <hyperlink ref="G177" location="'Base Budget'!G177" tooltip="Click to drilldown" display="'Base Budget'!G177" xr:uid="{00000000-0004-0000-1300-0000D5020000}"/>
    <hyperlink ref="H177" location="'Base Budget'!H177" tooltip="Click to drilldown" display="'Base Budget'!H177" xr:uid="{00000000-0004-0000-1300-0000D6020000}"/>
    <hyperlink ref="I177" location="'Base Budget'!I177" tooltip="Click to drilldown" display="'Base Budget'!I177" xr:uid="{00000000-0004-0000-1300-0000D7020000}"/>
    <hyperlink ref="J177" location="'Base Budget'!J177" tooltip="Click to drilldown" display="'Base Budget'!J177" xr:uid="{00000000-0004-0000-1300-0000D8020000}"/>
    <hyperlink ref="K177" location="'Base Budget'!K177" tooltip="Click to drilldown" display="'Base Budget'!K177" xr:uid="{00000000-0004-0000-1300-0000D9020000}"/>
    <hyperlink ref="L177" location="'Base Budget'!L177" tooltip="Click to drilldown" display="'Base Budget'!L177" xr:uid="{00000000-0004-0000-1300-0000DA020000}"/>
    <hyperlink ref="M177" location="'Base Budget'!M177" tooltip="Click to drilldown" display="'Base Budget'!M177" xr:uid="{00000000-0004-0000-1300-0000DB020000}"/>
    <hyperlink ref="B178" location="'Base Budget'!B178" tooltip="Click to drilldown" display="'Base Budget'!B178" xr:uid="{00000000-0004-0000-1300-0000DC020000}"/>
    <hyperlink ref="C178" location="'Base Budget'!C178" tooltip="Click to drilldown" display="'Base Budget'!C178" xr:uid="{00000000-0004-0000-1300-0000DD020000}"/>
    <hyperlink ref="D178" location="'Base Budget'!D178" tooltip="Click to drilldown" display="'Base Budget'!D178" xr:uid="{00000000-0004-0000-1300-0000DE020000}"/>
    <hyperlink ref="E178" location="'Base Budget'!E178" tooltip="Click to drilldown" display="'Base Budget'!E178" xr:uid="{00000000-0004-0000-1300-0000DF020000}"/>
    <hyperlink ref="F178" location="'Base Budget'!F178" tooltip="Click to drilldown" display="'Base Budget'!F178" xr:uid="{00000000-0004-0000-1300-0000E0020000}"/>
    <hyperlink ref="G178" location="'Base Budget'!G178" tooltip="Click to drilldown" display="'Base Budget'!G178" xr:uid="{00000000-0004-0000-1300-0000E1020000}"/>
    <hyperlink ref="H178" location="'Base Budget'!H178" tooltip="Click to drilldown" display="'Base Budget'!H178" xr:uid="{00000000-0004-0000-1300-0000E2020000}"/>
    <hyperlink ref="I178" location="'Base Budget'!I178" tooltip="Click to drilldown" display="'Base Budget'!I178" xr:uid="{00000000-0004-0000-1300-0000E3020000}"/>
    <hyperlink ref="J178" location="'Base Budget'!J178" tooltip="Click to drilldown" display="'Base Budget'!J178" xr:uid="{00000000-0004-0000-1300-0000E4020000}"/>
    <hyperlink ref="K178" location="'Base Budget'!K178" tooltip="Click to drilldown" display="'Base Budget'!K178" xr:uid="{00000000-0004-0000-1300-0000E5020000}"/>
    <hyperlink ref="L178" location="'Base Budget'!L178" tooltip="Click to drilldown" display="'Base Budget'!L178" xr:uid="{00000000-0004-0000-1300-0000E6020000}"/>
    <hyperlink ref="M178" location="'Base Budget'!M178" tooltip="Click to drilldown" display="'Base Budget'!M178" xr:uid="{00000000-0004-0000-1300-0000E7020000}"/>
    <hyperlink ref="B179" location="'Base Budget'!B179" tooltip="Click to drilldown" display="'Base Budget'!B179" xr:uid="{00000000-0004-0000-1300-0000E8020000}"/>
    <hyperlink ref="C179" location="'Base Budget'!C179" tooltip="Click to drilldown" display="'Base Budget'!C179" xr:uid="{00000000-0004-0000-1300-0000E9020000}"/>
    <hyperlink ref="D179" location="'Base Budget'!D179" tooltip="Click to drilldown" display="'Base Budget'!D179" xr:uid="{00000000-0004-0000-1300-0000EA020000}"/>
    <hyperlink ref="E179" location="'Base Budget'!E179" tooltip="Click to drilldown" display="'Base Budget'!E179" xr:uid="{00000000-0004-0000-1300-0000EB020000}"/>
    <hyperlink ref="F179" location="'Base Budget'!F179" tooltip="Click to drilldown" display="'Base Budget'!F179" xr:uid="{00000000-0004-0000-1300-0000EC020000}"/>
    <hyperlink ref="G179" location="'Base Budget'!G179" tooltip="Click to drilldown" display="'Base Budget'!G179" xr:uid="{00000000-0004-0000-1300-0000ED020000}"/>
    <hyperlink ref="H179" location="'Base Budget'!H179" tooltip="Click to drilldown" display="'Base Budget'!H179" xr:uid="{00000000-0004-0000-1300-0000EE020000}"/>
    <hyperlink ref="I179" location="'Base Budget'!I179" tooltip="Click to drilldown" display="'Base Budget'!I179" xr:uid="{00000000-0004-0000-1300-0000EF020000}"/>
    <hyperlink ref="J179" location="'Base Budget'!J179" tooltip="Click to drilldown" display="'Base Budget'!J179" xr:uid="{00000000-0004-0000-1300-0000F0020000}"/>
    <hyperlink ref="K179" location="'Base Budget'!K179" tooltip="Click to drilldown" display="'Base Budget'!K179" xr:uid="{00000000-0004-0000-1300-0000F1020000}"/>
    <hyperlink ref="L179" location="'Base Budget'!L179" tooltip="Click to drilldown" display="'Base Budget'!L179" xr:uid="{00000000-0004-0000-1300-0000F2020000}"/>
    <hyperlink ref="M179" location="'Base Budget'!M179" tooltip="Click to drilldown" display="'Base Budget'!M179" xr:uid="{00000000-0004-0000-1300-0000F3020000}"/>
    <hyperlink ref="B180" location="'Base Budget'!B180" tooltip="Click to drilldown" display="'Base Budget'!B180" xr:uid="{00000000-0004-0000-1300-0000F4020000}"/>
    <hyperlink ref="C180" location="'Base Budget'!C180" tooltip="Click to drilldown" display="'Base Budget'!C180" xr:uid="{00000000-0004-0000-1300-0000F5020000}"/>
    <hyperlink ref="D180" location="'Base Budget'!D180" tooltip="Click to drilldown" display="'Base Budget'!D180" xr:uid="{00000000-0004-0000-1300-0000F6020000}"/>
    <hyperlink ref="E180" location="'Base Budget'!E180" tooltip="Click to drilldown" display="'Base Budget'!E180" xr:uid="{00000000-0004-0000-1300-0000F7020000}"/>
    <hyperlink ref="F180" location="'Base Budget'!F180" tooltip="Click to drilldown" display="'Base Budget'!F180" xr:uid="{00000000-0004-0000-1300-0000F8020000}"/>
    <hyperlink ref="G180" location="'Base Budget'!G180" tooltip="Click to drilldown" display="'Base Budget'!G180" xr:uid="{00000000-0004-0000-1300-0000F9020000}"/>
    <hyperlink ref="H180" location="'Base Budget'!H180" tooltip="Click to drilldown" display="'Base Budget'!H180" xr:uid="{00000000-0004-0000-1300-0000FA020000}"/>
    <hyperlink ref="I180" location="'Base Budget'!I180" tooltip="Click to drilldown" display="'Base Budget'!I180" xr:uid="{00000000-0004-0000-1300-0000FB020000}"/>
    <hyperlink ref="J180" location="'Base Budget'!J180" tooltip="Click to drilldown" display="'Base Budget'!J180" xr:uid="{00000000-0004-0000-1300-0000FC020000}"/>
    <hyperlink ref="K180" location="'Base Budget'!K180" tooltip="Click to drilldown" display="'Base Budget'!K180" xr:uid="{00000000-0004-0000-1300-0000FD020000}"/>
    <hyperlink ref="L180" location="'Base Budget'!L180" tooltip="Click to drilldown" display="'Base Budget'!L180" xr:uid="{00000000-0004-0000-1300-0000FE020000}"/>
    <hyperlink ref="M180" location="'Base Budget'!M180" tooltip="Click to drilldown" display="'Base Budget'!M180" xr:uid="{00000000-0004-0000-1300-0000FF020000}"/>
    <hyperlink ref="B181" location="'Base Budget'!B181" tooltip="Click to drilldown" display="'Base Budget'!B181" xr:uid="{00000000-0004-0000-1300-000000030000}"/>
    <hyperlink ref="C181" location="'Base Budget'!C181" tooltip="Click to drilldown" display="'Base Budget'!C181" xr:uid="{00000000-0004-0000-1300-000001030000}"/>
    <hyperlink ref="D181" location="'Base Budget'!D181" tooltip="Click to drilldown" display="'Base Budget'!D181" xr:uid="{00000000-0004-0000-1300-000002030000}"/>
    <hyperlink ref="E181" location="'Base Budget'!E181" tooltip="Click to drilldown" display="'Base Budget'!E181" xr:uid="{00000000-0004-0000-1300-000003030000}"/>
    <hyperlink ref="F181" location="'Base Budget'!F181" tooltip="Click to drilldown" display="'Base Budget'!F181" xr:uid="{00000000-0004-0000-1300-000004030000}"/>
    <hyperlink ref="G181" location="'Base Budget'!G181" tooltip="Click to drilldown" display="'Base Budget'!G181" xr:uid="{00000000-0004-0000-1300-000005030000}"/>
    <hyperlink ref="H181" location="'Base Budget'!H181" tooltip="Click to drilldown" display="'Base Budget'!H181" xr:uid="{00000000-0004-0000-1300-000006030000}"/>
    <hyperlink ref="I181" location="'Base Budget'!I181" tooltip="Click to drilldown" display="'Base Budget'!I181" xr:uid="{00000000-0004-0000-1300-000007030000}"/>
    <hyperlink ref="J181" location="'Base Budget'!J181" tooltip="Click to drilldown" display="'Base Budget'!J181" xr:uid="{00000000-0004-0000-1300-000008030000}"/>
    <hyperlink ref="K181" location="'Base Budget'!K181" tooltip="Click to drilldown" display="'Base Budget'!K181" xr:uid="{00000000-0004-0000-1300-000009030000}"/>
    <hyperlink ref="L181" location="'Base Budget'!L181" tooltip="Click to drilldown" display="'Base Budget'!L181" xr:uid="{00000000-0004-0000-1300-00000A030000}"/>
    <hyperlink ref="M181" location="'Base Budget'!M181" tooltip="Click to drilldown" display="'Base Budget'!M181" xr:uid="{00000000-0004-0000-1300-00000B030000}"/>
    <hyperlink ref="B182" location="'Base Budget'!B182" tooltip="Click to drilldown" display="'Base Budget'!B182" xr:uid="{00000000-0004-0000-1300-00000C030000}"/>
    <hyperlink ref="C182" location="'Base Budget'!C182" tooltip="Click to drilldown" display="'Base Budget'!C182" xr:uid="{00000000-0004-0000-1300-00000D030000}"/>
    <hyperlink ref="D182" location="'Base Budget'!D182" tooltip="Click to drilldown" display="'Base Budget'!D182" xr:uid="{00000000-0004-0000-1300-00000E030000}"/>
    <hyperlink ref="E182" location="'Base Budget'!E182" tooltip="Click to drilldown" display="'Base Budget'!E182" xr:uid="{00000000-0004-0000-1300-00000F030000}"/>
    <hyperlink ref="F182" location="'Base Budget'!F182" tooltip="Click to drilldown" display="'Base Budget'!F182" xr:uid="{00000000-0004-0000-1300-000010030000}"/>
    <hyperlink ref="G182" location="'Base Budget'!G182" tooltip="Click to drilldown" display="'Base Budget'!G182" xr:uid="{00000000-0004-0000-1300-000011030000}"/>
    <hyperlink ref="H182" location="'Base Budget'!H182" tooltip="Click to drilldown" display="'Base Budget'!H182" xr:uid="{00000000-0004-0000-1300-000012030000}"/>
    <hyperlink ref="I182" location="'Base Budget'!I182" tooltip="Click to drilldown" display="'Base Budget'!I182" xr:uid="{00000000-0004-0000-1300-000013030000}"/>
    <hyperlink ref="J182" location="'Base Budget'!J182" tooltip="Click to drilldown" display="'Base Budget'!J182" xr:uid="{00000000-0004-0000-1300-000014030000}"/>
    <hyperlink ref="K182" location="'Base Budget'!K182" tooltip="Click to drilldown" display="'Base Budget'!K182" xr:uid="{00000000-0004-0000-1300-000015030000}"/>
    <hyperlink ref="L182" location="'Base Budget'!L182" tooltip="Click to drilldown" display="'Base Budget'!L182" xr:uid="{00000000-0004-0000-1300-000016030000}"/>
    <hyperlink ref="M182" location="'Base Budget'!M182" tooltip="Click to drilldown" display="'Base Budget'!M182" xr:uid="{00000000-0004-0000-1300-000017030000}"/>
    <hyperlink ref="B187" location="'Base Budget'!B187" tooltip="Click to drilldown" display="'Base Budget'!B187" xr:uid="{00000000-0004-0000-1300-000018030000}"/>
    <hyperlink ref="C187" location="'Base Budget'!C187" tooltip="Click to drilldown" display="'Base Budget'!C187" xr:uid="{00000000-0004-0000-1300-000019030000}"/>
    <hyperlink ref="D187" location="'Base Budget'!D187" tooltip="Click to drilldown" display="'Base Budget'!D187" xr:uid="{00000000-0004-0000-1300-00001A030000}"/>
    <hyperlink ref="E187" location="'Base Budget'!E187" tooltip="Click to drilldown" display="'Base Budget'!E187" xr:uid="{00000000-0004-0000-1300-00001B030000}"/>
    <hyperlink ref="F187" location="'Base Budget'!F187" tooltip="Click to drilldown" display="'Base Budget'!F187" xr:uid="{00000000-0004-0000-1300-00001C030000}"/>
    <hyperlink ref="G187" location="'Base Budget'!G187" tooltip="Click to drilldown" display="'Base Budget'!G187" xr:uid="{00000000-0004-0000-1300-00001D030000}"/>
    <hyperlink ref="H187" location="'Base Budget'!H187" tooltip="Click to drilldown" display="'Base Budget'!H187" xr:uid="{00000000-0004-0000-1300-00001E030000}"/>
    <hyperlink ref="I187" location="'Base Budget'!I187" tooltip="Click to drilldown" display="'Base Budget'!I187" xr:uid="{00000000-0004-0000-1300-00001F030000}"/>
    <hyperlink ref="J187" location="'Base Budget'!J187" tooltip="Click to drilldown" display="'Base Budget'!J187" xr:uid="{00000000-0004-0000-1300-000020030000}"/>
    <hyperlink ref="K187" location="'Base Budget'!K187" tooltip="Click to drilldown" display="'Base Budget'!K187" xr:uid="{00000000-0004-0000-1300-000021030000}"/>
    <hyperlink ref="L187" location="'Base Budget'!L187" tooltip="Click to drilldown" display="'Base Budget'!L187" xr:uid="{00000000-0004-0000-1300-000022030000}"/>
    <hyperlink ref="M187" location="'Base Budget'!M187" tooltip="Click to drilldown" display="'Base Budget'!M187" xr:uid="{00000000-0004-0000-1300-000023030000}"/>
    <hyperlink ref="B193" location="'Base Budget'!B193" tooltip="Click to drilldown" display="'Base Budget'!B193" xr:uid="{00000000-0004-0000-1300-000024030000}"/>
    <hyperlink ref="C193" location="'Base Budget'!C193" tooltip="Click to drilldown" display="'Base Budget'!C193" xr:uid="{00000000-0004-0000-1300-000025030000}"/>
    <hyperlink ref="D193" location="'Base Budget'!D193" tooltip="Click to drilldown" display="'Base Budget'!D193" xr:uid="{00000000-0004-0000-1300-000026030000}"/>
    <hyperlink ref="E193" location="'Base Budget'!E193" tooltip="Click to drilldown" display="'Base Budget'!E193" xr:uid="{00000000-0004-0000-1300-000027030000}"/>
    <hyperlink ref="F193" location="'Base Budget'!F193" tooltip="Click to drilldown" display="'Base Budget'!F193" xr:uid="{00000000-0004-0000-1300-000028030000}"/>
    <hyperlink ref="G193" location="'Base Budget'!G193" tooltip="Click to drilldown" display="'Base Budget'!G193" xr:uid="{00000000-0004-0000-1300-000029030000}"/>
    <hyperlink ref="H193" location="'Base Budget'!H193" tooltip="Click to drilldown" display="'Base Budget'!H193" xr:uid="{00000000-0004-0000-1300-00002A030000}"/>
    <hyperlink ref="I193" location="'Base Budget'!I193" tooltip="Click to drilldown" display="'Base Budget'!I193" xr:uid="{00000000-0004-0000-1300-00002B030000}"/>
    <hyperlink ref="J193" location="'Base Budget'!J193" tooltip="Click to drilldown" display="'Base Budget'!J193" xr:uid="{00000000-0004-0000-1300-00002C030000}"/>
    <hyperlink ref="K193" location="'Base Budget'!K193" tooltip="Click to drilldown" display="'Base Budget'!K193" xr:uid="{00000000-0004-0000-1300-00002D030000}"/>
    <hyperlink ref="L193" location="'Base Budget'!L193" tooltip="Click to drilldown" display="'Base Budget'!L193" xr:uid="{00000000-0004-0000-1300-00002E030000}"/>
    <hyperlink ref="M193" location="'Base Budget'!M193" tooltip="Click to drilldown" display="'Base Budget'!M193" xr:uid="{00000000-0004-0000-1300-00002F030000}"/>
    <hyperlink ref="B197" location="'Base Budget'!B197" tooltip="Click to drilldown" display="'Base Budget'!B197" xr:uid="{00000000-0004-0000-1300-000030030000}"/>
    <hyperlink ref="C197" location="'Base Budget'!C197" tooltip="Click to drilldown" display="'Base Budget'!C197" xr:uid="{00000000-0004-0000-1300-000031030000}"/>
    <hyperlink ref="D197" location="'Base Budget'!D197" tooltip="Click to drilldown" display="'Base Budget'!D197" xr:uid="{00000000-0004-0000-1300-000032030000}"/>
    <hyperlink ref="E197" location="'Base Budget'!E197" tooltip="Click to drilldown" display="'Base Budget'!E197" xr:uid="{00000000-0004-0000-1300-000033030000}"/>
    <hyperlink ref="F197" location="'Base Budget'!F197" tooltip="Click to drilldown" display="'Base Budget'!F197" xr:uid="{00000000-0004-0000-1300-000034030000}"/>
    <hyperlink ref="G197" location="'Base Budget'!G197" tooltip="Click to drilldown" display="'Base Budget'!G197" xr:uid="{00000000-0004-0000-1300-000035030000}"/>
    <hyperlink ref="H197" location="'Base Budget'!H197" tooltip="Click to drilldown" display="'Base Budget'!H197" xr:uid="{00000000-0004-0000-1300-000036030000}"/>
    <hyperlink ref="I197" location="'Base Budget'!I197" tooltip="Click to drilldown" display="'Base Budget'!I197" xr:uid="{00000000-0004-0000-1300-000037030000}"/>
    <hyperlink ref="J197" location="'Base Budget'!J197" tooltip="Click to drilldown" display="'Base Budget'!J197" xr:uid="{00000000-0004-0000-1300-000038030000}"/>
    <hyperlink ref="K197" location="'Base Budget'!K197" tooltip="Click to drilldown" display="'Base Budget'!K197" xr:uid="{00000000-0004-0000-1300-000039030000}"/>
    <hyperlink ref="L197" location="'Base Budget'!L197" tooltip="Click to drilldown" display="'Base Budget'!L197" xr:uid="{00000000-0004-0000-1300-00003A030000}"/>
    <hyperlink ref="M197" location="'Base Budget'!M197" tooltip="Click to drilldown" display="'Base Budget'!M197" xr:uid="{00000000-0004-0000-1300-00003B030000}"/>
    <hyperlink ref="B202" location="'Base Budget'!B202" tooltip="Click to drilldown" display="'Base Budget'!B202" xr:uid="{00000000-0004-0000-1300-00003C030000}"/>
    <hyperlink ref="C202" location="'Base Budget'!C202" tooltip="Click to drilldown" display="'Base Budget'!C202" xr:uid="{00000000-0004-0000-1300-00003D030000}"/>
    <hyperlink ref="D202" location="'Base Budget'!D202" tooltip="Click to drilldown" display="'Base Budget'!D202" xr:uid="{00000000-0004-0000-1300-00003E030000}"/>
    <hyperlink ref="E202" location="'Base Budget'!E202" tooltip="Click to drilldown" display="'Base Budget'!E202" xr:uid="{00000000-0004-0000-1300-00003F030000}"/>
    <hyperlink ref="F202" location="'Base Budget'!F202" tooltip="Click to drilldown" display="'Base Budget'!F202" xr:uid="{00000000-0004-0000-1300-000040030000}"/>
    <hyperlink ref="G202" location="'Base Budget'!G202" tooltip="Click to drilldown" display="'Base Budget'!G202" xr:uid="{00000000-0004-0000-1300-000041030000}"/>
    <hyperlink ref="H202" location="'Base Budget'!H202" tooltip="Click to drilldown" display="'Base Budget'!H202" xr:uid="{00000000-0004-0000-1300-000042030000}"/>
    <hyperlink ref="I202" location="'Base Budget'!I202" tooltip="Click to drilldown" display="'Base Budget'!I202" xr:uid="{00000000-0004-0000-1300-000043030000}"/>
    <hyperlink ref="J202" location="'Base Budget'!J202" tooltip="Click to drilldown" display="'Base Budget'!J202" xr:uid="{00000000-0004-0000-1300-000044030000}"/>
    <hyperlink ref="K202" location="'Base Budget'!K202" tooltip="Click to drilldown" display="'Base Budget'!K202" xr:uid="{00000000-0004-0000-1300-000045030000}"/>
    <hyperlink ref="L202" location="'Base Budget'!L202" tooltip="Click to drilldown" display="'Base Budget'!L202" xr:uid="{00000000-0004-0000-1300-000046030000}"/>
    <hyperlink ref="M202" location="'Base Budget'!M202" tooltip="Click to drilldown" display="'Base Budget'!M202" xr:uid="{00000000-0004-0000-1300-000047030000}"/>
    <hyperlink ref="B207" location="'Base Budget'!B207" tooltip="Click to drilldown" display="'Base Budget'!B207" xr:uid="{00000000-0004-0000-1300-000048030000}"/>
    <hyperlink ref="C207" location="'Base Budget'!C207" tooltip="Click to drilldown" display="'Base Budget'!C207" xr:uid="{00000000-0004-0000-1300-000049030000}"/>
    <hyperlink ref="D207" location="'Base Budget'!D207" tooltip="Click to drilldown" display="'Base Budget'!D207" xr:uid="{00000000-0004-0000-1300-00004A030000}"/>
    <hyperlink ref="E207" location="'Base Budget'!E207" tooltip="Click to drilldown" display="'Base Budget'!E207" xr:uid="{00000000-0004-0000-1300-00004B030000}"/>
    <hyperlink ref="F207" location="'Base Budget'!F207" tooltip="Click to drilldown" display="'Base Budget'!F207" xr:uid="{00000000-0004-0000-1300-00004C030000}"/>
    <hyperlink ref="G207" location="'Base Budget'!G207" tooltip="Click to drilldown" display="'Base Budget'!G207" xr:uid="{00000000-0004-0000-1300-00004D030000}"/>
    <hyperlink ref="H207" location="'Base Budget'!H207" tooltip="Click to drilldown" display="'Base Budget'!H207" xr:uid="{00000000-0004-0000-1300-00004E030000}"/>
    <hyperlink ref="I207" location="'Base Budget'!I207" tooltip="Click to drilldown" display="'Base Budget'!I207" xr:uid="{00000000-0004-0000-1300-00004F030000}"/>
    <hyperlink ref="J207" location="'Base Budget'!J207" tooltip="Click to drilldown" display="'Base Budget'!J207" xr:uid="{00000000-0004-0000-1300-000050030000}"/>
    <hyperlink ref="K207" location="'Base Budget'!K207" tooltip="Click to drilldown" display="'Base Budget'!K207" xr:uid="{00000000-0004-0000-1300-000051030000}"/>
    <hyperlink ref="L207" location="'Base Budget'!L207" tooltip="Click to drilldown" display="'Base Budget'!L207" xr:uid="{00000000-0004-0000-1300-000052030000}"/>
    <hyperlink ref="M207" location="'Base Budget'!M207" tooltip="Click to drilldown" display="'Base Budget'!M207" xr:uid="{00000000-0004-0000-1300-000053030000}"/>
    <hyperlink ref="B208" location="'Base Budget'!B208" tooltip="Click to drilldown" display="'Base Budget'!B208" xr:uid="{00000000-0004-0000-1300-000054030000}"/>
    <hyperlink ref="C208" location="'Base Budget'!C208" tooltip="Click to drilldown" display="'Base Budget'!C208" xr:uid="{00000000-0004-0000-1300-000055030000}"/>
    <hyperlink ref="D208" location="'Base Budget'!D208" tooltip="Click to drilldown" display="'Base Budget'!D208" xr:uid="{00000000-0004-0000-1300-000056030000}"/>
    <hyperlink ref="E208" location="'Base Budget'!E208" tooltip="Click to drilldown" display="'Base Budget'!E208" xr:uid="{00000000-0004-0000-1300-000057030000}"/>
    <hyperlink ref="F208" location="'Base Budget'!F208" tooltip="Click to drilldown" display="'Base Budget'!F208" xr:uid="{00000000-0004-0000-1300-000058030000}"/>
    <hyperlink ref="G208" location="'Base Budget'!G208" tooltip="Click to drilldown" display="'Base Budget'!G208" xr:uid="{00000000-0004-0000-1300-000059030000}"/>
    <hyperlink ref="H208" location="'Base Budget'!H208" tooltip="Click to drilldown" display="'Base Budget'!H208" xr:uid="{00000000-0004-0000-1300-00005A030000}"/>
    <hyperlink ref="I208" location="'Base Budget'!I208" tooltip="Click to drilldown" display="'Base Budget'!I208" xr:uid="{00000000-0004-0000-1300-00005B030000}"/>
    <hyperlink ref="J208" location="'Base Budget'!J208" tooltip="Click to drilldown" display="'Base Budget'!J208" xr:uid="{00000000-0004-0000-1300-00005C030000}"/>
    <hyperlink ref="K208" location="'Base Budget'!K208" tooltip="Click to drilldown" display="'Base Budget'!K208" xr:uid="{00000000-0004-0000-1300-00005D030000}"/>
    <hyperlink ref="L208" location="'Base Budget'!L208" tooltip="Click to drilldown" display="'Base Budget'!L208" xr:uid="{00000000-0004-0000-1300-00005E030000}"/>
    <hyperlink ref="M208" location="'Base Budget'!M208" tooltip="Click to drilldown" display="'Base Budget'!M208" xr:uid="{00000000-0004-0000-1300-00005F030000}"/>
    <hyperlink ref="B209" location="'Base Budget'!B209" tooltip="Click to drilldown" display="'Base Budget'!B209" xr:uid="{00000000-0004-0000-1300-000060030000}"/>
    <hyperlink ref="C209" location="'Base Budget'!C209" tooltip="Click to drilldown" display="'Base Budget'!C209" xr:uid="{00000000-0004-0000-1300-000061030000}"/>
    <hyperlink ref="D209" location="'Base Budget'!D209" tooltip="Click to drilldown" display="'Base Budget'!D209" xr:uid="{00000000-0004-0000-1300-000062030000}"/>
    <hyperlink ref="E209" location="'Base Budget'!E209" tooltip="Click to drilldown" display="'Base Budget'!E209" xr:uid="{00000000-0004-0000-1300-000063030000}"/>
    <hyperlink ref="F209" location="'Base Budget'!F209" tooltip="Click to drilldown" display="'Base Budget'!F209" xr:uid="{00000000-0004-0000-1300-000064030000}"/>
    <hyperlink ref="G209" location="'Base Budget'!G209" tooltip="Click to drilldown" display="'Base Budget'!G209" xr:uid="{00000000-0004-0000-1300-000065030000}"/>
    <hyperlink ref="H209" location="'Base Budget'!H209" tooltip="Click to drilldown" display="'Base Budget'!H209" xr:uid="{00000000-0004-0000-1300-000066030000}"/>
    <hyperlink ref="I209" location="'Base Budget'!I209" tooltip="Click to drilldown" display="'Base Budget'!I209" xr:uid="{00000000-0004-0000-1300-000067030000}"/>
    <hyperlink ref="J209" location="'Base Budget'!J209" tooltip="Click to drilldown" display="'Base Budget'!J209" xr:uid="{00000000-0004-0000-1300-000068030000}"/>
    <hyperlink ref="K209" location="'Base Budget'!K209" tooltip="Click to drilldown" display="'Base Budget'!K209" xr:uid="{00000000-0004-0000-1300-000069030000}"/>
    <hyperlink ref="L209" location="'Base Budget'!L209" tooltip="Click to drilldown" display="'Base Budget'!L209" xr:uid="{00000000-0004-0000-1300-00006A030000}"/>
    <hyperlink ref="M209" location="'Base Budget'!M209" tooltip="Click to drilldown" display="'Base Budget'!M209" xr:uid="{00000000-0004-0000-1300-00006B030000}"/>
    <hyperlink ref="B221" location="'Base Budget'!B221" tooltip="Click to drilldown" display="'Base Budget'!B221" xr:uid="{00000000-0004-0000-1300-00006C030000}"/>
    <hyperlink ref="C221" location="'Base Budget'!C221" tooltip="Click to drilldown" display="'Base Budget'!C221" xr:uid="{00000000-0004-0000-1300-00006D030000}"/>
    <hyperlink ref="D221" location="'Base Budget'!D221" tooltip="Click to drilldown" display="'Base Budget'!D221" xr:uid="{00000000-0004-0000-1300-00006E030000}"/>
    <hyperlink ref="E221" location="'Base Budget'!E221" tooltip="Click to drilldown" display="'Base Budget'!E221" xr:uid="{00000000-0004-0000-1300-00006F030000}"/>
    <hyperlink ref="F221" location="'Base Budget'!F221" tooltip="Click to drilldown" display="'Base Budget'!F221" xr:uid="{00000000-0004-0000-1300-000070030000}"/>
    <hyperlink ref="G221" location="'Base Budget'!G221" tooltip="Click to drilldown" display="'Base Budget'!G221" xr:uid="{00000000-0004-0000-1300-000071030000}"/>
    <hyperlink ref="H221" location="'Base Budget'!H221" tooltip="Click to drilldown" display="'Base Budget'!H221" xr:uid="{00000000-0004-0000-1300-000072030000}"/>
    <hyperlink ref="I221" location="'Base Budget'!I221" tooltip="Click to drilldown" display="'Base Budget'!I221" xr:uid="{00000000-0004-0000-1300-000073030000}"/>
    <hyperlink ref="J221" location="'Base Budget'!J221" tooltip="Click to drilldown" display="'Base Budget'!J221" xr:uid="{00000000-0004-0000-1300-000074030000}"/>
    <hyperlink ref="K221" location="'Base Budget'!K221" tooltip="Click to drilldown" display="'Base Budget'!K221" xr:uid="{00000000-0004-0000-1300-000075030000}"/>
    <hyperlink ref="L221" location="'Base Budget'!L221" tooltip="Click to drilldown" display="'Base Budget'!L221" xr:uid="{00000000-0004-0000-1300-000076030000}"/>
    <hyperlink ref="M221" location="'Base Budget'!M221" tooltip="Click to drilldown" display="'Base Budget'!M221" xr:uid="{00000000-0004-0000-1300-000077030000}"/>
    <hyperlink ref="B222" location="'Base Budget'!B222" tooltip="Click to drilldown" display="'Base Budget'!B222" xr:uid="{00000000-0004-0000-1300-000078030000}"/>
    <hyperlink ref="C222" location="'Base Budget'!C222" tooltip="Click to drilldown" display="'Base Budget'!C222" xr:uid="{00000000-0004-0000-1300-000079030000}"/>
    <hyperlink ref="D222" location="'Base Budget'!D222" tooltip="Click to drilldown" display="'Base Budget'!D222" xr:uid="{00000000-0004-0000-1300-00007A030000}"/>
    <hyperlink ref="E222" location="'Base Budget'!E222" tooltip="Click to drilldown" display="'Base Budget'!E222" xr:uid="{00000000-0004-0000-1300-00007B030000}"/>
    <hyperlink ref="F222" location="'Base Budget'!F222" tooltip="Click to drilldown" display="'Base Budget'!F222" xr:uid="{00000000-0004-0000-1300-00007C030000}"/>
    <hyperlink ref="G222" location="'Base Budget'!G222" tooltip="Click to drilldown" display="'Base Budget'!G222" xr:uid="{00000000-0004-0000-1300-00007D030000}"/>
    <hyperlink ref="H222" location="'Base Budget'!H222" tooltip="Click to drilldown" display="'Base Budget'!H222" xr:uid="{00000000-0004-0000-1300-00007E030000}"/>
    <hyperlink ref="I222" location="'Base Budget'!I222" tooltip="Click to drilldown" display="'Base Budget'!I222" xr:uid="{00000000-0004-0000-1300-00007F030000}"/>
    <hyperlink ref="J222" location="'Base Budget'!J222" tooltip="Click to drilldown" display="'Base Budget'!J222" xr:uid="{00000000-0004-0000-1300-000080030000}"/>
    <hyperlink ref="K222" location="'Base Budget'!K222" tooltip="Click to drilldown" display="'Base Budget'!K222" xr:uid="{00000000-0004-0000-1300-000081030000}"/>
    <hyperlink ref="L222" location="'Base Budget'!L222" tooltip="Click to drilldown" display="'Base Budget'!L222" xr:uid="{00000000-0004-0000-1300-000082030000}"/>
    <hyperlink ref="M222" location="'Base Budget'!M222" tooltip="Click to drilldown" display="'Base Budget'!M222" xr:uid="{00000000-0004-0000-1300-000083030000}"/>
    <hyperlink ref="B223" location="'Base Budget'!B223" tooltip="Click to drilldown" display="'Base Budget'!B223" xr:uid="{00000000-0004-0000-1300-000084030000}"/>
    <hyperlink ref="C223" location="'Base Budget'!C223" tooltip="Click to drilldown" display="'Base Budget'!C223" xr:uid="{00000000-0004-0000-1300-000085030000}"/>
    <hyperlink ref="D223" location="'Base Budget'!D223" tooltip="Click to drilldown" display="'Base Budget'!D223" xr:uid="{00000000-0004-0000-1300-000086030000}"/>
    <hyperlink ref="E223" location="'Base Budget'!E223" tooltip="Click to drilldown" display="'Base Budget'!E223" xr:uid="{00000000-0004-0000-1300-000087030000}"/>
    <hyperlink ref="F223" location="'Base Budget'!F223" tooltip="Click to drilldown" display="'Base Budget'!F223" xr:uid="{00000000-0004-0000-1300-000088030000}"/>
    <hyperlink ref="G223" location="'Base Budget'!G223" tooltip="Click to drilldown" display="'Base Budget'!G223" xr:uid="{00000000-0004-0000-1300-000089030000}"/>
    <hyperlink ref="H223" location="'Base Budget'!H223" tooltip="Click to drilldown" display="'Base Budget'!H223" xr:uid="{00000000-0004-0000-1300-00008A030000}"/>
    <hyperlink ref="I223" location="'Base Budget'!I223" tooltip="Click to drilldown" display="'Base Budget'!I223" xr:uid="{00000000-0004-0000-1300-00008B030000}"/>
    <hyperlink ref="J223" location="'Base Budget'!J223" tooltip="Click to drilldown" display="'Base Budget'!J223" xr:uid="{00000000-0004-0000-1300-00008C030000}"/>
    <hyperlink ref="K223" location="'Base Budget'!K223" tooltip="Click to drilldown" display="'Base Budget'!K223" xr:uid="{00000000-0004-0000-1300-00008D030000}"/>
    <hyperlink ref="L223" location="'Base Budget'!L223" tooltip="Click to drilldown" display="'Base Budget'!L223" xr:uid="{00000000-0004-0000-1300-00008E030000}"/>
    <hyperlink ref="M223" location="'Base Budget'!M223" tooltip="Click to drilldown" display="'Base Budget'!M223" xr:uid="{00000000-0004-0000-1300-00008F030000}"/>
    <hyperlink ref="B224" location="'Base Budget'!B224" tooltip="Click to drilldown" display="'Base Budget'!B224" xr:uid="{00000000-0004-0000-1300-000090030000}"/>
    <hyperlink ref="C224" location="'Base Budget'!C224" tooltip="Click to drilldown" display="'Base Budget'!C224" xr:uid="{00000000-0004-0000-1300-000091030000}"/>
    <hyperlink ref="D224" location="'Base Budget'!D224" tooltip="Click to drilldown" display="'Base Budget'!D224" xr:uid="{00000000-0004-0000-1300-000092030000}"/>
    <hyperlink ref="E224" location="'Base Budget'!E224" tooltip="Click to drilldown" display="'Base Budget'!E224" xr:uid="{00000000-0004-0000-1300-000093030000}"/>
    <hyperlink ref="F224" location="'Base Budget'!F224" tooltip="Click to drilldown" display="'Base Budget'!F224" xr:uid="{00000000-0004-0000-1300-000094030000}"/>
    <hyperlink ref="G224" location="'Base Budget'!G224" tooltip="Click to drilldown" display="'Base Budget'!G224" xr:uid="{00000000-0004-0000-1300-000095030000}"/>
    <hyperlink ref="H224" location="'Base Budget'!H224" tooltip="Click to drilldown" display="'Base Budget'!H224" xr:uid="{00000000-0004-0000-1300-000096030000}"/>
    <hyperlink ref="I224" location="'Base Budget'!I224" tooltip="Click to drilldown" display="'Base Budget'!I224" xr:uid="{00000000-0004-0000-1300-000097030000}"/>
    <hyperlink ref="J224" location="'Base Budget'!J224" tooltip="Click to drilldown" display="'Base Budget'!J224" xr:uid="{00000000-0004-0000-1300-000098030000}"/>
    <hyperlink ref="K224" location="'Base Budget'!K224" tooltip="Click to drilldown" display="'Base Budget'!K224" xr:uid="{00000000-0004-0000-1300-000099030000}"/>
    <hyperlink ref="L224" location="'Base Budget'!L224" tooltip="Click to drilldown" display="'Base Budget'!L224" xr:uid="{00000000-0004-0000-1300-00009A030000}"/>
    <hyperlink ref="M224" location="'Base Budget'!M224" tooltip="Click to drilldown" display="'Base Budget'!M224" xr:uid="{00000000-0004-0000-1300-00009B030000}"/>
    <hyperlink ref="B225" location="'Base Budget'!B225" tooltip="Click to drilldown" display="'Base Budget'!B225" xr:uid="{00000000-0004-0000-1300-00009C030000}"/>
    <hyperlink ref="C225" location="'Base Budget'!C225" tooltip="Click to drilldown" display="'Base Budget'!C225" xr:uid="{00000000-0004-0000-1300-00009D030000}"/>
    <hyperlink ref="D225" location="'Base Budget'!D225" tooltip="Click to drilldown" display="'Base Budget'!D225" xr:uid="{00000000-0004-0000-1300-00009E030000}"/>
    <hyperlink ref="E225" location="'Base Budget'!E225" tooltip="Click to drilldown" display="'Base Budget'!E225" xr:uid="{00000000-0004-0000-1300-00009F030000}"/>
    <hyperlink ref="F225" location="'Base Budget'!F225" tooltip="Click to drilldown" display="'Base Budget'!F225" xr:uid="{00000000-0004-0000-1300-0000A0030000}"/>
    <hyperlink ref="G225" location="'Base Budget'!G225" tooltip="Click to drilldown" display="'Base Budget'!G225" xr:uid="{00000000-0004-0000-1300-0000A1030000}"/>
    <hyperlink ref="H225" location="'Base Budget'!H225" tooltip="Click to drilldown" display="'Base Budget'!H225" xr:uid="{00000000-0004-0000-1300-0000A2030000}"/>
    <hyperlink ref="I225" location="'Base Budget'!I225" tooltip="Click to drilldown" display="'Base Budget'!I225" xr:uid="{00000000-0004-0000-1300-0000A3030000}"/>
    <hyperlink ref="J225" location="'Base Budget'!J225" tooltip="Click to drilldown" display="'Base Budget'!J225" xr:uid="{00000000-0004-0000-1300-0000A4030000}"/>
    <hyperlink ref="K225" location="'Base Budget'!K225" tooltip="Click to drilldown" display="'Base Budget'!K225" xr:uid="{00000000-0004-0000-1300-0000A5030000}"/>
    <hyperlink ref="L225" location="'Base Budget'!L225" tooltip="Click to drilldown" display="'Base Budget'!L225" xr:uid="{00000000-0004-0000-1300-0000A6030000}"/>
    <hyperlink ref="M225" location="'Base Budget'!M225" tooltip="Click to drilldown" display="'Base Budget'!M225" xr:uid="{00000000-0004-0000-1300-0000A7030000}"/>
    <hyperlink ref="B226" location="'Base Budget'!B226" tooltip="Click to drilldown" display="'Base Budget'!B226" xr:uid="{00000000-0004-0000-1300-0000A8030000}"/>
    <hyperlink ref="C226" location="'Base Budget'!C226" tooltip="Click to drilldown" display="'Base Budget'!C226" xr:uid="{00000000-0004-0000-1300-0000A9030000}"/>
    <hyperlink ref="D226" location="'Base Budget'!D226" tooltip="Click to drilldown" display="'Base Budget'!D226" xr:uid="{00000000-0004-0000-1300-0000AA030000}"/>
    <hyperlink ref="E226" location="'Base Budget'!E226" tooltip="Click to drilldown" display="'Base Budget'!E226" xr:uid="{00000000-0004-0000-1300-0000AB030000}"/>
    <hyperlink ref="F226" location="'Base Budget'!F226" tooltip="Click to drilldown" display="'Base Budget'!F226" xr:uid="{00000000-0004-0000-1300-0000AC030000}"/>
    <hyperlink ref="G226" location="'Base Budget'!G226" tooltip="Click to drilldown" display="'Base Budget'!G226" xr:uid="{00000000-0004-0000-1300-0000AD030000}"/>
    <hyperlink ref="H226" location="'Base Budget'!H226" tooltip="Click to drilldown" display="'Base Budget'!H226" xr:uid="{00000000-0004-0000-1300-0000AE030000}"/>
    <hyperlink ref="I226" location="'Base Budget'!I226" tooltip="Click to drilldown" display="'Base Budget'!I226" xr:uid="{00000000-0004-0000-1300-0000AF030000}"/>
    <hyperlink ref="J226" location="'Base Budget'!J226" tooltip="Click to drilldown" display="'Base Budget'!J226" xr:uid="{00000000-0004-0000-1300-0000B0030000}"/>
    <hyperlink ref="K226" location="'Base Budget'!K226" tooltip="Click to drilldown" display="'Base Budget'!K226" xr:uid="{00000000-0004-0000-1300-0000B1030000}"/>
    <hyperlink ref="L226" location="'Base Budget'!L226" tooltip="Click to drilldown" display="'Base Budget'!L226" xr:uid="{00000000-0004-0000-1300-0000B2030000}"/>
    <hyperlink ref="M226" location="'Base Budget'!M226" tooltip="Click to drilldown" display="'Base Budget'!M226" xr:uid="{00000000-0004-0000-1300-0000B3030000}"/>
    <hyperlink ref="B230" location="'Base Budget'!B230" tooltip="Click to drilldown" display="'Base Budget'!B230" xr:uid="{00000000-0004-0000-1300-0000B4030000}"/>
    <hyperlink ref="C230" location="'Base Budget'!C230" tooltip="Click to drilldown" display="'Base Budget'!C230" xr:uid="{00000000-0004-0000-1300-0000B5030000}"/>
    <hyperlink ref="D230" location="'Base Budget'!D230" tooltip="Click to drilldown" display="'Base Budget'!D230" xr:uid="{00000000-0004-0000-1300-0000B6030000}"/>
    <hyperlink ref="E230" location="'Base Budget'!E230" tooltip="Click to drilldown" display="'Base Budget'!E230" xr:uid="{00000000-0004-0000-1300-0000B7030000}"/>
    <hyperlink ref="F230" location="'Base Budget'!F230" tooltip="Click to drilldown" display="'Base Budget'!F230" xr:uid="{00000000-0004-0000-1300-0000B8030000}"/>
    <hyperlink ref="G230" location="'Base Budget'!G230" tooltip="Click to drilldown" display="'Base Budget'!G230" xr:uid="{00000000-0004-0000-1300-0000B9030000}"/>
    <hyperlink ref="H230" location="'Base Budget'!H230" tooltip="Click to drilldown" display="'Base Budget'!H230" xr:uid="{00000000-0004-0000-1300-0000BA030000}"/>
    <hyperlink ref="I230" location="'Base Budget'!I230" tooltip="Click to drilldown" display="'Base Budget'!I230" xr:uid="{00000000-0004-0000-1300-0000BB030000}"/>
    <hyperlink ref="J230" location="'Base Budget'!J230" tooltip="Click to drilldown" display="'Base Budget'!J230" xr:uid="{00000000-0004-0000-1300-0000BC030000}"/>
    <hyperlink ref="K230" location="'Base Budget'!K230" tooltip="Click to drilldown" display="'Base Budget'!K230" xr:uid="{00000000-0004-0000-1300-0000BD030000}"/>
    <hyperlink ref="L230" location="'Base Budget'!L230" tooltip="Click to drilldown" display="'Base Budget'!L230" xr:uid="{00000000-0004-0000-1300-0000BE030000}"/>
    <hyperlink ref="M230" location="'Base Budget'!M230" tooltip="Click to drilldown" display="'Base Budget'!M230" xr:uid="{00000000-0004-0000-1300-0000BF030000}"/>
    <hyperlink ref="B231" location="'Base Budget'!B231" tooltip="Click to drilldown" display="'Base Budget'!B231" xr:uid="{00000000-0004-0000-1300-0000C0030000}"/>
    <hyperlink ref="C231" location="'Base Budget'!C231" tooltip="Click to drilldown" display="'Base Budget'!C231" xr:uid="{00000000-0004-0000-1300-0000C1030000}"/>
    <hyperlink ref="D231" location="'Base Budget'!D231" tooltip="Click to drilldown" display="'Base Budget'!D231" xr:uid="{00000000-0004-0000-1300-0000C2030000}"/>
    <hyperlink ref="E231" location="'Base Budget'!E231" tooltip="Click to drilldown" display="'Base Budget'!E231" xr:uid="{00000000-0004-0000-1300-0000C3030000}"/>
    <hyperlink ref="F231" location="'Base Budget'!F231" tooltip="Click to drilldown" display="'Base Budget'!F231" xr:uid="{00000000-0004-0000-1300-0000C4030000}"/>
    <hyperlink ref="G231" location="'Base Budget'!G231" tooltip="Click to drilldown" display="'Base Budget'!G231" xr:uid="{00000000-0004-0000-1300-0000C5030000}"/>
    <hyperlink ref="H231" location="'Base Budget'!H231" tooltip="Click to drilldown" display="'Base Budget'!H231" xr:uid="{00000000-0004-0000-1300-0000C6030000}"/>
    <hyperlink ref="I231" location="'Base Budget'!I231" tooltip="Click to drilldown" display="'Base Budget'!I231" xr:uid="{00000000-0004-0000-1300-0000C7030000}"/>
    <hyperlink ref="J231" location="'Base Budget'!J231" tooltip="Click to drilldown" display="'Base Budget'!J231" xr:uid="{00000000-0004-0000-1300-0000C8030000}"/>
    <hyperlink ref="K231" location="'Base Budget'!K231" tooltip="Click to drilldown" display="'Base Budget'!K231" xr:uid="{00000000-0004-0000-1300-0000C9030000}"/>
    <hyperlink ref="L231" location="'Base Budget'!L231" tooltip="Click to drilldown" display="'Base Budget'!L231" xr:uid="{00000000-0004-0000-1300-0000CA030000}"/>
    <hyperlink ref="M231" location="'Base Budget'!M231" tooltip="Click to drilldown" display="'Base Budget'!M231" xr:uid="{00000000-0004-0000-1300-0000CB030000}"/>
    <hyperlink ref="B232" location="'Base Budget'!B232" tooltip="Click to drilldown" display="'Base Budget'!B232" xr:uid="{00000000-0004-0000-1300-0000CC030000}"/>
    <hyperlink ref="C232" location="'Base Budget'!C232" tooltip="Click to drilldown" display="'Base Budget'!C232" xr:uid="{00000000-0004-0000-1300-0000CD030000}"/>
    <hyperlink ref="D232" location="'Base Budget'!D232" tooltip="Click to drilldown" display="'Base Budget'!D232" xr:uid="{00000000-0004-0000-1300-0000CE030000}"/>
    <hyperlink ref="E232" location="'Base Budget'!E232" tooltip="Click to drilldown" display="'Base Budget'!E232" xr:uid="{00000000-0004-0000-1300-0000CF030000}"/>
    <hyperlink ref="F232" location="'Base Budget'!F232" tooltip="Click to drilldown" display="'Base Budget'!F232" xr:uid="{00000000-0004-0000-1300-0000D0030000}"/>
    <hyperlink ref="G232" location="'Base Budget'!G232" tooltip="Click to drilldown" display="'Base Budget'!G232" xr:uid="{00000000-0004-0000-1300-0000D1030000}"/>
    <hyperlink ref="H232" location="'Base Budget'!H232" tooltip="Click to drilldown" display="'Base Budget'!H232" xr:uid="{00000000-0004-0000-1300-0000D2030000}"/>
    <hyperlink ref="I232" location="'Base Budget'!I232" tooltip="Click to drilldown" display="'Base Budget'!I232" xr:uid="{00000000-0004-0000-1300-0000D3030000}"/>
    <hyperlink ref="J232" location="'Base Budget'!J232" tooltip="Click to drilldown" display="'Base Budget'!J232" xr:uid="{00000000-0004-0000-1300-0000D4030000}"/>
    <hyperlink ref="K232" location="'Base Budget'!K232" tooltip="Click to drilldown" display="'Base Budget'!K232" xr:uid="{00000000-0004-0000-1300-0000D5030000}"/>
    <hyperlink ref="L232" location="'Base Budget'!L232" tooltip="Click to drilldown" display="'Base Budget'!L232" xr:uid="{00000000-0004-0000-1300-0000D6030000}"/>
    <hyperlink ref="M232" location="'Base Budget'!M232" tooltip="Click to drilldown" display="'Base Budget'!M232" xr:uid="{00000000-0004-0000-1300-0000D7030000}"/>
    <hyperlink ref="B233" location="'Base Budget'!B233" tooltip="Click to drilldown" display="'Base Budget'!B233" xr:uid="{00000000-0004-0000-1300-0000D8030000}"/>
    <hyperlink ref="C233" location="'Base Budget'!C233" tooltip="Click to drilldown" display="'Base Budget'!C233" xr:uid="{00000000-0004-0000-1300-0000D9030000}"/>
    <hyperlink ref="D233" location="'Base Budget'!D233" tooltip="Click to drilldown" display="'Base Budget'!D233" xr:uid="{00000000-0004-0000-1300-0000DA030000}"/>
    <hyperlink ref="E233" location="'Base Budget'!E233" tooltip="Click to drilldown" display="'Base Budget'!E233" xr:uid="{00000000-0004-0000-1300-0000DB030000}"/>
    <hyperlink ref="F233" location="'Base Budget'!F233" tooltip="Click to drilldown" display="'Base Budget'!F233" xr:uid="{00000000-0004-0000-1300-0000DC030000}"/>
    <hyperlink ref="G233" location="'Base Budget'!G233" tooltip="Click to drilldown" display="'Base Budget'!G233" xr:uid="{00000000-0004-0000-1300-0000DD030000}"/>
    <hyperlink ref="H233" location="'Base Budget'!H233" tooltip="Click to drilldown" display="'Base Budget'!H233" xr:uid="{00000000-0004-0000-1300-0000DE030000}"/>
    <hyperlink ref="I233" location="'Base Budget'!I233" tooltip="Click to drilldown" display="'Base Budget'!I233" xr:uid="{00000000-0004-0000-1300-0000DF030000}"/>
    <hyperlink ref="J233" location="'Base Budget'!J233" tooltip="Click to drilldown" display="'Base Budget'!J233" xr:uid="{00000000-0004-0000-1300-0000E0030000}"/>
    <hyperlink ref="K233" location="'Base Budget'!K233" tooltip="Click to drilldown" display="'Base Budget'!K233" xr:uid="{00000000-0004-0000-1300-0000E1030000}"/>
    <hyperlink ref="L233" location="'Base Budget'!L233" tooltip="Click to drilldown" display="'Base Budget'!L233" xr:uid="{00000000-0004-0000-1300-0000E2030000}"/>
    <hyperlink ref="M233" location="'Base Budget'!M233" tooltip="Click to drilldown" display="'Base Budget'!M233" xr:uid="{00000000-0004-0000-1300-0000E3030000}"/>
    <hyperlink ref="B234" location="'Base Budget'!B234" tooltip="Click to drilldown" display="'Base Budget'!B234" xr:uid="{00000000-0004-0000-1300-0000E4030000}"/>
    <hyperlink ref="C234" location="'Base Budget'!C234" tooltip="Click to drilldown" display="'Base Budget'!C234" xr:uid="{00000000-0004-0000-1300-0000E5030000}"/>
    <hyperlink ref="D234" location="'Base Budget'!D234" tooltip="Click to drilldown" display="'Base Budget'!D234" xr:uid="{00000000-0004-0000-1300-0000E6030000}"/>
    <hyperlink ref="E234" location="'Base Budget'!E234" tooltip="Click to drilldown" display="'Base Budget'!E234" xr:uid="{00000000-0004-0000-1300-0000E7030000}"/>
    <hyperlink ref="F234" location="'Base Budget'!F234" tooltip="Click to drilldown" display="'Base Budget'!F234" xr:uid="{00000000-0004-0000-1300-0000E8030000}"/>
    <hyperlink ref="G234" location="'Base Budget'!G234" tooltip="Click to drilldown" display="'Base Budget'!G234" xr:uid="{00000000-0004-0000-1300-0000E9030000}"/>
    <hyperlink ref="H234" location="'Base Budget'!H234" tooltip="Click to drilldown" display="'Base Budget'!H234" xr:uid="{00000000-0004-0000-1300-0000EA030000}"/>
    <hyperlink ref="I234" location="'Base Budget'!I234" tooltip="Click to drilldown" display="'Base Budget'!I234" xr:uid="{00000000-0004-0000-1300-0000EB030000}"/>
    <hyperlink ref="J234" location="'Base Budget'!J234" tooltip="Click to drilldown" display="'Base Budget'!J234" xr:uid="{00000000-0004-0000-1300-0000EC030000}"/>
    <hyperlink ref="K234" location="'Base Budget'!K234" tooltip="Click to drilldown" display="'Base Budget'!K234" xr:uid="{00000000-0004-0000-1300-0000ED030000}"/>
    <hyperlink ref="L234" location="'Base Budget'!L234" tooltip="Click to drilldown" display="'Base Budget'!L234" xr:uid="{00000000-0004-0000-1300-0000EE030000}"/>
    <hyperlink ref="M234" location="'Base Budget'!M234" tooltip="Click to drilldown" display="'Base Budget'!M234" xr:uid="{00000000-0004-0000-1300-0000EF030000}"/>
    <hyperlink ref="B235" location="'Base Budget'!B235" tooltip="Click to drilldown" display="'Base Budget'!B235" xr:uid="{00000000-0004-0000-1300-0000F0030000}"/>
    <hyperlink ref="C235" location="'Base Budget'!C235" tooltip="Click to drilldown" display="'Base Budget'!C235" xr:uid="{00000000-0004-0000-1300-0000F1030000}"/>
    <hyperlink ref="D235" location="'Base Budget'!D235" tooltip="Click to drilldown" display="'Base Budget'!D235" xr:uid="{00000000-0004-0000-1300-0000F2030000}"/>
    <hyperlink ref="E235" location="'Base Budget'!E235" tooltip="Click to drilldown" display="'Base Budget'!E235" xr:uid="{00000000-0004-0000-1300-0000F3030000}"/>
    <hyperlink ref="F235" location="'Base Budget'!F235" tooltip="Click to drilldown" display="'Base Budget'!F235" xr:uid="{00000000-0004-0000-1300-0000F4030000}"/>
    <hyperlink ref="G235" location="'Base Budget'!G235" tooltip="Click to drilldown" display="'Base Budget'!G235" xr:uid="{00000000-0004-0000-1300-0000F5030000}"/>
    <hyperlink ref="H235" location="'Base Budget'!H235" tooltip="Click to drilldown" display="'Base Budget'!H235" xr:uid="{00000000-0004-0000-1300-0000F6030000}"/>
    <hyperlink ref="I235" location="'Base Budget'!I235" tooltip="Click to drilldown" display="'Base Budget'!I235" xr:uid="{00000000-0004-0000-1300-0000F7030000}"/>
    <hyperlink ref="J235" location="'Base Budget'!J235" tooltip="Click to drilldown" display="'Base Budget'!J235" xr:uid="{00000000-0004-0000-1300-0000F8030000}"/>
    <hyperlink ref="K235" location="'Base Budget'!K235" tooltip="Click to drilldown" display="'Base Budget'!K235" xr:uid="{00000000-0004-0000-1300-0000F9030000}"/>
    <hyperlink ref="L235" location="'Base Budget'!L235" tooltip="Click to drilldown" display="'Base Budget'!L235" xr:uid="{00000000-0004-0000-1300-0000FA030000}"/>
    <hyperlink ref="M235" location="'Base Budget'!M235" tooltip="Click to drilldown" display="'Base Budget'!M235" xr:uid="{00000000-0004-0000-1300-0000FB030000}"/>
    <hyperlink ref="B240" location="'Base Budget'!B240" tooltip="Click to drilldown" display="'Base Budget'!B240" xr:uid="{00000000-0004-0000-1300-0000FC030000}"/>
    <hyperlink ref="C240" location="'Base Budget'!C240" tooltip="Click to drilldown" display="'Base Budget'!C240" xr:uid="{00000000-0004-0000-1300-0000FD030000}"/>
    <hyperlink ref="D240" location="'Base Budget'!D240" tooltip="Click to drilldown" display="'Base Budget'!D240" xr:uid="{00000000-0004-0000-1300-0000FE030000}"/>
    <hyperlink ref="E240" location="'Base Budget'!E240" tooltip="Click to drilldown" display="'Base Budget'!E240" xr:uid="{00000000-0004-0000-1300-0000FF030000}"/>
    <hyperlink ref="F240" location="'Base Budget'!F240" tooltip="Click to drilldown" display="'Base Budget'!F240" xr:uid="{00000000-0004-0000-1300-000000040000}"/>
    <hyperlink ref="G240" location="'Base Budget'!G240" tooltip="Click to drilldown" display="'Base Budget'!G240" xr:uid="{00000000-0004-0000-1300-000001040000}"/>
    <hyperlink ref="H240" location="'Base Budget'!H240" tooltip="Click to drilldown" display="'Base Budget'!H240" xr:uid="{00000000-0004-0000-1300-000002040000}"/>
    <hyperlink ref="I240" location="'Base Budget'!I240" tooltip="Click to drilldown" display="'Base Budget'!I240" xr:uid="{00000000-0004-0000-1300-000003040000}"/>
    <hyperlink ref="J240" location="'Base Budget'!J240" tooltip="Click to drilldown" display="'Base Budget'!J240" xr:uid="{00000000-0004-0000-1300-000004040000}"/>
    <hyperlink ref="K240" location="'Base Budget'!K240" tooltip="Click to drilldown" display="'Base Budget'!K240" xr:uid="{00000000-0004-0000-1300-000005040000}"/>
    <hyperlink ref="L240" location="'Base Budget'!L240" tooltip="Click to drilldown" display="'Base Budget'!L240" xr:uid="{00000000-0004-0000-1300-000006040000}"/>
    <hyperlink ref="M240" location="'Base Budget'!M240" tooltip="Click to drilldown" display="'Base Budget'!M240" xr:uid="{00000000-0004-0000-1300-000007040000}"/>
    <hyperlink ref="B246" location="'Base Budget'!B246" tooltip="Click to drilldown" display="'Base Budget'!B246" xr:uid="{00000000-0004-0000-1300-000008040000}"/>
    <hyperlink ref="C246" location="'Base Budget'!C246" tooltip="Click to drilldown" display="'Base Budget'!C246" xr:uid="{00000000-0004-0000-1300-000009040000}"/>
    <hyperlink ref="D246" location="'Base Budget'!D246" tooltip="Click to drilldown" display="'Base Budget'!D246" xr:uid="{00000000-0004-0000-1300-00000A040000}"/>
    <hyperlink ref="E246" location="'Base Budget'!E246" tooltip="Click to drilldown" display="'Base Budget'!E246" xr:uid="{00000000-0004-0000-1300-00000B040000}"/>
    <hyperlink ref="F246" location="'Base Budget'!F246" tooltip="Click to drilldown" display="'Base Budget'!F246" xr:uid="{00000000-0004-0000-1300-00000C040000}"/>
    <hyperlink ref="G246" location="'Base Budget'!G246" tooltip="Click to drilldown" display="'Base Budget'!G246" xr:uid="{00000000-0004-0000-1300-00000D040000}"/>
    <hyperlink ref="H246" location="'Base Budget'!H246" tooltip="Click to drilldown" display="'Base Budget'!H246" xr:uid="{00000000-0004-0000-1300-00000E040000}"/>
    <hyperlink ref="I246" location="'Base Budget'!I246" tooltip="Click to drilldown" display="'Base Budget'!I246" xr:uid="{00000000-0004-0000-1300-00000F040000}"/>
    <hyperlink ref="J246" location="'Base Budget'!J246" tooltip="Click to drilldown" display="'Base Budget'!J246" xr:uid="{00000000-0004-0000-1300-000010040000}"/>
    <hyperlink ref="K246" location="'Base Budget'!K246" tooltip="Click to drilldown" display="'Base Budget'!K246" xr:uid="{00000000-0004-0000-1300-000011040000}"/>
    <hyperlink ref="L246" location="'Base Budget'!L246" tooltip="Click to drilldown" display="'Base Budget'!L246" xr:uid="{00000000-0004-0000-1300-000012040000}"/>
    <hyperlink ref="M246" location="'Base Budget'!M246" tooltip="Click to drilldown" display="'Base Budget'!M246" xr:uid="{00000000-0004-0000-1300-000013040000}"/>
    <hyperlink ref="B250" location="'Base Budget'!B250" tooltip="Click to drilldown" display="'Base Budget'!B250" xr:uid="{00000000-0004-0000-1300-000014040000}"/>
    <hyperlink ref="C250" location="'Base Budget'!C250" tooltip="Click to drilldown" display="'Base Budget'!C250" xr:uid="{00000000-0004-0000-1300-000015040000}"/>
    <hyperlink ref="D250" location="'Base Budget'!D250" tooltip="Click to drilldown" display="'Base Budget'!D250" xr:uid="{00000000-0004-0000-1300-000016040000}"/>
    <hyperlink ref="E250" location="'Base Budget'!E250" tooltip="Click to drilldown" display="'Base Budget'!E250" xr:uid="{00000000-0004-0000-1300-000017040000}"/>
    <hyperlink ref="F250" location="'Base Budget'!F250" tooltip="Click to drilldown" display="'Base Budget'!F250" xr:uid="{00000000-0004-0000-1300-000018040000}"/>
    <hyperlink ref="G250" location="'Base Budget'!G250" tooltip="Click to drilldown" display="'Base Budget'!G250" xr:uid="{00000000-0004-0000-1300-000019040000}"/>
    <hyperlink ref="H250" location="'Base Budget'!H250" tooltip="Click to drilldown" display="'Base Budget'!H250" xr:uid="{00000000-0004-0000-1300-00001A040000}"/>
    <hyperlink ref="I250" location="'Base Budget'!I250" tooltip="Click to drilldown" display="'Base Budget'!I250" xr:uid="{00000000-0004-0000-1300-00001B040000}"/>
    <hyperlink ref="J250" location="'Base Budget'!J250" tooltip="Click to drilldown" display="'Base Budget'!J250" xr:uid="{00000000-0004-0000-1300-00001C040000}"/>
    <hyperlink ref="K250" location="'Base Budget'!K250" tooltip="Click to drilldown" display="'Base Budget'!K250" xr:uid="{00000000-0004-0000-1300-00001D040000}"/>
    <hyperlink ref="L250" location="'Base Budget'!L250" tooltip="Click to drilldown" display="'Base Budget'!L250" xr:uid="{00000000-0004-0000-1300-00001E040000}"/>
    <hyperlink ref="M250" location="'Base Budget'!M250" tooltip="Click to drilldown" display="'Base Budget'!M250" xr:uid="{00000000-0004-0000-1300-00001F040000}"/>
    <hyperlink ref="B251" location="'Base Budget'!B251" tooltip="Click to drilldown" display="'Base Budget'!B251" xr:uid="{00000000-0004-0000-1300-000020040000}"/>
    <hyperlink ref="C251" location="'Base Budget'!C251" tooltip="Click to drilldown" display="'Base Budget'!C251" xr:uid="{00000000-0004-0000-1300-000021040000}"/>
    <hyperlink ref="D251" location="'Base Budget'!D251" tooltip="Click to drilldown" display="'Base Budget'!D251" xr:uid="{00000000-0004-0000-1300-000022040000}"/>
    <hyperlink ref="E251" location="'Base Budget'!E251" tooltip="Click to drilldown" display="'Base Budget'!E251" xr:uid="{00000000-0004-0000-1300-000023040000}"/>
    <hyperlink ref="F251" location="'Base Budget'!F251" tooltip="Click to drilldown" display="'Base Budget'!F251" xr:uid="{00000000-0004-0000-1300-000024040000}"/>
    <hyperlink ref="G251" location="'Base Budget'!G251" tooltip="Click to drilldown" display="'Base Budget'!G251" xr:uid="{00000000-0004-0000-1300-000025040000}"/>
    <hyperlink ref="H251" location="'Base Budget'!H251" tooltip="Click to drilldown" display="'Base Budget'!H251" xr:uid="{00000000-0004-0000-1300-000026040000}"/>
    <hyperlink ref="I251" location="'Base Budget'!I251" tooltip="Click to drilldown" display="'Base Budget'!I251" xr:uid="{00000000-0004-0000-1300-000027040000}"/>
    <hyperlink ref="J251" location="'Base Budget'!J251" tooltip="Click to drilldown" display="'Base Budget'!J251" xr:uid="{00000000-0004-0000-1300-000028040000}"/>
    <hyperlink ref="K251" location="'Base Budget'!K251" tooltip="Click to drilldown" display="'Base Budget'!K251" xr:uid="{00000000-0004-0000-1300-000029040000}"/>
    <hyperlink ref="L251" location="'Base Budget'!L251" tooltip="Click to drilldown" display="'Base Budget'!L251" xr:uid="{00000000-0004-0000-1300-00002A040000}"/>
    <hyperlink ref="M251" location="'Base Budget'!M251" tooltip="Click to drilldown" display="'Base Budget'!M251" xr:uid="{00000000-0004-0000-1300-00002B040000}"/>
    <hyperlink ref="B255" location="'Base Budget'!B255" tooltip="Click to drilldown" display="'Base Budget'!B255" xr:uid="{00000000-0004-0000-1300-00002C040000}"/>
    <hyperlink ref="C255" location="'Base Budget'!C255" tooltip="Click to drilldown" display="'Base Budget'!C255" xr:uid="{00000000-0004-0000-1300-00002D040000}"/>
    <hyperlink ref="D255" location="'Base Budget'!D255" tooltip="Click to drilldown" display="'Base Budget'!D255" xr:uid="{00000000-0004-0000-1300-00002E040000}"/>
    <hyperlink ref="E255" location="'Base Budget'!E255" tooltip="Click to drilldown" display="'Base Budget'!E255" xr:uid="{00000000-0004-0000-1300-00002F040000}"/>
    <hyperlink ref="F255" location="'Base Budget'!F255" tooltip="Click to drilldown" display="'Base Budget'!F255" xr:uid="{00000000-0004-0000-1300-000030040000}"/>
    <hyperlink ref="G255" location="'Base Budget'!G255" tooltip="Click to drilldown" display="'Base Budget'!G255" xr:uid="{00000000-0004-0000-1300-000031040000}"/>
    <hyperlink ref="H255" location="'Base Budget'!H255" tooltip="Click to drilldown" display="'Base Budget'!H255" xr:uid="{00000000-0004-0000-1300-000032040000}"/>
    <hyperlink ref="I255" location="'Base Budget'!I255" tooltip="Click to drilldown" display="'Base Budget'!I255" xr:uid="{00000000-0004-0000-1300-000033040000}"/>
    <hyperlink ref="J255" location="'Base Budget'!J255" tooltip="Click to drilldown" display="'Base Budget'!J255" xr:uid="{00000000-0004-0000-1300-000034040000}"/>
    <hyperlink ref="K255" location="'Base Budget'!K255" tooltip="Click to drilldown" display="'Base Budget'!K255" xr:uid="{00000000-0004-0000-1300-000035040000}"/>
    <hyperlink ref="L255" location="'Base Budget'!L255" tooltip="Click to drilldown" display="'Base Budget'!L255" xr:uid="{00000000-0004-0000-1300-000036040000}"/>
    <hyperlink ref="M255" location="'Base Budget'!M255" tooltip="Click to drilldown" display="'Base Budget'!M255" xr:uid="{00000000-0004-0000-1300-000037040000}"/>
    <hyperlink ref="B256" location="'Base Budget'!B256" tooltip="Click to drilldown" display="'Base Budget'!B256" xr:uid="{00000000-0004-0000-1300-000038040000}"/>
    <hyperlink ref="C256" location="'Base Budget'!C256" tooltip="Click to drilldown" display="'Base Budget'!C256" xr:uid="{00000000-0004-0000-1300-000039040000}"/>
    <hyperlink ref="D256" location="'Base Budget'!D256" tooltip="Click to drilldown" display="'Base Budget'!D256" xr:uid="{00000000-0004-0000-1300-00003A040000}"/>
    <hyperlink ref="E256" location="'Base Budget'!E256" tooltip="Click to drilldown" display="'Base Budget'!E256" xr:uid="{00000000-0004-0000-1300-00003B040000}"/>
    <hyperlink ref="F256" location="'Base Budget'!F256" tooltip="Click to drilldown" display="'Base Budget'!F256" xr:uid="{00000000-0004-0000-1300-00003C040000}"/>
    <hyperlink ref="G256" location="'Base Budget'!G256" tooltip="Click to drilldown" display="'Base Budget'!G256" xr:uid="{00000000-0004-0000-1300-00003D040000}"/>
    <hyperlink ref="H256" location="'Base Budget'!H256" tooltip="Click to drilldown" display="'Base Budget'!H256" xr:uid="{00000000-0004-0000-1300-00003E040000}"/>
    <hyperlink ref="I256" location="'Base Budget'!I256" tooltip="Click to drilldown" display="'Base Budget'!I256" xr:uid="{00000000-0004-0000-1300-00003F040000}"/>
    <hyperlink ref="J256" location="'Base Budget'!J256" tooltip="Click to drilldown" display="'Base Budget'!J256" xr:uid="{00000000-0004-0000-1300-000040040000}"/>
    <hyperlink ref="K256" location="'Base Budget'!K256" tooltip="Click to drilldown" display="'Base Budget'!K256" xr:uid="{00000000-0004-0000-1300-000041040000}"/>
    <hyperlink ref="L256" location="'Base Budget'!L256" tooltip="Click to drilldown" display="'Base Budget'!L256" xr:uid="{00000000-0004-0000-1300-000042040000}"/>
    <hyperlink ref="M256" location="'Base Budget'!M256" tooltip="Click to drilldown" display="'Base Budget'!M256" xr:uid="{00000000-0004-0000-1300-000043040000}"/>
    <hyperlink ref="B261" location="'Base Budget'!B261" tooltip="Click to drilldown" display="'Base Budget'!B261" xr:uid="{00000000-0004-0000-1300-000044040000}"/>
    <hyperlink ref="C261" location="'Base Budget'!C261" tooltip="Click to drilldown" display="'Base Budget'!C261" xr:uid="{00000000-0004-0000-1300-000045040000}"/>
    <hyperlink ref="D261" location="'Base Budget'!D261" tooltip="Click to drilldown" display="'Base Budget'!D261" xr:uid="{00000000-0004-0000-1300-000046040000}"/>
    <hyperlink ref="E261" location="'Base Budget'!E261" tooltip="Click to drilldown" display="'Base Budget'!E261" xr:uid="{00000000-0004-0000-1300-000047040000}"/>
    <hyperlink ref="F261" location="'Base Budget'!F261" tooltip="Click to drilldown" display="'Base Budget'!F261" xr:uid="{00000000-0004-0000-1300-000048040000}"/>
    <hyperlink ref="G261" location="'Base Budget'!G261" tooltip="Click to drilldown" display="'Base Budget'!G261" xr:uid="{00000000-0004-0000-1300-000049040000}"/>
    <hyperlink ref="H261" location="'Base Budget'!H261" tooltip="Click to drilldown" display="'Base Budget'!H261" xr:uid="{00000000-0004-0000-1300-00004A040000}"/>
    <hyperlink ref="I261" location="'Base Budget'!I261" tooltip="Click to drilldown" display="'Base Budget'!I261" xr:uid="{00000000-0004-0000-1300-00004B040000}"/>
    <hyperlink ref="J261" location="'Base Budget'!J261" tooltip="Click to drilldown" display="'Base Budget'!J261" xr:uid="{00000000-0004-0000-1300-00004C040000}"/>
    <hyperlink ref="K261" location="'Base Budget'!K261" tooltip="Click to drilldown" display="'Base Budget'!K261" xr:uid="{00000000-0004-0000-1300-00004D040000}"/>
    <hyperlink ref="L261" location="'Base Budget'!L261" tooltip="Click to drilldown" display="'Base Budget'!L261" xr:uid="{00000000-0004-0000-1300-00004E040000}"/>
    <hyperlink ref="M261" location="'Base Budget'!M261" tooltip="Click to drilldown" display="'Base Budget'!M261" xr:uid="{00000000-0004-0000-1300-00004F040000}"/>
    <hyperlink ref="B262" location="'Base Budget'!B262" tooltip="Click to drilldown" display="'Base Budget'!B262" xr:uid="{00000000-0004-0000-1300-000050040000}"/>
    <hyperlink ref="C262" location="'Base Budget'!C262" tooltip="Click to drilldown" display="'Base Budget'!C262" xr:uid="{00000000-0004-0000-1300-000051040000}"/>
    <hyperlink ref="D262" location="'Base Budget'!D262" tooltip="Click to drilldown" display="'Base Budget'!D262" xr:uid="{00000000-0004-0000-1300-000052040000}"/>
    <hyperlink ref="E262" location="'Base Budget'!E262" tooltip="Click to drilldown" display="'Base Budget'!E262" xr:uid="{00000000-0004-0000-1300-000053040000}"/>
    <hyperlink ref="F262" location="'Base Budget'!F262" tooltip="Click to drilldown" display="'Base Budget'!F262" xr:uid="{00000000-0004-0000-1300-000054040000}"/>
    <hyperlink ref="G262" location="'Base Budget'!G262" tooltip="Click to drilldown" display="'Base Budget'!G262" xr:uid="{00000000-0004-0000-1300-000055040000}"/>
    <hyperlink ref="H262" location="'Base Budget'!H262" tooltip="Click to drilldown" display="'Base Budget'!H262" xr:uid="{00000000-0004-0000-1300-000056040000}"/>
    <hyperlink ref="I262" location="'Base Budget'!I262" tooltip="Click to drilldown" display="'Base Budget'!I262" xr:uid="{00000000-0004-0000-1300-000057040000}"/>
    <hyperlink ref="J262" location="'Base Budget'!J262" tooltip="Click to drilldown" display="'Base Budget'!J262" xr:uid="{00000000-0004-0000-1300-000058040000}"/>
    <hyperlink ref="K262" location="'Base Budget'!K262" tooltip="Click to drilldown" display="'Base Budget'!K262" xr:uid="{00000000-0004-0000-1300-000059040000}"/>
    <hyperlink ref="L262" location="'Base Budget'!L262" tooltip="Click to drilldown" display="'Base Budget'!L262" xr:uid="{00000000-0004-0000-1300-00005A040000}"/>
    <hyperlink ref="M262" location="'Base Budget'!M262" tooltip="Click to drilldown" display="'Base Budget'!M262" xr:uid="{00000000-0004-0000-1300-00005B040000}"/>
    <hyperlink ref="B263" location="'Base Budget'!B263" tooltip="Click to drilldown" display="'Base Budget'!B263" xr:uid="{00000000-0004-0000-1300-00005C040000}"/>
    <hyperlink ref="C263" location="'Base Budget'!C263" tooltip="Click to drilldown" display="'Base Budget'!C263" xr:uid="{00000000-0004-0000-1300-00005D040000}"/>
    <hyperlink ref="D263" location="'Base Budget'!D263" tooltip="Click to drilldown" display="'Base Budget'!D263" xr:uid="{00000000-0004-0000-1300-00005E040000}"/>
    <hyperlink ref="E263" location="'Base Budget'!E263" tooltip="Click to drilldown" display="'Base Budget'!E263" xr:uid="{00000000-0004-0000-1300-00005F040000}"/>
    <hyperlink ref="F263" location="'Base Budget'!F263" tooltip="Click to drilldown" display="'Base Budget'!F263" xr:uid="{00000000-0004-0000-1300-000060040000}"/>
    <hyperlink ref="G263" location="'Base Budget'!G263" tooltip="Click to drilldown" display="'Base Budget'!G263" xr:uid="{00000000-0004-0000-1300-000061040000}"/>
    <hyperlink ref="H263" location="'Base Budget'!H263" tooltip="Click to drilldown" display="'Base Budget'!H263" xr:uid="{00000000-0004-0000-1300-000062040000}"/>
    <hyperlink ref="I263" location="'Base Budget'!I263" tooltip="Click to drilldown" display="'Base Budget'!I263" xr:uid="{00000000-0004-0000-1300-000063040000}"/>
    <hyperlink ref="J263" location="'Base Budget'!J263" tooltip="Click to drilldown" display="'Base Budget'!J263" xr:uid="{00000000-0004-0000-1300-000064040000}"/>
    <hyperlink ref="K263" location="'Base Budget'!K263" tooltip="Click to drilldown" display="'Base Budget'!K263" xr:uid="{00000000-0004-0000-1300-000065040000}"/>
    <hyperlink ref="L263" location="'Base Budget'!L263" tooltip="Click to drilldown" display="'Base Budget'!L263" xr:uid="{00000000-0004-0000-1300-000066040000}"/>
    <hyperlink ref="M263" location="'Base Budget'!M263" tooltip="Click to drilldown" display="'Base Budget'!M263" xr:uid="{00000000-0004-0000-1300-000067040000}"/>
    <hyperlink ref="B264" location="'Base Budget'!B264" tooltip="Click to drilldown" display="'Base Budget'!B264" xr:uid="{00000000-0004-0000-1300-000068040000}"/>
    <hyperlink ref="C264" location="'Base Budget'!C264" tooltip="Click to drilldown" display="'Base Budget'!C264" xr:uid="{00000000-0004-0000-1300-000069040000}"/>
    <hyperlink ref="D264" location="'Base Budget'!D264" tooltip="Click to drilldown" display="'Base Budget'!D264" xr:uid="{00000000-0004-0000-1300-00006A040000}"/>
    <hyperlink ref="E264" location="'Base Budget'!E264" tooltip="Click to drilldown" display="'Base Budget'!E264" xr:uid="{00000000-0004-0000-1300-00006B040000}"/>
    <hyperlink ref="F264" location="'Base Budget'!F264" tooltip="Click to drilldown" display="'Base Budget'!F264" xr:uid="{00000000-0004-0000-1300-00006C040000}"/>
    <hyperlink ref="G264" location="'Base Budget'!G264" tooltip="Click to drilldown" display="'Base Budget'!G264" xr:uid="{00000000-0004-0000-1300-00006D040000}"/>
    <hyperlink ref="H264" location="'Base Budget'!H264" tooltip="Click to drilldown" display="'Base Budget'!H264" xr:uid="{00000000-0004-0000-1300-00006E040000}"/>
    <hyperlink ref="I264" location="'Base Budget'!I264" tooltip="Click to drilldown" display="'Base Budget'!I264" xr:uid="{00000000-0004-0000-1300-00006F040000}"/>
    <hyperlink ref="J264" location="'Base Budget'!J264" tooltip="Click to drilldown" display="'Base Budget'!J264" xr:uid="{00000000-0004-0000-1300-000070040000}"/>
    <hyperlink ref="K264" location="'Base Budget'!K264" tooltip="Click to drilldown" display="'Base Budget'!K264" xr:uid="{00000000-0004-0000-1300-000071040000}"/>
    <hyperlink ref="L264" location="'Base Budget'!L264" tooltip="Click to drilldown" display="'Base Budget'!L264" xr:uid="{00000000-0004-0000-1300-000072040000}"/>
    <hyperlink ref="M264" location="'Base Budget'!M264" tooltip="Click to drilldown" display="'Base Budget'!M264" xr:uid="{00000000-0004-0000-1300-000073040000}"/>
    <hyperlink ref="B265" location="'Base Budget'!B265" tooltip="Click to drilldown" display="'Base Budget'!B265" xr:uid="{00000000-0004-0000-1300-000074040000}"/>
    <hyperlink ref="C265" location="'Base Budget'!C265" tooltip="Click to drilldown" display="'Base Budget'!C265" xr:uid="{00000000-0004-0000-1300-000075040000}"/>
    <hyperlink ref="D265" location="'Base Budget'!D265" tooltip="Click to drilldown" display="'Base Budget'!D265" xr:uid="{00000000-0004-0000-1300-000076040000}"/>
    <hyperlink ref="E265" location="'Base Budget'!E265" tooltip="Click to drilldown" display="'Base Budget'!E265" xr:uid="{00000000-0004-0000-1300-000077040000}"/>
    <hyperlink ref="F265" location="'Base Budget'!F265" tooltip="Click to drilldown" display="'Base Budget'!F265" xr:uid="{00000000-0004-0000-1300-000078040000}"/>
    <hyperlink ref="G265" location="'Base Budget'!G265" tooltip="Click to drilldown" display="'Base Budget'!G265" xr:uid="{00000000-0004-0000-1300-000079040000}"/>
    <hyperlink ref="H265" location="'Base Budget'!H265" tooltip="Click to drilldown" display="'Base Budget'!H265" xr:uid="{00000000-0004-0000-1300-00007A040000}"/>
    <hyperlink ref="I265" location="'Base Budget'!I265" tooltip="Click to drilldown" display="'Base Budget'!I265" xr:uid="{00000000-0004-0000-1300-00007B040000}"/>
    <hyperlink ref="J265" location="'Base Budget'!J265" tooltip="Click to drilldown" display="'Base Budget'!J265" xr:uid="{00000000-0004-0000-1300-00007C040000}"/>
    <hyperlink ref="K265" location="'Base Budget'!K265" tooltip="Click to drilldown" display="'Base Budget'!K265" xr:uid="{00000000-0004-0000-1300-00007D040000}"/>
    <hyperlink ref="L265" location="'Base Budget'!L265" tooltip="Click to drilldown" display="'Base Budget'!L265" xr:uid="{00000000-0004-0000-1300-00007E040000}"/>
    <hyperlink ref="M265" location="'Base Budget'!M265" tooltip="Click to drilldown" display="'Base Budget'!M265" xr:uid="{00000000-0004-0000-1300-00007F040000}"/>
    <hyperlink ref="B266" location="'Base Budget'!B266" tooltip="Click to drilldown" display="'Base Budget'!B266" xr:uid="{00000000-0004-0000-1300-000080040000}"/>
    <hyperlink ref="C266" location="'Base Budget'!C266" tooltip="Click to drilldown" display="'Base Budget'!C266" xr:uid="{00000000-0004-0000-1300-000081040000}"/>
    <hyperlink ref="D266" location="'Base Budget'!D266" tooltip="Click to drilldown" display="'Base Budget'!D266" xr:uid="{00000000-0004-0000-1300-000082040000}"/>
    <hyperlink ref="E266" location="'Base Budget'!E266" tooltip="Click to drilldown" display="'Base Budget'!E266" xr:uid="{00000000-0004-0000-1300-000083040000}"/>
    <hyperlink ref="F266" location="'Base Budget'!F266" tooltip="Click to drilldown" display="'Base Budget'!F266" xr:uid="{00000000-0004-0000-1300-000084040000}"/>
    <hyperlink ref="G266" location="'Base Budget'!G266" tooltip="Click to drilldown" display="'Base Budget'!G266" xr:uid="{00000000-0004-0000-1300-000085040000}"/>
    <hyperlink ref="H266" location="'Base Budget'!H266" tooltip="Click to drilldown" display="'Base Budget'!H266" xr:uid="{00000000-0004-0000-1300-000086040000}"/>
    <hyperlink ref="I266" location="'Base Budget'!I266" tooltip="Click to drilldown" display="'Base Budget'!I266" xr:uid="{00000000-0004-0000-1300-000087040000}"/>
    <hyperlink ref="J266" location="'Base Budget'!J266" tooltip="Click to drilldown" display="'Base Budget'!J266" xr:uid="{00000000-0004-0000-1300-000088040000}"/>
    <hyperlink ref="K266" location="'Base Budget'!K266" tooltip="Click to drilldown" display="'Base Budget'!K266" xr:uid="{00000000-0004-0000-1300-000089040000}"/>
    <hyperlink ref="L266" location="'Base Budget'!L266" tooltip="Click to drilldown" display="'Base Budget'!L266" xr:uid="{00000000-0004-0000-1300-00008A040000}"/>
    <hyperlink ref="M266" location="'Base Budget'!M266" tooltip="Click to drilldown" display="'Base Budget'!M266" xr:uid="{00000000-0004-0000-1300-00008B040000}"/>
  </hyperlinks>
  <printOptions horizontalCentered="1"/>
  <pageMargins left="0.51181102362204722" right="0.31496062992125984" top="0.55118110236220474" bottom="0.55118110236220474" header="0.31496062992125984" footer="0.31496062992125984"/>
  <pageSetup paperSize="9" fitToHeight="12" orientation="landscape" r:id="rId1"/>
  <headerFooter>
    <oddFooter>&amp;C&amp;"-,Bold"&amp;K009999A&amp;P</oddFooter>
  </headerFooter>
  <rowBreaks count="1" manualBreakCount="1">
    <brk id="215" min="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38</vt:i4>
      </vt:variant>
    </vt:vector>
  </HeadingPairs>
  <TitlesOfParts>
    <vt:vector size="58" baseType="lpstr">
      <vt:lpstr>Gen Unrestricted</vt:lpstr>
      <vt:lpstr>Definition</vt:lpstr>
      <vt:lpstr>Adopted</vt:lpstr>
      <vt:lpstr>Post Submissions</vt:lpstr>
      <vt:lpstr>21PJOB 040521</vt:lpstr>
      <vt:lpstr>21PJOB Post Rollover</vt:lpstr>
      <vt:lpstr>Final Draft</vt:lpstr>
      <vt:lpstr>290321b</vt:lpstr>
      <vt:lpstr>290321a</vt:lpstr>
      <vt:lpstr>290321</vt:lpstr>
      <vt:lpstr>260321a</vt:lpstr>
      <vt:lpstr>260321</vt:lpstr>
      <vt:lpstr>PJIN 3pc wages</vt:lpstr>
      <vt:lpstr>PJIN 090221 2.75pc CPI</vt:lpstr>
      <vt:lpstr>Initial Bud 040221</vt:lpstr>
      <vt:lpstr>Initial Bud 130121</vt:lpstr>
      <vt:lpstr>Initial Bud 181220</vt:lpstr>
      <vt:lpstr>Initial 041220</vt:lpstr>
      <vt:lpstr>Base Updated Salaries</vt:lpstr>
      <vt:lpstr>Base Budget</vt:lpstr>
      <vt:lpstr>'21PJOB 040521'!Print_Area</vt:lpstr>
      <vt:lpstr>'21PJOB Post Rollover'!Print_Area</vt:lpstr>
      <vt:lpstr>'260321'!Print_Area</vt:lpstr>
      <vt:lpstr>'260321a'!Print_Area</vt:lpstr>
      <vt:lpstr>'290321'!Print_Area</vt:lpstr>
      <vt:lpstr>'290321a'!Print_Area</vt:lpstr>
      <vt:lpstr>'290321b'!Print_Area</vt:lpstr>
      <vt:lpstr>Adopted!Print_Area</vt:lpstr>
      <vt:lpstr>'Base Budget'!Print_Area</vt:lpstr>
      <vt:lpstr>'Base Updated Salaries'!Print_Area</vt:lpstr>
      <vt:lpstr>Definition!Print_Area</vt:lpstr>
      <vt:lpstr>'Final Draft'!Print_Area</vt:lpstr>
      <vt:lpstr>'Initial 041220'!Print_Area</vt:lpstr>
      <vt:lpstr>'Initial Bud 040221'!Print_Area</vt:lpstr>
      <vt:lpstr>'Initial Bud 130121'!Print_Area</vt:lpstr>
      <vt:lpstr>'Initial Bud 181220'!Print_Area</vt:lpstr>
      <vt:lpstr>'PJIN 090221 2.75pc CPI'!Print_Area</vt:lpstr>
      <vt:lpstr>'PJIN 3pc wages'!Print_Area</vt:lpstr>
      <vt:lpstr>'Post Submissions'!Print_Area</vt:lpstr>
      <vt:lpstr>'21PJOB 040521'!Print_Titles</vt:lpstr>
      <vt:lpstr>'21PJOB Post Rollover'!Print_Titles</vt:lpstr>
      <vt:lpstr>'260321'!Print_Titles</vt:lpstr>
      <vt:lpstr>'260321a'!Print_Titles</vt:lpstr>
      <vt:lpstr>'290321'!Print_Titles</vt:lpstr>
      <vt:lpstr>'290321a'!Print_Titles</vt:lpstr>
      <vt:lpstr>'290321b'!Print_Titles</vt:lpstr>
      <vt:lpstr>Adopted!Print_Titles</vt:lpstr>
      <vt:lpstr>'Base Budget'!Print_Titles</vt:lpstr>
      <vt:lpstr>'Base Updated Salaries'!Print_Titles</vt:lpstr>
      <vt:lpstr>Definition!Print_Titles</vt:lpstr>
      <vt:lpstr>'Final Draft'!Print_Titles</vt:lpstr>
      <vt:lpstr>'Initial 041220'!Print_Titles</vt:lpstr>
      <vt:lpstr>'Initial Bud 040221'!Print_Titles</vt:lpstr>
      <vt:lpstr>'Initial Bud 130121'!Print_Titles</vt:lpstr>
      <vt:lpstr>'Initial Bud 181220'!Print_Titles</vt:lpstr>
      <vt:lpstr>'PJIN 090221 2.75pc CPI'!Print_Titles</vt:lpstr>
      <vt:lpstr>'PJIN 3pc wages'!Print_Titles</vt:lpstr>
      <vt:lpstr>'Post Submissions'!Print_Titles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Johnson</dc:creator>
  <cp:lastModifiedBy>Brendan Hollands</cp:lastModifiedBy>
  <cp:lastPrinted>2021-06-16T05:04:20Z</cp:lastPrinted>
  <dcterms:created xsi:type="dcterms:W3CDTF">2018-09-10T03:32:21Z</dcterms:created>
  <dcterms:modified xsi:type="dcterms:W3CDTF">2022-04-28T23:19:54Z</dcterms:modified>
</cp:coreProperties>
</file>