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abethal\Desktop\Liz files\Monthly Reporting\"/>
    </mc:Choice>
  </mc:AlternateContent>
  <xr:revisionPtr revIDLastSave="0" documentId="13_ncr:1_{8975A6FD-69E6-445B-9186-A107ED94FFC7}" xr6:coauthVersionLast="47" xr6:coauthVersionMax="47" xr10:uidLastSave="{00000000-0000-0000-0000-000000000000}"/>
  <bookViews>
    <workbookView xWindow="28680" yWindow="-120" windowWidth="29040" windowHeight="15840" tabRatio="785" activeTab="1" xr2:uid="{00000000-000D-0000-FFFF-FFFF00000000}"/>
  </bookViews>
  <sheets>
    <sheet name="Consol" sheetId="173" r:id="rId1"/>
    <sheet name="Bluehaven" sheetId="172" r:id="rId2"/>
    <sheet name="BH 12.04.2022" sheetId="170" state="hidden" r:id="rId3"/>
    <sheet name="Consol 12.04.2022" sheetId="169" state="hidden" r:id="rId4"/>
    <sheet name="BH Op Stmt March" sheetId="167" state="hidden" r:id="rId5"/>
    <sheet name="Bluehaven Op Stmt March" sheetId="166" state="hidden" r:id="rId6"/>
    <sheet name="Bluehaven Operating Stmt March " sheetId="164" state="hidden" r:id="rId7"/>
    <sheet name="Consolidated Operating Stmt Mar" sheetId="163" state="hidden" r:id="rId8"/>
    <sheet name="Comments for this month " sheetId="158" state="hidden" r:id="rId9"/>
    <sheet name="Consolidated Operating Stmt" sheetId="161" state="hidden" r:id="rId10"/>
    <sheet name="Bluehaven Operating Stmt" sheetId="162" state="hidden" r:id="rId11"/>
    <sheet name="Report - Consolidated Operating" sheetId="38" state="hidden" r:id="rId12"/>
    <sheet name="Report - Bluehaven" sheetId="148" state="hidden" r:id="rId13"/>
    <sheet name="Sheet3" sheetId="165" state="hidden" r:id="rId14"/>
    <sheet name="50 - Holiday Parks " sheetId="138" state="hidden" r:id="rId15"/>
    <sheet name="40 - Waste Unit" sheetId="137" state="hidden" r:id="rId16"/>
    <sheet name="30 - Bluehaven" sheetId="125" state="hidden" r:id="rId17"/>
    <sheet name="10 - Council" sheetId="136" state="hidden" r:id="rId18"/>
    <sheet name="Design - Sum Consolid Op BUD" sheetId="115" state="hidden" r:id="rId19"/>
    <sheet name="Design - Excluding Internal" sheetId="22" state="hidden" r:id="rId20"/>
  </sheets>
  <definedNames>
    <definedName name="_xlnm.Print_Area" localSheetId="17">'10 - Council'!$H$36:$Q$77</definedName>
    <definedName name="_xlnm.Print_Area" localSheetId="16">'30 - Bluehaven'!$H$36:$Q$77</definedName>
    <definedName name="_xlnm.Print_Area" localSheetId="15">'40 - Waste Unit'!$H$36:$Q$77</definedName>
    <definedName name="_xlnm.Print_Area" localSheetId="14">'50 - Holiday Parks '!$H$36:$Q$77</definedName>
    <definedName name="_xlnm.Print_Area" localSheetId="2">'BH 12.04.2022'!$B$2:$K$45</definedName>
    <definedName name="_xlnm.Print_Area" localSheetId="4">'BH Op Stmt March'!$B$2:$L$45</definedName>
    <definedName name="_xlnm.Print_Area" localSheetId="1">Bluehaven!$B$2:$M$45</definedName>
    <definedName name="_xlnm.Print_Area" localSheetId="5">'Bluehaven Op Stmt March'!$B$2:$L$45</definedName>
    <definedName name="_xlnm.Print_Area" localSheetId="10">'Bluehaven Operating Stmt'!$B$2:$K$45</definedName>
    <definedName name="_xlnm.Print_Area" localSheetId="6">'Bluehaven Operating Stmt March '!$B$2:$L$45</definedName>
    <definedName name="_xlnm.Print_Area" localSheetId="0">Consol!$B$2:$M$45</definedName>
    <definedName name="_xlnm.Print_Area" localSheetId="3">'Consol 12.04.2022'!$B$2:$K$45</definedName>
    <definedName name="_xlnm.Print_Area" localSheetId="9">'Consolidated Operating Stmt'!$B$2:$K$45</definedName>
    <definedName name="_xlnm.Print_Area" localSheetId="7">'Consolidated Operating Stmt Mar'!$B$2:$L$45</definedName>
    <definedName name="_xlnm.Print_Area" localSheetId="19">'Design - Excluding Internal'!$H$37:$P$77</definedName>
    <definedName name="_xlnm.Print_Area" localSheetId="18">'Design - Sum Consolid Op BUD'!$H$36:$Q$79</definedName>
    <definedName name="_xlnm.Print_Area" localSheetId="12">'Report - Bluehaven'!$H$36:$Q$79</definedName>
    <definedName name="_xlnm.Print_Area" localSheetId="11">'Report - Consolidated Operating'!$H$36:$Q$79</definedName>
    <definedName name="xlvar.BUDGET" localSheetId="17">"Y"</definedName>
    <definedName name="xlvar.BUDGET" localSheetId="16">"Y"</definedName>
    <definedName name="xlvar.BUDGET" localSheetId="15">"Y"</definedName>
    <definedName name="xlvar.BUDGET" localSheetId="14">"Y"</definedName>
    <definedName name="xlvar.BUDGET" localSheetId="2">"Y"</definedName>
    <definedName name="xlvar.BUDGET" localSheetId="4">"Y"</definedName>
    <definedName name="xlvar.BUDGET" localSheetId="1">"Y"</definedName>
    <definedName name="xlvar.BUDGET" localSheetId="5">"Y"</definedName>
    <definedName name="xlvar.BUDGET" localSheetId="10">"Y"</definedName>
    <definedName name="xlvar.BUDGET" localSheetId="6">"Y"</definedName>
    <definedName name="xlvar.BUDGET" localSheetId="0">"Y"</definedName>
    <definedName name="xlvar.BUDGET" localSheetId="3">"Y"</definedName>
    <definedName name="xlvar.BUDGET" localSheetId="9">"Y"</definedName>
    <definedName name="xlvar.BUDGET" localSheetId="7">"Y"</definedName>
    <definedName name="xlvar.BUDGET" localSheetId="19">"Y"</definedName>
    <definedName name="xlvar.BUDGET" localSheetId="18">"Y"</definedName>
    <definedName name="xlvar.BUDGET" localSheetId="12">"Y"</definedName>
    <definedName name="xlvar.BUDGET" localSheetId="11">"Y"</definedName>
    <definedName name="xlvar.BUDGET.DESCR" localSheetId="17">"Yes"</definedName>
    <definedName name="xlvar.BUDGET.DESCR" localSheetId="16">"Yes"</definedName>
    <definedName name="xlvar.BUDGET.DESCR" localSheetId="15">"Yes"</definedName>
    <definedName name="xlvar.BUDGET.DESCR" localSheetId="14">"Yes"</definedName>
    <definedName name="xlvar.BUDGET.DESCR" localSheetId="2">"Yes"</definedName>
    <definedName name="xlvar.BUDGET.DESCR" localSheetId="4">"Yes"</definedName>
    <definedName name="xlvar.BUDGET.DESCR" localSheetId="1">"Yes"</definedName>
    <definedName name="xlvar.BUDGET.DESCR" localSheetId="5">"Yes"</definedName>
    <definedName name="xlvar.BUDGET.DESCR" localSheetId="10">"Yes"</definedName>
    <definedName name="xlvar.BUDGET.DESCR" localSheetId="6">"Yes"</definedName>
    <definedName name="xlvar.BUDGET.DESCR" localSheetId="0">"Yes"</definedName>
    <definedName name="xlvar.BUDGET.DESCR" localSheetId="3">"Yes"</definedName>
    <definedName name="xlvar.BUDGET.DESCR" localSheetId="9">"Yes"</definedName>
    <definedName name="xlvar.BUDGET.DESCR" localSheetId="7">"Yes"</definedName>
    <definedName name="xlvar.BUDGET.DESCR" localSheetId="19">"Yes"</definedName>
    <definedName name="xlvar.BUDGET.DESCR" localSheetId="18">"Yes"</definedName>
    <definedName name="xlvar.BUDGET.DESCR" localSheetId="12">"Yes"</definedName>
    <definedName name="xlvar.BUDGET.DESCR" localSheetId="11">"Yes"</definedName>
    <definedName name="xlvar.LYEAR" localSheetId="17">"2021"</definedName>
    <definedName name="xlvar.LYEAR" localSheetId="16">"2021"</definedName>
    <definedName name="xlvar.LYEAR" localSheetId="15">"2021"</definedName>
    <definedName name="xlvar.LYEAR" localSheetId="14">"2021"</definedName>
    <definedName name="xlvar.LYEAR" localSheetId="2">"2021"</definedName>
    <definedName name="xlvar.LYEAR" localSheetId="4">"2021"</definedName>
    <definedName name="xlvar.LYEAR" localSheetId="1">"2021"</definedName>
    <definedName name="xlvar.LYEAR" localSheetId="5">"2021"</definedName>
    <definedName name="xlvar.LYEAR" localSheetId="10">"2021"</definedName>
    <definedName name="xlvar.LYEAR" localSheetId="6">"2021"</definedName>
    <definedName name="xlvar.LYEAR" localSheetId="0">"2021"</definedName>
    <definedName name="xlvar.LYEAR" localSheetId="3">"2021"</definedName>
    <definedName name="xlvar.LYEAR" localSheetId="9">"2021"</definedName>
    <definedName name="xlvar.LYEAR" localSheetId="7">"2021"</definedName>
    <definedName name="xlvar.LYEAR" localSheetId="19">"2020"</definedName>
    <definedName name="xlvar.LYEAR" localSheetId="18">"2021"</definedName>
    <definedName name="xlvar.LYEAR" localSheetId="12">"2021"</definedName>
    <definedName name="xlvar.LYEAR" localSheetId="11">"2021"</definedName>
    <definedName name="xlvar.PYLDG" localSheetId="17">"-1GLACT"</definedName>
    <definedName name="xlvar.PYLDG" localSheetId="16">"-1GLACT"</definedName>
    <definedName name="xlvar.PYLDG" localSheetId="15">"-1GLACT"</definedName>
    <definedName name="xlvar.PYLDG" localSheetId="14">"-1GLACT"</definedName>
    <definedName name="xlvar.PYLDG" localSheetId="2">"-1GLACT"</definedName>
    <definedName name="xlvar.PYLDG" localSheetId="4">"-1GLACT"</definedName>
    <definedName name="xlvar.PYLDG" localSheetId="1">"-1GLACT"</definedName>
    <definedName name="xlvar.PYLDG" localSheetId="5">"-1GLACT"</definedName>
    <definedName name="xlvar.PYLDG" localSheetId="10">"-1GLACT"</definedName>
    <definedName name="xlvar.PYLDG" localSheetId="6">"-1GLACT"</definedName>
    <definedName name="xlvar.PYLDG" localSheetId="0">"-1GLACT"</definedName>
    <definedName name="xlvar.PYLDG" localSheetId="3">"-1GLACT"</definedName>
    <definedName name="xlvar.PYLDG" localSheetId="9">"-1GLACT"</definedName>
    <definedName name="xlvar.PYLDG" localSheetId="7">"-1GLACT"</definedName>
    <definedName name="xlvar.PYLDG" localSheetId="19">"20GLACT"</definedName>
    <definedName name="xlvar.PYLDG" localSheetId="18">"-1GLACT"</definedName>
    <definedName name="xlvar.PYLDG" localSheetId="12">"-1GLACT"</definedName>
    <definedName name="xlvar.PYLDG" localSheetId="11">"-1GLACT"</definedName>
    <definedName name="xlvar.TYEAR" localSheetId="17">"2022"</definedName>
    <definedName name="xlvar.TYEAR" localSheetId="16">"2022"</definedName>
    <definedName name="xlvar.TYEAR" localSheetId="15">"2022"</definedName>
    <definedName name="xlvar.TYEAR" localSheetId="14">"2022"</definedName>
    <definedName name="xlvar.TYEAR" localSheetId="2">"2022"</definedName>
    <definedName name="xlvar.TYEAR" localSheetId="4">"2022"</definedName>
    <definedName name="xlvar.TYEAR" localSheetId="1">"2022"</definedName>
    <definedName name="xlvar.TYEAR" localSheetId="5">"2022"</definedName>
    <definedName name="xlvar.TYEAR" localSheetId="10">"2022"</definedName>
    <definedName name="xlvar.TYEAR" localSheetId="6">"2022"</definedName>
    <definedName name="xlvar.TYEAR" localSheetId="0">"2022"</definedName>
    <definedName name="xlvar.TYEAR" localSheetId="3">"2022"</definedName>
    <definedName name="xlvar.TYEAR" localSheetId="9">"2022"</definedName>
    <definedName name="xlvar.TYEAR" localSheetId="7">"2022"</definedName>
    <definedName name="xlvar.TYEAR" localSheetId="19">"2021"</definedName>
    <definedName name="xlvar.TYEAR" localSheetId="18">"2022"</definedName>
    <definedName name="xlvar.TYEAR" localSheetId="12">"2022"</definedName>
    <definedName name="xlvar.TYEAR" localSheetId="11">"2022"</definedName>
    <definedName name="xlvar.YEAR" localSheetId="17">"2022"</definedName>
    <definedName name="xlvar.YEAR" localSheetId="16">"2022"</definedName>
    <definedName name="xlvar.YEAR" localSheetId="15">"2022"</definedName>
    <definedName name="xlvar.YEAR" localSheetId="14">"2022"</definedName>
    <definedName name="xlvar.YEAR" localSheetId="2">"2022"</definedName>
    <definedName name="xlvar.YEAR" localSheetId="4">"2022"</definedName>
    <definedName name="xlvar.YEAR" localSheetId="1">"2022"</definedName>
    <definedName name="xlvar.YEAR" localSheetId="5">"2022"</definedName>
    <definedName name="xlvar.YEAR" localSheetId="10">"2022"</definedName>
    <definedName name="xlvar.YEAR" localSheetId="6">"2022"</definedName>
    <definedName name="xlvar.YEAR" localSheetId="0">"2022"</definedName>
    <definedName name="xlvar.YEAR" localSheetId="3">"2022"</definedName>
    <definedName name="xlvar.YEAR" localSheetId="9">"2022"</definedName>
    <definedName name="xlvar.YEAR" localSheetId="7">"2022"</definedName>
    <definedName name="xlvar.YEAR" localSheetId="19">"2020/21"</definedName>
    <definedName name="xlvar.YEAR" localSheetId="18">"2022"</definedName>
    <definedName name="xlvar.YEAR" localSheetId="12">"2022"</definedName>
    <definedName name="xlvar.YEAR" localSheetId="11">"2022"</definedName>
    <definedName name="xlvar.YEAR.ACTUALLEDGER" localSheetId="17">"21GLACT"</definedName>
    <definedName name="xlvar.YEAR.ACTUALLEDGER" localSheetId="16">"21GLACT"</definedName>
    <definedName name="xlvar.YEAR.ACTUALLEDGER" localSheetId="15">"21GLACT"</definedName>
    <definedName name="xlvar.YEAR.ACTUALLEDGER" localSheetId="14">"21GLACT"</definedName>
    <definedName name="xlvar.YEAR.ACTUALLEDGER" localSheetId="2">"21GLACT"</definedName>
    <definedName name="xlvar.YEAR.ACTUALLEDGER" localSheetId="4">"21GLACT"</definedName>
    <definedName name="xlvar.YEAR.ACTUALLEDGER" localSheetId="1">"21GLACT"</definedName>
    <definedName name="xlvar.YEAR.ACTUALLEDGER" localSheetId="5">"21GLACT"</definedName>
    <definedName name="xlvar.YEAR.ACTUALLEDGER" localSheetId="10">"21GLACT"</definedName>
    <definedName name="xlvar.YEAR.ACTUALLEDGER" localSheetId="6">"21GLACT"</definedName>
    <definedName name="xlvar.YEAR.ACTUALLEDGER" localSheetId="3">"21GLACT"</definedName>
    <definedName name="xlvar.YEAR.ACTUALLEDGER" localSheetId="9">"21GLACT"</definedName>
    <definedName name="xlvar.YEAR.ACTUALLEDGER" localSheetId="7">"21GLACT"</definedName>
    <definedName name="xlvar.YEAR.ACTUALLEDGER" localSheetId="19">"21GLACT"</definedName>
    <definedName name="xlvar.YEAR.ACTUALLEDGER" localSheetId="18">"21GLACT"</definedName>
    <definedName name="xlvar.YEAR.ACTUALLEDGER" localSheetId="12">"21GLACT"</definedName>
    <definedName name="xlvar.YEAR.ACTUALLEDGER" localSheetId="11">"21GLACT"</definedName>
    <definedName name="xlvar.YEAR.BUDGETLEDGER" localSheetId="17">"21GLBUD"</definedName>
    <definedName name="xlvar.YEAR.BUDGETLEDGER" localSheetId="16">"21GLBUD"</definedName>
    <definedName name="xlvar.YEAR.BUDGETLEDGER" localSheetId="15">"21GLBUD"</definedName>
    <definedName name="xlvar.YEAR.BUDGETLEDGER" localSheetId="14">"21GLBUD"</definedName>
    <definedName name="xlvar.YEAR.BUDGETLEDGER" localSheetId="2">"21GLBUD"</definedName>
    <definedName name="xlvar.YEAR.BUDGETLEDGER" localSheetId="4">"21GLBUD"</definedName>
    <definedName name="xlvar.YEAR.BUDGETLEDGER" localSheetId="1">"21GLBUD"</definedName>
    <definedName name="xlvar.YEAR.BUDGETLEDGER" localSheetId="5">"21GLBUD"</definedName>
    <definedName name="xlvar.YEAR.BUDGETLEDGER" localSheetId="10">"21GLBUD"</definedName>
    <definedName name="xlvar.YEAR.BUDGETLEDGER" localSheetId="6">"21GLBUD"</definedName>
    <definedName name="xlvar.YEAR.BUDGETLEDGER" localSheetId="3">"21GLBUD"</definedName>
    <definedName name="xlvar.YEAR.BUDGETLEDGER" localSheetId="9">"21GLBUD"</definedName>
    <definedName name="xlvar.YEAR.BUDGETLEDGER" localSheetId="7">"21GLBUD"</definedName>
    <definedName name="xlvar.YEAR.BUDGETLEDGER" localSheetId="19">"21GLBUD"</definedName>
    <definedName name="xlvar.YEAR.BUDGETLEDGER" localSheetId="18">"21GLBUD"</definedName>
    <definedName name="xlvar.YEAR.BUDGETLEDGER" localSheetId="12">"21GLBUD"</definedName>
    <definedName name="xlvar.YEAR.BUDGETLEDGER" localSheetId="11">"21GLBUD"</definedName>
    <definedName name="xlvar.YEAR.DESCR" localSheetId="17">"2021/2022"</definedName>
    <definedName name="xlvar.YEAR.DESCR" localSheetId="16">"2021/2022"</definedName>
    <definedName name="xlvar.YEAR.DESCR" localSheetId="15">"2021/2022"</definedName>
    <definedName name="xlvar.YEAR.DESCR" localSheetId="14">"2021/2022"</definedName>
    <definedName name="xlvar.YEAR.DESCR" localSheetId="2">"2021/2022"</definedName>
    <definedName name="xlvar.YEAR.DESCR" localSheetId="4">"2021/2022"</definedName>
    <definedName name="xlvar.YEAR.DESCR" localSheetId="1">"2021/2022"</definedName>
    <definedName name="xlvar.YEAR.DESCR" localSheetId="5">"2021/2022"</definedName>
    <definedName name="xlvar.YEAR.DESCR" localSheetId="10">"2021/2022"</definedName>
    <definedName name="xlvar.YEAR.DESCR" localSheetId="6">"2021/2022"</definedName>
    <definedName name="xlvar.YEAR.DESCR" localSheetId="0">"2021/2022"</definedName>
    <definedName name="xlvar.YEAR.DESCR" localSheetId="3">"2021/2022"</definedName>
    <definedName name="xlvar.YEAR.DESCR" localSheetId="9">"2021/2022"</definedName>
    <definedName name="xlvar.YEAR.DESCR" localSheetId="7">"2021/2022"</definedName>
    <definedName name="xlvar.YEAR.DESCR" localSheetId="19">"2020/2021"</definedName>
    <definedName name="xlvar.YEAR.DESCR" localSheetId="18">"2021/2022"</definedName>
    <definedName name="xlvar.YEAR.DESCR" localSheetId="12">"2021/2022"</definedName>
    <definedName name="xlvar.YEAR.DESCR" localSheetId="11">"2021/2022"</definedName>
    <definedName name="xlvar.YEAR.DESCRLONG" localSheetId="17">"2021/2022"</definedName>
    <definedName name="xlvar.YEAR.DESCRLONG" localSheetId="16">"2021/2022"</definedName>
    <definedName name="xlvar.YEAR.DESCRLONG" localSheetId="15">"2021/2022"</definedName>
    <definedName name="xlvar.YEAR.DESCRLONG" localSheetId="14">"2021/2022"</definedName>
    <definedName name="xlvar.YEAR.DESCRLONG" localSheetId="2">"2021/2022"</definedName>
    <definedName name="xlvar.YEAR.DESCRLONG" localSheetId="4">"2021/2022"</definedName>
    <definedName name="xlvar.YEAR.DESCRLONG" localSheetId="1">"2021/2022"</definedName>
    <definedName name="xlvar.YEAR.DESCRLONG" localSheetId="5">"2021/2022"</definedName>
    <definedName name="xlvar.YEAR.DESCRLONG" localSheetId="10">"2021/2022"</definedName>
    <definedName name="xlvar.YEAR.DESCRLONG" localSheetId="6">"2021/2022"</definedName>
    <definedName name="xlvar.YEAR.DESCRLONG" localSheetId="0">"2021/2022"</definedName>
    <definedName name="xlvar.YEAR.DESCRLONG" localSheetId="3">"2021/2022"</definedName>
    <definedName name="xlvar.YEAR.DESCRLONG" localSheetId="9">"2021/2022"</definedName>
    <definedName name="xlvar.YEAR.DESCRLONG" localSheetId="7">"2021/2022"</definedName>
    <definedName name="xlvar.YEAR.DESCRLONG" localSheetId="19">"2020/2021"</definedName>
    <definedName name="xlvar.YEAR.DESCRLONG" localSheetId="18">"2021/2022"</definedName>
    <definedName name="xlvar.YEAR.DESCRLONG" localSheetId="12">"2021/2022"</definedName>
    <definedName name="xlvar.YEAR.DESCRLONG" localSheetId="11">"2021/2022"</definedName>
    <definedName name="xlvar.YEAR.ENDYEAR" localSheetId="17">"2021"</definedName>
    <definedName name="xlvar.YEAR.ENDYEAR" localSheetId="16">"2021"</definedName>
    <definedName name="xlvar.YEAR.ENDYEAR" localSheetId="15">"2021"</definedName>
    <definedName name="xlvar.YEAR.ENDYEAR" localSheetId="14">"2021"</definedName>
    <definedName name="xlvar.YEAR.ENDYEAR" localSheetId="2">"2021"</definedName>
    <definedName name="xlvar.YEAR.ENDYEAR" localSheetId="4">"2021"</definedName>
    <definedName name="xlvar.YEAR.ENDYEAR" localSheetId="1">"2021"</definedName>
    <definedName name="xlvar.YEAR.ENDYEAR" localSheetId="5">"2021"</definedName>
    <definedName name="xlvar.YEAR.ENDYEAR" localSheetId="10">"2021"</definedName>
    <definedName name="xlvar.YEAR.ENDYEAR" localSheetId="6">"2021"</definedName>
    <definedName name="xlvar.YEAR.ENDYEAR" localSheetId="3">"2021"</definedName>
    <definedName name="xlvar.YEAR.ENDYEAR" localSheetId="9">"2021"</definedName>
    <definedName name="xlvar.YEAR.ENDYEAR" localSheetId="7">"2021"</definedName>
    <definedName name="xlvar.YEAR.ENDYEAR" localSheetId="19">"2021"</definedName>
    <definedName name="xlvar.YEAR.ENDYEAR" localSheetId="18">"2021"</definedName>
    <definedName name="xlvar.YEAR.ENDYEAR" localSheetId="12">"2021"</definedName>
    <definedName name="xlvar.YEAR.ENDYEAR" localSheetId="11">"2021"</definedName>
    <definedName name="xlvar.YEAR.ENDYEARDATE" localSheetId="17">"30 June 2021"</definedName>
    <definedName name="xlvar.YEAR.ENDYEARDATE" localSheetId="16">"30 June 2021"</definedName>
    <definedName name="xlvar.YEAR.ENDYEARDATE" localSheetId="15">"30 June 2021"</definedName>
    <definedName name="xlvar.YEAR.ENDYEARDATE" localSheetId="14">"30 June 2021"</definedName>
    <definedName name="xlvar.YEAR.ENDYEARDATE" localSheetId="2">"30 June 2021"</definedName>
    <definedName name="xlvar.YEAR.ENDYEARDATE" localSheetId="4">"30 June 2021"</definedName>
    <definedName name="xlvar.YEAR.ENDYEARDATE" localSheetId="1">"30 June 2021"</definedName>
    <definedName name="xlvar.YEAR.ENDYEARDATE" localSheetId="5">"30 June 2021"</definedName>
    <definedName name="xlvar.YEAR.ENDYEARDATE" localSheetId="10">"30 June 2021"</definedName>
    <definedName name="xlvar.YEAR.ENDYEARDATE" localSheetId="6">"30 June 2021"</definedName>
    <definedName name="xlvar.YEAR.ENDYEARDATE" localSheetId="3">"30 June 2021"</definedName>
    <definedName name="xlvar.YEAR.ENDYEARDATE" localSheetId="9">"30 June 2021"</definedName>
    <definedName name="xlvar.YEAR.ENDYEARDATE" localSheetId="7">"30 June 2021"</definedName>
    <definedName name="xlvar.YEAR.ENDYEARDATE" localSheetId="19">"30 June 2021"</definedName>
    <definedName name="xlvar.YEAR.ENDYEARDATE" localSheetId="18">"30 June 2021"</definedName>
    <definedName name="xlvar.YEAR.ENDYEARDATE" localSheetId="12">"30 June 2021"</definedName>
    <definedName name="xlvar.YEAR.ENDYEARDATE" localSheetId="11">"30 June 2021"</definedName>
    <definedName name="xlvar.YEAR.GLACT" localSheetId="17">"22GLACT"</definedName>
    <definedName name="xlvar.YEAR.GLACT" localSheetId="16">"22GLACT"</definedName>
    <definedName name="xlvar.YEAR.GLACT" localSheetId="15">"22GLACT"</definedName>
    <definedName name="xlvar.YEAR.GLACT" localSheetId="14">"22GLACT"</definedName>
    <definedName name="xlvar.YEAR.GLACT" localSheetId="2">"22GLACT"</definedName>
    <definedName name="xlvar.YEAR.GLACT" localSheetId="4">"22GLACT"</definedName>
    <definedName name="xlvar.YEAR.GLACT" localSheetId="1">"22GLACT"</definedName>
    <definedName name="xlvar.YEAR.GLACT" localSheetId="5">"22GLACT"</definedName>
    <definedName name="xlvar.YEAR.GLACT" localSheetId="10">"22GLACT"</definedName>
    <definedName name="xlvar.YEAR.GLACT" localSheetId="6">"22GLACT"</definedName>
    <definedName name="xlvar.YEAR.GLACT" localSheetId="0">"22GLACT"</definedName>
    <definedName name="xlvar.YEAR.GLACT" localSheetId="3">"22GLACT"</definedName>
    <definedName name="xlvar.YEAR.GLACT" localSheetId="9">"22GLACT"</definedName>
    <definedName name="xlvar.YEAR.GLACT" localSheetId="7">"22GLACT"</definedName>
    <definedName name="xlvar.YEAR.GLACT" localSheetId="18">"22GLACT"</definedName>
    <definedName name="xlvar.YEAR.GLACT" localSheetId="12">"22GLACT"</definedName>
    <definedName name="xlvar.YEAR.GLACT" localSheetId="11">"22GLACT"</definedName>
    <definedName name="xlvar.YEAR.GLBUD" localSheetId="17">"22GLBUD"</definedName>
    <definedName name="xlvar.YEAR.GLBUD" localSheetId="16">"22GLBUD"</definedName>
    <definedName name="xlvar.YEAR.GLBUD" localSheetId="15">"22GLBUD"</definedName>
    <definedName name="xlvar.YEAR.GLBUD" localSheetId="14">"22GLBUD"</definedName>
    <definedName name="xlvar.YEAR.GLBUD" localSheetId="2">"22GLBUD"</definedName>
    <definedName name="xlvar.YEAR.GLBUD" localSheetId="4">"22GLBUD"</definedName>
    <definedName name="xlvar.YEAR.GLBUD" localSheetId="1">"22GLBUD"</definedName>
    <definedName name="xlvar.YEAR.GLBUD" localSheetId="5">"22GLBUD"</definedName>
    <definedName name="xlvar.YEAR.GLBUD" localSheetId="10">"22GLBUD"</definedName>
    <definedName name="xlvar.YEAR.GLBUD" localSheetId="6">"22GLBUD"</definedName>
    <definedName name="xlvar.YEAR.GLBUD" localSheetId="0">"22GLBUD"</definedName>
    <definedName name="xlvar.YEAR.GLBUD" localSheetId="3">"22GLBUD"</definedName>
    <definedName name="xlvar.YEAR.GLBUD" localSheetId="9">"22GLBUD"</definedName>
    <definedName name="xlvar.YEAR.GLBUD" localSheetId="7">"22GLBUD"</definedName>
    <definedName name="xlvar.YEAR.GLBUD" localSheetId="18">"22GLBUD"</definedName>
    <definedName name="xlvar.YEAR.GLBUD" localSheetId="12">"22GLBUD"</definedName>
    <definedName name="xlvar.YEAR.GLBUD" localSheetId="11">"22GLBUD"</definedName>
    <definedName name="xlvar.YEAR.POACT" localSheetId="17">"22POACT"</definedName>
    <definedName name="xlvar.YEAR.POACT" localSheetId="16">"22POACT"</definedName>
    <definedName name="xlvar.YEAR.POACT" localSheetId="15">"22POACT"</definedName>
    <definedName name="xlvar.YEAR.POACT" localSheetId="14">"22POACT"</definedName>
    <definedName name="xlvar.YEAR.POACT" localSheetId="2">"22POACT"</definedName>
    <definedName name="xlvar.YEAR.POACT" localSheetId="4">"22POACT"</definedName>
    <definedName name="xlvar.YEAR.POACT" localSheetId="1">"22POACT"</definedName>
    <definedName name="xlvar.YEAR.POACT" localSheetId="5">"22POACT"</definedName>
    <definedName name="xlvar.YEAR.POACT" localSheetId="10">"22POACT"</definedName>
    <definedName name="xlvar.YEAR.POACT" localSheetId="6">"22POACT"</definedName>
    <definedName name="xlvar.YEAR.POACT" localSheetId="0">"22POACT"</definedName>
    <definedName name="xlvar.YEAR.POACT" localSheetId="3">"22POACT"</definedName>
    <definedName name="xlvar.YEAR.POACT" localSheetId="9">"22POACT"</definedName>
    <definedName name="xlvar.YEAR.POACT" localSheetId="7">"22POACT"</definedName>
    <definedName name="xlvar.YEAR.POACT" localSheetId="18">"22POACT"</definedName>
    <definedName name="xlvar.YEAR.POACT" localSheetId="12">"22POACT"</definedName>
    <definedName name="xlvar.YEAR.POACT" localSheetId="11">"22POACT"</definedName>
    <definedName name="xlvar.YEAR.POBUD" localSheetId="17">"22POBUD"</definedName>
    <definedName name="xlvar.YEAR.POBUD" localSheetId="16">"22POBUD"</definedName>
    <definedName name="xlvar.YEAR.POBUD" localSheetId="15">"22POBUD"</definedName>
    <definedName name="xlvar.YEAR.POBUD" localSheetId="14">"22POBUD"</definedName>
    <definedName name="xlvar.YEAR.POBUD" localSheetId="2">"22POBUD"</definedName>
    <definedName name="xlvar.YEAR.POBUD" localSheetId="4">"22POBUD"</definedName>
    <definedName name="xlvar.YEAR.POBUD" localSheetId="1">"22POBUD"</definedName>
    <definedName name="xlvar.YEAR.POBUD" localSheetId="5">"22POBUD"</definedName>
    <definedName name="xlvar.YEAR.POBUD" localSheetId="10">"22POBUD"</definedName>
    <definedName name="xlvar.YEAR.POBUD" localSheetId="6">"22POBUD"</definedName>
    <definedName name="xlvar.YEAR.POBUD" localSheetId="0">"22POBUD"</definedName>
    <definedName name="xlvar.YEAR.POBUD" localSheetId="3">"22POBUD"</definedName>
    <definedName name="xlvar.YEAR.POBUD" localSheetId="9">"22POBUD"</definedName>
    <definedName name="xlvar.YEAR.POBUD" localSheetId="7">"22POBUD"</definedName>
    <definedName name="xlvar.YEAR.POBUD" localSheetId="18">"22POBUD"</definedName>
    <definedName name="xlvar.YEAR.POBUD" localSheetId="12">"22POBUD"</definedName>
    <definedName name="xlvar.YEAR.POBUD" localSheetId="11">"22POBUD"</definedName>
    <definedName name="xlvar.YEAR.STARTYEAR" localSheetId="17">"2020"</definedName>
    <definedName name="xlvar.YEAR.STARTYEAR" localSheetId="16">"2020"</definedName>
    <definedName name="xlvar.YEAR.STARTYEAR" localSheetId="15">"2020"</definedName>
    <definedName name="xlvar.YEAR.STARTYEAR" localSheetId="14">"2020"</definedName>
    <definedName name="xlvar.YEAR.STARTYEAR" localSheetId="2">"2020"</definedName>
    <definedName name="xlvar.YEAR.STARTYEAR" localSheetId="4">"2020"</definedName>
    <definedName name="xlvar.YEAR.STARTYEAR" localSheetId="1">"2020"</definedName>
    <definedName name="xlvar.YEAR.STARTYEAR" localSheetId="5">"2020"</definedName>
    <definedName name="xlvar.YEAR.STARTYEAR" localSheetId="10">"2020"</definedName>
    <definedName name="xlvar.YEAR.STARTYEAR" localSheetId="6">"2020"</definedName>
    <definedName name="xlvar.YEAR.STARTYEAR" localSheetId="3">"2020"</definedName>
    <definedName name="xlvar.YEAR.STARTYEAR" localSheetId="9">"2020"</definedName>
    <definedName name="xlvar.YEAR.STARTYEAR" localSheetId="7">"2020"</definedName>
    <definedName name="xlvar.YEAR.STARTYEAR" localSheetId="19">"2020"</definedName>
    <definedName name="xlvar.YEAR.STARTYEAR" localSheetId="18">"2020"</definedName>
    <definedName name="xlvar.YEAR.STARTYEAR" localSheetId="12">"2020"</definedName>
    <definedName name="xlvar.YEAR.STARTYEAR" localSheetId="11">"2020"</definedName>
    <definedName name="xlvar.YEAR.STARTYEARDATE" localSheetId="17">"01-Jul-2020"</definedName>
    <definedName name="xlvar.YEAR.STARTYEARDATE" localSheetId="16">"01-Jul-2020"</definedName>
    <definedName name="xlvar.YEAR.STARTYEARDATE" localSheetId="15">"01-Jul-2020"</definedName>
    <definedName name="xlvar.YEAR.STARTYEARDATE" localSheetId="14">"01-Jul-2020"</definedName>
    <definedName name="xlvar.YEAR.STARTYEARDATE" localSheetId="2">"01-Jul-2020"</definedName>
    <definedName name="xlvar.YEAR.STARTYEARDATE" localSheetId="4">"01-Jul-2020"</definedName>
    <definedName name="xlvar.YEAR.STARTYEARDATE" localSheetId="1">"01-Jul-2020"</definedName>
    <definedName name="xlvar.YEAR.STARTYEARDATE" localSheetId="5">"01-Jul-2020"</definedName>
    <definedName name="xlvar.YEAR.STARTYEARDATE" localSheetId="10">"01-Jul-2020"</definedName>
    <definedName name="xlvar.YEAR.STARTYEARDATE" localSheetId="6">"01-Jul-2020"</definedName>
    <definedName name="xlvar.YEAR.STARTYEARDATE" localSheetId="3">"01-Jul-2020"</definedName>
    <definedName name="xlvar.YEAR.STARTYEARDATE" localSheetId="9">"01-Jul-2020"</definedName>
    <definedName name="xlvar.YEAR.STARTYEARDATE" localSheetId="7">"01-Jul-2020"</definedName>
    <definedName name="xlvar.YEAR.STARTYEARDATE" localSheetId="19">"01-Jul-2020"</definedName>
    <definedName name="xlvar.YEAR.STARTYEARDATE" localSheetId="18">"01-Jul-2020"</definedName>
    <definedName name="xlvar.YEAR.STARTYEARDATE" localSheetId="12">"01-Jul-2020"</definedName>
    <definedName name="xlvar.YEAR.STARTYEARDATE" localSheetId="11">"01-Jul-2020"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72" l="1"/>
  <c r="Q28" i="172"/>
  <c r="Q27" i="172"/>
  <c r="Q26" i="172"/>
  <c r="Q25" i="172"/>
  <c r="Q24" i="172"/>
  <c r="Q23" i="172"/>
  <c r="Q19" i="172"/>
  <c r="Q18" i="172"/>
  <c r="Q17" i="172"/>
  <c r="Q16" i="172"/>
  <c r="Q15" i="172"/>
  <c r="Q14" i="172"/>
  <c r="Q13" i="172"/>
  <c r="Q12" i="172"/>
  <c r="K37" i="172"/>
  <c r="K35" i="172"/>
  <c r="K32" i="172"/>
  <c r="K30" i="172"/>
  <c r="K29" i="172"/>
  <c r="K28" i="172"/>
  <c r="K27" i="172"/>
  <c r="K26" i="172"/>
  <c r="K25" i="172"/>
  <c r="K24" i="172"/>
  <c r="K23" i="172"/>
  <c r="K20" i="172"/>
  <c r="K19" i="172"/>
  <c r="K18" i="172"/>
  <c r="K17" i="172"/>
  <c r="K16" i="172"/>
  <c r="K15" i="172"/>
  <c r="K14" i="172"/>
  <c r="K13" i="172"/>
  <c r="K12" i="172"/>
  <c r="Q29" i="173"/>
  <c r="Q28" i="173"/>
  <c r="Q27" i="173"/>
  <c r="Q26" i="173"/>
  <c r="Q25" i="173"/>
  <c r="Q24" i="173"/>
  <c r="Q23" i="173"/>
  <c r="Q19" i="173"/>
  <c r="Q18" i="173"/>
  <c r="Q17" i="173"/>
  <c r="Q16" i="173"/>
  <c r="Q15" i="173"/>
  <c r="Q14" i="173"/>
  <c r="Q13" i="173"/>
  <c r="Q12" i="173"/>
  <c r="K29" i="173"/>
  <c r="K24" i="173"/>
  <c r="K25" i="173"/>
  <c r="K26" i="173"/>
  <c r="K27" i="173"/>
  <c r="K28" i="173"/>
  <c r="L32" i="173"/>
  <c r="L35" i="173"/>
  <c r="L37" i="173" s="1"/>
  <c r="K23" i="173"/>
  <c r="K13" i="173"/>
  <c r="K14" i="173"/>
  <c r="K15" i="173"/>
  <c r="K16" i="173"/>
  <c r="K17" i="173"/>
  <c r="K18" i="173"/>
  <c r="K19" i="173"/>
  <c r="K12" i="173"/>
  <c r="P29" i="172"/>
  <c r="P28" i="172"/>
  <c r="P27" i="172"/>
  <c r="P26" i="172"/>
  <c r="P25" i="172"/>
  <c r="P24" i="172"/>
  <c r="P23" i="172"/>
  <c r="P19" i="172"/>
  <c r="P18" i="172"/>
  <c r="P17" i="172"/>
  <c r="P16" i="172"/>
  <c r="P15" i="172"/>
  <c r="P14" i="172"/>
  <c r="P13" i="172"/>
  <c r="P12" i="172"/>
  <c r="P29" i="173"/>
  <c r="P28" i="173"/>
  <c r="P27" i="173"/>
  <c r="P26" i="173"/>
  <c r="P25" i="173"/>
  <c r="P24" i="173"/>
  <c r="P23" i="173"/>
  <c r="P19" i="173"/>
  <c r="P18" i="173"/>
  <c r="P17" i="173"/>
  <c r="P16" i="173"/>
  <c r="P15" i="173"/>
  <c r="P14" i="173"/>
  <c r="P13" i="173"/>
  <c r="P12" i="173"/>
  <c r="I29" i="173" l="1"/>
  <c r="J29" i="173" s="1"/>
  <c r="I28" i="173"/>
  <c r="J28" i="173" s="1"/>
  <c r="I27" i="173"/>
  <c r="J27" i="173" s="1"/>
  <c r="I26" i="173"/>
  <c r="J26" i="173" s="1"/>
  <c r="I25" i="173"/>
  <c r="J25" i="173" s="1"/>
  <c r="I24" i="173"/>
  <c r="J24" i="173" s="1"/>
  <c r="I23" i="173"/>
  <c r="J23" i="173" s="1"/>
  <c r="I19" i="173"/>
  <c r="J19" i="173" s="1"/>
  <c r="I18" i="173"/>
  <c r="J18" i="173" s="1"/>
  <c r="I17" i="173"/>
  <c r="J17" i="173" s="1"/>
  <c r="I16" i="173"/>
  <c r="J16" i="173" s="1"/>
  <c r="I15" i="173"/>
  <c r="J15" i="173" s="1"/>
  <c r="I14" i="173"/>
  <c r="J14" i="173" s="1"/>
  <c r="I13" i="173"/>
  <c r="J13" i="173" s="1"/>
  <c r="I12" i="173"/>
  <c r="J12" i="173" s="1"/>
  <c r="U30" i="173"/>
  <c r="T30" i="173"/>
  <c r="R30" i="173"/>
  <c r="O30" i="173"/>
  <c r="N30" i="173"/>
  <c r="M30" i="173"/>
  <c r="Q30" i="173" s="1"/>
  <c r="H30" i="173"/>
  <c r="G30" i="173"/>
  <c r="K30" i="173" s="1"/>
  <c r="U20" i="173"/>
  <c r="U32" i="173" s="1"/>
  <c r="U35" i="173" s="1"/>
  <c r="U37" i="173" s="1"/>
  <c r="T20" i="173"/>
  <c r="R20" i="173"/>
  <c r="R32" i="173" s="1"/>
  <c r="R35" i="173" s="1"/>
  <c r="R37" i="173" s="1"/>
  <c r="O20" i="173"/>
  <c r="N20" i="173"/>
  <c r="N32" i="173" s="1"/>
  <c r="N35" i="173" s="1"/>
  <c r="N37" i="173" s="1"/>
  <c r="M20" i="173"/>
  <c r="H20" i="173"/>
  <c r="H32" i="173" s="1"/>
  <c r="H35" i="173" s="1"/>
  <c r="H37" i="173" s="1"/>
  <c r="G20" i="173"/>
  <c r="I29" i="172"/>
  <c r="J29" i="172" s="1"/>
  <c r="I28" i="172"/>
  <c r="J28" i="172" s="1"/>
  <c r="I27" i="172"/>
  <c r="J27" i="172" s="1"/>
  <c r="I26" i="172"/>
  <c r="J26" i="172" s="1"/>
  <c r="I25" i="172"/>
  <c r="J25" i="172" s="1"/>
  <c r="I24" i="172"/>
  <c r="J24" i="172" s="1"/>
  <c r="I23" i="172"/>
  <c r="J23" i="172" s="1"/>
  <c r="I19" i="172"/>
  <c r="J19" i="172" s="1"/>
  <c r="I18" i="172"/>
  <c r="J18" i="172" s="1"/>
  <c r="I17" i="172"/>
  <c r="J17" i="172" s="1"/>
  <c r="I16" i="172"/>
  <c r="J16" i="172" s="1"/>
  <c r="I15" i="172"/>
  <c r="J15" i="172" s="1"/>
  <c r="I14" i="172"/>
  <c r="J14" i="172" s="1"/>
  <c r="I13" i="172"/>
  <c r="J13" i="172" s="1"/>
  <c r="I12" i="172"/>
  <c r="J12" i="172" s="1"/>
  <c r="U30" i="172"/>
  <c r="T30" i="172"/>
  <c r="R30" i="172"/>
  <c r="O30" i="172"/>
  <c r="N30" i="172"/>
  <c r="M30" i="172"/>
  <c r="Q30" i="172" s="1"/>
  <c r="H30" i="172"/>
  <c r="G30" i="172"/>
  <c r="U20" i="172"/>
  <c r="U32" i="172" s="1"/>
  <c r="U35" i="172" s="1"/>
  <c r="U37" i="172" s="1"/>
  <c r="T20" i="172"/>
  <c r="R20" i="172"/>
  <c r="R32" i="172" s="1"/>
  <c r="R35" i="172" s="1"/>
  <c r="R37" i="172" s="1"/>
  <c r="O20" i="172"/>
  <c r="N20" i="172"/>
  <c r="N32" i="172" s="1"/>
  <c r="N35" i="172" s="1"/>
  <c r="N37" i="172" s="1"/>
  <c r="M20" i="172"/>
  <c r="H20" i="172"/>
  <c r="H32" i="172" s="1"/>
  <c r="H35" i="172" s="1"/>
  <c r="H37" i="172" s="1"/>
  <c r="G20" i="172"/>
  <c r="T32" i="172" l="1"/>
  <c r="T35" i="172" s="1"/>
  <c r="T37" i="172" s="1"/>
  <c r="M32" i="173"/>
  <c r="Q20" i="173"/>
  <c r="M32" i="172"/>
  <c r="Q20" i="172"/>
  <c r="P20" i="172"/>
  <c r="P30" i="172"/>
  <c r="G32" i="173"/>
  <c r="K20" i="173"/>
  <c r="P30" i="173"/>
  <c r="P20" i="173"/>
  <c r="O32" i="173"/>
  <c r="P32" i="173" s="1"/>
  <c r="G32" i="172"/>
  <c r="G35" i="172" s="1"/>
  <c r="G37" i="172" s="1"/>
  <c r="I20" i="172"/>
  <c r="J20" i="172" s="1"/>
  <c r="I20" i="173"/>
  <c r="J20" i="173" s="1"/>
  <c r="I30" i="173"/>
  <c r="T32" i="173"/>
  <c r="T35" i="173" s="1"/>
  <c r="T37" i="173" s="1"/>
  <c r="I30" i="172"/>
  <c r="O32" i="172"/>
  <c r="I29" i="170"/>
  <c r="I28" i="170"/>
  <c r="I27" i="170"/>
  <c r="I26" i="170"/>
  <c r="I25" i="170"/>
  <c r="I24" i="170"/>
  <c r="I23" i="170"/>
  <c r="I19" i="170"/>
  <c r="I18" i="170"/>
  <c r="I17" i="170"/>
  <c r="I16" i="170"/>
  <c r="I15" i="170"/>
  <c r="I14" i="170"/>
  <c r="I13" i="170"/>
  <c r="I12" i="170"/>
  <c r="K32" i="170"/>
  <c r="K35" i="170" s="1"/>
  <c r="K37" i="170" s="1"/>
  <c r="Q30" i="170"/>
  <c r="P30" i="170"/>
  <c r="N30" i="170"/>
  <c r="M30" i="170"/>
  <c r="L30" i="170"/>
  <c r="K30" i="170"/>
  <c r="H30" i="170"/>
  <c r="G30" i="170"/>
  <c r="Q20" i="170"/>
  <c r="Q32" i="170" s="1"/>
  <c r="Q35" i="170" s="1"/>
  <c r="Q37" i="170" s="1"/>
  <c r="P20" i="170"/>
  <c r="P32" i="170" s="1"/>
  <c r="P35" i="170" s="1"/>
  <c r="P37" i="170" s="1"/>
  <c r="N20" i="170"/>
  <c r="N32" i="170" s="1"/>
  <c r="N35" i="170" s="1"/>
  <c r="N37" i="170" s="1"/>
  <c r="M20" i="170"/>
  <c r="M32" i="170" s="1"/>
  <c r="M35" i="170" s="1"/>
  <c r="M37" i="170" s="1"/>
  <c r="L20" i="170"/>
  <c r="L32" i="170" s="1"/>
  <c r="L35" i="170" s="1"/>
  <c r="L37" i="170" s="1"/>
  <c r="K20" i="170"/>
  <c r="H20" i="170"/>
  <c r="H32" i="170" s="1"/>
  <c r="H35" i="170" s="1"/>
  <c r="H37" i="170" s="1"/>
  <c r="G20" i="170"/>
  <c r="G32" i="170" s="1"/>
  <c r="G35" i="170" s="1"/>
  <c r="G37" i="170" s="1"/>
  <c r="I29" i="169"/>
  <c r="I28" i="169"/>
  <c r="I27" i="169"/>
  <c r="I26" i="169"/>
  <c r="I25" i="169"/>
  <c r="I24" i="169"/>
  <c r="I23" i="169"/>
  <c r="I19" i="169"/>
  <c r="I18" i="169"/>
  <c r="I17" i="169"/>
  <c r="I16" i="169"/>
  <c r="I15" i="169"/>
  <c r="I14" i="169"/>
  <c r="I13" i="169"/>
  <c r="I12" i="169"/>
  <c r="Q30" i="169"/>
  <c r="P30" i="169"/>
  <c r="N30" i="169"/>
  <c r="M30" i="169"/>
  <c r="L30" i="169"/>
  <c r="K30" i="169"/>
  <c r="H30" i="169"/>
  <c r="G30" i="169"/>
  <c r="Q20" i="169"/>
  <c r="Q32" i="169" s="1"/>
  <c r="Q35" i="169" s="1"/>
  <c r="Q37" i="169" s="1"/>
  <c r="P20" i="169"/>
  <c r="P32" i="169" s="1"/>
  <c r="P35" i="169" s="1"/>
  <c r="P37" i="169" s="1"/>
  <c r="N20" i="169"/>
  <c r="N32" i="169" s="1"/>
  <c r="N35" i="169" s="1"/>
  <c r="N37" i="169" s="1"/>
  <c r="M20" i="169"/>
  <c r="M32" i="169" s="1"/>
  <c r="M35" i="169" s="1"/>
  <c r="M37" i="169" s="1"/>
  <c r="L20" i="169"/>
  <c r="L32" i="169" s="1"/>
  <c r="L35" i="169" s="1"/>
  <c r="L37" i="169" s="1"/>
  <c r="K20" i="169"/>
  <c r="K32" i="169" s="1"/>
  <c r="K35" i="169" s="1"/>
  <c r="K37" i="169" s="1"/>
  <c r="H20" i="169"/>
  <c r="G20" i="169"/>
  <c r="G32" i="169" s="1"/>
  <c r="G35" i="169" s="1"/>
  <c r="G37" i="169" s="1"/>
  <c r="M35" i="173" l="1"/>
  <c r="Q32" i="173"/>
  <c r="M35" i="172"/>
  <c r="Q32" i="172"/>
  <c r="O35" i="172"/>
  <c r="P32" i="172"/>
  <c r="G35" i="173"/>
  <c r="K32" i="173"/>
  <c r="O35" i="173"/>
  <c r="I32" i="172"/>
  <c r="J30" i="172"/>
  <c r="I32" i="173"/>
  <c r="J32" i="173" s="1"/>
  <c r="J30" i="173"/>
  <c r="I30" i="169"/>
  <c r="I20" i="169"/>
  <c r="I32" i="169" s="1"/>
  <c r="I35" i="169" s="1"/>
  <c r="I37" i="169" s="1"/>
  <c r="I20" i="170"/>
  <c r="I30" i="170"/>
  <c r="I32" i="170" s="1"/>
  <c r="I35" i="170" s="1"/>
  <c r="I37" i="170" s="1"/>
  <c r="H32" i="169"/>
  <c r="H35" i="169" s="1"/>
  <c r="H37" i="169" s="1"/>
  <c r="O29" i="166"/>
  <c r="O28" i="166"/>
  <c r="O27" i="166"/>
  <c r="O26" i="166"/>
  <c r="O25" i="166"/>
  <c r="O24" i="166"/>
  <c r="O23" i="166"/>
  <c r="O19" i="166"/>
  <c r="O18" i="166"/>
  <c r="O17" i="166"/>
  <c r="O16" i="166"/>
  <c r="O15" i="166"/>
  <c r="O14" i="166"/>
  <c r="O13" i="166"/>
  <c r="O12" i="166"/>
  <c r="O29" i="167"/>
  <c r="O28" i="167"/>
  <c r="O27" i="167"/>
  <c r="O26" i="167"/>
  <c r="O25" i="167"/>
  <c r="O24" i="167"/>
  <c r="O23" i="167"/>
  <c r="O19" i="167"/>
  <c r="O18" i="167"/>
  <c r="O17" i="167"/>
  <c r="O16" i="167"/>
  <c r="O15" i="167"/>
  <c r="O14" i="167"/>
  <c r="O13" i="167"/>
  <c r="O12" i="167"/>
  <c r="J29" i="166"/>
  <c r="J28" i="166"/>
  <c r="J27" i="166"/>
  <c r="J26" i="166"/>
  <c r="J25" i="166"/>
  <c r="J24" i="166"/>
  <c r="J23" i="166"/>
  <c r="J19" i="166"/>
  <c r="J18" i="166"/>
  <c r="J17" i="166"/>
  <c r="J16" i="166"/>
  <c r="J15" i="166"/>
  <c r="J14" i="166"/>
  <c r="J13" i="166"/>
  <c r="J12" i="166"/>
  <c r="J29" i="167"/>
  <c r="J28" i="167"/>
  <c r="J27" i="167"/>
  <c r="J26" i="167"/>
  <c r="J25" i="167"/>
  <c r="J24" i="167"/>
  <c r="J23" i="167"/>
  <c r="J19" i="167"/>
  <c r="J18" i="167"/>
  <c r="J17" i="167"/>
  <c r="J16" i="167"/>
  <c r="J15" i="167"/>
  <c r="J14" i="167"/>
  <c r="J13" i="167"/>
  <c r="J12" i="167"/>
  <c r="M37" i="173" l="1"/>
  <c r="Q37" i="173" s="1"/>
  <c r="Q35" i="173"/>
  <c r="M37" i="172"/>
  <c r="Q37" i="172" s="1"/>
  <c r="Q35" i="172"/>
  <c r="O37" i="172"/>
  <c r="P37" i="172" s="1"/>
  <c r="P35" i="172"/>
  <c r="G37" i="173"/>
  <c r="K37" i="173" s="1"/>
  <c r="K35" i="173"/>
  <c r="O37" i="173"/>
  <c r="P37" i="173" s="1"/>
  <c r="P35" i="173"/>
  <c r="I35" i="172"/>
  <c r="J32" i="172"/>
  <c r="I35" i="173"/>
  <c r="I29" i="167"/>
  <c r="I28" i="167"/>
  <c r="I27" i="167"/>
  <c r="I26" i="167"/>
  <c r="I25" i="167"/>
  <c r="I24" i="167"/>
  <c r="I23" i="167"/>
  <c r="I19" i="167"/>
  <c r="I18" i="167"/>
  <c r="I17" i="167"/>
  <c r="I16" i="167"/>
  <c r="I15" i="167"/>
  <c r="I14" i="167"/>
  <c r="I13" i="167"/>
  <c r="I12" i="167"/>
  <c r="S30" i="167"/>
  <c r="R30" i="167"/>
  <c r="P30" i="167"/>
  <c r="N30" i="167"/>
  <c r="M30" i="167"/>
  <c r="L30" i="167"/>
  <c r="O30" i="167" s="1"/>
  <c r="H30" i="167"/>
  <c r="G30" i="167"/>
  <c r="S20" i="167"/>
  <c r="S32" i="167" s="1"/>
  <c r="S35" i="167" s="1"/>
  <c r="S37" i="167" s="1"/>
  <c r="R20" i="167"/>
  <c r="P20" i="167"/>
  <c r="P32" i="167" s="1"/>
  <c r="P35" i="167" s="1"/>
  <c r="P37" i="167" s="1"/>
  <c r="N20" i="167"/>
  <c r="N32" i="167" s="1"/>
  <c r="N35" i="167" s="1"/>
  <c r="N37" i="167" s="1"/>
  <c r="M20" i="167"/>
  <c r="M32" i="167" s="1"/>
  <c r="M35" i="167" s="1"/>
  <c r="M37" i="167" s="1"/>
  <c r="L20" i="167"/>
  <c r="H20" i="167"/>
  <c r="H32" i="167" s="1"/>
  <c r="H35" i="167" s="1"/>
  <c r="H37" i="167" s="1"/>
  <c r="G20" i="167"/>
  <c r="I29" i="166"/>
  <c r="I28" i="166"/>
  <c r="I27" i="166"/>
  <c r="I26" i="166"/>
  <c r="I25" i="166"/>
  <c r="I24" i="166"/>
  <c r="I23" i="166"/>
  <c r="I19" i="166"/>
  <c r="I18" i="166"/>
  <c r="I17" i="166"/>
  <c r="I16" i="166"/>
  <c r="I15" i="166"/>
  <c r="I14" i="166"/>
  <c r="I13" i="166"/>
  <c r="I12" i="166"/>
  <c r="S30" i="166"/>
  <c r="R30" i="166"/>
  <c r="P30" i="166"/>
  <c r="N30" i="166"/>
  <c r="M30" i="166"/>
  <c r="L30" i="166"/>
  <c r="O30" i="166" s="1"/>
  <c r="H30" i="166"/>
  <c r="G30" i="166"/>
  <c r="J30" i="166" s="1"/>
  <c r="S20" i="166"/>
  <c r="S32" i="166" s="1"/>
  <c r="S35" i="166" s="1"/>
  <c r="S37" i="166" s="1"/>
  <c r="R20" i="166"/>
  <c r="R32" i="166" s="1"/>
  <c r="R35" i="166" s="1"/>
  <c r="R37" i="166" s="1"/>
  <c r="P20" i="166"/>
  <c r="P32" i="166" s="1"/>
  <c r="P35" i="166" s="1"/>
  <c r="P37" i="166" s="1"/>
  <c r="N20" i="166"/>
  <c r="N32" i="166" s="1"/>
  <c r="N35" i="166" s="1"/>
  <c r="N37" i="166" s="1"/>
  <c r="M20" i="166"/>
  <c r="M32" i="166" s="1"/>
  <c r="M35" i="166" s="1"/>
  <c r="M37" i="166" s="1"/>
  <c r="L20" i="166"/>
  <c r="H20" i="166"/>
  <c r="H32" i="166" s="1"/>
  <c r="H35" i="166" s="1"/>
  <c r="H37" i="166" s="1"/>
  <c r="G20" i="166"/>
  <c r="J20" i="166" s="1"/>
  <c r="I37" i="172" l="1"/>
  <c r="J37" i="172" s="1"/>
  <c r="J35" i="172"/>
  <c r="I37" i="173"/>
  <c r="J37" i="173" s="1"/>
  <c r="J35" i="173"/>
  <c r="J30" i="167"/>
  <c r="L32" i="167"/>
  <c r="O20" i="167"/>
  <c r="L32" i="166"/>
  <c r="O20" i="166"/>
  <c r="G32" i="167"/>
  <c r="J20" i="167"/>
  <c r="G32" i="166"/>
  <c r="I20" i="166"/>
  <c r="I20" i="167"/>
  <c r="I30" i="167"/>
  <c r="R32" i="167"/>
  <c r="R35" i="167" s="1"/>
  <c r="R37" i="167" s="1"/>
  <c r="I30" i="166"/>
  <c r="I32" i="166" s="1"/>
  <c r="I35" i="166" s="1"/>
  <c r="I37" i="166" s="1"/>
  <c r="J13" i="164"/>
  <c r="J12" i="163"/>
  <c r="O29" i="163"/>
  <c r="O28" i="163"/>
  <c r="O27" i="163"/>
  <c r="O26" i="163"/>
  <c r="O25" i="163"/>
  <c r="O24" i="163"/>
  <c r="O23" i="163"/>
  <c r="O19" i="163"/>
  <c r="O18" i="163"/>
  <c r="O17" i="163"/>
  <c r="O16" i="163"/>
  <c r="O15" i="163"/>
  <c r="O14" i="163"/>
  <c r="O13" i="163"/>
  <c r="O12" i="163"/>
  <c r="J12" i="164"/>
  <c r="J29" i="163"/>
  <c r="J28" i="163"/>
  <c r="J27" i="163"/>
  <c r="J26" i="163"/>
  <c r="J25" i="163"/>
  <c r="J24" i="163"/>
  <c r="J23" i="163"/>
  <c r="J19" i="163"/>
  <c r="J18" i="163"/>
  <c r="J17" i="163"/>
  <c r="J16" i="163"/>
  <c r="J15" i="163"/>
  <c r="J14" i="163"/>
  <c r="J13" i="163"/>
  <c r="J14" i="164"/>
  <c r="J15" i="164"/>
  <c r="J16" i="164"/>
  <c r="J17" i="164"/>
  <c r="J18" i="164"/>
  <c r="J19" i="164"/>
  <c r="O29" i="164"/>
  <c r="O28" i="164"/>
  <c r="O27" i="164"/>
  <c r="O26" i="164"/>
  <c r="O25" i="164"/>
  <c r="O24" i="164"/>
  <c r="O23" i="164"/>
  <c r="O19" i="164"/>
  <c r="O18" i="164"/>
  <c r="O17" i="164"/>
  <c r="O16" i="164"/>
  <c r="O15" i="164"/>
  <c r="O14" i="164"/>
  <c r="O13" i="164"/>
  <c r="O12" i="164"/>
  <c r="J29" i="164"/>
  <c r="J28" i="164"/>
  <c r="J27" i="164"/>
  <c r="J26" i="164"/>
  <c r="J25" i="164"/>
  <c r="J24" i="164"/>
  <c r="J23" i="164"/>
  <c r="G8" i="165"/>
  <c r="G9" i="165"/>
  <c r="I29" i="164"/>
  <c r="I28" i="164"/>
  <c r="I27" i="164"/>
  <c r="I26" i="164"/>
  <c r="I25" i="164"/>
  <c r="I24" i="164"/>
  <c r="I23" i="164"/>
  <c r="I19" i="164"/>
  <c r="I18" i="164"/>
  <c r="I17" i="164"/>
  <c r="I16" i="164"/>
  <c r="I15" i="164"/>
  <c r="I14" i="164"/>
  <c r="I13" i="164"/>
  <c r="I12" i="164"/>
  <c r="S30" i="164"/>
  <c r="R30" i="164"/>
  <c r="P30" i="164"/>
  <c r="N30" i="164"/>
  <c r="M30" i="164"/>
  <c r="L30" i="164"/>
  <c r="H30" i="164"/>
  <c r="G30" i="164"/>
  <c r="J30" i="164" s="1"/>
  <c r="S20" i="164"/>
  <c r="S32" i="164" s="1"/>
  <c r="S35" i="164" s="1"/>
  <c r="S37" i="164" s="1"/>
  <c r="R20" i="164"/>
  <c r="R32" i="164" s="1"/>
  <c r="R35" i="164" s="1"/>
  <c r="R37" i="164" s="1"/>
  <c r="P20" i="164"/>
  <c r="N20" i="164"/>
  <c r="N32" i="164" s="1"/>
  <c r="N35" i="164" s="1"/>
  <c r="N37" i="164" s="1"/>
  <c r="M20" i="164"/>
  <c r="M32" i="164" s="1"/>
  <c r="M35" i="164" s="1"/>
  <c r="M37" i="164" s="1"/>
  <c r="L20" i="164"/>
  <c r="L32" i="164" s="1"/>
  <c r="L35" i="164" s="1"/>
  <c r="L37" i="164" s="1"/>
  <c r="H20" i="164"/>
  <c r="H32" i="164" s="1"/>
  <c r="H35" i="164" s="1"/>
  <c r="H37" i="164" s="1"/>
  <c r="G20" i="164"/>
  <c r="J20" i="164" s="1"/>
  <c r="I29" i="163"/>
  <c r="I28" i="163"/>
  <c r="I27" i="163"/>
  <c r="I26" i="163"/>
  <c r="I25" i="163"/>
  <c r="I24" i="163"/>
  <c r="I23" i="163"/>
  <c r="I19" i="163"/>
  <c r="I18" i="163"/>
  <c r="I17" i="163"/>
  <c r="I16" i="163"/>
  <c r="I15" i="163"/>
  <c r="I14" i="163"/>
  <c r="I13" i="163"/>
  <c r="I12" i="163"/>
  <c r="S30" i="163"/>
  <c r="R30" i="163"/>
  <c r="P30" i="163"/>
  <c r="N30" i="163"/>
  <c r="M30" i="163"/>
  <c r="L30" i="163"/>
  <c r="H30" i="163"/>
  <c r="G30" i="163"/>
  <c r="S20" i="163"/>
  <c r="S32" i="163" s="1"/>
  <c r="S35" i="163" s="1"/>
  <c r="S37" i="163" s="1"/>
  <c r="R20" i="163"/>
  <c r="P20" i="163"/>
  <c r="N20" i="163"/>
  <c r="M20" i="163"/>
  <c r="M32" i="163" s="1"/>
  <c r="M35" i="163" s="1"/>
  <c r="M37" i="163" s="1"/>
  <c r="L20" i="163"/>
  <c r="L32" i="163" s="1"/>
  <c r="L35" i="163" s="1"/>
  <c r="L37" i="163" s="1"/>
  <c r="H20" i="163"/>
  <c r="H32" i="163" s="1"/>
  <c r="H35" i="163" s="1"/>
  <c r="H37" i="163" s="1"/>
  <c r="G20" i="163"/>
  <c r="G32" i="163" s="1"/>
  <c r="G35" i="163" s="1"/>
  <c r="G37" i="163" s="1"/>
  <c r="N32" i="163" l="1"/>
  <c r="N35" i="163" s="1"/>
  <c r="N37" i="163" s="1"/>
  <c r="L35" i="166"/>
  <c r="O32" i="166"/>
  <c r="L35" i="167"/>
  <c r="O32" i="167"/>
  <c r="G35" i="166"/>
  <c r="J32" i="166"/>
  <c r="G35" i="167"/>
  <c r="J32" i="167"/>
  <c r="J32" i="163"/>
  <c r="I32" i="167"/>
  <c r="I35" i="167" s="1"/>
  <c r="I37" i="167" s="1"/>
  <c r="O37" i="163"/>
  <c r="O30" i="163"/>
  <c r="O37" i="164"/>
  <c r="O30" i="164"/>
  <c r="P32" i="163"/>
  <c r="P35" i="163" s="1"/>
  <c r="P37" i="163" s="1"/>
  <c r="O20" i="163"/>
  <c r="O32" i="163"/>
  <c r="O35" i="163"/>
  <c r="J37" i="163"/>
  <c r="J30" i="163"/>
  <c r="J35" i="163"/>
  <c r="J20" i="163"/>
  <c r="I20" i="163"/>
  <c r="G32" i="164"/>
  <c r="O32" i="164"/>
  <c r="O20" i="164"/>
  <c r="O35" i="164"/>
  <c r="I20" i="164"/>
  <c r="P32" i="164"/>
  <c r="P35" i="164" s="1"/>
  <c r="P37" i="164" s="1"/>
  <c r="I30" i="164"/>
  <c r="I30" i="163"/>
  <c r="R32" i="163"/>
  <c r="R35" i="163" s="1"/>
  <c r="R37" i="163" s="1"/>
  <c r="K26" i="161"/>
  <c r="M26" i="161" s="1"/>
  <c r="G26" i="161"/>
  <c r="I26" i="161" s="1"/>
  <c r="L37" i="167" l="1"/>
  <c r="O37" i="167" s="1"/>
  <c r="O35" i="167"/>
  <c r="L37" i="166"/>
  <c r="O37" i="166" s="1"/>
  <c r="O35" i="166"/>
  <c r="G37" i="166"/>
  <c r="J37" i="166" s="1"/>
  <c r="J35" i="166"/>
  <c r="G37" i="167"/>
  <c r="J37" i="167" s="1"/>
  <c r="J35" i="167"/>
  <c r="I32" i="163"/>
  <c r="I35" i="163" s="1"/>
  <c r="I37" i="163" s="1"/>
  <c r="G35" i="164"/>
  <c r="J32" i="164"/>
  <c r="I32" i="164"/>
  <c r="I35" i="164" s="1"/>
  <c r="I37" i="164" s="1"/>
  <c r="I29" i="162"/>
  <c r="I28" i="162"/>
  <c r="I27" i="162"/>
  <c r="I26" i="162"/>
  <c r="I25" i="162"/>
  <c r="I24" i="162"/>
  <c r="I23" i="162"/>
  <c r="I19" i="162"/>
  <c r="I18" i="162"/>
  <c r="I17" i="162"/>
  <c r="I16" i="162"/>
  <c r="I15" i="162"/>
  <c r="I14" i="162"/>
  <c r="I13" i="162"/>
  <c r="I12" i="162"/>
  <c r="Q30" i="162"/>
  <c r="P30" i="162"/>
  <c r="N30" i="162"/>
  <c r="M30" i="162"/>
  <c r="L30" i="162"/>
  <c r="K30" i="162"/>
  <c r="H30" i="162"/>
  <c r="G30" i="162"/>
  <c r="Q20" i="162"/>
  <c r="Q32" i="162" s="1"/>
  <c r="Q35" i="162" s="1"/>
  <c r="Q37" i="162" s="1"/>
  <c r="P20" i="162"/>
  <c r="P32" i="162" s="1"/>
  <c r="P35" i="162" s="1"/>
  <c r="P37" i="162" s="1"/>
  <c r="N20" i="162"/>
  <c r="N32" i="162" s="1"/>
  <c r="N35" i="162" s="1"/>
  <c r="N37" i="162" s="1"/>
  <c r="M20" i="162"/>
  <c r="M32" i="162" s="1"/>
  <c r="M35" i="162" s="1"/>
  <c r="M37" i="162" s="1"/>
  <c r="L20" i="162"/>
  <c r="L32" i="162" s="1"/>
  <c r="L35" i="162" s="1"/>
  <c r="L37" i="162" s="1"/>
  <c r="K20" i="162"/>
  <c r="K32" i="162" s="1"/>
  <c r="K35" i="162" s="1"/>
  <c r="K37" i="162" s="1"/>
  <c r="H20" i="162"/>
  <c r="H32" i="162" s="1"/>
  <c r="H35" i="162" s="1"/>
  <c r="H37" i="162" s="1"/>
  <c r="G20" i="162"/>
  <c r="G32" i="162" s="1"/>
  <c r="G35" i="162" s="1"/>
  <c r="G37" i="162" s="1"/>
  <c r="I29" i="161"/>
  <c r="I28" i="161"/>
  <c r="I27" i="161"/>
  <c r="I25" i="161"/>
  <c r="I24" i="161"/>
  <c r="I23" i="161"/>
  <c r="I19" i="161"/>
  <c r="I18" i="161"/>
  <c r="I17" i="161"/>
  <c r="I16" i="161"/>
  <c r="I15" i="161"/>
  <c r="I14" i="161"/>
  <c r="I13" i="161"/>
  <c r="I12" i="161"/>
  <c r="Q30" i="161"/>
  <c r="P30" i="161"/>
  <c r="N30" i="161"/>
  <c r="M30" i="161"/>
  <c r="L30" i="161"/>
  <c r="K30" i="161"/>
  <c r="H30" i="161"/>
  <c r="G30" i="161"/>
  <c r="Q20" i="161"/>
  <c r="Q32" i="161" s="1"/>
  <c r="Q35" i="161" s="1"/>
  <c r="Q37" i="161" s="1"/>
  <c r="P20" i="161"/>
  <c r="P32" i="161" s="1"/>
  <c r="P35" i="161" s="1"/>
  <c r="P37" i="161" s="1"/>
  <c r="N20" i="161"/>
  <c r="N32" i="161" s="1"/>
  <c r="N35" i="161" s="1"/>
  <c r="N37" i="161" s="1"/>
  <c r="M20" i="161"/>
  <c r="L20" i="161"/>
  <c r="L32" i="161" s="1"/>
  <c r="L35" i="161" s="1"/>
  <c r="L37" i="161" s="1"/>
  <c r="K20" i="161"/>
  <c r="H20" i="161"/>
  <c r="H32" i="161" s="1"/>
  <c r="H35" i="161" s="1"/>
  <c r="H37" i="161" s="1"/>
  <c r="G20" i="161"/>
  <c r="G37" i="164" l="1"/>
  <c r="J37" i="164" s="1"/>
  <c r="J35" i="164"/>
  <c r="M32" i="161"/>
  <c r="M35" i="161" s="1"/>
  <c r="M37" i="161" s="1"/>
  <c r="K32" i="161"/>
  <c r="K35" i="161" s="1"/>
  <c r="K37" i="161" s="1"/>
  <c r="G32" i="161"/>
  <c r="G35" i="161" s="1"/>
  <c r="G37" i="161" s="1"/>
  <c r="I20" i="162"/>
  <c r="I20" i="161"/>
  <c r="I30" i="162"/>
  <c r="I30" i="161"/>
  <c r="Q46" i="158"/>
  <c r="Q48" i="158" s="1"/>
  <c r="I32" i="162" l="1"/>
  <c r="I35" i="162" s="1"/>
  <c r="I37" i="162" s="1"/>
  <c r="I32" i="161"/>
  <c r="I35" i="161" s="1"/>
  <c r="I37" i="161" s="1"/>
  <c r="W64" i="148"/>
  <c r="V64" i="148"/>
  <c r="T64" i="148"/>
  <c r="S64" i="148"/>
  <c r="R64" i="148"/>
  <c r="Q64" i="148"/>
  <c r="N64" i="148"/>
  <c r="M64" i="148"/>
  <c r="O63" i="148"/>
  <c r="O62" i="148"/>
  <c r="O61" i="148"/>
  <c r="O60" i="148"/>
  <c r="O59" i="148"/>
  <c r="O58" i="148"/>
  <c r="O57" i="148"/>
  <c r="W54" i="148"/>
  <c r="V54" i="148"/>
  <c r="T54" i="148"/>
  <c r="S54" i="148"/>
  <c r="R54" i="148"/>
  <c r="Q54" i="148"/>
  <c r="N54" i="148"/>
  <c r="M54" i="148"/>
  <c r="O53" i="148"/>
  <c r="O52" i="148"/>
  <c r="O51" i="148"/>
  <c r="O50" i="148"/>
  <c r="O49" i="148"/>
  <c r="O48" i="148"/>
  <c r="O47" i="148"/>
  <c r="O46" i="148"/>
  <c r="N66" i="148" l="1"/>
  <c r="N69" i="148" s="1"/>
  <c r="N71" i="148" s="1"/>
  <c r="S66" i="148"/>
  <c r="S69" i="148" s="1"/>
  <c r="S71" i="148" s="1"/>
  <c r="V66" i="148"/>
  <c r="V69" i="148" s="1"/>
  <c r="V71" i="148" s="1"/>
  <c r="Q66" i="148"/>
  <c r="Q69" i="148" s="1"/>
  <c r="Q71" i="148" s="1"/>
  <c r="R66" i="148"/>
  <c r="R69" i="148" s="1"/>
  <c r="R71" i="148" s="1"/>
  <c r="T66" i="148"/>
  <c r="T69" i="148" s="1"/>
  <c r="T71" i="148" s="1"/>
  <c r="O54" i="148"/>
  <c r="M66" i="148"/>
  <c r="M69" i="148" s="1"/>
  <c r="M71" i="148" s="1"/>
  <c r="O64" i="148"/>
  <c r="W66" i="148"/>
  <c r="W69" i="148" s="1"/>
  <c r="W71" i="148" s="1"/>
  <c r="O66" i="148" l="1"/>
  <c r="O69" i="148" s="1"/>
  <c r="O71" i="148" s="1"/>
  <c r="W62" i="138"/>
  <c r="V62" i="138"/>
  <c r="T62" i="138"/>
  <c r="S62" i="138"/>
  <c r="R62" i="138"/>
  <c r="Q62" i="138"/>
  <c r="N62" i="138"/>
  <c r="M62" i="138"/>
  <c r="O61" i="138"/>
  <c r="O60" i="138"/>
  <c r="O59" i="138"/>
  <c r="O58" i="138"/>
  <c r="O57" i="138"/>
  <c r="O56" i="138"/>
  <c r="W53" i="138"/>
  <c r="V53" i="138"/>
  <c r="T53" i="138"/>
  <c r="S53" i="138"/>
  <c r="R53" i="138"/>
  <c r="Q53" i="138"/>
  <c r="N53" i="138"/>
  <c r="M53" i="138"/>
  <c r="O52" i="138"/>
  <c r="O51" i="138"/>
  <c r="O50" i="138"/>
  <c r="O49" i="138"/>
  <c r="O48" i="138"/>
  <c r="O47" i="138"/>
  <c r="O46" i="138"/>
  <c r="W62" i="137"/>
  <c r="V62" i="137"/>
  <c r="T62" i="137"/>
  <c r="S62" i="137"/>
  <c r="R62" i="137"/>
  <c r="Q62" i="137"/>
  <c r="N62" i="137"/>
  <c r="M62" i="137"/>
  <c r="O61" i="137"/>
  <c r="O60" i="137"/>
  <c r="O59" i="137"/>
  <c r="O58" i="137"/>
  <c r="O57" i="137"/>
  <c r="O56" i="137"/>
  <c r="W53" i="137"/>
  <c r="V53" i="137"/>
  <c r="T53" i="137"/>
  <c r="S53" i="137"/>
  <c r="R53" i="137"/>
  <c r="R64" i="137" s="1"/>
  <c r="R67" i="137" s="1"/>
  <c r="R69" i="137" s="1"/>
  <c r="Q53" i="137"/>
  <c r="N53" i="137"/>
  <c r="M53" i="137"/>
  <c r="O52" i="137"/>
  <c r="O51" i="137"/>
  <c r="O50" i="137"/>
  <c r="O49" i="137"/>
  <c r="O48" i="137"/>
  <c r="O47" i="137"/>
  <c r="O46" i="137"/>
  <c r="W62" i="136"/>
  <c r="V62" i="136"/>
  <c r="T62" i="136"/>
  <c r="S62" i="136"/>
  <c r="R62" i="136"/>
  <c r="Q62" i="136"/>
  <c r="N62" i="136"/>
  <c r="O62" i="136" s="1"/>
  <c r="M62" i="136"/>
  <c r="O61" i="136"/>
  <c r="O60" i="136"/>
  <c r="O59" i="136"/>
  <c r="O58" i="136"/>
  <c r="O57" i="136"/>
  <c r="O56" i="136"/>
  <c r="W53" i="136"/>
  <c r="V53" i="136"/>
  <c r="T53" i="136"/>
  <c r="S53" i="136"/>
  <c r="R53" i="136"/>
  <c r="Q53" i="136"/>
  <c r="N53" i="136"/>
  <c r="M53" i="136"/>
  <c r="M64" i="136" s="1"/>
  <c r="M67" i="136" s="1"/>
  <c r="M69" i="136" s="1"/>
  <c r="O52" i="136"/>
  <c r="O51" i="136"/>
  <c r="O50" i="136"/>
  <c r="O49" i="136"/>
  <c r="O48" i="136"/>
  <c r="O47" i="136"/>
  <c r="O46" i="136"/>
  <c r="W64" i="138" l="1"/>
  <c r="W67" i="138" s="1"/>
  <c r="W69" i="138" s="1"/>
  <c r="W64" i="136"/>
  <c r="W67" i="136" s="1"/>
  <c r="W69" i="136" s="1"/>
  <c r="Q64" i="137"/>
  <c r="Q67" i="137" s="1"/>
  <c r="Q69" i="137" s="1"/>
  <c r="T64" i="138"/>
  <c r="T67" i="138" s="1"/>
  <c r="T69" i="138" s="1"/>
  <c r="V64" i="138"/>
  <c r="V67" i="138" s="1"/>
  <c r="V69" i="138" s="1"/>
  <c r="Q64" i="136"/>
  <c r="Q67" i="136" s="1"/>
  <c r="Q69" i="136" s="1"/>
  <c r="T64" i="137"/>
  <c r="T67" i="137" s="1"/>
  <c r="T69" i="137" s="1"/>
  <c r="M64" i="138"/>
  <c r="M67" i="138" s="1"/>
  <c r="M69" i="138" s="1"/>
  <c r="N64" i="136"/>
  <c r="N67" i="136" s="1"/>
  <c r="N69" i="136" s="1"/>
  <c r="O53" i="136"/>
  <c r="O64" i="136" s="1"/>
  <c r="O67" i="136" s="1"/>
  <c r="O69" i="136" s="1"/>
  <c r="S64" i="137"/>
  <c r="S67" i="137" s="1"/>
  <c r="S69" i="137" s="1"/>
  <c r="O62" i="138"/>
  <c r="R64" i="136"/>
  <c r="R67" i="136" s="1"/>
  <c r="R69" i="136" s="1"/>
  <c r="V64" i="137"/>
  <c r="V67" i="137" s="1"/>
  <c r="V69" i="137" s="1"/>
  <c r="O53" i="138"/>
  <c r="N64" i="138"/>
  <c r="N67" i="138" s="1"/>
  <c r="N69" i="138" s="1"/>
  <c r="Q64" i="138"/>
  <c r="Q67" i="138" s="1"/>
  <c r="Q69" i="138" s="1"/>
  <c r="S64" i="136"/>
  <c r="S67" i="136" s="1"/>
  <c r="S69" i="136" s="1"/>
  <c r="O62" i="137"/>
  <c r="T64" i="136"/>
  <c r="T67" i="136" s="1"/>
  <c r="T69" i="136" s="1"/>
  <c r="M64" i="137"/>
  <c r="M67" i="137" s="1"/>
  <c r="M69" i="137" s="1"/>
  <c r="R64" i="138"/>
  <c r="R67" i="138" s="1"/>
  <c r="R69" i="138" s="1"/>
  <c r="W64" i="137"/>
  <c r="W67" i="137" s="1"/>
  <c r="W69" i="137" s="1"/>
  <c r="V64" i="136"/>
  <c r="V67" i="136" s="1"/>
  <c r="V69" i="136" s="1"/>
  <c r="O53" i="137"/>
  <c r="N64" i="137"/>
  <c r="N67" i="137" s="1"/>
  <c r="N69" i="137" s="1"/>
  <c r="S64" i="138"/>
  <c r="S67" i="138" s="1"/>
  <c r="S69" i="138" s="1"/>
  <c r="O47" i="125"/>
  <c r="O48" i="125"/>
  <c r="O49" i="125"/>
  <c r="O50" i="125"/>
  <c r="O51" i="125"/>
  <c r="O52" i="125"/>
  <c r="O46" i="125"/>
  <c r="O46" i="115"/>
  <c r="S58" i="115"/>
  <c r="S59" i="115"/>
  <c r="S60" i="115"/>
  <c r="S61" i="115"/>
  <c r="S62" i="115"/>
  <c r="S63" i="115"/>
  <c r="S57" i="115"/>
  <c r="S46" i="115"/>
  <c r="S47" i="115"/>
  <c r="S48" i="115"/>
  <c r="S49" i="115"/>
  <c r="S50" i="115"/>
  <c r="S51" i="115"/>
  <c r="S52" i="115"/>
  <c r="S53" i="115"/>
  <c r="S45" i="115"/>
  <c r="O57" i="125"/>
  <c r="O58" i="125"/>
  <c r="O59" i="125"/>
  <c r="O60" i="125"/>
  <c r="O61" i="125"/>
  <c r="O56" i="125"/>
  <c r="O57" i="115"/>
  <c r="O58" i="115"/>
  <c r="W62" i="125"/>
  <c r="V62" i="125"/>
  <c r="T62" i="125"/>
  <c r="S62" i="125"/>
  <c r="R62" i="125"/>
  <c r="Q62" i="125"/>
  <c r="N62" i="125"/>
  <c r="M62" i="125"/>
  <c r="W53" i="125"/>
  <c r="V53" i="125"/>
  <c r="T53" i="125"/>
  <c r="S53" i="125"/>
  <c r="R53" i="125"/>
  <c r="Q53" i="125"/>
  <c r="N53" i="125"/>
  <c r="M53" i="125"/>
  <c r="W64" i="125" l="1"/>
  <c r="W67" i="125" s="1"/>
  <c r="W69" i="125" s="1"/>
  <c r="O64" i="138"/>
  <c r="O67" i="138" s="1"/>
  <c r="O69" i="138" s="1"/>
  <c r="O64" i="137"/>
  <c r="O67" i="137" s="1"/>
  <c r="O69" i="137" s="1"/>
  <c r="O53" i="125"/>
  <c r="M64" i="125"/>
  <c r="M67" i="125" s="1"/>
  <c r="M69" i="125" s="1"/>
  <c r="O62" i="125"/>
  <c r="Q64" i="125"/>
  <c r="Q67" i="125" s="1"/>
  <c r="Q69" i="125" s="1"/>
  <c r="N64" i="125"/>
  <c r="N67" i="125" s="1"/>
  <c r="N69" i="125" s="1"/>
  <c r="T64" i="125"/>
  <c r="T67" i="125" s="1"/>
  <c r="T69" i="125" s="1"/>
  <c r="R64" i="125"/>
  <c r="R67" i="125" s="1"/>
  <c r="R69" i="125" s="1"/>
  <c r="S64" i="125"/>
  <c r="S67" i="125" s="1"/>
  <c r="S69" i="125" s="1"/>
  <c r="V64" i="125"/>
  <c r="V67" i="125" s="1"/>
  <c r="V69" i="125" s="1"/>
  <c r="O64" i="125" l="1"/>
  <c r="O67" i="125" s="1"/>
  <c r="O69" i="125" s="1"/>
  <c r="W64" i="115"/>
  <c r="V64" i="115"/>
  <c r="T64" i="115"/>
  <c r="S64" i="115"/>
  <c r="R64" i="115"/>
  <c r="Q64" i="115"/>
  <c r="N64" i="115"/>
  <c r="M64" i="115"/>
  <c r="O63" i="115"/>
  <c r="O62" i="115"/>
  <c r="O61" i="115"/>
  <c r="O60" i="115"/>
  <c r="O59" i="115"/>
  <c r="W54" i="115"/>
  <c r="V54" i="115"/>
  <c r="T54" i="115"/>
  <c r="R54" i="115"/>
  <c r="Q54" i="115"/>
  <c r="N54" i="115"/>
  <c r="M54" i="115"/>
  <c r="O53" i="115"/>
  <c r="O52" i="115"/>
  <c r="O51" i="115"/>
  <c r="O50" i="115"/>
  <c r="O49" i="115"/>
  <c r="O48" i="115"/>
  <c r="O47" i="115"/>
  <c r="T64" i="38"/>
  <c r="T54" i="38"/>
  <c r="S54" i="38"/>
  <c r="O63" i="38"/>
  <c r="O62" i="38"/>
  <c r="O61" i="38"/>
  <c r="O60" i="38"/>
  <c r="O59" i="38"/>
  <c r="O58" i="38"/>
  <c r="O57" i="38"/>
  <c r="O47" i="38"/>
  <c r="O48" i="38"/>
  <c r="O49" i="38"/>
  <c r="O50" i="38"/>
  <c r="O51" i="38"/>
  <c r="O52" i="38"/>
  <c r="O53" i="38"/>
  <c r="O46" i="38"/>
  <c r="W64" i="38"/>
  <c r="V64" i="38"/>
  <c r="S64" i="38"/>
  <c r="R64" i="38"/>
  <c r="Q64" i="38"/>
  <c r="N64" i="38"/>
  <c r="M64" i="38"/>
  <c r="W54" i="38"/>
  <c r="V54" i="38"/>
  <c r="R54" i="38"/>
  <c r="Q54" i="38"/>
  <c r="N54" i="38"/>
  <c r="M54" i="38"/>
  <c r="S54" i="115" l="1"/>
  <c r="T66" i="38"/>
  <c r="T69" i="38" s="1"/>
  <c r="T71" i="38" s="1"/>
  <c r="O64" i="38"/>
  <c r="O54" i="115"/>
  <c r="O64" i="115"/>
  <c r="W66" i="115"/>
  <c r="W69" i="115" s="1"/>
  <c r="W71" i="115" s="1"/>
  <c r="M66" i="115"/>
  <c r="M69" i="115" s="1"/>
  <c r="M71" i="115" s="1"/>
  <c r="Q66" i="115"/>
  <c r="Q69" i="115" s="1"/>
  <c r="Q71" i="115" s="1"/>
  <c r="O54" i="38"/>
  <c r="N66" i="115"/>
  <c r="N69" i="115" s="1"/>
  <c r="N71" i="115" s="1"/>
  <c r="R66" i="115"/>
  <c r="R69" i="115" s="1"/>
  <c r="R71" i="115" s="1"/>
  <c r="S66" i="115"/>
  <c r="S69" i="115" s="1"/>
  <c r="S71" i="115" s="1"/>
  <c r="T66" i="115"/>
  <c r="T69" i="115" s="1"/>
  <c r="T71" i="115" s="1"/>
  <c r="V66" i="115"/>
  <c r="V69" i="115" s="1"/>
  <c r="V71" i="115" s="1"/>
  <c r="R66" i="38"/>
  <c r="R69" i="38" s="1"/>
  <c r="R71" i="38" s="1"/>
  <c r="M66" i="38"/>
  <c r="M69" i="38" s="1"/>
  <c r="M71" i="38" s="1"/>
  <c r="O66" i="38" l="1"/>
  <c r="O69" i="38" s="1"/>
  <c r="O71" i="38" s="1"/>
  <c r="O66" i="115"/>
  <c r="O69" i="115" s="1"/>
  <c r="O71" i="115" s="1"/>
  <c r="N66" i="38"/>
  <c r="N69" i="38" s="1"/>
  <c r="N71" i="38" s="1"/>
  <c r="W66" i="38"/>
  <c r="W69" i="38" s="1"/>
  <c r="W71" i="38" s="1"/>
  <c r="S66" i="38" l="1"/>
  <c r="S69" i="38" s="1"/>
  <c r="S71" i="38" s="1"/>
  <c r="P53" i="22"/>
  <c r="N53" i="22"/>
  <c r="I53" i="22"/>
  <c r="P62" i="22"/>
  <c r="N62" i="22"/>
  <c r="I62" i="22"/>
  <c r="I64" i="22" l="1"/>
  <c r="I67" i="22" s="1"/>
  <c r="I69" i="22" s="1"/>
  <c r="N64" i="22"/>
  <c r="N67" i="22" s="1"/>
  <c r="N69" i="22" s="1"/>
  <c r="P64" i="22"/>
  <c r="P67" i="22" s="1"/>
  <c r="P69" i="22" s="1"/>
  <c r="V66" i="38"/>
  <c r="V69" i="38" s="1"/>
  <c r="V71" i="38" s="1"/>
  <c r="Q66" i="38"/>
  <c r="Q69" i="38" s="1"/>
  <c r="Q71" i="38" s="1"/>
</calcChain>
</file>

<file path=xl/sharedStrings.xml><?xml version="1.0" encoding="utf-8"?>
<sst xmlns="http://schemas.openxmlformats.org/spreadsheetml/2006/main" count="3708" uniqueCount="338">
  <si>
    <t>FORMAT XLONE REPORT</t>
  </si>
  <si>
    <t>REPORT SETTINGS</t>
  </si>
  <si>
    <t>Description:</t>
  </si>
  <si>
    <t>Narration:</t>
  </si>
  <si>
    <t>Created By:</t>
  </si>
  <si>
    <t>Destination:</t>
  </si>
  <si>
    <t>Allow Change=Y;Drilldown Mode=None;Eval Vars In Excel Formulas=N;Destination=AnotherSheet;Output Type=ExcelWorkbook;Sheet Name=Sheet1Report;Display Gridlines=N;Display Row and Column Headings=Y;Display PageBreaks=N;Collapse Groups=N;Standard Report=N</t>
  </si>
  <si>
    <t>Publishing:</t>
  </si>
  <si>
    <t>File Title=Period Balances Report;Display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</si>
  <si>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</si>
  <si>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</si>
  <si>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</si>
  <si>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</si>
  <si>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</si>
  <si>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</si>
  <si>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</si>
  <si>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Field Dict Code</t>
  </si>
  <si>
    <t>List Values</t>
  </si>
  <si>
    <t>Variable 1:</t>
  </si>
  <si>
    <t>Variable 2:</t>
  </si>
  <si>
    <t>Variable 3:</t>
  </si>
  <si>
    <t>Variable 4:</t>
  </si>
  <si>
    <t>Variable 5:</t>
  </si>
  <si>
    <t>Variable 6:</t>
  </si>
  <si>
    <t>COLUMN DEFINITION</t>
  </si>
  <si>
    <t xml:space="preserve"> </t>
  </si>
  <si>
    <t>Name:</t>
  </si>
  <si>
    <t>ColumnDefn1</t>
  </si>
  <si>
    <t>Data Source:</t>
  </si>
  <si>
    <t>F1GLPeriodBalances</t>
  </si>
  <si>
    <t>Parameters:</t>
  </si>
  <si>
    <t>Drilldown:</t>
  </si>
  <si>
    <t>Heading Start Row=1;Heading Rows=4;Offline Min Rows=50;SecAttLinks=True;CombOfflineShts=False;DD Link Cols Type=All</t>
  </si>
  <si>
    <t>Column Name:</t>
  </si>
  <si>
    <t>UserDefined</t>
  </si>
  <si>
    <t>Action:</t>
  </si>
  <si>
    <t>Field:</t>
  </si>
  <si>
    <t>F1Lpb_BalAmt1</t>
  </si>
  <si>
    <t>Details:</t>
  </si>
  <si>
    <t>Code - Description</t>
  </si>
  <si>
    <t>Display:</t>
  </si>
  <si>
    <t>Y</t>
  </si>
  <si>
    <t>ROW COMMANDS</t>
  </si>
  <si>
    <t>Command</t>
  </si>
  <si>
    <t>Details</t>
  </si>
  <si>
    <t>Selection</t>
  </si>
  <si>
    <t>Search</t>
  </si>
  <si>
    <t>Value (Fr)</t>
  </si>
  <si>
    <t>Value (To)</t>
  </si>
  <si>
    <t>*</t>
  </si>
  <si>
    <t>YEAR</t>
  </si>
  <si>
    <t>Year</t>
  </si>
  <si>
    <t>List;Y;Y;Y;Specified;200</t>
  </si>
  <si>
    <t>List=DropDownList;SelectionCode=CALYEAR;HideInactive=N;Display=Description</t>
  </si>
  <si>
    <t>LYEAR</t>
  </si>
  <si>
    <t>Last Year</t>
  </si>
  <si>
    <t>Left('{&amp;YEAR.DESCR}', 4)</t>
  </si>
  <si>
    <t>TYEAR</t>
  </si>
  <si>
    <t>This Year</t>
  </si>
  <si>
    <t>Right('{&amp;YEAR.DESCR}', 4)</t>
  </si>
  <si>
    <t>{&amp;TYEAR}</t>
  </si>
  <si>
    <t>{&amp;LYEAR}</t>
  </si>
  <si>
    <t>Original Budget</t>
  </si>
  <si>
    <t>$'000</t>
  </si>
  <si>
    <t>Income from continuing operations</t>
  </si>
  <si>
    <t>Notes</t>
  </si>
  <si>
    <t>Actual</t>
  </si>
  <si>
    <t>Grants and contributions provided for operating purposes</t>
  </si>
  <si>
    <t>Grants and contributions provided for capital purposes</t>
  </si>
  <si>
    <t>Total income from continuing operations</t>
  </si>
  <si>
    <t>Expenses from continuing operations</t>
  </si>
  <si>
    <t>Employee benefits and on-costs</t>
  </si>
  <si>
    <t>Borrowing costs</t>
  </si>
  <si>
    <t>Other expenses</t>
  </si>
  <si>
    <t>Total Expenses from continuing operations</t>
  </si>
  <si>
    <t>Operating result from continuing operations</t>
  </si>
  <si>
    <t>Net operating results for the year</t>
  </si>
  <si>
    <t>Net operating result for the year before grants and contributions provided for capital purposes</t>
  </si>
  <si>
    <t>DISPLAY</t>
  </si>
  <si>
    <t>=</t>
  </si>
  <si>
    <t>one of</t>
  </si>
  <si>
    <t>SIGN</t>
  </si>
  <si>
    <t>Credit</t>
  </si>
  <si>
    <t>All</t>
  </si>
  <si>
    <t>FACTOR</t>
  </si>
  <si>
    <t>0.001</t>
  </si>
  <si>
    <t>Debit</t>
  </si>
  <si>
    <t>AlphaNumeric;N;N;N;Expression;200</t>
  </si>
  <si>
    <t>PYLDG</t>
  </si>
  <si>
    <t>Prior Year Ledger</t>
  </si>
  <si>
    <t>ToNumber(Left('{&amp;YEAR.ACTUALLEDGER}', 2))-1 +'GLACT'</t>
  </si>
  <si>
    <t>CY_ACT</t>
  </si>
  <si>
    <t>PeriodBalance</t>
  </si>
  <si>
    <t>Use Column=Y;Display Column=Y;Title=CY ACT;Title same as Column Name=Y;Type=SameAsColumn;Display Format Type=DefaultForType;Display Format=#,##0.00~sc~(#,##0.00);Display Width=100;Link Options=None;Total Line Type=Automatic</t>
  </si>
  <si>
    <t>Ledger:</t>
  </si>
  <si>
    <t>{&amp;YEAR.ACTUALLEDGER}</t>
  </si>
  <si>
    <t>Period:</t>
  </si>
  <si>
    <t>1</t>
  </si>
  <si>
    <t>Period To:</t>
  </si>
  <si>
    <t>LY_ACT</t>
  </si>
  <si>
    <t>Use Column=Y;Display Column=Y;Title=LY ACT;Title same as Column Name=Y;Type=SameAsColumn;Display Format Type=DefaultForType;Display Format=#,##0.00~sc~(#,##0.00);Display Width=100;Link Options=None;Total Line Type=Automatic</t>
  </si>
  <si>
    <t>{&amp;PYLDG}</t>
  </si>
  <si>
    <t>UD2</t>
  </si>
  <si>
    <t>Use Column=Y;Display Column=Y;Title=UD2;Title same as Column Name=Y;Type=SameAsColumn;Display Format Type=DefaultForType;Display Width=100;Link Options=None;Total Line Type=Automatic</t>
  </si>
  <si>
    <t>UD1</t>
  </si>
  <si>
    <t>Use Column=Y;Display Column=Y;Title=UD1;Title same as Column Name=Y;Type=SameAsColumn;Display Format Type=DefaultForType;Display Width=100;Link Options=None;Total Line Type=Automatic</t>
  </si>
  <si>
    <t>UD4</t>
  </si>
  <si>
    <t>Use Column=Y;Display Column=Y;Title=UD4;Title same as Column Name=Y;Type=SameAsColumn;Display Format Type=DefaultForType;Display Width=100;Link Options=None;Total Line Type=Automatic</t>
  </si>
  <si>
    <t>UD3</t>
  </si>
  <si>
    <t>Use Column=Y;Display Column=Y;Title=UD3;Title same as Column Name=Y;Type=SameAsColumn;Display Format Type=DefaultForType;Display Width=100;Link Options=None;Total Line Type=Automatic</t>
  </si>
  <si>
    <t>Desc</t>
  </si>
  <si>
    <t>Use Column=Y;Display Column=Y;Title=Desc;Title same as Column Name=Y;Type=SameAsColumn;Display Format Type=DefaultForType;Display Width=100;Link Options=None;Total Line Type=Automatic</t>
  </si>
  <si>
    <t>6EX01</t>
  </si>
  <si>
    <t>6EX02</t>
  </si>
  <si>
    <t>6EX04</t>
  </si>
  <si>
    <t>Net loss from the disposal of assets</t>
  </si>
  <si>
    <t>Column8</t>
  </si>
  <si>
    <t>Use Column=Y;Display Column=Y;Title=Column 8;Title same as Column Name=Y;Type=SameAsColumn;Display Format Type=DefaultForType;Display Width=100;Link Options=None;Total Line Type=None</t>
  </si>
  <si>
    <t>Profit and Loss Report</t>
  </si>
  <si>
    <t>TECHONE - 21-Jan-2015 11:05:58</t>
  </si>
  <si>
    <t>{&amp;F1_ORG_NAME}</t>
  </si>
  <si>
    <t>CY_BUD</t>
  </si>
  <si>
    <t>{&amp;YEAR.BUDGETLEDGER}</t>
  </si>
  <si>
    <t>Use Column=Y;Display Column=Y;Title=CY BUD;Title same as Column Name=Y;Type=SameAsColumn;Display Format Type=DefaultForType;Display Format=#,##0.00~sc~(#,##0.00);Display Width=100;Link Options=None;Total Line Type=Automatic</t>
  </si>
  <si>
    <t>Additional selection codes should be added where required. New codes need to be updated in reports</t>
  </si>
  <si>
    <t>BUDGET</t>
  </si>
  <si>
    <t>Include Budget</t>
  </si>
  <si>
    <t>List=DropDownList;StandardCode=F1;YES_NO_CODE;HideInactive=N;Display=Description</t>
  </si>
  <si>
    <t>N;'{&amp;BUDGET}' = 'N'</t>
  </si>
  <si>
    <t>2021/22</t>
  </si>
  <si>
    <t>12</t>
  </si>
  <si>
    <t>For the Year Ended 30 June {&amp;TYEAR}</t>
  </si>
  <si>
    <t>Income Statement</t>
  </si>
  <si>
    <t>ChartName=CAUGL</t>
  </si>
  <si>
    <t>Financial_Rpt_Lvl_1</t>
  </si>
  <si>
    <t>KIAMA MUNICIPAL COUNCIL</t>
  </si>
  <si>
    <t>2021</t>
  </si>
  <si>
    <t>Rates and annual charges</t>
  </si>
  <si>
    <t>User charges and fees</t>
  </si>
  <si>
    <t>Other revenue</t>
  </si>
  <si>
    <t>Interest and investment income</t>
  </si>
  <si>
    <t>Materials and services</t>
  </si>
  <si>
    <t>Depreciation,amortisation and impairment for non financial assets</t>
  </si>
  <si>
    <t>6EX06</t>
  </si>
  <si>
    <t>Other income</t>
  </si>
  <si>
    <t>Financial_Rpt_Lvl_1 = '4RV01' AND (Activity not like '1080')</t>
  </si>
  <si>
    <t>Financial_Rpt_Lvl_1 = '4RV02' AND (Activity not like '1080')</t>
  </si>
  <si>
    <t>Financial_Rpt_Lvl_1 = '4RV04' AND (Activity not like '1080')</t>
  </si>
  <si>
    <t>Financial_Rpt_Lvl_1 = '4RV05' AND (Activity not like '1080')</t>
  </si>
  <si>
    <t>Financial_Rpt_Lvl_1 = '4RV06' AND (Activity not like '1080')</t>
  </si>
  <si>
    <t>Financial_Rpt_Lvl_1 = '4RV03' AND (Activity not like '1080')</t>
  </si>
  <si>
    <t>6EX08,6EX09,4RV07</t>
  </si>
  <si>
    <t>4RV08</t>
  </si>
  <si>
    <t>Calculate</t>
  </si>
  <si>
    <t>FloatDataType;Total Line Type=Sum</t>
  </si>
  <si>
    <t>Column12</t>
  </si>
  <si>
    <t>Use Column=Y;Display Column=Y;Title=Column 12;Title same as Column Name=Y;Type=SameAsColumn;Display Format Type=DefaultForType;Display Width=100;Link Options=None;Total Line Type=None</t>
  </si>
  <si>
    <t>Financial_Rpt_Lvl_1 one of (6EX03, 5EX01) AND (Activity not like '1080')</t>
  </si>
  <si>
    <t>Updated on 21-Feb-2022 09:55:08 by user KRISTIANNEM - Refresh took 6.023 secs</t>
  </si>
  <si>
    <t xml:space="preserve">Current Month </t>
  </si>
  <si>
    <t xml:space="preserve">Variance </t>
  </si>
  <si>
    <t>Adopted Budget</t>
  </si>
  <si>
    <t>Variance</t>
  </si>
  <si>
    <t>Year to Date</t>
  </si>
  <si>
    <t>Variance1</t>
  </si>
  <si>
    <t>Last Year Actual</t>
  </si>
  <si>
    <t>Full Year</t>
  </si>
  <si>
    <t>Internal Expenditure</t>
  </si>
  <si>
    <t>Internal Revenue</t>
  </si>
  <si>
    <t>7</t>
  </si>
  <si>
    <t>LY_BUDYTD</t>
  </si>
  <si>
    <t>Use Column=Y;Display Column=Y;Title=LY BUDYTD;Title same as Column Name=Y;Type=SameAsColumn;Display Format Type=DefaultForType;Display Format=#,##0.00~sc~(#,##0.00);Display Width=100;Link Options=None;Total Line Type=Automatic</t>
  </si>
  <si>
    <t>LY_ACTFULLYR</t>
  </si>
  <si>
    <t>Use Column=Y;Display Column=Y;Title=LY ACTFULLYR;Title same as Column Name=Y;Type=SameAsColumn;Display Format Type=DefaultForType;Display Format=#,##0.00~sc~(#,##0.00);Display Width=100;Link Options=None;Total Line Type=Automatic</t>
  </si>
  <si>
    <t>CY_BUDFULLYEAR</t>
  </si>
  <si>
    <t>CY_ACTMONTH</t>
  </si>
  <si>
    <t>Use Column=Y;Display Column=Y;Title=CY ACTMONTH;Title same as Column Name=Y;Type=SameAsColumn;Display Format Type=DefaultForType;Display Format=#,##0.00~sc~(#,##0.00);Display Width=100;Link Options=None;Total Line Type=Automatic</t>
  </si>
  <si>
    <t>CY_BUDMONTH</t>
  </si>
  <si>
    <t>Use Column=Y;Display Column=Y;Title=Variance 1;Title same as Column Name=Y;Type=SameAsColumn;Display Format Type=CurrencyAct;Display Format=$#,##0.00~sc~($#,##0.00);Display Width=100;Link Options=None;Total Line Type=Sum</t>
  </si>
  <si>
    <t>List;Y;Y;Y;Specified;200;-1</t>
  </si>
  <si>
    <t>List=DropDownList;SelectionCode=CURRYEAR;HideInactive=N;Display=Description</t>
  </si>
  <si>
    <t>AlphaNumeric;N;N;N;Expression;200;-1</t>
  </si>
  <si>
    <t>2022</t>
  </si>
  <si>
    <t>22GLACT</t>
  </si>
  <si>
    <t>21GLACT</t>
  </si>
  <si>
    <t>Column10</t>
  </si>
  <si>
    <t>Use Column=Y;Display Column=Y;Title=Column 10;Title same as Column Name=Y;Type=SameAsColumn;Display Format Type=DefaultForType;Display Width=100;Link Options=None;Total Line Type=None</t>
  </si>
  <si>
    <t>.001</t>
  </si>
  <si>
    <t>For the Period Ending 31 January 2022</t>
  </si>
  <si>
    <t>Summary Consolidated Operating Results</t>
  </si>
  <si>
    <t>LY_ACT_YTD</t>
  </si>
  <si>
    <t>Use Column=Y;Display Column=Y;Title=LY ACT YTD;Title same as Column Name=Y;Type=SameAsColumn;Display Format Type=DefaultForType;Display Format=#,##0.00~sc~(#,##0.00);Display Width=100;Link Options=None;Total Line Type=Automatic</t>
  </si>
  <si>
    <t>CY_ACTYTD</t>
  </si>
  <si>
    <t>Use Column=Y;Display Column=Y;Title=CY BUDMONTH;Title same as Column Name=Y;Type=SameAsColumn;Display Format Type=DefaultForType;Display Format=#,##0.00~sc~(#,##0.00);Display Width=100;Link Options=None;Total Line Type=Automatic</t>
  </si>
  <si>
    <t>Use Column=Y;Display Column=Y;Title=CY ACTYTD;Title same as Column Name=Y;Type=SameAsColumn;Display Format Type=DefaultForType;Display Format=#,##0.00~sc~(#,##0.00);Display Width=100;Link Options=None;Total Line Type=Automatic</t>
  </si>
  <si>
    <t>22POBUD</t>
  </si>
  <si>
    <t>Selection_Code_18 = '4RV02' AND (Component_12 not like '1080')</t>
  </si>
  <si>
    <t>Selection_Code_18 = '4RV04' AND (Component_12 not like '1080')</t>
  </si>
  <si>
    <t>Selection_Code_18 = '4RV05' AND (Component_12 not like '1080')</t>
  </si>
  <si>
    <t>Selection_Code_18 = '4RV06' AND (Component_12 not like '1080')</t>
  </si>
  <si>
    <t>Selection_Code_18 = '4RV03' AND (Component_12 not like '1080')</t>
  </si>
  <si>
    <t>Selection_Code_18 = '4RV08' AND (Component_12 not like '1080')</t>
  </si>
  <si>
    <t>Selection_Code_18 one of (4RV01, 4RV02, 4RV03, 4RV04, 4RV05, 4RV06, 4RV08) AND (Component_12 = '1080')</t>
  </si>
  <si>
    <t>Selection_Code_18 = '6EX01' AND (Component_12 not like '1080')</t>
  </si>
  <si>
    <t>Selection_Code_18 one of (6EX03, 5EX01) AND (Component_12 not like '1080')</t>
  </si>
  <si>
    <t>Use Column=Y;Display Column=Y;Title=Desc;Title same as Column Name=Y;Type=SameAsColumn;Display Format Type=DefaultForType;Display Width=150;Link Options=None;Total Line Type=Automatic</t>
  </si>
  <si>
    <t>Selection_Code_18 = '6EX02' AND (Component_12 not like '1080')</t>
  </si>
  <si>
    <t>Selection_Code_18 = '6EX04' AND (Component_12 not like '1080')</t>
  </si>
  <si>
    <t>Selection_Code_18 one of (6EX06) AND (Component_12 not like '1080')</t>
  </si>
  <si>
    <t>Selection_Code_18 one of (6EX08,6EX09,4RV07) AND (Component_12 not like '1080')</t>
  </si>
  <si>
    <t>Selection_Code_18 one of (6EX03, 6EX01, 6EX02, 6EX04, 6EX06, 6EX08, 4RV07) AND (Component_12 = '1080')</t>
  </si>
  <si>
    <t>Selection_Code_18 = '4RV01' AND (Component_12 not like '1080')</t>
  </si>
  <si>
    <t xml:space="preserve">[CY_ACTYTD]-[LY_BUDYTD]_x000D_
</t>
  </si>
  <si>
    <t>Use Column=Y;Display Column=Y;Title=CY BUDFULLYEAR;Title same as Column Name=Y;Type=SameAsColumn;Display Format Type=DefaultForType;Display Format=#,##0.00~sc~(#,##0.00);Display Width=100;Link Options=None;Total Line Type=Automatic</t>
  </si>
  <si>
    <t>Selection_Code_18 = '4RV02'</t>
  </si>
  <si>
    <t>Selection_Code_18 = '4RV04'</t>
  </si>
  <si>
    <t>Selection_Code_18 = '4RV05'</t>
  </si>
  <si>
    <t>Selection_Code_18 = '4RV06'</t>
  </si>
  <si>
    <t>Selection_Code_18 = '4RV03'</t>
  </si>
  <si>
    <t>Selection_Code_18 = '4RV08'</t>
  </si>
  <si>
    <t>Selection_Code_18 = '6EX01'</t>
  </si>
  <si>
    <t>Selection_Code_18 one of (6EX03, 5EX01)</t>
  </si>
  <si>
    <t>Selection_Code_18 = '6EX02'</t>
  </si>
  <si>
    <t>Selection_Code_18 = '6EX04'</t>
  </si>
  <si>
    <t>Selection_Code_18 one of (6EX06)</t>
  </si>
  <si>
    <t>Selection_Code_18 one of (6EX08,6EX09,4RV07)</t>
  </si>
  <si>
    <t>Selection_Code_18 = '4RV01'</t>
  </si>
  <si>
    <t>Column11</t>
  </si>
  <si>
    <t>Use Column=Y;Display Column=Y;Title=Column 11;Title same as Column Name=Y;Type=SameAsColumn;Display Format Type=DefaultForType;Display Width=100;Link Options=None;Total Line Type=None</t>
  </si>
  <si>
    <t>Updated on 04-Mar-2022 10:47:01 by user KRISTIANNEM - Refresh took 8.633 secs</t>
  </si>
  <si>
    <t>[CY_ACTMONTH];[CY_BUDMONTH];[CY_ACTYTD];[LY_BUDYTD];[LY_ACT_YTD];[LY_ACTFULLYR];[CY_BUDFULLYEAR]</t>
  </si>
  <si>
    <t>Variance2</t>
  </si>
  <si>
    <t xml:space="preserve">[CY_BUDMONTH]-[CY_ACTMONTH]_x000D_
</t>
  </si>
  <si>
    <t>Use Column=Y;Display Column=Y;Title=Variance 2;Title same as Column Name=Y;Type=SameAsColumn;Display Format Type=CurrencyAct;Display Format=$#,##0.00~sc~($#,##0.00);Display Width=100;Link Options=None;Total Line Type=Sum</t>
  </si>
  <si>
    <t>Selection_Code_18 = '4RV05' AND (Selection_Code_10 = '30' OR Component_1 = '30')</t>
  </si>
  <si>
    <t>Updated on 21-Mar-2022 14:55:13 by user KRISTIANNEM - Refresh took 7.268 secs</t>
  </si>
  <si>
    <t>Selection_Code_18 = '4RV01' AND (Selection_Code_10 = '30' OR Component_1 = '30')</t>
  </si>
  <si>
    <t>Selection_Code_18 = '4RV02' AND (Selection_Code_10 = '30' OR Component_1 = '30')</t>
  </si>
  <si>
    <t>Selection_Code_18 = '4RV04' AND (Selection_Code_10 = '30' OR Component_1 = '30')</t>
  </si>
  <si>
    <t>Selection_Code_18 = '4RV06' AND (Selection_Code_10 = '30' OR Component_1 = '30')</t>
  </si>
  <si>
    <t>Selection_Code_18 = '4RV03' AND (Selection_Code_10 = '30' OR Component_1 = '30')</t>
  </si>
  <si>
    <t>Selection_Code_18 = '4RV08' AND (Selection_Code_10 = '30' OR Component_1 = '30')</t>
  </si>
  <si>
    <t>Selection_Code_18 = '6EX01' AND (Selection_Code_10 = '30' OR Component_1 = '30')</t>
  </si>
  <si>
    <t>Selection_Code_18 one of (6EX03, 5EX01) AND (Selection_Code_10 = '30' OR Component_1 = '30')</t>
  </si>
  <si>
    <t>Selection_Code_18 = '6EX02' AND (Selection_Code_10 = '30' OR Component_1 = '30')</t>
  </si>
  <si>
    <t>Selection_Code_18 = '6EX04' AND (Selection_Code_10 = '30' OR Component_1 = '30')</t>
  </si>
  <si>
    <t>Selection_Code_18 one of (6EX06) AND (Selection_Code_10 = '30' OR Component_1 = '30')</t>
  </si>
  <si>
    <t>Selection_Code_18 one of (6EX08,6EX09,4RV07) AND (Selection_Code_10 = '30' OR Component_1 = '30')</t>
  </si>
  <si>
    <t>Selection_Code_18 = '4RV02' AND (Selection_Code_10 = "40" OR Component_1 = "40")</t>
  </si>
  <si>
    <t>Selection_Code_18 = '4RV04' AND (Selection_Code_10 = "40" OR Component_1 = "40")</t>
  </si>
  <si>
    <t>Selection_Code_18 = '4RV05' AND (Selection_Code_10 = "40" OR Component_1 = "40")</t>
  </si>
  <si>
    <t>Selection_Code_18 = '4RV06' AND (Selection_Code_10 = "40" OR Component_1 = "40")</t>
  </si>
  <si>
    <t>Selection_Code_18 = '4RV03' AND (Selection_Code_10 = "40" OR Component_1 = "40")</t>
  </si>
  <si>
    <t>Selection_Code_18 = '4RV08' AND (Selection_Code_10 = "40" OR Component_1 = "40")</t>
  </si>
  <si>
    <t>Selection_Code_18 = '4RV01' AND (Selection_Code_10 = "40" OR Component_1 = "40")</t>
  </si>
  <si>
    <t>Selection_Code_18 one of (6EX03, 5EX01) AND (Selection_Code_10 = "40" OR Component_1 = "40")</t>
  </si>
  <si>
    <t>Selection_Code_18 = '6EX02' AND (Selection_Code_10 = "40" OR Component_1 = "40")</t>
  </si>
  <si>
    <t>Selection_Code_18 = '6EX04' AND (Selection_Code_10 = "40" OR Component_1 = "40")</t>
  </si>
  <si>
    <t>Selection_Code_18 one of (6EX06) AND (Selection_Code_10 = "40" OR Component_1 = "40")</t>
  </si>
  <si>
    <t>Selection_Code_18 one of (6EX08,6EX09,4RV07) AND (Selection_Code_10 = "40" OR Component_1 = "40")</t>
  </si>
  <si>
    <t>Selection_Code_18 = '6EX01' AND (Selection_Code_10 = "40" OR Component_1 = "40")</t>
  </si>
  <si>
    <t>Selection_Code_18 = '4RV01' AND (Selection_Code_10 = '50' OR Component_1 = '50')</t>
  </si>
  <si>
    <t>Selection_Code_18 = '4RV02' AND (Selection_Code_10 = '50' OR Component_1 = '50')</t>
  </si>
  <si>
    <t>Selection_Code_18 = '4RV04' AND (Selection_Code_10 = '50' OR Component_1 = '50')</t>
  </si>
  <si>
    <t>Selection_Code_18 = '4RV05' AND (Selection_Code_10 = '50' OR Component_1 = '50')</t>
  </si>
  <si>
    <t>Selection_Code_18 = '4RV06' AND (Selection_Code_10 = '50' OR Component_1 = '50')</t>
  </si>
  <si>
    <t>Selection_Code_18 = '4RV03' AND (Selection_Code_10 = '50' OR Component_1 = '50')</t>
  </si>
  <si>
    <t>Selection_Code_18 = '4RV08' AND (Selection_Code_10 = '50' OR Component_1 = '50')</t>
  </si>
  <si>
    <t>Selection_Code_18 = '6EX01' AND (Selection_Code_10 = '50' OR Component_1 = '50')</t>
  </si>
  <si>
    <t>Selection_Code_18 one of (6EX03, 5EX01) AND (Selection_Code_10 = '50' OR Component_1 = '50')</t>
  </si>
  <si>
    <t>Selection_Code_18 = '6EX02' AND (Selection_Code_10 = '50' OR Component_1 = '50')</t>
  </si>
  <si>
    <t>Selection_Code_18 = '6EX04' AND (Selection_Code_10 = '50' OR Component_1 = '50')</t>
  </si>
  <si>
    <t>Selection_Code_18 one of (6EX06) AND (Selection_Code_10 = '50' OR Component_1 = '50')</t>
  </si>
  <si>
    <t>Selection_Code_18 one of (6EX08,6EX09,4RV07) AND (Selection_Code_10 = '50' OR Component_1 = '50')</t>
  </si>
  <si>
    <t>Updated on 21-Mar-2022 15:48:09 by user KRISTIANNEM - Refresh took 7.245 secs</t>
  </si>
  <si>
    <t>8</t>
  </si>
  <si>
    <t>For the Period Ending 28 February 2022</t>
  </si>
  <si>
    <t>Selection_Code_18 = '4RV01' AND (Component_4 not like '1080')</t>
  </si>
  <si>
    <t>Selection_Code_18 = '4RV02' AND (Component_4 not like '1080')</t>
  </si>
  <si>
    <t>Selection_Code_18 = '4RV04' AND (Component_4 not like '1080')</t>
  </si>
  <si>
    <t>Selection_Code_18 = '4RV05' AND (Component_4 not like '1080')</t>
  </si>
  <si>
    <t>Selection_Code_18 = '4RV06' AND (Component_4 not like '1080')</t>
  </si>
  <si>
    <t>Selection_Code_18 = '4RV03' AND (Component_4 not like '1080')</t>
  </si>
  <si>
    <t>Selection_Code_18 = '4RV08' AND (Component_4 not like '1080')</t>
  </si>
  <si>
    <t>Selection_Code_18 = '6EX01' AND (Component_4 not like '1080')</t>
  </si>
  <si>
    <t>Selection_Code_18 one of (6EX03, 5EX01) AND (Component_4 not like '1080')</t>
  </si>
  <si>
    <t>Selection_Code_18 = '6EX02' AND (Component_4 not like '1080')</t>
  </si>
  <si>
    <t>Selection_Code_18 = '6EX04' AND (Component_4 not like '1080')</t>
  </si>
  <si>
    <t>Selection_Code_18 one of (6EX06) AND (Component_4 not like '1080')</t>
  </si>
  <si>
    <t>Selection_Code_18 one of (6EX08,6EX09,4RV07) AND (Component_4 not like '1080')</t>
  </si>
  <si>
    <t>Updated on 22-Mar-2022 16:20:43 by user KRISTIANNEM - Refresh took 7.354 secs</t>
  </si>
  <si>
    <t>Selection_Code_18 one of (4RV01, 4RV02, 4RV03, 4RV04, 4RV05, 4RV06, 4RV08) AND (Component_4 like '1080')</t>
  </si>
  <si>
    <t>Selection_Code_18 one of (6EX03, 6EX01, 6EX02, 6EX04, 6EX06, 6EX08, 4RV07) AND (Component_4 like '1080')</t>
  </si>
  <si>
    <t>DefnSheetName=Report - Bluehaven</t>
  </si>
  <si>
    <t>Selection_Code_18 = '4RV01' AND (Component_4 not like '1080') AND ((Component_1 = '30') OR (Selection_Code_10 = '30'))</t>
  </si>
  <si>
    <t>Selection_Code_18 = '4RV02' AND (Component_4 not like '1080') AND ((Component_1 = '30') OR (Selection_Code_10 = '30'))</t>
  </si>
  <si>
    <t>Selection_Code_18 = '4RV04' AND (Component_4 not like '1080') AND ((Component_1 = '30') OR (Selection_Code_10 = '30'))</t>
  </si>
  <si>
    <t>Selection_Code_18 = '4RV05' AND (Component_4 not like '1080') AND ((Component_1 = '30') OR (Selection_Code_10 = '30'))</t>
  </si>
  <si>
    <t>Selection_Code_18 = '4RV06' AND (Component_4 not like '1080') AND ((Component_1 = '30') OR (Selection_Code_10 = '30'))</t>
  </si>
  <si>
    <t>Selection_Code_18 = '4RV03' AND (Component_4 not like '1080') AND ((Component_1 = '30') OR (Selection_Code_10 = '30'))</t>
  </si>
  <si>
    <t>Selection_Code_18 = '4RV08' AND (Component_4 not like '1080') AND ((Component_1 = '30') OR (Selection_Code_10 = '30'))</t>
  </si>
  <si>
    <t>Selection_Code_18 one of (4RV01, 4RV02, 4RV03, 4RV04, 4RV05, 4RV06, 4RV08) AND (Component_4 like '1080') AND ((Component_1 = '30') OR (Selection_Code_10 = '30'))</t>
  </si>
  <si>
    <t>Selection_Code_18 = '6EX01' AND (Component_4 not like '1080') AND ((Component_1 = '30') OR (Selection_Code_10 = '30'))</t>
  </si>
  <si>
    <t>Selection_Code_18 one of (6EX03, 5EX01) AND (Component_4 not like '1080') AND ((Component_1 = '30') OR (Selection_Code_10 = '30'))</t>
  </si>
  <si>
    <t>Selection_Code_18 = '6EX02' AND (Component_4 not like '1080') AND ((Component_1 = '30') OR (Selection_Code_10 = '30'))</t>
  </si>
  <si>
    <t>Selection_Code_18 = '6EX04' AND (Component_4 not like '1080') AND ((Component_1 = '30') OR (Selection_Code_10 = '30'))</t>
  </si>
  <si>
    <t>Selection_Code_18 one of (6EX06) AND (Component_4 not like '1080') AND ((Component_1 = '30') OR (Selection_Code_10 = '30'))</t>
  </si>
  <si>
    <t>Selection_Code_18 one of (6EX08,6EX09,4RV07) AND (Component_4 not like '1080') AND ((Component_1 = '30') OR (Selection_Code_10 = '30'))</t>
  </si>
  <si>
    <t>Selection_Code_18 one of (6EX03, 6EX01, 6EX02, 6EX04, 6EX06, 6EX08, 4RV07) AND (Component_4 like '1080') AND ((Component_1 = '30') OR (Selection_Code_10 = '30'))</t>
  </si>
  <si>
    <t>CY_BUDYTD</t>
  </si>
  <si>
    <t>Use Column=Y;Display Column=Y;Title=CY BUDYTD;Title same as Column Name=Y;Type=SameAsColumn;Display Format Type=DefaultForType;Display Format=#,##0.00~sc~(#,##0.00);Display Width=100;Link Options=None;Total Line Type=Automatic</t>
  </si>
  <si>
    <t>[CY_ACTYTD]-[CY_BUDYTD]</t>
  </si>
  <si>
    <t>DefnSheetName=Report - Consolidated Operating</t>
  </si>
  <si>
    <t>Prepared by Kristy</t>
  </si>
  <si>
    <t>We also need to liaise with Louise to ensure that anything designated as 30 is actually bluehaven codes</t>
  </si>
  <si>
    <t>23.03.2022</t>
  </si>
  <si>
    <t>Dep Manually adjusted until I can fix those reversing JNLs (Workings in folder)</t>
  </si>
  <si>
    <t>I made the budget full year (column Q) per the ledger now as John Fixed it to match what was adopted by council</t>
  </si>
  <si>
    <t>We now have internal revenue and expenditure (Jan Report I had not split this out) which should go equal each other but due to being behind in reconcilliations it is still being undertaken and is almost upto date</t>
  </si>
  <si>
    <t>Good example of this working is the consolidate feb figures because feb is reconciled vs Consolidated  YTD which is not fully complete yet</t>
  </si>
  <si>
    <t>Grants are negative due to a reallocation it is just a timing difference not an actual negative, I have updated this manually to reflect correct figure</t>
  </si>
  <si>
    <t>Rounding for report</t>
  </si>
  <si>
    <t>Work Order misallocated but shanis correction jnl was posted in a different period</t>
  </si>
  <si>
    <t>split was manual in lg therefore allocation in ledger slightly different</t>
  </si>
  <si>
    <t>For the Period Ending 31 March 2022</t>
  </si>
  <si>
    <t>9</t>
  </si>
  <si>
    <t>4RV01</t>
  </si>
  <si>
    <t>4RV02</t>
  </si>
  <si>
    <t>4RV04</t>
  </si>
  <si>
    <t>4RV05</t>
  </si>
  <si>
    <t>4RV06</t>
  </si>
  <si>
    <t>4RV03</t>
  </si>
  <si>
    <t>↑↓</t>
  </si>
  <si>
    <t>%</t>
  </si>
  <si>
    <t>Updated on 27-Apr-2022 07:58:58 by user KRISTIANNEM - Refresh took 8.551 secs</t>
  </si>
  <si>
    <t>Updated on 27-Apr-2022 07:59:21 by user KRISTIANNEM - Refresh took 12.968 secs</t>
  </si>
  <si>
    <t>Fabourable (F)</t>
  </si>
  <si>
    <t>Unfavourable (U)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</si>
</sst>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_);_(* \(#,##0\);_(* &quot;-&quot;_______)"/>
    <numFmt numFmtId="165" formatCode="_(* #,##0.00_);_(* \(#,##0.00\);_(* &quot;-&quot;??_);_(@_)"/>
    <numFmt numFmtId="166" formatCode="#,##0;\-#,##0;\-"/>
    <numFmt numFmtId="167" formatCode="_-* #,##0_-;\-* #,##0_-;_-* &quot;-&quot;??_-;_-@_-"/>
    <numFmt numFmtId="168" formatCode="[Green]\↑0.00%;[Red]\↓0.00%"/>
    <numFmt numFmtId="169" formatCode="[Green]\↑0%;[Red]\↓0%"/>
    <numFmt numFmtId="170" formatCode="[Red]\↑0%;[Green]\↓0%"/>
    <numFmt numFmtId="171" formatCode="[Red]\↑0%;[Red]\↓0%"/>
    <numFmt numFmtId="172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165" fontId="7" fillId="0" borderId="0" applyFont="0" applyFill="0" applyBorder="0" applyAlignment="0" applyProtection="0"/>
    <xf numFmtId="37" fontId="9" fillId="0" borderId="0" applyFont="0" applyFill="0" applyBorder="0" applyProtection="0">
      <alignment vertical="top"/>
    </xf>
    <xf numFmtId="1" fontId="8" fillId="0" borderId="0" applyFill="0" applyBorder="0">
      <alignment horizontal="center"/>
    </xf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0" fillId="2" borderId="2" xfId="0" applyFill="1" applyBorder="1"/>
    <xf numFmtId="0" fontId="3" fillId="3" borderId="0" xfId="0" applyFont="1" applyFill="1" applyBorder="1"/>
    <xf numFmtId="0" fontId="0" fillId="3" borderId="0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0" fontId="3" fillId="4" borderId="0" xfId="0" applyFont="1" applyFill="1" applyBorder="1"/>
    <xf numFmtId="0" fontId="0" fillId="4" borderId="0" xfId="0" applyFont="1" applyFill="1" applyBorder="1"/>
    <xf numFmtId="0" fontId="0" fillId="4" borderId="0" xfId="0" applyFill="1" applyBorder="1"/>
    <xf numFmtId="0" fontId="2" fillId="4" borderId="0" xfId="0" applyFont="1" applyFill="1" applyBorder="1"/>
    <xf numFmtId="0" fontId="3" fillId="4" borderId="0" xfId="0" applyFont="1" applyFill="1"/>
    <xf numFmtId="0" fontId="0" fillId="4" borderId="0" xfId="0" applyFont="1" applyFill="1"/>
    <xf numFmtId="0" fontId="2" fillId="4" borderId="0" xfId="0" applyFont="1" applyFill="1"/>
    <xf numFmtId="0" fontId="0" fillId="4" borderId="0" xfId="0" applyFill="1"/>
    <xf numFmtId="0" fontId="0" fillId="2" borderId="0" xfId="0" applyFont="1" applyFill="1"/>
    <xf numFmtId="0" fontId="2" fillId="2" borderId="0" xfId="0" applyFont="1" applyFill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vertical="center"/>
    </xf>
    <xf numFmtId="0" fontId="6" fillId="0" borderId="0" xfId="0" applyFont="1"/>
    <xf numFmtId="0" fontId="0" fillId="0" borderId="0" xfId="0" applyNumberFormat="1" applyFont="1" applyBorder="1"/>
    <xf numFmtId="4" fontId="0" fillId="0" borderId="0" xfId="0" applyNumberFormat="1" applyFont="1" applyBorder="1" applyAlignment="1">
      <alignment horizontal="right"/>
    </xf>
    <xf numFmtId="0" fontId="0" fillId="0" borderId="0" xfId="0" applyBorder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4" borderId="0" xfId="0" quotePrefix="1" applyFont="1" applyFill="1" applyBorder="1"/>
    <xf numFmtId="164" fontId="10" fillId="0" borderId="0" xfId="1" applyNumberFormat="1" applyFont="1" applyFill="1" applyBorder="1" applyAlignment="1">
      <alignment horizontal="left" vertical="top" indent="1"/>
    </xf>
    <xf numFmtId="164" fontId="10" fillId="0" borderId="0" xfId="1" applyNumberFormat="1" applyFont="1" applyFill="1" applyBorder="1" applyAlignment="1">
      <alignment horizontal="left" vertical="top" indent="2"/>
    </xf>
    <xf numFmtId="164" fontId="11" fillId="0" borderId="0" xfId="1" applyNumberFormat="1" applyFont="1" applyFill="1" applyBorder="1" applyAlignment="1">
      <alignment horizontal="left" vertical="top"/>
    </xf>
    <xf numFmtId="0" fontId="10" fillId="0" borderId="0" xfId="1" applyFont="1" applyBorder="1"/>
    <xf numFmtId="164" fontId="10" fillId="0" borderId="0" xfId="1" applyNumberFormat="1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NumberFormat="1" applyFont="1" applyBorder="1" applyAlignment="1">
      <alignment horizontal="left" indent="1"/>
    </xf>
    <xf numFmtId="0" fontId="0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4" fontId="1" fillId="0" borderId="0" xfId="0" applyNumberFormat="1" applyFont="1" applyBorder="1" applyAlignment="1">
      <alignment horizontal="left"/>
    </xf>
    <xf numFmtId="0" fontId="0" fillId="2" borderId="4" xfId="0" applyFill="1" applyBorder="1"/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4" fontId="0" fillId="0" borderId="0" xfId="0" applyNumberFormat="1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4" borderId="0" xfId="0" quotePrefix="1" applyFont="1" applyFill="1"/>
    <xf numFmtId="0" fontId="1" fillId="2" borderId="2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2" borderId="0" xfId="0" applyFont="1" applyFill="1"/>
    <xf numFmtId="0" fontId="1" fillId="0" borderId="0" xfId="0" applyFont="1"/>
    <xf numFmtId="166" fontId="1" fillId="0" borderId="0" xfId="0" applyNumberFormat="1" applyFont="1" applyBorder="1" applyAlignment="1">
      <alignment horizontal="right"/>
    </xf>
    <xf numFmtId="166" fontId="1" fillId="0" borderId="5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0" fontId="0" fillId="2" borderId="2" xfId="0" applyFont="1" applyFill="1" applyBorder="1"/>
    <xf numFmtId="0" fontId="0" fillId="0" borderId="0" xfId="0" applyFont="1"/>
    <xf numFmtId="166" fontId="0" fillId="0" borderId="0" xfId="0" applyNumberFormat="1" applyFont="1" applyBorder="1" applyAlignment="1">
      <alignment horizontal="right"/>
    </xf>
    <xf numFmtId="166" fontId="0" fillId="0" borderId="5" xfId="0" applyNumberFormat="1" applyFont="1" applyBorder="1" applyAlignment="1">
      <alignment horizontal="right"/>
    </xf>
    <xf numFmtId="166" fontId="0" fillId="0" borderId="6" xfId="0" applyNumberFormat="1" applyFont="1" applyBorder="1" applyAlignment="1">
      <alignment horizontal="right"/>
    </xf>
    <xf numFmtId="166" fontId="0" fillId="0" borderId="3" xfId="0" applyNumberFormat="1" applyFont="1" applyBorder="1" applyAlignment="1">
      <alignment horizontal="right"/>
    </xf>
    <xf numFmtId="166" fontId="0" fillId="0" borderId="7" xfId="0" applyNumberFormat="1" applyFont="1" applyBorder="1" applyAlignment="1">
      <alignment horizontal="right"/>
    </xf>
    <xf numFmtId="0" fontId="0" fillId="3" borderId="0" xfId="0" quotePrefix="1" applyFont="1" applyFill="1" applyBorder="1"/>
    <xf numFmtId="0" fontId="1" fillId="0" borderId="0" xfId="0" quotePrefix="1" applyFont="1" applyAlignment="1">
      <alignment horizontal="center" vertical="top"/>
    </xf>
    <xf numFmtId="0" fontId="4" fillId="0" borderId="0" xfId="0" quotePrefix="1" applyFont="1"/>
    <xf numFmtId="0" fontId="0" fillId="0" borderId="0" xfId="0" applyFill="1" applyBorder="1" applyAlignment="1">
      <alignment wrapText="1"/>
    </xf>
    <xf numFmtId="0" fontId="1" fillId="0" borderId="0" xfId="0" applyFont="1" applyAlignment="1">
      <alignment horizontal="center"/>
    </xf>
    <xf numFmtId="9" fontId="0" fillId="0" borderId="0" xfId="5" applyNumberFormat="1" applyFont="1"/>
    <xf numFmtId="164" fontId="10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Alignment="1"/>
    <xf numFmtId="1" fontId="1" fillId="0" borderId="0" xfId="0" applyNumberFormat="1" applyFont="1" applyBorder="1" applyAlignment="1">
      <alignment horizontal="right"/>
    </xf>
    <xf numFmtId="1" fontId="0" fillId="0" borderId="0" xfId="0" applyNumberFormat="1" applyFont="1" applyBorder="1"/>
    <xf numFmtId="1" fontId="0" fillId="0" borderId="0" xfId="0" applyNumberFormat="1"/>
    <xf numFmtId="1" fontId="0" fillId="0" borderId="0" xfId="0" applyNumberFormat="1" applyFont="1" applyBorder="1" applyAlignment="1">
      <alignment horizontal="right"/>
    </xf>
    <xf numFmtId="1" fontId="0" fillId="0" borderId="0" xfId="5" applyNumberFormat="1" applyFont="1"/>
    <xf numFmtId="0" fontId="1" fillId="0" borderId="0" xfId="0" applyFont="1" applyAlignment="1">
      <alignment horizontal="center" vertical="center"/>
    </xf>
    <xf numFmtId="167" fontId="12" fillId="0" borderId="0" xfId="6" applyNumberFormat="1" applyFont="1" applyBorder="1" applyAlignment="1">
      <alignment horizontal="right"/>
    </xf>
    <xf numFmtId="167" fontId="1" fillId="0" borderId="0" xfId="6" applyNumberFormat="1" applyFont="1" applyBorder="1" applyAlignment="1">
      <alignment horizontal="right"/>
    </xf>
    <xf numFmtId="167" fontId="1" fillId="0" borderId="6" xfId="6" applyNumberFormat="1" applyFont="1" applyBorder="1" applyAlignment="1">
      <alignment horizontal="right"/>
    </xf>
    <xf numFmtId="167" fontId="1" fillId="0" borderId="3" xfId="6" applyNumberFormat="1" applyFont="1" applyBorder="1" applyAlignment="1">
      <alignment horizontal="right"/>
    </xf>
    <xf numFmtId="167" fontId="1" fillId="0" borderId="7" xfId="6" applyNumberFormat="1" applyFont="1" applyBorder="1" applyAlignment="1">
      <alignment horizontal="right"/>
    </xf>
    <xf numFmtId="167" fontId="1" fillId="0" borderId="0" xfId="6" applyNumberFormat="1" applyFont="1" applyBorder="1"/>
    <xf numFmtId="167" fontId="12" fillId="0" borderId="0" xfId="6" applyNumberFormat="1" applyFont="1"/>
    <xf numFmtId="167" fontId="12" fillId="0" borderId="0" xfId="6" applyNumberFormat="1" applyFont="1" applyBorder="1"/>
    <xf numFmtId="167" fontId="12" fillId="0" borderId="5" xfId="6" applyNumberFormat="1" applyFont="1" applyBorder="1" applyAlignment="1">
      <alignment horizontal="right"/>
    </xf>
    <xf numFmtId="0" fontId="0" fillId="3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43" fontId="1" fillId="0" borderId="0" xfId="6" applyFont="1" applyBorder="1" applyAlignment="1">
      <alignment horizontal="right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3" fillId="0" borderId="0" xfId="0" applyFont="1"/>
    <xf numFmtId="43" fontId="0" fillId="0" borderId="0" xfId="6" applyFont="1"/>
    <xf numFmtId="43" fontId="0" fillId="0" borderId="8" xfId="6" applyFont="1" applyBorder="1"/>
    <xf numFmtId="167" fontId="0" fillId="0" borderId="0" xfId="6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7" fontId="1" fillId="0" borderId="0" xfId="0" applyNumberFormat="1" applyFont="1" applyBorder="1"/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164" fontId="12" fillId="0" borderId="0" xfId="6" applyNumberFormat="1" applyFont="1"/>
    <xf numFmtId="164" fontId="14" fillId="0" borderId="0" xfId="1" applyNumberFormat="1" applyFont="1" applyFill="1" applyBorder="1" applyAlignment="1">
      <alignment horizontal="left" vertical="top" indent="1"/>
    </xf>
    <xf numFmtId="168" fontId="0" fillId="0" borderId="0" xfId="0" applyNumberFormat="1"/>
    <xf numFmtId="169" fontId="12" fillId="0" borderId="0" xfId="6" applyNumberFormat="1" applyFont="1"/>
    <xf numFmtId="169" fontId="12" fillId="0" borderId="5" xfId="6" applyNumberFormat="1" applyFont="1" applyBorder="1"/>
    <xf numFmtId="169" fontId="12" fillId="0" borderId="0" xfId="6" applyNumberFormat="1" applyFont="1" applyBorder="1" applyAlignment="1">
      <alignment horizontal="right"/>
    </xf>
    <xf numFmtId="169" fontId="12" fillId="0" borderId="6" xfId="6" applyNumberFormat="1" applyFont="1" applyBorder="1"/>
    <xf numFmtId="169" fontId="1" fillId="0" borderId="0" xfId="6" applyNumberFormat="1" applyFont="1" applyBorder="1" applyAlignment="1">
      <alignment horizontal="right"/>
    </xf>
    <xf numFmtId="169" fontId="12" fillId="0" borderId="3" xfId="6" applyNumberFormat="1" applyFont="1" applyBorder="1"/>
    <xf numFmtId="169" fontId="12" fillId="0" borderId="7" xfId="6" applyNumberFormat="1" applyFont="1" applyBorder="1"/>
    <xf numFmtId="164" fontId="12" fillId="0" borderId="6" xfId="6" applyNumberFormat="1" applyFont="1" applyBorder="1"/>
    <xf numFmtId="164" fontId="12" fillId="0" borderId="3" xfId="6" applyNumberFormat="1" applyFont="1" applyBorder="1"/>
    <xf numFmtId="164" fontId="12" fillId="0" borderId="5" xfId="6" applyNumberFormat="1" applyFont="1" applyBorder="1"/>
    <xf numFmtId="164" fontId="12" fillId="0" borderId="9" xfId="6" applyNumberFormat="1" applyFont="1" applyBorder="1"/>
    <xf numFmtId="164" fontId="12" fillId="0" borderId="0" xfId="6" applyNumberFormat="1" applyFont="1" applyBorder="1" applyAlignment="1">
      <alignment horizontal="right"/>
    </xf>
    <xf numFmtId="164" fontId="12" fillId="0" borderId="0" xfId="6" applyNumberFormat="1" applyFont="1" applyBorder="1"/>
    <xf numFmtId="164" fontId="12" fillId="0" borderId="5" xfId="6" applyNumberFormat="1" applyFont="1" applyBorder="1" applyAlignment="1">
      <alignment horizontal="right"/>
    </xf>
    <xf numFmtId="164" fontId="1" fillId="0" borderId="6" xfId="6" applyNumberFormat="1" applyFont="1" applyBorder="1" applyAlignment="1">
      <alignment horizontal="right"/>
    </xf>
    <xf numFmtId="164" fontId="1" fillId="0" borderId="0" xfId="6" applyNumberFormat="1" applyFont="1" applyBorder="1"/>
    <xf numFmtId="164" fontId="1" fillId="0" borderId="0" xfId="6" applyNumberFormat="1" applyFont="1" applyBorder="1" applyAlignment="1">
      <alignment horizontal="right"/>
    </xf>
    <xf numFmtId="164" fontId="1" fillId="0" borderId="3" xfId="6" applyNumberFormat="1" applyFont="1" applyBorder="1" applyAlignment="1">
      <alignment horizontal="right"/>
    </xf>
    <xf numFmtId="164" fontId="1" fillId="0" borderId="7" xfId="6" applyNumberFormat="1" applyFont="1" applyBorder="1" applyAlignment="1">
      <alignment horizontal="right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9" fontId="12" fillId="0" borderId="0" xfId="6" applyNumberFormat="1" applyFont="1" applyAlignment="1">
      <alignment horizontal="center"/>
    </xf>
    <xf numFmtId="170" fontId="12" fillId="0" borderId="0" xfId="6" applyNumberFormat="1" applyFont="1" applyAlignment="1">
      <alignment horizontal="center"/>
    </xf>
    <xf numFmtId="170" fontId="12" fillId="0" borderId="0" xfId="6" applyNumberFormat="1" applyFont="1" applyBorder="1" applyAlignment="1">
      <alignment horizontal="center"/>
    </xf>
    <xf numFmtId="169" fontId="12" fillId="0" borderId="0" xfId="6" applyNumberFormat="1" applyFont="1" applyBorder="1" applyAlignment="1">
      <alignment horizontal="center"/>
    </xf>
    <xf numFmtId="169" fontId="12" fillId="0" borderId="5" xfId="6" applyNumberFormat="1" applyFont="1" applyBorder="1" applyAlignment="1">
      <alignment horizontal="center"/>
    </xf>
    <xf numFmtId="170" fontId="12" fillId="0" borderId="9" xfId="6" applyNumberFormat="1" applyFont="1" applyBorder="1" applyAlignment="1">
      <alignment horizontal="center"/>
    </xf>
    <xf numFmtId="167" fontId="1" fillId="0" borderId="6" xfId="6" applyNumberFormat="1" applyFont="1" applyBorder="1" applyAlignment="1">
      <alignment horizontal="center"/>
    </xf>
    <xf numFmtId="167" fontId="1" fillId="0" borderId="3" xfId="6" applyNumberFormat="1" applyFont="1" applyBorder="1" applyAlignment="1">
      <alignment horizontal="center"/>
    </xf>
    <xf numFmtId="167" fontId="1" fillId="0" borderId="7" xfId="6" applyNumberFormat="1" applyFont="1" applyBorder="1" applyAlignment="1">
      <alignment horizontal="center"/>
    </xf>
    <xf numFmtId="9" fontId="12" fillId="0" borderId="0" xfId="6" applyNumberFormat="1" applyFont="1"/>
    <xf numFmtId="9" fontId="12" fillId="0" borderId="9" xfId="6" applyNumberFormat="1" applyFont="1" applyBorder="1"/>
    <xf numFmtId="9" fontId="12" fillId="0" borderId="0" xfId="6" applyNumberFormat="1" applyFont="1" applyBorder="1"/>
    <xf numFmtId="9" fontId="12" fillId="0" borderId="6" xfId="6" applyNumberFormat="1" applyFont="1" applyBorder="1"/>
    <xf numFmtId="9" fontId="12" fillId="0" borderId="3" xfId="6" applyNumberFormat="1" applyFont="1" applyBorder="1"/>
    <xf numFmtId="9" fontId="12" fillId="0" borderId="10" xfId="6" applyNumberFormat="1" applyFont="1" applyBorder="1"/>
    <xf numFmtId="0" fontId="0" fillId="2" borderId="4" xfId="0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71" fontId="12" fillId="0" borderId="6" xfId="6" applyNumberFormat="1" applyFont="1" applyFill="1" applyBorder="1" applyAlignment="1">
      <alignment horizontal="center"/>
    </xf>
    <xf numFmtId="171" fontId="12" fillId="0" borderId="0" xfId="6" applyNumberFormat="1" applyFont="1" applyAlignment="1">
      <alignment horizontal="center"/>
    </xf>
    <xf numFmtId="171" fontId="12" fillId="0" borderId="3" xfId="6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9" fontId="12" fillId="0" borderId="9" xfId="6" applyNumberFormat="1" applyFont="1" applyBorder="1" applyAlignment="1">
      <alignment horizontal="center"/>
    </xf>
    <xf numFmtId="171" fontId="12" fillId="0" borderId="10" xfId="6" applyNumberFormat="1" applyFont="1" applyBorder="1" applyAlignment="1">
      <alignment horizontal="center"/>
    </xf>
    <xf numFmtId="9" fontId="12" fillId="0" borderId="6" xfId="6" applyNumberFormat="1" applyFont="1" applyFill="1" applyBorder="1"/>
    <xf numFmtId="9" fontId="12" fillId="0" borderId="3" xfId="6" applyNumberFormat="1" applyFont="1" applyFill="1" applyBorder="1"/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10" fillId="0" borderId="0" xfId="1" applyNumberFormat="1" applyFont="1" applyFill="1" applyBorder="1" applyAlignment="1">
      <alignment horizontal="left" vertical="top" wrapText="1"/>
    </xf>
    <xf numFmtId="172" fontId="12" fillId="0" borderId="0" xfId="6" applyNumberFormat="1" applyFont="1" applyBorder="1" applyAlignment="1">
      <alignment horizontal="right"/>
    </xf>
    <xf numFmtId="172" fontId="12" fillId="0" borderId="0" xfId="6" applyNumberFormat="1" applyFont="1"/>
    <xf numFmtId="172" fontId="12" fillId="0" borderId="5" xfId="6" applyNumberFormat="1" applyFont="1" applyBorder="1" applyAlignment="1">
      <alignment horizontal="right"/>
    </xf>
    <xf numFmtId="172" fontId="1" fillId="0" borderId="6" xfId="6" applyNumberFormat="1" applyFont="1" applyBorder="1" applyAlignment="1">
      <alignment horizontal="right"/>
    </xf>
    <xf numFmtId="172" fontId="1" fillId="0" borderId="0" xfId="6" applyNumberFormat="1" applyFont="1" applyBorder="1" applyAlignment="1">
      <alignment horizontal="right"/>
    </xf>
    <xf numFmtId="172" fontId="1" fillId="0" borderId="3" xfId="6" applyNumberFormat="1" applyFont="1" applyBorder="1" applyAlignment="1">
      <alignment horizontal="right"/>
    </xf>
    <xf numFmtId="172" fontId="1" fillId="0" borderId="7" xfId="6" applyNumberFormat="1" applyFont="1" applyBorder="1" applyAlignment="1">
      <alignment horizontal="right"/>
    </xf>
  </cellXfs>
  <cellStyles count="7">
    <cellStyle name="Comma" xfId="6" builtinId="3"/>
    <cellStyle name="Comma 2" xfId="2" xr:uid="{00000000-0005-0000-0000-000001000000}"/>
    <cellStyle name="Normal" xfId="0" builtinId="0"/>
    <cellStyle name="Normal 2" xfId="1" xr:uid="{00000000-0005-0000-0000-000003000000}"/>
    <cellStyle name="Percent" xfId="5" builtinId="5"/>
    <cellStyle name="StandardValue" xfId="3" xr:uid="{00000000-0005-0000-0000-000005000000}"/>
    <cellStyle name="Year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1</xdr:row>
      <xdr:rowOff>139700</xdr:rowOff>
    </xdr:from>
    <xdr:to>
      <xdr:col>20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101600</xdr:colOff>
      <xdr:row>1</xdr:row>
      <xdr:rowOff>139700</xdr:rowOff>
    </xdr:from>
    <xdr:to>
      <xdr:col>16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101600</xdr:colOff>
      <xdr:row>1</xdr:row>
      <xdr:rowOff>139700</xdr:rowOff>
    </xdr:from>
    <xdr:to>
      <xdr:col>16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2900" y="6273800"/>
          <a:ext cx="2255716" cy="78645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5225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5225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5225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5225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101600</xdr:colOff>
      <xdr:row>35</xdr:row>
      <xdr:rowOff>139700</xdr:rowOff>
    </xdr:from>
    <xdr:to>
      <xdr:col>22</xdr:col>
      <xdr:colOff>1150816</xdr:colOff>
      <xdr:row>38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66075" y="6169025"/>
          <a:ext cx="2258891" cy="7832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203200</xdr:colOff>
      <xdr:row>36</xdr:row>
      <xdr:rowOff>177800</xdr:rowOff>
    </xdr:from>
    <xdr:to>
      <xdr:col>15</xdr:col>
      <xdr:colOff>1061916</xdr:colOff>
      <xdr:row>39</xdr:row>
      <xdr:rowOff>151452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68400" y="6311900"/>
          <a:ext cx="2255716" cy="786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101600</xdr:colOff>
      <xdr:row>1</xdr:row>
      <xdr:rowOff>139700</xdr:rowOff>
    </xdr:from>
    <xdr:to>
      <xdr:col>20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101600</xdr:colOff>
      <xdr:row>1</xdr:row>
      <xdr:rowOff>139700</xdr:rowOff>
    </xdr:from>
    <xdr:to>
      <xdr:col>16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101600</xdr:colOff>
      <xdr:row>1</xdr:row>
      <xdr:rowOff>139700</xdr:rowOff>
    </xdr:from>
    <xdr:to>
      <xdr:col>16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</xdr:colOff>
      <xdr:row>1</xdr:row>
      <xdr:rowOff>139700</xdr:rowOff>
    </xdr:from>
    <xdr:to>
      <xdr:col>18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</xdr:colOff>
      <xdr:row>1</xdr:row>
      <xdr:rowOff>139700</xdr:rowOff>
    </xdr:from>
    <xdr:to>
      <xdr:col>18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</xdr:colOff>
      <xdr:row>1</xdr:row>
      <xdr:rowOff>139700</xdr:rowOff>
    </xdr:from>
    <xdr:to>
      <xdr:col>18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101600</xdr:colOff>
      <xdr:row>1</xdr:row>
      <xdr:rowOff>139700</xdr:rowOff>
    </xdr:from>
    <xdr:to>
      <xdr:col>18</xdr:col>
      <xdr:colOff>1150816</xdr:colOff>
      <xdr:row>4</xdr:row>
      <xdr:rowOff>113352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3600" y="6007100"/>
          <a:ext cx="2258891" cy="7832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123825</xdr:rowOff>
    </xdr:from>
    <xdr:to>
      <xdr:col>21</xdr:col>
      <xdr:colOff>284094</xdr:colOff>
      <xdr:row>35</xdr:row>
      <xdr:rowOff>56634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00325"/>
          <a:ext cx="13247619" cy="41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21</xdr:col>
      <xdr:colOff>455522</xdr:colOff>
      <xdr:row>40</xdr:row>
      <xdr:rowOff>66548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0"/>
          <a:ext cx="13419047" cy="10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3"/>
  <sheetViews>
    <sheetView showGridLines="0" topLeftCell="B8" zoomScale="85" zoomScaleNormal="85" workbookViewId="0">
      <selection activeCell="R12" sqref="R12:U37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11" width="16.85546875" customWidth="1"/>
    <col min="12" max="12" width="1.42578125" customWidth="1"/>
    <col min="13" max="13" width="18.85546875" style="61" customWidth="1"/>
    <col min="14" max="14" width="16.42578125" customWidth="1"/>
    <col min="15" max="16" width="15.85546875" customWidth="1"/>
    <col min="17" max="17" width="15.85546875" style="25" customWidth="1"/>
    <col min="18" max="18" width="20.140625" bestFit="1" customWidth="1"/>
    <col min="19" max="19" width="1.7109375" customWidth="1"/>
    <col min="20" max="20" width="18.140625" customWidth="1"/>
    <col min="21" max="21" width="19.5703125" customWidth="1"/>
  </cols>
  <sheetData>
    <row r="1" spans="1:21" s="2" customFormat="1" ht="24" hidden="1" customHeight="1" x14ac:dyDescent="0.25">
      <c r="A1" s="18" t="s">
        <v>0</v>
      </c>
      <c r="B1" s="2" t="s">
        <v>312</v>
      </c>
      <c r="G1" s="50"/>
      <c r="J1" s="40"/>
      <c r="K1" s="40"/>
      <c r="L1" s="40"/>
      <c r="M1" s="60"/>
      <c r="N1" s="40"/>
      <c r="O1" s="40"/>
      <c r="P1" s="40"/>
      <c r="Q1" s="164"/>
      <c r="R1" s="40"/>
      <c r="S1" s="40"/>
    </row>
    <row r="2" spans="1:21" ht="26.25" x14ac:dyDescent="0.4">
      <c r="A2" s="12" t="s">
        <v>49</v>
      </c>
      <c r="B2" s="69" t="s">
        <v>135</v>
      </c>
    </row>
    <row r="3" spans="1:21" ht="18.75" x14ac:dyDescent="0.3">
      <c r="A3" s="12" t="s">
        <v>49</v>
      </c>
      <c r="B3" s="19" t="s">
        <v>189</v>
      </c>
    </row>
    <row r="4" spans="1:21" ht="18.75" x14ac:dyDescent="0.3">
      <c r="A4" s="12" t="s">
        <v>49</v>
      </c>
      <c r="B4" s="19" t="s">
        <v>324</v>
      </c>
    </row>
    <row r="5" spans="1:21" ht="18.75" x14ac:dyDescent="0.3">
      <c r="A5" s="12" t="s">
        <v>49</v>
      </c>
      <c r="B5" s="19"/>
    </row>
    <row r="6" spans="1:21" x14ac:dyDescent="0.25">
      <c r="A6" s="12" t="s">
        <v>49</v>
      </c>
      <c r="G6" s="174" t="s">
        <v>159</v>
      </c>
      <c r="H6" s="174"/>
      <c r="I6" s="174"/>
      <c r="J6" s="142"/>
      <c r="K6" s="145"/>
      <c r="L6" s="82"/>
      <c r="M6" s="175" t="s">
        <v>163</v>
      </c>
      <c r="N6" s="175"/>
      <c r="O6" s="175"/>
      <c r="P6" s="175"/>
      <c r="Q6" s="175"/>
      <c r="R6" s="175"/>
      <c r="S6" s="82"/>
      <c r="T6" s="176" t="s">
        <v>166</v>
      </c>
      <c r="U6" s="176"/>
    </row>
    <row r="7" spans="1:21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/>
      <c r="L7" s="82"/>
      <c r="M7" s="82" t="s">
        <v>66</v>
      </c>
      <c r="N7" s="82" t="s">
        <v>161</v>
      </c>
      <c r="O7" s="82" t="s">
        <v>162</v>
      </c>
      <c r="P7" s="82" t="s">
        <v>160</v>
      </c>
      <c r="Q7" s="82"/>
      <c r="R7" s="82" t="s">
        <v>165</v>
      </c>
      <c r="S7" s="82"/>
      <c r="T7" s="82" t="s">
        <v>165</v>
      </c>
      <c r="U7" s="82" t="s">
        <v>161</v>
      </c>
    </row>
    <row r="8" spans="1:21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68" t="s">
        <v>336</v>
      </c>
      <c r="L8" s="38"/>
      <c r="M8" s="68" t="s">
        <v>182</v>
      </c>
      <c r="N8" s="68" t="s">
        <v>182</v>
      </c>
      <c r="O8" s="68" t="s">
        <v>182</v>
      </c>
      <c r="P8" s="68">
        <v>2022</v>
      </c>
      <c r="Q8" s="68" t="s">
        <v>336</v>
      </c>
      <c r="R8" s="68" t="s">
        <v>136</v>
      </c>
      <c r="S8" s="38"/>
      <c r="T8" s="68" t="s">
        <v>136</v>
      </c>
      <c r="U8" s="68" t="s">
        <v>182</v>
      </c>
    </row>
    <row r="9" spans="1:21" x14ac:dyDescent="0.25">
      <c r="A9" s="12" t="s">
        <v>49</v>
      </c>
      <c r="B9" s="17"/>
      <c r="C9" s="32"/>
      <c r="D9" s="33"/>
      <c r="E9" s="37" t="s">
        <v>65</v>
      </c>
      <c r="F9" s="33"/>
      <c r="G9" s="140" t="s">
        <v>63</v>
      </c>
      <c r="H9" s="140" t="s">
        <v>63</v>
      </c>
      <c r="I9" s="140" t="s">
        <v>63</v>
      </c>
      <c r="J9" s="143" t="s">
        <v>333</v>
      </c>
      <c r="K9" s="146" t="s">
        <v>337</v>
      </c>
      <c r="L9" s="140"/>
      <c r="M9" s="140" t="s">
        <v>63</v>
      </c>
      <c r="N9" s="140" t="s">
        <v>63</v>
      </c>
      <c r="O9" s="140" t="s">
        <v>63</v>
      </c>
      <c r="P9" s="143" t="s">
        <v>333</v>
      </c>
      <c r="Q9" s="146" t="s">
        <v>337</v>
      </c>
      <c r="R9" s="140" t="s">
        <v>63</v>
      </c>
      <c r="S9" s="140"/>
      <c r="T9" s="140" t="s">
        <v>63</v>
      </c>
      <c r="U9" s="140" t="s">
        <v>63</v>
      </c>
    </row>
    <row r="10" spans="1:21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L10" s="22"/>
      <c r="M10" s="36"/>
      <c r="N10" s="22"/>
      <c r="O10" s="36"/>
      <c r="R10" s="36"/>
      <c r="S10" s="22"/>
      <c r="U10" s="72"/>
    </row>
    <row r="11" spans="1:21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9"/>
      <c r="K11" s="79"/>
      <c r="L11" s="78"/>
      <c r="M11" s="80"/>
      <c r="N11" s="78"/>
      <c r="O11" s="77"/>
      <c r="P11" s="144"/>
      <c r="Q11" s="165"/>
      <c r="R11" s="77"/>
      <c r="S11" s="78"/>
      <c r="T11" s="79"/>
      <c r="U11" s="81"/>
    </row>
    <row r="12" spans="1:21" x14ac:dyDescent="0.25">
      <c r="A12" s="12" t="s">
        <v>78</v>
      </c>
      <c r="B12" s="35"/>
      <c r="C12" s="23"/>
      <c r="D12" s="43" t="s">
        <v>137</v>
      </c>
      <c r="E12" s="47"/>
      <c r="F12" s="24"/>
      <c r="G12" s="179">
        <v>1620.0970600000001</v>
      </c>
      <c r="H12" s="179">
        <v>1635.7164299999999</v>
      </c>
      <c r="I12" s="180">
        <f t="shared" ref="I12:I19" si="0">H12-G12</f>
        <v>15.61936999999989</v>
      </c>
      <c r="J12" s="158">
        <f>IFERROR(I12/H12,0)</f>
        <v>9.5489473074497951E-3</v>
      </c>
      <c r="K12" s="149" t="str">
        <f>IF(G12&gt;H12,"F","U")</f>
        <v>U</v>
      </c>
      <c r="L12" s="90"/>
      <c r="M12" s="179">
        <v>14527.51672</v>
      </c>
      <c r="N12" s="179">
        <v>21516.38867</v>
      </c>
      <c r="O12" s="180">
        <v>-6988.8719499999997</v>
      </c>
      <c r="P12" s="158">
        <f>IFERROR(O12/N12,0)</f>
        <v>-0.32481621601047234</v>
      </c>
      <c r="Q12" s="149" t="str">
        <f>IF(M12&gt;N12,"F","U")</f>
        <v>U</v>
      </c>
      <c r="R12" s="179">
        <v>19203.055810000002</v>
      </c>
      <c r="S12" s="179"/>
      <c r="T12" s="180">
        <v>25410.59174</v>
      </c>
      <c r="U12" s="179">
        <v>26423.537960000001</v>
      </c>
    </row>
    <row r="13" spans="1:21" x14ac:dyDescent="0.25">
      <c r="A13" s="12" t="s">
        <v>78</v>
      </c>
      <c r="B13" s="22"/>
      <c r="C13" s="23"/>
      <c r="D13" s="43" t="s">
        <v>138</v>
      </c>
      <c r="E13" s="47"/>
      <c r="F13" s="24"/>
      <c r="G13" s="179">
        <v>3084.1594700000001</v>
      </c>
      <c r="H13" s="179">
        <v>2427.4271399999998</v>
      </c>
      <c r="I13" s="180">
        <f t="shared" si="0"/>
        <v>-656.73233000000027</v>
      </c>
      <c r="J13" s="158">
        <f t="shared" ref="J13:J29" si="1">IFERROR(I13/H13,0)</f>
        <v>-0.27054667024939022</v>
      </c>
      <c r="K13" s="149" t="str">
        <f t="shared" ref="K13:K20" si="2">IF(G13&gt;H13,"F","U")</f>
        <v>F</v>
      </c>
      <c r="L13" s="90"/>
      <c r="M13" s="179">
        <v>22187.675449999999</v>
      </c>
      <c r="N13" s="179">
        <v>15508.975780000001</v>
      </c>
      <c r="O13" s="180">
        <v>6678.69967</v>
      </c>
      <c r="P13" s="158">
        <f t="shared" ref="P13:P28" si="3">IFERROR(O13/N13,0)</f>
        <v>0.43063447675330624</v>
      </c>
      <c r="Q13" s="149" t="str">
        <f t="shared" ref="Q13:Q20" si="4">IF(M13&gt;N13,"F","U")</f>
        <v>F</v>
      </c>
      <c r="R13" s="179">
        <v>23755.9274</v>
      </c>
      <c r="S13" s="179"/>
      <c r="T13" s="180">
        <v>22857.14069</v>
      </c>
      <c r="U13" s="179">
        <v>22737.725050000001</v>
      </c>
    </row>
    <row r="14" spans="1:21" x14ac:dyDescent="0.25">
      <c r="A14" s="12" t="s">
        <v>78</v>
      </c>
      <c r="B14" s="22"/>
      <c r="C14" s="22"/>
      <c r="D14" s="22" t="s">
        <v>139</v>
      </c>
      <c r="E14" s="48"/>
      <c r="F14" s="22"/>
      <c r="G14" s="179">
        <v>1681.23631</v>
      </c>
      <c r="H14" s="179">
        <v>432.24139000000002</v>
      </c>
      <c r="I14" s="180">
        <f t="shared" si="0"/>
        <v>-1248.9949200000001</v>
      </c>
      <c r="J14" s="158">
        <f t="shared" si="1"/>
        <v>-2.8895773262250524</v>
      </c>
      <c r="K14" s="149" t="str">
        <f t="shared" si="2"/>
        <v>F</v>
      </c>
      <c r="L14" s="90"/>
      <c r="M14" s="179">
        <v>4183.5598</v>
      </c>
      <c r="N14" s="179">
        <v>3860.2722800000001</v>
      </c>
      <c r="O14" s="180">
        <v>323.28751999999997</v>
      </c>
      <c r="P14" s="158">
        <f t="shared" si="3"/>
        <v>8.3747336081692131E-2</v>
      </c>
      <c r="Q14" s="149" t="str">
        <f t="shared" si="4"/>
        <v>F</v>
      </c>
      <c r="R14" s="179">
        <v>2053.5060400000002</v>
      </c>
      <c r="S14" s="179"/>
      <c r="T14" s="180">
        <v>5009.0368399999998</v>
      </c>
      <c r="U14" s="179">
        <v>5149.62374</v>
      </c>
    </row>
    <row r="15" spans="1:21" x14ac:dyDescent="0.25">
      <c r="A15" s="12" t="s">
        <v>78</v>
      </c>
      <c r="B15" s="22"/>
      <c r="C15" s="22"/>
      <c r="D15" s="44" t="s">
        <v>67</v>
      </c>
      <c r="E15" s="48"/>
      <c r="F15" s="22"/>
      <c r="G15" s="179">
        <v>2006.3614500000001</v>
      </c>
      <c r="H15" s="179">
        <v>1098.0028199999999</v>
      </c>
      <c r="I15" s="180">
        <f t="shared" si="0"/>
        <v>-908.35863000000018</v>
      </c>
      <c r="J15" s="158">
        <f t="shared" si="1"/>
        <v>-0.82728260206107684</v>
      </c>
      <c r="K15" s="149" t="str">
        <f t="shared" si="2"/>
        <v>F</v>
      </c>
      <c r="L15" s="90"/>
      <c r="M15" s="179">
        <v>12134.821679999999</v>
      </c>
      <c r="N15" s="179">
        <v>10874.820299999999</v>
      </c>
      <c r="O15" s="180">
        <v>1260.0013799999999</v>
      </c>
      <c r="P15" s="158">
        <f t="shared" si="3"/>
        <v>0.11586411041661075</v>
      </c>
      <c r="Q15" s="149" t="str">
        <f t="shared" si="4"/>
        <v>F</v>
      </c>
      <c r="R15" s="179">
        <v>9772.5899599999993</v>
      </c>
      <c r="S15" s="179"/>
      <c r="T15" s="180">
        <v>15460.36111</v>
      </c>
      <c r="U15" s="179">
        <v>15332.751469999999</v>
      </c>
    </row>
    <row r="16" spans="1:21" x14ac:dyDescent="0.25">
      <c r="A16" s="12" t="s">
        <v>78</v>
      </c>
      <c r="B16" s="22"/>
      <c r="C16" s="22"/>
      <c r="D16" s="44" t="s">
        <v>68</v>
      </c>
      <c r="E16" s="48"/>
      <c r="F16" s="22"/>
      <c r="G16" s="179">
        <v>88.108260000000001</v>
      </c>
      <c r="H16" s="179">
        <v>624.27332999999999</v>
      </c>
      <c r="I16" s="180">
        <f t="shared" si="0"/>
        <v>536.16507000000001</v>
      </c>
      <c r="J16" s="158">
        <f t="shared" si="1"/>
        <v>0.85886268759871587</v>
      </c>
      <c r="K16" s="149" t="str">
        <f t="shared" si="2"/>
        <v>U</v>
      </c>
      <c r="L16" s="90"/>
      <c r="M16" s="179">
        <v>1463.2033899999999</v>
      </c>
      <c r="N16" s="179">
        <v>5254.4599699999999</v>
      </c>
      <c r="O16" s="180">
        <v>-3791.2565800000002</v>
      </c>
      <c r="P16" s="158">
        <f t="shared" si="3"/>
        <v>-0.72153115670229384</v>
      </c>
      <c r="Q16" s="149" t="str">
        <f t="shared" si="4"/>
        <v>U</v>
      </c>
      <c r="R16" s="179">
        <v>1668.2463600000001</v>
      </c>
      <c r="S16" s="179"/>
      <c r="T16" s="180">
        <v>3680.5465600000002</v>
      </c>
      <c r="U16" s="179">
        <v>7027.2799599999998</v>
      </c>
    </row>
    <row r="17" spans="1:21" x14ac:dyDescent="0.25">
      <c r="A17" s="12" t="s">
        <v>78</v>
      </c>
      <c r="B17" s="22"/>
      <c r="C17" s="22"/>
      <c r="D17" s="22" t="s">
        <v>140</v>
      </c>
      <c r="E17" s="47"/>
      <c r="F17" s="22"/>
      <c r="G17" s="179">
        <v>17.814550000000001</v>
      </c>
      <c r="H17" s="179">
        <v>17.722560000000001</v>
      </c>
      <c r="I17" s="180">
        <f t="shared" si="0"/>
        <v>-9.1989999999999128E-2</v>
      </c>
      <c r="J17" s="158">
        <f t="shared" si="1"/>
        <v>-5.1905593774262361E-3</v>
      </c>
      <c r="K17" s="149" t="str">
        <f t="shared" si="2"/>
        <v>F</v>
      </c>
      <c r="L17" s="90"/>
      <c r="M17" s="179">
        <v>99.655540000000002</v>
      </c>
      <c r="N17" s="179">
        <v>159.41607999999999</v>
      </c>
      <c r="O17" s="180">
        <v>-59.760539999999999</v>
      </c>
      <c r="P17" s="158">
        <f t="shared" si="3"/>
        <v>-0.37487146842401342</v>
      </c>
      <c r="Q17" s="149" t="str">
        <f t="shared" si="4"/>
        <v>U</v>
      </c>
      <c r="R17" s="179">
        <v>126.90483</v>
      </c>
      <c r="S17" s="179"/>
      <c r="T17" s="180">
        <v>246.5163</v>
      </c>
      <c r="U17" s="179">
        <v>212.54898</v>
      </c>
    </row>
    <row r="18" spans="1:21" x14ac:dyDescent="0.25">
      <c r="A18" s="12" t="s">
        <v>78</v>
      </c>
      <c r="B18" s="22"/>
      <c r="C18" s="22"/>
      <c r="D18" s="44" t="s">
        <v>144</v>
      </c>
      <c r="E18" s="47"/>
      <c r="F18" s="22"/>
      <c r="G18" s="179">
        <v>0</v>
      </c>
      <c r="H18" s="179">
        <v>0</v>
      </c>
      <c r="I18" s="180">
        <f t="shared" si="0"/>
        <v>0</v>
      </c>
      <c r="J18" s="158">
        <f t="shared" si="1"/>
        <v>0</v>
      </c>
      <c r="K18" s="149" t="str">
        <f t="shared" si="2"/>
        <v>U</v>
      </c>
      <c r="L18" s="90"/>
      <c r="M18" s="179">
        <v>0</v>
      </c>
      <c r="N18" s="179">
        <v>0</v>
      </c>
      <c r="O18" s="180">
        <v>0</v>
      </c>
      <c r="P18" s="158">
        <f t="shared" si="3"/>
        <v>0</v>
      </c>
      <c r="Q18" s="149" t="str">
        <f t="shared" si="4"/>
        <v>U</v>
      </c>
      <c r="R18" s="179">
        <v>0</v>
      </c>
      <c r="S18" s="179"/>
      <c r="T18" s="180">
        <v>10803.06345</v>
      </c>
      <c r="U18" s="179">
        <v>0</v>
      </c>
    </row>
    <row r="19" spans="1:21" x14ac:dyDescent="0.25">
      <c r="A19" s="12" t="s">
        <v>78</v>
      </c>
      <c r="B19" s="22"/>
      <c r="C19" s="22"/>
      <c r="D19" s="44" t="s">
        <v>168</v>
      </c>
      <c r="E19" s="47"/>
      <c r="F19" s="22"/>
      <c r="G19" s="179">
        <v>963.39526000000001</v>
      </c>
      <c r="H19" s="179">
        <v>690.17863</v>
      </c>
      <c r="I19" s="180">
        <f t="shared" si="0"/>
        <v>-273.21663000000001</v>
      </c>
      <c r="J19" s="159">
        <f t="shared" si="1"/>
        <v>-0.3958636476472765</v>
      </c>
      <c r="K19" s="149" t="str">
        <f t="shared" si="2"/>
        <v>F</v>
      </c>
      <c r="L19" s="90"/>
      <c r="M19" s="179">
        <v>5142.3190100000002</v>
      </c>
      <c r="N19" s="179">
        <v>4691.7742500000004</v>
      </c>
      <c r="O19" s="180">
        <v>450.54476</v>
      </c>
      <c r="P19" s="159">
        <f t="shared" si="3"/>
        <v>9.6028652699988698E-2</v>
      </c>
      <c r="Q19" s="170" t="str">
        <f t="shared" si="4"/>
        <v>F</v>
      </c>
      <c r="R19" s="179">
        <v>3932.6662999999999</v>
      </c>
      <c r="S19" s="179"/>
      <c r="T19" s="180">
        <v>5917.3015699999996</v>
      </c>
      <c r="U19" s="179">
        <v>6754.3555399999996</v>
      </c>
    </row>
    <row r="20" spans="1:21" x14ac:dyDescent="0.25">
      <c r="A20" s="12" t="s">
        <v>49</v>
      </c>
      <c r="B20" s="22"/>
      <c r="C20" s="22"/>
      <c r="D20" s="39" t="s">
        <v>69</v>
      </c>
      <c r="E20" s="22"/>
      <c r="F20" s="22"/>
      <c r="G20" s="181">
        <f>SUM(G12:G19)</f>
        <v>9461.1723600000005</v>
      </c>
      <c r="H20" s="181">
        <f t="shared" ref="H20:I20" si="5">SUM(H12:H19)</f>
        <v>6925.5622999999996</v>
      </c>
      <c r="I20" s="181">
        <f t="shared" si="5"/>
        <v>-2535.6100600000004</v>
      </c>
      <c r="J20" s="158">
        <f>IFERROR(I20/H20,0)</f>
        <v>-0.36612334856911194</v>
      </c>
      <c r="K20" s="153" t="str">
        <f t="shared" si="2"/>
        <v>F</v>
      </c>
      <c r="L20" s="83"/>
      <c r="M20" s="181">
        <f>SUM(M12:M19)</f>
        <v>59738.75159</v>
      </c>
      <c r="N20" s="181">
        <f t="shared" ref="N20" si="6">SUM(N12:N19)</f>
        <v>61866.107330000006</v>
      </c>
      <c r="O20" s="181">
        <f>SUM(O12:O19)</f>
        <v>-2127.35574</v>
      </c>
      <c r="P20" s="158">
        <f t="shared" si="3"/>
        <v>-3.4386448926751953E-2</v>
      </c>
      <c r="Q20" s="149" t="str">
        <f t="shared" si="4"/>
        <v>U</v>
      </c>
      <c r="R20" s="181">
        <f>SUM(R12:R19)</f>
        <v>60512.896699999998</v>
      </c>
      <c r="S20" s="181"/>
      <c r="T20" s="181">
        <f t="shared" ref="T20:U20" si="7">SUM(T12:T19)</f>
        <v>89384.558260000005</v>
      </c>
      <c r="U20" s="181">
        <f t="shared" si="7"/>
        <v>83637.822700000019</v>
      </c>
    </row>
    <row r="21" spans="1:21" x14ac:dyDescent="0.25">
      <c r="A21" s="12" t="s">
        <v>81</v>
      </c>
      <c r="B21" s="22"/>
      <c r="C21" s="22"/>
      <c r="D21" s="22"/>
      <c r="E21" s="22"/>
      <c r="F21" s="22"/>
      <c r="G21" s="179"/>
      <c r="H21" s="179"/>
      <c r="I21" s="179"/>
      <c r="J21" s="158"/>
      <c r="K21" s="149"/>
      <c r="L21" s="90"/>
      <c r="M21" s="179"/>
      <c r="N21" s="179"/>
      <c r="O21" s="179"/>
      <c r="P21" s="158"/>
      <c r="Q21" s="149"/>
      <c r="R21" s="179"/>
      <c r="S21" s="179"/>
      <c r="T21" s="179"/>
      <c r="U21" s="179"/>
    </row>
    <row r="22" spans="1:21" x14ac:dyDescent="0.25">
      <c r="A22" s="12" t="s">
        <v>49</v>
      </c>
      <c r="B22" s="35"/>
      <c r="C22" s="22"/>
      <c r="D22" s="39" t="s">
        <v>70</v>
      </c>
      <c r="E22" s="22"/>
      <c r="F22" s="22"/>
      <c r="G22" s="179"/>
      <c r="H22" s="179"/>
      <c r="I22" s="179"/>
      <c r="J22" s="158"/>
      <c r="K22" s="150"/>
      <c r="L22" s="90"/>
      <c r="M22" s="179"/>
      <c r="N22" s="179"/>
      <c r="O22" s="179"/>
      <c r="P22" s="158"/>
      <c r="Q22" s="149"/>
      <c r="R22" s="179"/>
      <c r="S22" s="179"/>
      <c r="T22" s="179"/>
      <c r="U22" s="179"/>
    </row>
    <row r="23" spans="1:21" x14ac:dyDescent="0.25">
      <c r="A23" s="12" t="s">
        <v>78</v>
      </c>
      <c r="B23" s="22"/>
      <c r="C23" s="22"/>
      <c r="D23" s="44" t="s">
        <v>71</v>
      </c>
      <c r="E23" s="47"/>
      <c r="F23" s="22"/>
      <c r="G23" s="179">
        <v>2949.8869199999999</v>
      </c>
      <c r="H23" s="179">
        <v>3004.2618299999999</v>
      </c>
      <c r="I23" s="180">
        <f t="shared" ref="I23:I29" si="8">H23-G23</f>
        <v>54.37491</v>
      </c>
      <c r="J23" s="158">
        <f t="shared" si="1"/>
        <v>1.8099258013074049E-2</v>
      </c>
      <c r="K23" s="150" t="str">
        <f>IF(G23&gt;H23,"U","F")</f>
        <v>F</v>
      </c>
      <c r="L23" s="90"/>
      <c r="M23" s="179">
        <v>26639.27893</v>
      </c>
      <c r="N23" s="179">
        <v>26956.529780000001</v>
      </c>
      <c r="O23" s="180">
        <v>-317.25085000000001</v>
      </c>
      <c r="P23" s="158">
        <f>IFERROR(O23/N23,0)</f>
        <v>-1.1768979634588559E-2</v>
      </c>
      <c r="Q23" s="150" t="str">
        <f>IF(M23&gt;N23,"U","F")</f>
        <v>F</v>
      </c>
      <c r="R23" s="179">
        <v>26486.410970000001</v>
      </c>
      <c r="S23" s="179"/>
      <c r="T23" s="180">
        <v>35526.092109999998</v>
      </c>
      <c r="U23" s="179">
        <v>35773.612789999999</v>
      </c>
    </row>
    <row r="24" spans="1:21" x14ac:dyDescent="0.25">
      <c r="A24" s="12" t="s">
        <v>78</v>
      </c>
      <c r="B24" s="22"/>
      <c r="C24" s="22"/>
      <c r="D24" s="22" t="s">
        <v>141</v>
      </c>
      <c r="E24" s="47"/>
      <c r="F24" s="22"/>
      <c r="G24" s="179">
        <v>2956.47921</v>
      </c>
      <c r="H24" s="179">
        <v>2167.7396800000001</v>
      </c>
      <c r="I24" s="180">
        <f t="shared" si="8"/>
        <v>-788.73952999999983</v>
      </c>
      <c r="J24" s="158">
        <f>IFERROR(I24/H24,0)</f>
        <v>-0.36385343557488403</v>
      </c>
      <c r="K24" s="150" t="str">
        <f t="shared" ref="K24:K30" si="9">IF(G24&gt;H24,"U","F")</f>
        <v>U</v>
      </c>
      <c r="L24" s="90"/>
      <c r="M24" s="179">
        <v>21169.105169999999</v>
      </c>
      <c r="N24" s="179">
        <v>17599.309639999999</v>
      </c>
      <c r="O24" s="180">
        <v>3569.7955299999999</v>
      </c>
      <c r="P24" s="158">
        <f t="shared" si="3"/>
        <v>0.20283724776831644</v>
      </c>
      <c r="Q24" s="150" t="str">
        <f t="shared" ref="Q24:Q30" si="10">IF(M24&gt;N24,"U","F")</f>
        <v>U</v>
      </c>
      <c r="R24" s="179">
        <v>19642.666649999999</v>
      </c>
      <c r="S24" s="179"/>
      <c r="T24" s="180">
        <v>25998.10138</v>
      </c>
      <c r="U24" s="179">
        <v>24606.827539999998</v>
      </c>
    </row>
    <row r="25" spans="1:21" x14ac:dyDescent="0.25">
      <c r="A25" s="12" t="s">
        <v>78</v>
      </c>
      <c r="B25" s="35"/>
      <c r="C25" s="22"/>
      <c r="D25" s="45" t="s">
        <v>72</v>
      </c>
      <c r="E25" s="47"/>
      <c r="F25" s="22"/>
      <c r="G25" s="179">
        <v>101.93549</v>
      </c>
      <c r="H25" s="179">
        <v>241.37560999999999</v>
      </c>
      <c r="I25" s="180">
        <f t="shared" si="8"/>
        <v>139.44011999999998</v>
      </c>
      <c r="J25" s="158">
        <f t="shared" si="1"/>
        <v>0.5776893531206404</v>
      </c>
      <c r="K25" s="150" t="str">
        <f t="shared" si="9"/>
        <v>F</v>
      </c>
      <c r="L25" s="90"/>
      <c r="M25" s="179">
        <v>1238.0988199999999</v>
      </c>
      <c r="N25" s="179">
        <v>2094.5803799999999</v>
      </c>
      <c r="O25" s="180">
        <v>-856.48155999999994</v>
      </c>
      <c r="P25" s="158">
        <f t="shared" si="3"/>
        <v>-0.40890364875851648</v>
      </c>
      <c r="Q25" s="150" t="str">
        <f t="shared" si="10"/>
        <v>F</v>
      </c>
      <c r="R25" s="179">
        <v>888.34079999999994</v>
      </c>
      <c r="S25" s="179"/>
      <c r="T25" s="180">
        <v>1247.82267</v>
      </c>
      <c r="U25" s="179">
        <v>2812.0003700000002</v>
      </c>
    </row>
    <row r="26" spans="1:21" ht="30" x14ac:dyDescent="0.25">
      <c r="A26" s="12" t="s">
        <v>78</v>
      </c>
      <c r="B26" s="34"/>
      <c r="C26" s="22"/>
      <c r="D26" s="70" t="s">
        <v>142</v>
      </c>
      <c r="E26" s="48"/>
      <c r="F26" s="22"/>
      <c r="G26" s="179">
        <v>957.60923000000003</v>
      </c>
      <c r="H26" s="179">
        <v>910.14409000000001</v>
      </c>
      <c r="I26" s="180">
        <f t="shared" si="8"/>
        <v>-47.465140000000019</v>
      </c>
      <c r="J26" s="158">
        <f t="shared" si="1"/>
        <v>-5.2151236844267174E-2</v>
      </c>
      <c r="K26" s="150" t="str">
        <f t="shared" si="9"/>
        <v>U</v>
      </c>
      <c r="L26" s="90"/>
      <c r="M26" s="179">
        <v>8600.5684099999999</v>
      </c>
      <c r="N26" s="179">
        <v>8174.8226199999999</v>
      </c>
      <c r="O26" s="180">
        <v>425.74579</v>
      </c>
      <c r="P26" s="158">
        <f t="shared" si="3"/>
        <v>5.2080125745896613E-2</v>
      </c>
      <c r="Q26" s="150" t="str">
        <f t="shared" si="10"/>
        <v>U</v>
      </c>
      <c r="R26" s="179">
        <v>1038.27468</v>
      </c>
      <c r="S26" s="179"/>
      <c r="T26" s="180">
        <v>11314.38867</v>
      </c>
      <c r="U26" s="179">
        <v>10898.665209999999</v>
      </c>
    </row>
    <row r="27" spans="1:21" x14ac:dyDescent="0.25">
      <c r="A27" s="12" t="s">
        <v>78</v>
      </c>
      <c r="B27" s="37"/>
      <c r="C27" s="22"/>
      <c r="D27" s="44" t="s">
        <v>73</v>
      </c>
      <c r="E27" s="48"/>
      <c r="F27" s="22"/>
      <c r="G27" s="179">
        <v>83.291460000000001</v>
      </c>
      <c r="H27" s="179">
        <v>66.689220000000006</v>
      </c>
      <c r="I27" s="180">
        <f t="shared" si="8"/>
        <v>-16.602239999999995</v>
      </c>
      <c r="J27" s="158">
        <f t="shared" si="1"/>
        <v>-0.24894938042460227</v>
      </c>
      <c r="K27" s="150" t="str">
        <f t="shared" si="9"/>
        <v>U</v>
      </c>
      <c r="L27" s="90"/>
      <c r="M27" s="179">
        <v>754.06907000000001</v>
      </c>
      <c r="N27" s="179">
        <v>623.78525999999999</v>
      </c>
      <c r="O27" s="180">
        <v>130.28380999999999</v>
      </c>
      <c r="P27" s="158">
        <f t="shared" si="3"/>
        <v>0.20886003301841405</v>
      </c>
      <c r="Q27" s="150" t="str">
        <f t="shared" si="10"/>
        <v>U</v>
      </c>
      <c r="R27" s="179">
        <v>529.21492999999998</v>
      </c>
      <c r="S27" s="179"/>
      <c r="T27" s="180">
        <v>924.46144000000004</v>
      </c>
      <c r="U27" s="179">
        <v>823.85292000000004</v>
      </c>
    </row>
    <row r="28" spans="1:21" x14ac:dyDescent="0.25">
      <c r="A28" s="12" t="s">
        <v>78</v>
      </c>
      <c r="B28" s="22"/>
      <c r="C28" s="22"/>
      <c r="D28" s="44" t="s">
        <v>115</v>
      </c>
      <c r="E28" s="47"/>
      <c r="F28" s="22"/>
      <c r="G28" s="179">
        <v>-121.40182</v>
      </c>
      <c r="H28" s="179">
        <v>0</v>
      </c>
      <c r="I28" s="180">
        <f t="shared" si="8"/>
        <v>121.40182</v>
      </c>
      <c r="J28" s="158">
        <f t="shared" si="1"/>
        <v>0</v>
      </c>
      <c r="K28" s="150" t="str">
        <f t="shared" si="9"/>
        <v>F</v>
      </c>
      <c r="L28" s="90"/>
      <c r="M28" s="179">
        <v>-531.34136999999998</v>
      </c>
      <c r="N28" s="179">
        <v>-257.33334000000002</v>
      </c>
      <c r="O28" s="180">
        <v>-274.00803000000002</v>
      </c>
      <c r="P28" s="158">
        <f t="shared" si="3"/>
        <v>1.06479801645601</v>
      </c>
      <c r="Q28" s="150" t="str">
        <f t="shared" si="10"/>
        <v>F</v>
      </c>
      <c r="R28" s="179">
        <v>-377.99038999999999</v>
      </c>
      <c r="S28" s="179"/>
      <c r="T28" s="180">
        <v>1164.23245</v>
      </c>
      <c r="U28" s="179">
        <v>-378.00000999999997</v>
      </c>
    </row>
    <row r="29" spans="1:21" x14ac:dyDescent="0.25">
      <c r="A29" s="12" t="s">
        <v>78</v>
      </c>
      <c r="B29" s="22"/>
      <c r="C29" s="22"/>
      <c r="D29" s="44" t="s">
        <v>167</v>
      </c>
      <c r="E29" s="47"/>
      <c r="F29" s="22"/>
      <c r="G29" s="179">
        <v>991.56759999999997</v>
      </c>
      <c r="H29" s="179">
        <v>696.80106999999998</v>
      </c>
      <c r="I29" s="180">
        <f t="shared" si="8"/>
        <v>-294.76652999999999</v>
      </c>
      <c r="J29" s="159">
        <f t="shared" si="1"/>
        <v>-0.42302823960933356</v>
      </c>
      <c r="K29" s="154" t="str">
        <f t="shared" si="9"/>
        <v>U</v>
      </c>
      <c r="L29" s="90"/>
      <c r="M29" s="179">
        <v>5125.9275699999998</v>
      </c>
      <c r="N29" s="179">
        <v>6039.1911499999997</v>
      </c>
      <c r="O29" s="180">
        <v>-913.26358000000005</v>
      </c>
      <c r="P29" s="159">
        <f>IFERROR(O29/N29,0)</f>
        <v>-0.15122283056067867</v>
      </c>
      <c r="Q29" s="154" t="str">
        <f t="shared" si="10"/>
        <v>F</v>
      </c>
      <c r="R29" s="179">
        <v>3718.1367700000001</v>
      </c>
      <c r="S29" s="179"/>
      <c r="T29" s="180">
        <v>5917.3015699999996</v>
      </c>
      <c r="U29" s="179">
        <v>8106.7315200000003</v>
      </c>
    </row>
    <row r="30" spans="1:21" x14ac:dyDescent="0.25">
      <c r="A30" s="12" t="s">
        <v>49</v>
      </c>
      <c r="B30" s="22"/>
      <c r="C30" s="22"/>
      <c r="D30" s="39" t="s">
        <v>74</v>
      </c>
      <c r="E30" s="22"/>
      <c r="F30" s="22"/>
      <c r="G30" s="181">
        <f>SUM(G23:G29)</f>
        <v>7919.3680900000008</v>
      </c>
      <c r="H30" s="181">
        <f t="shared" ref="H30" si="11">SUM(H23:H29)</f>
        <v>7087.0115000000005</v>
      </c>
      <c r="I30" s="181">
        <f t="shared" ref="I30" si="12">H30-G30</f>
        <v>-832.35659000000032</v>
      </c>
      <c r="J30" s="158">
        <f>IFERROR(I30/H30,0)</f>
        <v>-0.11744817826244536</v>
      </c>
      <c r="K30" s="150" t="str">
        <f t="shared" si="9"/>
        <v>U</v>
      </c>
      <c r="L30" s="90"/>
      <c r="M30" s="181">
        <f t="shared" ref="M30:O30" si="13">SUM(M23:M29)</f>
        <v>62995.70659999999</v>
      </c>
      <c r="N30" s="181">
        <f t="shared" si="13"/>
        <v>61230.885490000001</v>
      </c>
      <c r="O30" s="181">
        <f t="shared" si="13"/>
        <v>1764.8211099999996</v>
      </c>
      <c r="P30" s="160">
        <f>IFERROR(O30/N30,0)</f>
        <v>2.8822400588804545E-2</v>
      </c>
      <c r="Q30" s="151" t="str">
        <f t="shared" si="10"/>
        <v>U</v>
      </c>
      <c r="R30" s="181">
        <f>SUM(R23:R29)</f>
        <v>51925.054409999997</v>
      </c>
      <c r="S30" s="181"/>
      <c r="T30" s="181">
        <f t="shared" ref="T30:U30" si="14">SUM(T23:T29)</f>
        <v>82092.40028999999</v>
      </c>
      <c r="U30" s="181">
        <f t="shared" si="14"/>
        <v>82643.690340000001</v>
      </c>
    </row>
    <row r="31" spans="1:21" x14ac:dyDescent="0.25">
      <c r="A31" s="12" t="s">
        <v>49</v>
      </c>
      <c r="B31" s="22"/>
      <c r="C31" s="22"/>
      <c r="D31" s="22"/>
      <c r="E31" s="22"/>
      <c r="F31" s="22"/>
      <c r="G31" s="179"/>
      <c r="H31" s="179"/>
      <c r="I31" s="179"/>
      <c r="J31" s="160"/>
      <c r="K31" s="152"/>
      <c r="L31" s="90"/>
      <c r="M31" s="179"/>
      <c r="N31" s="179"/>
      <c r="O31" s="179"/>
      <c r="P31" s="160"/>
      <c r="Q31" s="152"/>
      <c r="R31" s="179"/>
      <c r="S31" s="179"/>
      <c r="T31" s="179"/>
      <c r="U31" s="179"/>
    </row>
    <row r="32" spans="1:21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182">
        <f>G20-G30</f>
        <v>1541.8042699999996</v>
      </c>
      <c r="H32" s="182">
        <f>H20-H30</f>
        <v>-161.44920000000093</v>
      </c>
      <c r="I32" s="182">
        <f>I20-I30</f>
        <v>-1703.2534700000001</v>
      </c>
      <c r="J32" s="161">
        <f>IFERROR(-I32/H32,0)</f>
        <v>-10.549779559143001</v>
      </c>
      <c r="K32" s="155" t="str">
        <f t="shared" ref="K32" si="15">IF(G32&gt;H32,"F","U")</f>
        <v>F</v>
      </c>
      <c r="L32" s="85">
        <f t="shared" ref="L32" si="16">L20-L30</f>
        <v>0</v>
      </c>
      <c r="M32" s="182">
        <f>M20-M30</f>
        <v>-3256.9550099999906</v>
      </c>
      <c r="N32" s="182">
        <f>N20-N30</f>
        <v>635.22184000000561</v>
      </c>
      <c r="O32" s="182">
        <f>O20-O30</f>
        <v>-3892.1768499999998</v>
      </c>
      <c r="P32" s="172">
        <f>IFERROR(-O32/N32,0)</f>
        <v>6.1272717732752477</v>
      </c>
      <c r="Q32" s="166" t="str">
        <f t="shared" ref="Q32" si="17">IF(M32&gt;N32,"F","U")</f>
        <v>U</v>
      </c>
      <c r="R32" s="182">
        <f>R20-R30</f>
        <v>8587.8422900000005</v>
      </c>
      <c r="S32" s="182"/>
      <c r="T32" s="182">
        <f>T20-T30</f>
        <v>7292.1579700000148</v>
      </c>
      <c r="U32" s="182">
        <f>U20-U30</f>
        <v>994.1323600000178</v>
      </c>
    </row>
    <row r="33" spans="1:21" ht="15.75" thickTop="1" x14ac:dyDescent="0.25">
      <c r="A33" s="12" t="s">
        <v>49</v>
      </c>
      <c r="B33" s="22"/>
      <c r="C33" s="22"/>
      <c r="D33" s="22"/>
      <c r="E33" s="22"/>
      <c r="F33" s="22"/>
      <c r="G33" s="183"/>
      <c r="H33" s="183"/>
      <c r="I33" s="183"/>
      <c r="J33" s="158"/>
      <c r="K33" s="149"/>
      <c r="L33" s="88"/>
      <c r="M33" s="183"/>
      <c r="N33" s="183"/>
      <c r="O33" s="183"/>
      <c r="P33" s="158"/>
      <c r="Q33" s="167"/>
      <c r="R33" s="183"/>
      <c r="S33" s="183"/>
      <c r="T33" s="183"/>
      <c r="U33" s="183"/>
    </row>
    <row r="34" spans="1:21" x14ac:dyDescent="0.25">
      <c r="A34" s="12" t="s">
        <v>49</v>
      </c>
      <c r="B34" s="22"/>
      <c r="C34" s="22"/>
      <c r="D34" s="22"/>
      <c r="E34" s="22"/>
      <c r="F34" s="22"/>
      <c r="G34" s="183"/>
      <c r="H34" s="183"/>
      <c r="I34" s="183"/>
      <c r="J34" s="158"/>
      <c r="K34" s="149"/>
      <c r="L34" s="88"/>
      <c r="M34" s="183"/>
      <c r="N34" s="183"/>
      <c r="O34" s="183"/>
      <c r="P34" s="158"/>
      <c r="Q34" s="167"/>
      <c r="R34" s="183"/>
      <c r="S34" s="183"/>
      <c r="T34" s="183"/>
      <c r="U34" s="183"/>
    </row>
    <row r="35" spans="1:21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184">
        <f>G32</f>
        <v>1541.8042699999996</v>
      </c>
      <c r="H35" s="184">
        <f>H32</f>
        <v>-161.44920000000093</v>
      </c>
      <c r="I35" s="184">
        <f>I32</f>
        <v>-1703.2534700000001</v>
      </c>
      <c r="J35" s="162">
        <f>IFERROR(-I35/H35,0)</f>
        <v>-10.549779559143001</v>
      </c>
      <c r="K35" s="156" t="str">
        <f t="shared" ref="K35:K37" si="18">IF(G35&gt;H35,"F","U")</f>
        <v>F</v>
      </c>
      <c r="L35" s="86">
        <f t="shared" ref="L35" si="19">L32</f>
        <v>0</v>
      </c>
      <c r="M35" s="184">
        <f>M32</f>
        <v>-3256.9550099999906</v>
      </c>
      <c r="N35" s="184">
        <f>N32</f>
        <v>635.22184000000561</v>
      </c>
      <c r="O35" s="184">
        <f>O32</f>
        <v>-3892.1768499999998</v>
      </c>
      <c r="P35" s="173">
        <f>IFERROR(-O35/N35,0)</f>
        <v>6.1272717732752477</v>
      </c>
      <c r="Q35" s="168" t="str">
        <f t="shared" ref="Q35:Q37" si="20">IF(M35&gt;N35,"F","U")</f>
        <v>U</v>
      </c>
      <c r="R35" s="184">
        <f>R32</f>
        <v>8587.8422900000005</v>
      </c>
      <c r="S35" s="184"/>
      <c r="T35" s="184">
        <f>T32</f>
        <v>7292.1579700000148</v>
      </c>
      <c r="U35" s="184">
        <f>U32</f>
        <v>994.1323600000178</v>
      </c>
    </row>
    <row r="36" spans="1:21" x14ac:dyDescent="0.25">
      <c r="A36" s="12" t="s">
        <v>49</v>
      </c>
      <c r="B36" s="34"/>
      <c r="C36" s="22"/>
      <c r="D36" s="22"/>
      <c r="E36" s="22"/>
      <c r="F36" s="22"/>
      <c r="G36" s="183"/>
      <c r="H36" s="183"/>
      <c r="I36" s="183"/>
      <c r="J36" s="163"/>
      <c r="K36" s="152"/>
      <c r="L36" s="88"/>
      <c r="M36" s="183"/>
      <c r="N36" s="183"/>
      <c r="O36" s="183"/>
      <c r="P36" s="163"/>
      <c r="Q36" s="171"/>
      <c r="R36" s="183"/>
      <c r="S36" s="183"/>
      <c r="T36" s="183"/>
      <c r="U36" s="183"/>
    </row>
    <row r="37" spans="1:21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185">
        <f>G35-G16</f>
        <v>1453.6960099999997</v>
      </c>
      <c r="H37" s="185">
        <f>H35-H16</f>
        <v>-785.72253000000092</v>
      </c>
      <c r="I37" s="185">
        <f>I35-I16</f>
        <v>-2239.4185400000001</v>
      </c>
      <c r="J37" s="162">
        <f>IFERROR(-I37/H37,0)</f>
        <v>-2.8501391451763483</v>
      </c>
      <c r="K37" s="157" t="str">
        <f t="shared" si="18"/>
        <v>F</v>
      </c>
      <c r="L37" s="87">
        <f t="shared" ref="L37" si="21">L35-L16</f>
        <v>0</v>
      </c>
      <c r="M37" s="185">
        <f>M35-M16</f>
        <v>-4720.1583999999903</v>
      </c>
      <c r="N37" s="185">
        <f>N35-N16</f>
        <v>-4619.2381299999943</v>
      </c>
      <c r="O37" s="185">
        <f>O35-O16</f>
        <v>-100.92026999999962</v>
      </c>
      <c r="P37" s="173">
        <f>IFERROR(-O37/N37,0)</f>
        <v>-2.1847817142087833E-2</v>
      </c>
      <c r="Q37" s="168" t="str">
        <f t="shared" si="20"/>
        <v>U</v>
      </c>
      <c r="R37" s="185">
        <f>R35-R16</f>
        <v>6919.5959300000004</v>
      </c>
      <c r="S37" s="185"/>
      <c r="T37" s="185">
        <f>T35-T16</f>
        <v>3611.6114100000145</v>
      </c>
      <c r="U37" s="185">
        <f>U35-U16</f>
        <v>-6033.147599999982</v>
      </c>
    </row>
    <row r="38" spans="1:21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54"/>
      <c r="L38" s="34"/>
      <c r="M38" s="34"/>
      <c r="N38" s="34"/>
      <c r="O38" s="34"/>
      <c r="P38" s="34"/>
      <c r="Q38" s="169"/>
      <c r="R38" s="77"/>
      <c r="S38" s="34"/>
      <c r="T38" s="54"/>
      <c r="U38" s="54"/>
    </row>
    <row r="39" spans="1:21" x14ac:dyDescent="0.25">
      <c r="A39" s="12" t="s">
        <v>49</v>
      </c>
      <c r="B39" s="22"/>
      <c r="C39" s="141"/>
      <c r="D39" s="22"/>
      <c r="E39" s="22"/>
      <c r="F39" s="22"/>
      <c r="G39" s="34"/>
      <c r="H39" s="22"/>
      <c r="L39" s="22"/>
      <c r="M39" s="36"/>
      <c r="N39" s="22"/>
      <c r="O39" s="22"/>
      <c r="P39" s="22"/>
      <c r="Q39" s="47"/>
      <c r="R39" s="22"/>
      <c r="S39" s="22"/>
    </row>
    <row r="40" spans="1:21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L40" s="22"/>
      <c r="M40" s="36"/>
      <c r="N40" s="22"/>
      <c r="O40" s="22"/>
      <c r="P40" s="22"/>
      <c r="Q40" s="47"/>
      <c r="R40" s="22"/>
      <c r="S40" s="22"/>
    </row>
    <row r="41" spans="1:21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L41" s="22"/>
      <c r="M41" s="36"/>
      <c r="N41" s="22"/>
      <c r="O41" s="22"/>
      <c r="P41" s="22"/>
      <c r="Q41" s="47"/>
      <c r="R41" s="22"/>
      <c r="S41" s="22"/>
    </row>
    <row r="42" spans="1:21" x14ac:dyDescent="0.25">
      <c r="A42" s="12" t="s">
        <v>49</v>
      </c>
      <c r="B42" s="27"/>
      <c r="C42" s="141"/>
      <c r="D42" s="22"/>
      <c r="E42" s="22"/>
      <c r="F42" s="22"/>
      <c r="G42" s="34"/>
      <c r="H42" s="22"/>
      <c r="L42" s="22"/>
      <c r="M42" s="36"/>
      <c r="N42" s="22"/>
      <c r="O42" s="22"/>
      <c r="P42" s="22"/>
      <c r="Q42" s="47"/>
      <c r="R42" s="22"/>
      <c r="S42" s="22"/>
    </row>
    <row r="43" spans="1:21" x14ac:dyDescent="0.25">
      <c r="B43" s="22"/>
      <c r="C43" s="27"/>
      <c r="D43" s="22"/>
      <c r="E43" s="22"/>
      <c r="F43" s="22"/>
      <c r="G43" s="34"/>
      <c r="H43" s="27"/>
      <c r="L43" s="22"/>
      <c r="M43" s="36"/>
      <c r="N43" s="22"/>
      <c r="O43" s="22"/>
      <c r="P43" s="22"/>
      <c r="Q43" s="47"/>
      <c r="R43" s="22"/>
      <c r="S43" s="22"/>
    </row>
    <row r="44" spans="1:21" x14ac:dyDescent="0.25">
      <c r="B44" s="22"/>
      <c r="C44" s="30"/>
      <c r="D44" s="22"/>
      <c r="E44" s="22"/>
      <c r="F44" s="22"/>
      <c r="G44" s="34"/>
      <c r="H44" s="29"/>
      <c r="L44" s="22"/>
      <c r="M44" s="36"/>
      <c r="N44" s="22"/>
      <c r="O44" s="22"/>
      <c r="P44" s="22"/>
      <c r="Q44" s="47"/>
      <c r="R44" s="22"/>
      <c r="S44" s="22"/>
    </row>
    <row r="45" spans="1:21" x14ac:dyDescent="0.25">
      <c r="B45" s="27"/>
      <c r="C45" s="22"/>
      <c r="D45" s="22"/>
      <c r="E45" s="22"/>
      <c r="F45" s="22"/>
      <c r="G45" s="34"/>
      <c r="H45" s="22"/>
      <c r="L45" s="22"/>
      <c r="M45" s="36"/>
      <c r="N45" s="22"/>
      <c r="O45" s="22"/>
      <c r="P45" s="22"/>
      <c r="Q45" s="47"/>
      <c r="R45" s="22"/>
      <c r="S45" s="22"/>
    </row>
    <row r="46" spans="1:21" x14ac:dyDescent="0.25">
      <c r="B46" s="22"/>
      <c r="C46" s="22"/>
      <c r="D46" s="22"/>
      <c r="E46" s="22"/>
      <c r="F46" s="22"/>
      <c r="G46" s="34"/>
      <c r="H46" s="22"/>
      <c r="L46" s="22"/>
      <c r="M46" s="36"/>
      <c r="N46" s="22"/>
      <c r="O46" s="22"/>
      <c r="P46" s="22"/>
      <c r="Q46" s="47"/>
      <c r="R46" s="22"/>
      <c r="S46" s="22"/>
    </row>
    <row r="47" spans="1:21" x14ac:dyDescent="0.25">
      <c r="B47" s="22"/>
      <c r="C47" s="22"/>
      <c r="D47" s="22"/>
      <c r="E47" s="22"/>
      <c r="F47" s="22"/>
      <c r="G47" s="34"/>
      <c r="H47" s="22"/>
      <c r="L47" s="22"/>
      <c r="M47" s="36"/>
      <c r="N47" s="22"/>
      <c r="O47" s="22"/>
      <c r="P47" s="22"/>
      <c r="Q47" s="47"/>
      <c r="R47" s="22"/>
      <c r="S47" s="22"/>
    </row>
    <row r="48" spans="1:21" x14ac:dyDescent="0.25">
      <c r="B48" s="27"/>
      <c r="C48" s="22"/>
      <c r="D48" s="22"/>
      <c r="E48" s="22"/>
      <c r="F48" s="22"/>
      <c r="G48" s="34"/>
      <c r="H48" s="22"/>
      <c r="L48" s="22"/>
      <c r="M48" s="36"/>
      <c r="N48" s="22"/>
      <c r="O48" s="22"/>
      <c r="P48" s="22"/>
      <c r="Q48" s="47"/>
      <c r="R48" s="22"/>
      <c r="S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M6:R6"/>
    <mergeCell ref="T6:U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53"/>
  <sheetViews>
    <sheetView showGridLines="0" topLeftCell="B2" zoomScale="85" zoomScaleNormal="85" workbookViewId="0">
      <selection activeCell="M62" sqref="M62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1.7109375" customWidth="1"/>
    <col min="11" max="11" width="18.85546875" style="61" customWidth="1"/>
    <col min="12" max="12" width="16.42578125" customWidth="1"/>
    <col min="13" max="13" width="15.85546875" customWidth="1"/>
    <col min="14" max="14" width="20.140625" bestFit="1" customWidth="1"/>
    <col min="15" max="15" width="1.7109375" customWidth="1"/>
    <col min="16" max="16" width="18.140625" customWidth="1"/>
    <col min="17" max="17" width="19.5703125" customWidth="1"/>
  </cols>
  <sheetData>
    <row r="1" spans="1:17" s="2" customFormat="1" ht="24" hidden="1" customHeight="1" x14ac:dyDescent="0.25">
      <c r="A1" s="18" t="s">
        <v>0</v>
      </c>
      <c r="B1" s="2" t="s">
        <v>312</v>
      </c>
      <c r="G1" s="50"/>
      <c r="J1" s="40"/>
      <c r="K1" s="60"/>
      <c r="L1" s="40"/>
      <c r="M1" s="40"/>
      <c r="N1" s="40"/>
      <c r="O1" s="40"/>
    </row>
    <row r="2" spans="1:17" ht="26.25" x14ac:dyDescent="0.4">
      <c r="A2" s="12" t="s">
        <v>49</v>
      </c>
      <c r="B2" s="69" t="s">
        <v>135</v>
      </c>
    </row>
    <row r="3" spans="1:17" ht="18.75" x14ac:dyDescent="0.3">
      <c r="A3" s="12" t="s">
        <v>49</v>
      </c>
      <c r="B3" s="19" t="s">
        <v>189</v>
      </c>
    </row>
    <row r="4" spans="1:17" ht="18.75" x14ac:dyDescent="0.3">
      <c r="A4" s="12" t="s">
        <v>49</v>
      </c>
      <c r="B4" s="19" t="s">
        <v>276</v>
      </c>
    </row>
    <row r="5" spans="1:17" ht="18.75" x14ac:dyDescent="0.3">
      <c r="A5" s="12" t="s">
        <v>49</v>
      </c>
      <c r="B5" s="19"/>
    </row>
    <row r="6" spans="1:17" x14ac:dyDescent="0.25">
      <c r="A6" s="12" t="s">
        <v>49</v>
      </c>
      <c r="G6" s="174" t="s">
        <v>159</v>
      </c>
      <c r="H6" s="174"/>
      <c r="I6" s="174"/>
      <c r="J6" s="82"/>
      <c r="K6" s="175" t="s">
        <v>163</v>
      </c>
      <c r="L6" s="175"/>
      <c r="M6" s="175"/>
      <c r="N6" s="175"/>
      <c r="O6" s="82"/>
      <c r="P6" s="176" t="s">
        <v>166</v>
      </c>
      <c r="Q6" s="176"/>
    </row>
    <row r="7" spans="1:17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/>
      <c r="K7" s="82" t="s">
        <v>66</v>
      </c>
      <c r="L7" s="82" t="s">
        <v>161</v>
      </c>
      <c r="M7" s="82" t="s">
        <v>162</v>
      </c>
      <c r="N7" s="82" t="s">
        <v>165</v>
      </c>
      <c r="O7" s="82"/>
      <c r="P7" s="82" t="s">
        <v>165</v>
      </c>
      <c r="Q7" s="82" t="s">
        <v>161</v>
      </c>
    </row>
    <row r="8" spans="1:17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38"/>
      <c r="K8" s="68" t="s">
        <v>182</v>
      </c>
      <c r="L8" s="68" t="s">
        <v>182</v>
      </c>
      <c r="M8" s="68" t="s">
        <v>182</v>
      </c>
      <c r="N8" s="68" t="s">
        <v>136</v>
      </c>
      <c r="O8" s="38"/>
      <c r="P8" s="68" t="s">
        <v>136</v>
      </c>
      <c r="Q8" s="68" t="s">
        <v>182</v>
      </c>
    </row>
    <row r="9" spans="1:17" x14ac:dyDescent="0.25">
      <c r="A9" s="12" t="s">
        <v>49</v>
      </c>
      <c r="B9" s="17"/>
      <c r="C9" s="32"/>
      <c r="D9" s="33"/>
      <c r="E9" s="37" t="s">
        <v>65</v>
      </c>
      <c r="F9" s="33"/>
      <c r="G9" s="105" t="s">
        <v>63</v>
      </c>
      <c r="H9" s="105" t="s">
        <v>63</v>
      </c>
      <c r="I9" s="105" t="s">
        <v>63</v>
      </c>
      <c r="J9" s="105"/>
      <c r="K9" s="105" t="s">
        <v>63</v>
      </c>
      <c r="L9" s="105" t="s">
        <v>63</v>
      </c>
      <c r="M9" s="105" t="s">
        <v>63</v>
      </c>
      <c r="N9" s="105" t="s">
        <v>63</v>
      </c>
      <c r="O9" s="105"/>
      <c r="P9" s="105" t="s">
        <v>63</v>
      </c>
      <c r="Q9" s="105" t="s">
        <v>63</v>
      </c>
    </row>
    <row r="10" spans="1:17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J10" s="22"/>
      <c r="K10" s="36"/>
      <c r="L10" s="22"/>
      <c r="M10" s="36"/>
      <c r="N10" s="36"/>
      <c r="O10" s="22"/>
      <c r="Q10" s="72"/>
    </row>
    <row r="11" spans="1:17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8"/>
      <c r="K11" s="80"/>
      <c r="L11" s="78"/>
      <c r="M11" s="77"/>
      <c r="N11" s="77"/>
      <c r="O11" s="78"/>
      <c r="P11" s="79"/>
      <c r="Q11" s="81"/>
    </row>
    <row r="12" spans="1:17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1472.7549899999999</v>
      </c>
      <c r="H12" s="83">
        <v>1635.7164299999999</v>
      </c>
      <c r="I12" s="89">
        <f t="shared" ref="I12:I19" si="0">H12-G12</f>
        <v>162.96144000000004</v>
      </c>
      <c r="J12" s="90"/>
      <c r="K12" s="83">
        <v>12907.41966</v>
      </c>
      <c r="L12" s="90">
        <v>19880.67224</v>
      </c>
      <c r="M12" s="83">
        <v>-6973.2525800000003</v>
      </c>
      <c r="N12" s="83">
        <v>19208.200359999999</v>
      </c>
      <c r="O12" s="90"/>
      <c r="P12" s="83">
        <v>25410.59174</v>
      </c>
      <c r="Q12" s="83">
        <v>26423.537960000001</v>
      </c>
    </row>
    <row r="13" spans="1:17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2203.6767399999999</v>
      </c>
      <c r="H13" s="83">
        <v>2379.84782</v>
      </c>
      <c r="I13" s="89">
        <f t="shared" si="0"/>
        <v>176.17108000000007</v>
      </c>
      <c r="J13" s="90"/>
      <c r="K13" s="83">
        <v>18871.00533</v>
      </c>
      <c r="L13" s="90">
        <v>10975.071120000001</v>
      </c>
      <c r="M13" s="83">
        <v>7895.9342100000003</v>
      </c>
      <c r="N13" s="83">
        <v>20723.456730000002</v>
      </c>
      <c r="O13" s="90"/>
      <c r="P13" s="83">
        <v>21775.16734</v>
      </c>
      <c r="Q13" s="83">
        <v>19578.00877</v>
      </c>
    </row>
    <row r="14" spans="1:17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284.13501000000002</v>
      </c>
      <c r="H14" s="83">
        <v>399.00862999999998</v>
      </c>
      <c r="I14" s="89">
        <f t="shared" si="0"/>
        <v>114.87361999999996</v>
      </c>
      <c r="J14" s="90"/>
      <c r="K14" s="83">
        <v>2502.3234900000002</v>
      </c>
      <c r="L14" s="90">
        <v>3428.03089</v>
      </c>
      <c r="M14" s="83">
        <v>-925.70740000000001</v>
      </c>
      <c r="N14" s="83">
        <v>1744.6515899999999</v>
      </c>
      <c r="O14" s="90"/>
      <c r="P14" s="83">
        <v>5009.0368399999998</v>
      </c>
      <c r="Q14" s="83">
        <v>5149.62374</v>
      </c>
    </row>
    <row r="15" spans="1:17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1163.46604</v>
      </c>
      <c r="H15" s="83">
        <v>1216.5165999999999</v>
      </c>
      <c r="I15" s="89">
        <f t="shared" si="0"/>
        <v>53.050559999999905</v>
      </c>
      <c r="J15" s="90"/>
      <c r="K15" s="83">
        <v>10128.460230000001</v>
      </c>
      <c r="L15" s="90">
        <v>9776.8174799999997</v>
      </c>
      <c r="M15" s="83">
        <v>351.64274999999998</v>
      </c>
      <c r="N15" s="83">
        <v>8206.39545</v>
      </c>
      <c r="O15" s="90"/>
      <c r="P15" s="83">
        <v>15460.36111</v>
      </c>
      <c r="Q15" s="83">
        <v>15332.751469999999</v>
      </c>
    </row>
    <row r="16" spans="1:17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-1700.3837799999999</v>
      </c>
      <c r="H16" s="83">
        <v>407.77332999999999</v>
      </c>
      <c r="I16" s="89">
        <f t="shared" si="0"/>
        <v>2108.1571100000001</v>
      </c>
      <c r="J16" s="90"/>
      <c r="K16" s="83">
        <v>1375.0951299999999</v>
      </c>
      <c r="L16" s="90">
        <v>4630.1866399999999</v>
      </c>
      <c r="M16" s="83">
        <v>-3255.0915100000002</v>
      </c>
      <c r="N16" s="83">
        <v>1742.7869000000001</v>
      </c>
      <c r="O16" s="90"/>
      <c r="P16" s="83">
        <v>3680.5465600000002</v>
      </c>
      <c r="Q16" s="83">
        <v>7027.2799599999998</v>
      </c>
    </row>
    <row r="17" spans="1:17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13.41691</v>
      </c>
      <c r="H17" s="83">
        <v>17.670380000000002</v>
      </c>
      <c r="I17" s="89">
        <f t="shared" si="0"/>
        <v>4.2534700000000019</v>
      </c>
      <c r="J17" s="90"/>
      <c r="K17" s="83">
        <v>81.840990000000005</v>
      </c>
      <c r="L17" s="90">
        <v>141.69352000000001</v>
      </c>
      <c r="M17" s="83">
        <v>-59.852530000000002</v>
      </c>
      <c r="N17" s="83">
        <v>93.299719999999994</v>
      </c>
      <c r="O17" s="90"/>
      <c r="P17" s="83">
        <v>246.5163</v>
      </c>
      <c r="Q17" s="83">
        <v>212.54898</v>
      </c>
    </row>
    <row r="18" spans="1:17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90"/>
      <c r="K18" s="83">
        <v>0</v>
      </c>
      <c r="L18" s="90">
        <v>0</v>
      </c>
      <c r="M18" s="83">
        <v>0</v>
      </c>
      <c r="N18" s="83">
        <v>0</v>
      </c>
      <c r="O18" s="90"/>
      <c r="P18" s="83">
        <v>10803.06345</v>
      </c>
      <c r="Q18" s="83">
        <v>0</v>
      </c>
    </row>
    <row r="19" spans="1:17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198.09386000000001</v>
      </c>
      <c r="H19" s="83">
        <v>347.98622</v>
      </c>
      <c r="I19" s="89">
        <f t="shared" si="0"/>
        <v>149.89236</v>
      </c>
      <c r="J19" s="90"/>
      <c r="K19" s="83">
        <v>1491.70198</v>
      </c>
      <c r="L19" s="90">
        <v>1223.9428600000001</v>
      </c>
      <c r="M19" s="83">
        <v>267.75912</v>
      </c>
      <c r="N19" s="83">
        <v>1236.55169</v>
      </c>
      <c r="O19" s="90"/>
      <c r="P19" s="83">
        <v>2112.02484</v>
      </c>
      <c r="Q19" s="83">
        <v>2615.8877400000001</v>
      </c>
    </row>
    <row r="20" spans="1:17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3635.1597699999993</v>
      </c>
      <c r="H20" s="91">
        <f t="shared" ref="H20:I20" si="1">SUM(H12:H19)</f>
        <v>6404.519409999999</v>
      </c>
      <c r="I20" s="91">
        <f t="shared" si="1"/>
        <v>2769.3596400000001</v>
      </c>
      <c r="J20" s="83"/>
      <c r="K20" s="91">
        <f>SUM(K12:K19)</f>
        <v>47357.846810000003</v>
      </c>
      <c r="L20" s="91">
        <f t="shared" ref="L20" si="2">SUM(L12:L19)</f>
        <v>50056.414750000004</v>
      </c>
      <c r="M20" s="91">
        <f>SUM(M12:M19)</f>
        <v>-2698.5679400000004</v>
      </c>
      <c r="N20" s="91">
        <f>SUM(N12:N19)</f>
        <v>52955.34244</v>
      </c>
      <c r="O20" s="83"/>
      <c r="P20" s="91">
        <f t="shared" ref="P20:Q20" si="3">SUM(P12:P19)</f>
        <v>84497.308180000007</v>
      </c>
      <c r="Q20" s="91">
        <f t="shared" si="3"/>
        <v>76339.638620000012</v>
      </c>
    </row>
    <row r="21" spans="1:17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90"/>
      <c r="K21" s="83"/>
      <c r="L21" s="90"/>
      <c r="M21" s="83"/>
      <c r="N21" s="83"/>
      <c r="O21" s="90"/>
      <c r="P21" s="83"/>
      <c r="Q21" s="83"/>
    </row>
    <row r="22" spans="1:17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90"/>
      <c r="K22" s="83"/>
      <c r="L22" s="90"/>
      <c r="M22" s="83"/>
      <c r="N22" s="83"/>
      <c r="O22" s="90"/>
      <c r="P22" s="83"/>
      <c r="Q22" s="83"/>
    </row>
    <row r="23" spans="1:17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2892.2222499999998</v>
      </c>
      <c r="H23" s="83">
        <v>2759.6576700000001</v>
      </c>
      <c r="I23" s="89">
        <f t="shared" ref="I23:I29" si="4">H23-G23</f>
        <v>-132.56457999999975</v>
      </c>
      <c r="J23" s="90"/>
      <c r="K23" s="83">
        <v>23689.39201</v>
      </c>
      <c r="L23" s="90">
        <v>23952.267950000001</v>
      </c>
      <c r="M23" s="83">
        <v>-262.87594000000001</v>
      </c>
      <c r="N23" s="83">
        <v>23213.684160000001</v>
      </c>
      <c r="O23" s="90"/>
      <c r="P23" s="83">
        <v>35526.092109999998</v>
      </c>
      <c r="Q23" s="83">
        <v>35773.612789999999</v>
      </c>
    </row>
    <row r="24" spans="1:17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2226.4337500000001</v>
      </c>
      <c r="H24" s="83">
        <v>1914.0886599999999</v>
      </c>
      <c r="I24" s="89">
        <f t="shared" si="4"/>
        <v>-312.34509000000025</v>
      </c>
      <c r="J24" s="90"/>
      <c r="K24" s="83">
        <v>18156.76671</v>
      </c>
      <c r="L24" s="90">
        <v>13619.925719999999</v>
      </c>
      <c r="M24" s="83">
        <v>4536.8409899999997</v>
      </c>
      <c r="N24" s="83">
        <v>17064.801220000001</v>
      </c>
      <c r="O24" s="90"/>
      <c r="P24" s="83">
        <v>26194.996780000001</v>
      </c>
      <c r="Q24" s="83">
        <v>21868.61118</v>
      </c>
    </row>
    <row r="25" spans="1:17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145.53031999999999</v>
      </c>
      <c r="H25" s="83">
        <v>231.31533999999999</v>
      </c>
      <c r="I25" s="89">
        <f t="shared" si="4"/>
        <v>85.785020000000003</v>
      </c>
      <c r="J25" s="90"/>
      <c r="K25" s="83">
        <v>1136.1633300000001</v>
      </c>
      <c r="L25" s="90">
        <v>1853.2047700000001</v>
      </c>
      <c r="M25" s="83">
        <v>-717.04143999999997</v>
      </c>
      <c r="N25" s="83">
        <v>738.11293999999998</v>
      </c>
      <c r="O25" s="90"/>
      <c r="P25" s="83">
        <v>1247.82267</v>
      </c>
      <c r="Q25" s="83">
        <v>2812.0003700000002</v>
      </c>
    </row>
    <row r="26" spans="1:17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f>838</f>
        <v>838</v>
      </c>
      <c r="H26" s="83">
        <v>900.25958000000003</v>
      </c>
      <c r="I26" s="89">
        <f>H26-G26</f>
        <v>62.259580000000028</v>
      </c>
      <c r="J26" s="90"/>
      <c r="K26" s="83">
        <f>5866+838</f>
        <v>6704</v>
      </c>
      <c r="L26" s="90">
        <v>7264.6785300000001</v>
      </c>
      <c r="M26" s="83">
        <f>K26-L26</f>
        <v>-560.67853000000014</v>
      </c>
      <c r="N26" s="83">
        <v>918.76868000000002</v>
      </c>
      <c r="O26" s="90"/>
      <c r="P26" s="83">
        <v>11314.38867</v>
      </c>
      <c r="Q26" s="83">
        <v>10898.665209999999</v>
      </c>
    </row>
    <row r="27" spans="1:17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-34.684519999999999</v>
      </c>
      <c r="H27" s="83">
        <v>66.689220000000006</v>
      </c>
      <c r="I27" s="89">
        <f t="shared" si="4"/>
        <v>101.37374</v>
      </c>
      <c r="J27" s="90"/>
      <c r="K27" s="83">
        <v>670.77760999999998</v>
      </c>
      <c r="L27" s="90">
        <v>557.09604000000002</v>
      </c>
      <c r="M27" s="83">
        <v>113.68156999999999</v>
      </c>
      <c r="N27" s="83">
        <v>515.65184999999997</v>
      </c>
      <c r="O27" s="90"/>
      <c r="P27" s="83">
        <v>924.46144000000004</v>
      </c>
      <c r="Q27" s="83">
        <v>823.85292000000004</v>
      </c>
    </row>
    <row r="28" spans="1:17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-66.723640000000003</v>
      </c>
      <c r="H28" s="83">
        <v>0</v>
      </c>
      <c r="I28" s="89">
        <f t="shared" si="4"/>
        <v>66.723640000000003</v>
      </c>
      <c r="J28" s="90"/>
      <c r="K28" s="83">
        <v>-409.93955</v>
      </c>
      <c r="L28" s="83">
        <v>-257.33334000000002</v>
      </c>
      <c r="M28" s="83">
        <v>-152.60621</v>
      </c>
      <c r="N28" s="83">
        <v>-355.50312000000002</v>
      </c>
      <c r="O28" s="90"/>
      <c r="P28" s="83">
        <v>1164.23245</v>
      </c>
      <c r="Q28" s="83">
        <v>-378.00000999999997</v>
      </c>
    </row>
    <row r="29" spans="1:17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196.75463999999999</v>
      </c>
      <c r="H29" s="83">
        <v>354.91514000000001</v>
      </c>
      <c r="I29" s="89">
        <f t="shared" si="4"/>
        <v>158.16050000000001</v>
      </c>
      <c r="J29" s="90"/>
      <c r="K29" s="83">
        <v>1447.17877</v>
      </c>
      <c r="L29" s="83">
        <v>2564.7373200000002</v>
      </c>
      <c r="M29" s="83">
        <v>-1117.55855</v>
      </c>
      <c r="N29" s="83">
        <v>1020.28259</v>
      </c>
      <c r="O29" s="90"/>
      <c r="P29" s="83">
        <v>2112.02484</v>
      </c>
      <c r="Q29" s="83">
        <v>3968.2637199999999</v>
      </c>
    </row>
    <row r="30" spans="1:17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6197.5328</v>
      </c>
      <c r="H30" s="91">
        <f t="shared" ref="H30" si="5">SUM(H23:H29)</f>
        <v>6226.9256100000002</v>
      </c>
      <c r="I30" s="91">
        <f t="shared" ref="I30" si="6">H30-G30</f>
        <v>29.392810000000281</v>
      </c>
      <c r="J30" s="90"/>
      <c r="K30" s="91">
        <f t="shared" ref="K30:M30" si="7">SUM(K23:K29)</f>
        <v>51394.338879999996</v>
      </c>
      <c r="L30" s="91">
        <f t="shared" si="7"/>
        <v>49554.576989999994</v>
      </c>
      <c r="M30" s="91">
        <f t="shared" si="7"/>
        <v>1839.76189</v>
      </c>
      <c r="N30" s="91">
        <f>SUM(N23:N29)</f>
        <v>43115.798320000002</v>
      </c>
      <c r="O30" s="90"/>
      <c r="P30" s="91">
        <f t="shared" ref="P30:Q30" si="8">SUM(P23:P29)</f>
        <v>78484.018959999987</v>
      </c>
      <c r="Q30" s="91">
        <f t="shared" si="8"/>
        <v>75767.006179999997</v>
      </c>
    </row>
    <row r="31" spans="1:17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90"/>
      <c r="K31" s="83"/>
      <c r="L31" s="83"/>
      <c r="M31" s="83"/>
      <c r="N31" s="83"/>
      <c r="O31" s="90"/>
      <c r="P31" s="83"/>
      <c r="Q31" s="83"/>
    </row>
    <row r="32" spans="1:17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-2562.3730300000007</v>
      </c>
      <c r="H32" s="85">
        <f>H20-H30</f>
        <v>177.59379999999874</v>
      </c>
      <c r="I32" s="85">
        <f>I20-I30</f>
        <v>2739.9668299999998</v>
      </c>
      <c r="J32" s="88"/>
      <c r="K32" s="85">
        <f>K20-K30</f>
        <v>-4036.492069999993</v>
      </c>
      <c r="L32" s="85">
        <f>L20-L30</f>
        <v>501.83776000000944</v>
      </c>
      <c r="M32" s="85">
        <f>M20-M30</f>
        <v>-4538.3298300000006</v>
      </c>
      <c r="N32" s="85">
        <f>N20-N30</f>
        <v>9839.5441199999987</v>
      </c>
      <c r="O32" s="88"/>
      <c r="P32" s="85">
        <f>P20-P30</f>
        <v>6013.2892200000206</v>
      </c>
      <c r="Q32" s="85">
        <f>Q20-Q30</f>
        <v>572.63244000001578</v>
      </c>
    </row>
    <row r="33" spans="1:17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88"/>
      <c r="K33" s="84"/>
      <c r="L33" s="84"/>
      <c r="M33" s="84"/>
      <c r="N33" s="84"/>
      <c r="O33" s="88"/>
      <c r="P33" s="84"/>
      <c r="Q33" s="84"/>
    </row>
    <row r="34" spans="1:17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88"/>
      <c r="K34" s="84"/>
      <c r="L34" s="84"/>
      <c r="M34" s="84"/>
      <c r="N34" s="84"/>
      <c r="O34" s="88"/>
      <c r="P34" s="84"/>
      <c r="Q34" s="84"/>
    </row>
    <row r="35" spans="1:17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-2562.3730300000007</v>
      </c>
      <c r="H35" s="86">
        <f>H32</f>
        <v>177.59379999999874</v>
      </c>
      <c r="I35" s="86">
        <f>I32</f>
        <v>2739.9668299999998</v>
      </c>
      <c r="J35" s="88"/>
      <c r="K35" s="86">
        <f>K32</f>
        <v>-4036.492069999993</v>
      </c>
      <c r="L35" s="86">
        <f>L32</f>
        <v>501.83776000000944</v>
      </c>
      <c r="M35" s="86">
        <f>M32</f>
        <v>-4538.3298300000006</v>
      </c>
      <c r="N35" s="86">
        <f>N32</f>
        <v>9839.5441199999987</v>
      </c>
      <c r="O35" s="88"/>
      <c r="P35" s="86">
        <f>P32</f>
        <v>6013.2892200000206</v>
      </c>
      <c r="Q35" s="86">
        <f>Q32</f>
        <v>572.63244000001578</v>
      </c>
    </row>
    <row r="36" spans="1:17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88"/>
      <c r="K36" s="84"/>
      <c r="L36" s="84"/>
      <c r="M36" s="84"/>
      <c r="N36" s="84"/>
      <c r="O36" s="88"/>
      <c r="P36" s="84"/>
      <c r="Q36" s="84"/>
    </row>
    <row r="37" spans="1:17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-861.98925000000077</v>
      </c>
      <c r="H37" s="87">
        <f>H35-H16</f>
        <v>-230.17953000000125</v>
      </c>
      <c r="I37" s="87">
        <f>I35-I16</f>
        <v>631.80971999999974</v>
      </c>
      <c r="J37" s="88"/>
      <c r="K37" s="87">
        <f>K35-K16</f>
        <v>-5411.5871999999927</v>
      </c>
      <c r="L37" s="87">
        <f>L35-L16</f>
        <v>-4128.3488799999905</v>
      </c>
      <c r="M37" s="87">
        <f>M35-M16</f>
        <v>-1283.2383200000004</v>
      </c>
      <c r="N37" s="87">
        <f>N35-N16</f>
        <v>8096.7572199999986</v>
      </c>
      <c r="O37" s="88"/>
      <c r="P37" s="87">
        <f>P35-P16</f>
        <v>2332.7426600000204</v>
      </c>
      <c r="Q37" s="87">
        <f>Q35-Q16</f>
        <v>-6454.6475199999841</v>
      </c>
    </row>
    <row r="38" spans="1:17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34"/>
      <c r="K38" s="34"/>
      <c r="L38" s="34"/>
      <c r="M38" s="34"/>
      <c r="N38" s="77"/>
      <c r="O38" s="34"/>
      <c r="P38" s="54"/>
      <c r="Q38" s="54"/>
    </row>
    <row r="39" spans="1:17" x14ac:dyDescent="0.25">
      <c r="A39" s="12" t="s">
        <v>49</v>
      </c>
      <c r="B39" s="22"/>
      <c r="C39" s="106"/>
      <c r="D39" s="22"/>
      <c r="E39" s="22"/>
      <c r="F39" s="22"/>
      <c r="G39" s="34"/>
      <c r="H39" s="22"/>
      <c r="J39" s="22"/>
      <c r="K39" s="36"/>
      <c r="L39" s="22"/>
      <c r="M39" s="22"/>
      <c r="N39" s="22"/>
      <c r="O39" s="22"/>
    </row>
    <row r="40" spans="1:17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J40" s="22"/>
      <c r="K40" s="36"/>
      <c r="L40" s="22"/>
      <c r="M40" s="22"/>
      <c r="N40" s="22"/>
      <c r="O40" s="22"/>
    </row>
    <row r="41" spans="1:17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J41" s="22"/>
      <c r="K41" s="36"/>
      <c r="L41" s="22"/>
      <c r="M41" s="22"/>
      <c r="N41" s="22"/>
      <c r="O41" s="22"/>
    </row>
    <row r="42" spans="1:17" x14ac:dyDescent="0.25">
      <c r="A42" s="12" t="s">
        <v>49</v>
      </c>
      <c r="B42" s="27"/>
      <c r="C42" s="106"/>
      <c r="D42" s="22"/>
      <c r="E42" s="22"/>
      <c r="F42" s="22"/>
      <c r="G42" s="34"/>
      <c r="H42" s="22"/>
      <c r="J42" s="22"/>
      <c r="K42" s="36"/>
      <c r="L42" s="22"/>
      <c r="M42" s="22"/>
      <c r="N42" s="22"/>
      <c r="O42" s="22"/>
    </row>
    <row r="43" spans="1:17" x14ac:dyDescent="0.25">
      <c r="B43" s="22"/>
      <c r="C43" s="27"/>
      <c r="D43" s="22"/>
      <c r="E43" s="22"/>
      <c r="F43" s="22"/>
      <c r="G43" s="34"/>
      <c r="H43" s="27"/>
      <c r="J43" s="22"/>
      <c r="K43" s="36"/>
      <c r="L43" s="22"/>
      <c r="M43" s="22"/>
      <c r="N43" s="22"/>
      <c r="O43" s="22"/>
    </row>
    <row r="44" spans="1:17" x14ac:dyDescent="0.25">
      <c r="B44" s="22"/>
      <c r="C44" s="30"/>
      <c r="D44" s="22"/>
      <c r="E44" s="22"/>
      <c r="F44" s="22"/>
      <c r="G44" s="34"/>
      <c r="H44" s="29"/>
      <c r="J44" s="22"/>
      <c r="K44" s="36"/>
      <c r="L44" s="22"/>
      <c r="M44" s="22"/>
      <c r="N44" s="22"/>
      <c r="O44" s="22"/>
    </row>
    <row r="45" spans="1:17" x14ac:dyDescent="0.25">
      <c r="B45" s="27"/>
      <c r="C45" s="22"/>
      <c r="D45" s="22"/>
      <c r="E45" s="22"/>
      <c r="F45" s="22"/>
      <c r="G45" s="34"/>
      <c r="H45" s="22"/>
      <c r="J45" s="22"/>
      <c r="K45" s="36"/>
      <c r="L45" s="22"/>
      <c r="M45" s="22"/>
      <c r="N45" s="22"/>
      <c r="O45" s="22"/>
    </row>
    <row r="46" spans="1:17" x14ac:dyDescent="0.25">
      <c r="B46" s="22"/>
      <c r="C46" s="22"/>
      <c r="D46" s="22"/>
      <c r="E46" s="22"/>
      <c r="F46" s="22"/>
      <c r="G46" s="34"/>
      <c r="H46" s="22"/>
      <c r="J46" s="22"/>
      <c r="K46" s="36"/>
      <c r="L46" s="22"/>
      <c r="M46" s="22"/>
      <c r="N46" s="22"/>
      <c r="O46" s="22"/>
    </row>
    <row r="47" spans="1:17" x14ac:dyDescent="0.25">
      <c r="B47" s="22"/>
      <c r="C47" s="22"/>
      <c r="D47" s="22"/>
      <c r="E47" s="22"/>
      <c r="F47" s="22"/>
      <c r="G47" s="34"/>
      <c r="H47" s="22"/>
      <c r="J47" s="22"/>
      <c r="K47" s="36"/>
      <c r="L47" s="22"/>
      <c r="M47" s="22"/>
      <c r="N47" s="22"/>
      <c r="O47" s="22"/>
    </row>
    <row r="48" spans="1:17" x14ac:dyDescent="0.25">
      <c r="B48" s="27"/>
      <c r="C48" s="22"/>
      <c r="D48" s="22"/>
      <c r="E48" s="22"/>
      <c r="F48" s="22"/>
      <c r="G48" s="34"/>
      <c r="H48" s="22"/>
      <c r="J48" s="22"/>
      <c r="K48" s="36"/>
      <c r="L48" s="22"/>
      <c r="M48" s="22"/>
      <c r="N48" s="22"/>
      <c r="O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K6:N6"/>
    <mergeCell ref="P6:Q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53"/>
  <sheetViews>
    <sheetView showGridLines="0" topLeftCell="B2" zoomScale="75" zoomScaleNormal="75" workbookViewId="0">
      <selection activeCell="M62" sqref="M62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1.7109375" customWidth="1"/>
    <col min="11" max="11" width="18.85546875" style="61" customWidth="1"/>
    <col min="12" max="12" width="16.42578125" customWidth="1"/>
    <col min="13" max="13" width="15.85546875" customWidth="1"/>
    <col min="14" max="14" width="20.140625" bestFit="1" customWidth="1"/>
    <col min="15" max="15" width="1.7109375" customWidth="1"/>
    <col min="16" max="16" width="18.140625" customWidth="1"/>
    <col min="17" max="17" width="19.5703125" customWidth="1"/>
  </cols>
  <sheetData>
    <row r="1" spans="1:17" s="2" customFormat="1" ht="24" hidden="1" customHeight="1" x14ac:dyDescent="0.25">
      <c r="A1" s="18" t="s">
        <v>0</v>
      </c>
      <c r="B1" s="2" t="s">
        <v>293</v>
      </c>
      <c r="G1" s="50"/>
      <c r="J1" s="40"/>
      <c r="K1" s="60"/>
      <c r="L1" s="40"/>
      <c r="M1" s="40"/>
      <c r="N1" s="40"/>
      <c r="O1" s="40"/>
    </row>
    <row r="2" spans="1:17" ht="26.25" x14ac:dyDescent="0.4">
      <c r="A2" s="12" t="s">
        <v>49</v>
      </c>
      <c r="B2" s="69" t="s">
        <v>135</v>
      </c>
    </row>
    <row r="3" spans="1:17" ht="18.75" x14ac:dyDescent="0.3">
      <c r="A3" s="12" t="s">
        <v>49</v>
      </c>
      <c r="B3" s="19" t="s">
        <v>189</v>
      </c>
    </row>
    <row r="4" spans="1:17" ht="18.75" x14ac:dyDescent="0.3">
      <c r="A4" s="12" t="s">
        <v>49</v>
      </c>
      <c r="B4" s="19" t="s">
        <v>276</v>
      </c>
    </row>
    <row r="5" spans="1:17" ht="18.75" x14ac:dyDescent="0.3">
      <c r="A5" s="12" t="s">
        <v>49</v>
      </c>
      <c r="B5" s="19"/>
    </row>
    <row r="6" spans="1:17" x14ac:dyDescent="0.25">
      <c r="A6" s="12" t="s">
        <v>49</v>
      </c>
      <c r="G6" s="174" t="s">
        <v>159</v>
      </c>
      <c r="H6" s="174"/>
      <c r="I6" s="174"/>
      <c r="J6" s="82"/>
      <c r="K6" s="175" t="s">
        <v>163</v>
      </c>
      <c r="L6" s="175"/>
      <c r="M6" s="175"/>
      <c r="N6" s="175"/>
      <c r="O6" s="82"/>
      <c r="P6" s="176" t="s">
        <v>166</v>
      </c>
      <c r="Q6" s="176"/>
    </row>
    <row r="7" spans="1:17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/>
      <c r="K7" s="82" t="s">
        <v>66</v>
      </c>
      <c r="L7" s="82" t="s">
        <v>161</v>
      </c>
      <c r="M7" s="82" t="s">
        <v>162</v>
      </c>
      <c r="N7" s="82" t="s">
        <v>165</v>
      </c>
      <c r="O7" s="82"/>
      <c r="P7" s="82" t="s">
        <v>165</v>
      </c>
      <c r="Q7" s="82" t="s">
        <v>161</v>
      </c>
    </row>
    <row r="8" spans="1:17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38"/>
      <c r="K8" s="68" t="s">
        <v>182</v>
      </c>
      <c r="L8" s="68" t="s">
        <v>182</v>
      </c>
      <c r="M8" s="68" t="s">
        <v>182</v>
      </c>
      <c r="N8" s="68" t="s">
        <v>136</v>
      </c>
      <c r="O8" s="38"/>
      <c r="P8" s="68" t="s">
        <v>136</v>
      </c>
      <c r="Q8" s="68" t="s">
        <v>182</v>
      </c>
    </row>
    <row r="9" spans="1:17" x14ac:dyDescent="0.25">
      <c r="A9" s="12" t="s">
        <v>49</v>
      </c>
      <c r="B9" s="17"/>
      <c r="C9" s="32"/>
      <c r="D9" s="33"/>
      <c r="E9" s="37" t="s">
        <v>65</v>
      </c>
      <c r="F9" s="33"/>
      <c r="G9" s="105" t="s">
        <v>63</v>
      </c>
      <c r="H9" s="105" t="s">
        <v>63</v>
      </c>
      <c r="I9" s="105" t="s">
        <v>63</v>
      </c>
      <c r="J9" s="105"/>
      <c r="K9" s="105" t="s">
        <v>63</v>
      </c>
      <c r="L9" s="105" t="s">
        <v>63</v>
      </c>
      <c r="M9" s="105" t="s">
        <v>63</v>
      </c>
      <c r="N9" s="105" t="s">
        <v>63</v>
      </c>
      <c r="O9" s="105"/>
      <c r="P9" s="105" t="s">
        <v>63</v>
      </c>
      <c r="Q9" s="105" t="s">
        <v>63</v>
      </c>
    </row>
    <row r="10" spans="1:17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J10" s="22"/>
      <c r="K10" s="36"/>
      <c r="L10" s="22"/>
      <c r="M10" s="36"/>
      <c r="N10" s="36"/>
      <c r="O10" s="22"/>
      <c r="Q10" s="72"/>
    </row>
    <row r="11" spans="1:17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8"/>
      <c r="K11" s="80"/>
      <c r="L11" s="78"/>
      <c r="M11" s="77"/>
      <c r="N11" s="77"/>
      <c r="O11" s="78"/>
      <c r="P11" s="79"/>
      <c r="Q11" s="81"/>
    </row>
    <row r="12" spans="1:17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0</v>
      </c>
      <c r="H12" s="83">
        <v>0</v>
      </c>
      <c r="I12" s="89">
        <f t="shared" ref="I12:I19" si="0">H12-G12</f>
        <v>0</v>
      </c>
      <c r="J12" s="90"/>
      <c r="K12" s="83">
        <v>0</v>
      </c>
      <c r="L12" s="90">
        <v>0</v>
      </c>
      <c r="M12" s="83">
        <v>0</v>
      </c>
      <c r="N12" s="83">
        <v>0</v>
      </c>
      <c r="O12" s="90"/>
      <c r="P12" s="83">
        <v>0</v>
      </c>
      <c r="Q12" s="83">
        <v>0</v>
      </c>
    </row>
    <row r="13" spans="1:17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390.80333999999999</v>
      </c>
      <c r="H13" s="83">
        <v>464.63287000000003</v>
      </c>
      <c r="I13" s="89">
        <f t="shared" si="0"/>
        <v>73.829530000000034</v>
      </c>
      <c r="J13" s="90"/>
      <c r="K13" s="83">
        <v>3644.5321899999999</v>
      </c>
      <c r="L13" s="90">
        <v>3976.6848</v>
      </c>
      <c r="M13" s="83">
        <v>-332.15260999999998</v>
      </c>
      <c r="N13" s="83">
        <v>3502.6702100000002</v>
      </c>
      <c r="O13" s="90"/>
      <c r="P13" s="83">
        <v>5327.9398099999999</v>
      </c>
      <c r="Q13" s="83">
        <v>6010.7302399999999</v>
      </c>
    </row>
    <row r="14" spans="1:17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203.29834</v>
      </c>
      <c r="H14" s="83">
        <v>309.18664000000001</v>
      </c>
      <c r="I14" s="89">
        <f t="shared" si="0"/>
        <v>105.88830000000002</v>
      </c>
      <c r="J14" s="90"/>
      <c r="K14" s="83">
        <v>1615.5644400000001</v>
      </c>
      <c r="L14" s="90">
        <v>2505.4839700000002</v>
      </c>
      <c r="M14" s="83">
        <v>-889.91953000000001</v>
      </c>
      <c r="N14" s="83">
        <v>1050.89779</v>
      </c>
      <c r="O14" s="90"/>
      <c r="P14" s="83">
        <v>3673.0663599999998</v>
      </c>
      <c r="Q14" s="83">
        <v>3867.7888600000001</v>
      </c>
    </row>
    <row r="15" spans="1:17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908.65904</v>
      </c>
      <c r="H15" s="83">
        <v>949.19376</v>
      </c>
      <c r="I15" s="89">
        <f t="shared" si="0"/>
        <v>40.534719999999993</v>
      </c>
      <c r="J15" s="90"/>
      <c r="K15" s="83">
        <v>8407.59591</v>
      </c>
      <c r="L15" s="90">
        <v>8042.92353</v>
      </c>
      <c r="M15" s="83">
        <v>364.67237999999998</v>
      </c>
      <c r="N15" s="83">
        <v>6773.2701500000003</v>
      </c>
      <c r="O15" s="90"/>
      <c r="P15" s="83">
        <v>12266.26491</v>
      </c>
      <c r="Q15" s="83">
        <v>12184.353520000001</v>
      </c>
    </row>
    <row r="16" spans="1:17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0</v>
      </c>
      <c r="H16" s="83">
        <v>0</v>
      </c>
      <c r="I16" s="89">
        <f t="shared" si="0"/>
        <v>0</v>
      </c>
      <c r="J16" s="90"/>
      <c r="K16" s="83">
        <v>0</v>
      </c>
      <c r="L16" s="90">
        <v>0</v>
      </c>
      <c r="M16" s="83">
        <v>0</v>
      </c>
      <c r="N16" s="83">
        <v>0</v>
      </c>
      <c r="O16" s="90"/>
      <c r="P16" s="83">
        <v>0</v>
      </c>
      <c r="Q16" s="83">
        <v>0</v>
      </c>
    </row>
    <row r="17" spans="1:17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0</v>
      </c>
      <c r="H17" s="83">
        <v>1.8370500000000001</v>
      </c>
      <c r="I17" s="89">
        <f t="shared" si="0"/>
        <v>1.8370500000000001</v>
      </c>
      <c r="J17" s="90"/>
      <c r="K17" s="83">
        <v>0</v>
      </c>
      <c r="L17" s="90">
        <v>15.02688</v>
      </c>
      <c r="M17" s="83">
        <v>-15.02688</v>
      </c>
      <c r="N17" s="83">
        <v>0</v>
      </c>
      <c r="O17" s="90"/>
      <c r="P17" s="83">
        <v>26.485620000000001</v>
      </c>
      <c r="Q17" s="83">
        <v>22.549019999999999</v>
      </c>
    </row>
    <row r="18" spans="1:17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90"/>
      <c r="K18" s="83">
        <v>0</v>
      </c>
      <c r="L18" s="90">
        <v>0</v>
      </c>
      <c r="M18" s="83">
        <v>0</v>
      </c>
      <c r="N18" s="83">
        <v>0</v>
      </c>
      <c r="O18" s="90"/>
      <c r="P18" s="83">
        <v>0</v>
      </c>
      <c r="Q18" s="83">
        <v>0</v>
      </c>
    </row>
    <row r="19" spans="1:17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3.6360000000000003E-2</v>
      </c>
      <c r="H19" s="83">
        <v>0</v>
      </c>
      <c r="I19" s="89">
        <f t="shared" si="0"/>
        <v>-3.6360000000000003E-2</v>
      </c>
      <c r="J19" s="90"/>
      <c r="K19" s="83">
        <v>3.6360000000000003E-2</v>
      </c>
      <c r="L19" s="90">
        <v>0</v>
      </c>
      <c r="M19" s="83">
        <v>3.6360000000000003E-2</v>
      </c>
      <c r="N19" s="83">
        <v>0</v>
      </c>
      <c r="O19" s="90"/>
      <c r="P19" s="83">
        <v>0</v>
      </c>
      <c r="Q19" s="83">
        <v>0</v>
      </c>
    </row>
    <row r="20" spans="1:17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1502.7970800000001</v>
      </c>
      <c r="H20" s="91">
        <f t="shared" ref="H20:I20" si="1">SUM(H12:H19)</f>
        <v>1724.85032</v>
      </c>
      <c r="I20" s="91">
        <f t="shared" si="1"/>
        <v>222.05324000000005</v>
      </c>
      <c r="J20" s="83"/>
      <c r="K20" s="91">
        <f>SUM(K12:K19)</f>
        <v>13667.7289</v>
      </c>
      <c r="L20" s="91">
        <f t="shared" ref="L20" si="2">SUM(L12:L19)</f>
        <v>14540.11918</v>
      </c>
      <c r="M20" s="91">
        <f>SUM(M12:M19)</f>
        <v>-872.39028000000008</v>
      </c>
      <c r="N20" s="91">
        <f>SUM(N12:N19)</f>
        <v>11326.83815</v>
      </c>
      <c r="O20" s="83"/>
      <c r="P20" s="91">
        <f t="shared" ref="P20:Q20" si="3">SUM(P12:P19)</f>
        <v>21293.756699999998</v>
      </c>
      <c r="Q20" s="91">
        <f t="shared" si="3"/>
        <v>22085.42164</v>
      </c>
    </row>
    <row r="21" spans="1:17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90"/>
      <c r="K21" s="83"/>
      <c r="L21" s="90"/>
      <c r="M21" s="83"/>
      <c r="N21" s="83"/>
      <c r="O21" s="90"/>
      <c r="P21" s="83"/>
      <c r="Q21" s="83"/>
    </row>
    <row r="22" spans="1:17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90"/>
      <c r="K22" s="83"/>
      <c r="L22" s="90"/>
      <c r="M22" s="83"/>
      <c r="N22" s="83"/>
      <c r="O22" s="90"/>
      <c r="P22" s="83"/>
      <c r="Q22" s="83"/>
    </row>
    <row r="23" spans="1:17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976.69327999999996</v>
      </c>
      <c r="H23" s="83">
        <v>932.40579000000002</v>
      </c>
      <c r="I23" s="89">
        <f t="shared" ref="I23:I29" si="4">H23-G23</f>
        <v>-44.287489999999934</v>
      </c>
      <c r="J23" s="90"/>
      <c r="K23" s="83">
        <v>8611.8071999999993</v>
      </c>
      <c r="L23" s="90">
        <v>8092.1792500000001</v>
      </c>
      <c r="M23" s="83">
        <v>519.62795000000006</v>
      </c>
      <c r="N23" s="83">
        <v>7863.6417199999996</v>
      </c>
      <c r="O23" s="90"/>
      <c r="P23" s="83">
        <v>12246.57797</v>
      </c>
      <c r="Q23" s="83">
        <v>12245.050380000001</v>
      </c>
    </row>
    <row r="24" spans="1:17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506.66376000000002</v>
      </c>
      <c r="H24" s="83">
        <v>413.20030000000003</v>
      </c>
      <c r="I24" s="89">
        <f t="shared" si="4"/>
        <v>-93.463459999999998</v>
      </c>
      <c r="J24" s="90"/>
      <c r="K24" s="83">
        <v>4683.0073000000002</v>
      </c>
      <c r="L24" s="90">
        <v>3574.98936</v>
      </c>
      <c r="M24" s="83">
        <v>1108.01794</v>
      </c>
      <c r="N24" s="83">
        <v>4041.9976700000002</v>
      </c>
      <c r="O24" s="90"/>
      <c r="P24" s="83">
        <v>6514.55728</v>
      </c>
      <c r="Q24" s="83">
        <v>5297.4838799999998</v>
      </c>
    </row>
    <row r="25" spans="1:17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114.09468</v>
      </c>
      <c r="H25" s="83">
        <v>93.979219999999998</v>
      </c>
      <c r="I25" s="89">
        <f t="shared" si="4"/>
        <v>-20.115459999999999</v>
      </c>
      <c r="J25" s="90"/>
      <c r="K25" s="83">
        <v>913.70105000000001</v>
      </c>
      <c r="L25" s="90">
        <v>815.54881</v>
      </c>
      <c r="M25" s="83">
        <v>98.152240000000006</v>
      </c>
      <c r="N25" s="83">
        <v>751.64604999999995</v>
      </c>
      <c r="O25" s="90"/>
      <c r="P25" s="83">
        <v>1650.0714800000001</v>
      </c>
      <c r="Q25" s="83">
        <v>1224.9999299999999</v>
      </c>
    </row>
    <row r="26" spans="1:17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v>108.69887</v>
      </c>
      <c r="H26" s="83">
        <v>109.62148999999999</v>
      </c>
      <c r="I26" s="89">
        <f t="shared" si="4"/>
        <v>0.92261999999999489</v>
      </c>
      <c r="J26" s="90"/>
      <c r="K26" s="83">
        <v>938.03611000000001</v>
      </c>
      <c r="L26" s="90">
        <v>939.57380999999998</v>
      </c>
      <c r="M26" s="83">
        <v>-1.5377000000000001</v>
      </c>
      <c r="N26" s="83">
        <v>918.76868000000002</v>
      </c>
      <c r="O26" s="90"/>
      <c r="P26" s="83">
        <v>1389.5879199999999</v>
      </c>
      <c r="Q26" s="83">
        <v>1411.0081299999999</v>
      </c>
    </row>
    <row r="27" spans="1:17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0</v>
      </c>
      <c r="H27" s="83">
        <v>0</v>
      </c>
      <c r="I27" s="89">
        <f t="shared" si="4"/>
        <v>0</v>
      </c>
      <c r="J27" s="90"/>
      <c r="K27" s="83">
        <v>0</v>
      </c>
      <c r="L27" s="90">
        <v>0</v>
      </c>
      <c r="M27" s="83">
        <v>0</v>
      </c>
      <c r="N27" s="83">
        <v>0</v>
      </c>
      <c r="O27" s="90"/>
      <c r="P27" s="83">
        <v>0</v>
      </c>
      <c r="Q27" s="83">
        <v>0</v>
      </c>
    </row>
    <row r="28" spans="1:17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0</v>
      </c>
      <c r="H28" s="83">
        <v>0</v>
      </c>
      <c r="I28" s="89">
        <f t="shared" si="4"/>
        <v>0</v>
      </c>
      <c r="J28" s="90"/>
      <c r="K28" s="83">
        <v>0</v>
      </c>
      <c r="L28" s="83">
        <v>-16</v>
      </c>
      <c r="M28" s="83">
        <v>16</v>
      </c>
      <c r="N28" s="83">
        <v>-44.670450000000002</v>
      </c>
      <c r="O28" s="90"/>
      <c r="P28" s="83">
        <v>-59.294539999999998</v>
      </c>
      <c r="Q28" s="83">
        <v>-16</v>
      </c>
    </row>
    <row r="29" spans="1:17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74.486800000000002</v>
      </c>
      <c r="H29" s="83">
        <v>29.188220000000001</v>
      </c>
      <c r="I29" s="89">
        <f t="shared" si="4"/>
        <v>-45.298580000000001</v>
      </c>
      <c r="J29" s="90"/>
      <c r="K29" s="83">
        <v>944.28071</v>
      </c>
      <c r="L29" s="83">
        <v>161.30976000000001</v>
      </c>
      <c r="M29" s="83">
        <v>782.97095000000002</v>
      </c>
      <c r="N29" s="83">
        <v>242.49208999999999</v>
      </c>
      <c r="O29" s="90"/>
      <c r="P29" s="83">
        <v>362.84816000000001</v>
      </c>
      <c r="Q29" s="83">
        <v>271.64368000000002</v>
      </c>
    </row>
    <row r="30" spans="1:17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1780.6373899999996</v>
      </c>
      <c r="H30" s="91">
        <f t="shared" ref="H30" si="5">SUM(H23:H29)</f>
        <v>1578.3950199999999</v>
      </c>
      <c r="I30" s="91">
        <f t="shared" ref="I30" si="6">H30-G30</f>
        <v>-202.24236999999971</v>
      </c>
      <c r="J30" s="90"/>
      <c r="K30" s="91">
        <f t="shared" ref="K30:M30" si="7">SUM(K23:K29)</f>
        <v>16090.83237</v>
      </c>
      <c r="L30" s="91">
        <f t="shared" si="7"/>
        <v>13567.600990000001</v>
      </c>
      <c r="M30" s="91">
        <f t="shared" si="7"/>
        <v>2523.2313800000002</v>
      </c>
      <c r="N30" s="91">
        <f>SUM(N23:N29)</f>
        <v>13773.875759999999</v>
      </c>
      <c r="O30" s="90"/>
      <c r="P30" s="91">
        <f t="shared" ref="P30:Q30" si="8">SUM(P23:P29)</f>
        <v>22104.348269999999</v>
      </c>
      <c r="Q30" s="91">
        <f t="shared" si="8"/>
        <v>20434.185999999998</v>
      </c>
    </row>
    <row r="31" spans="1:17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90"/>
      <c r="K31" s="83"/>
      <c r="L31" s="83"/>
      <c r="M31" s="83"/>
      <c r="N31" s="83"/>
      <c r="O31" s="90"/>
      <c r="P31" s="83"/>
      <c r="Q31" s="83"/>
    </row>
    <row r="32" spans="1:17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-277.84030999999959</v>
      </c>
      <c r="H32" s="85">
        <f>H20-H30</f>
        <v>146.45530000000008</v>
      </c>
      <c r="I32" s="85">
        <f>I20-I30</f>
        <v>424.29560999999978</v>
      </c>
      <c r="J32" s="88"/>
      <c r="K32" s="85">
        <f>K20-K30</f>
        <v>-2423.10347</v>
      </c>
      <c r="L32" s="85">
        <f>L20-L30</f>
        <v>972.51818999999887</v>
      </c>
      <c r="M32" s="85">
        <f>M20-M30</f>
        <v>-3395.6216600000002</v>
      </c>
      <c r="N32" s="85">
        <f>N20-N30</f>
        <v>-2447.0376099999994</v>
      </c>
      <c r="O32" s="88"/>
      <c r="P32" s="85">
        <f>P20-P30</f>
        <v>-810.5915700000005</v>
      </c>
      <c r="Q32" s="85">
        <f>Q20-Q30</f>
        <v>1651.2356400000026</v>
      </c>
    </row>
    <row r="33" spans="1:17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88"/>
      <c r="K33" s="84"/>
      <c r="L33" s="84"/>
      <c r="M33" s="84"/>
      <c r="N33" s="84"/>
      <c r="O33" s="88"/>
      <c r="P33" s="84"/>
      <c r="Q33" s="84"/>
    </row>
    <row r="34" spans="1:17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88"/>
      <c r="K34" s="84"/>
      <c r="L34" s="84"/>
      <c r="M34" s="84"/>
      <c r="N34" s="84"/>
      <c r="O34" s="88"/>
      <c r="P34" s="84"/>
      <c r="Q34" s="84"/>
    </row>
    <row r="35" spans="1:17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-277.84030999999959</v>
      </c>
      <c r="H35" s="86">
        <f>H32</f>
        <v>146.45530000000008</v>
      </c>
      <c r="I35" s="86">
        <f>I32</f>
        <v>424.29560999999978</v>
      </c>
      <c r="J35" s="88"/>
      <c r="K35" s="86">
        <f>K32</f>
        <v>-2423.10347</v>
      </c>
      <c r="L35" s="86">
        <f>L32</f>
        <v>972.51818999999887</v>
      </c>
      <c r="M35" s="86">
        <f>M32</f>
        <v>-3395.6216600000002</v>
      </c>
      <c r="N35" s="86">
        <f>N32</f>
        <v>-2447.0376099999994</v>
      </c>
      <c r="O35" s="88"/>
      <c r="P35" s="86">
        <f>P32</f>
        <v>-810.5915700000005</v>
      </c>
      <c r="Q35" s="86">
        <f>Q32</f>
        <v>1651.2356400000026</v>
      </c>
    </row>
    <row r="36" spans="1:17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88"/>
      <c r="K36" s="84"/>
      <c r="L36" s="84"/>
      <c r="M36" s="84"/>
      <c r="N36" s="84"/>
      <c r="O36" s="88"/>
      <c r="P36" s="84"/>
      <c r="Q36" s="84"/>
    </row>
    <row r="37" spans="1:17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-277.84030999999959</v>
      </c>
      <c r="H37" s="87">
        <f>H35-H16</f>
        <v>146.45530000000008</v>
      </c>
      <c r="I37" s="87">
        <f>I35-I16</f>
        <v>424.29560999999978</v>
      </c>
      <c r="J37" s="88"/>
      <c r="K37" s="87">
        <f>K35-K16</f>
        <v>-2423.10347</v>
      </c>
      <c r="L37" s="87">
        <f>L35-L16</f>
        <v>972.51818999999887</v>
      </c>
      <c r="M37" s="87">
        <f>M35-M16</f>
        <v>-3395.6216600000002</v>
      </c>
      <c r="N37" s="87">
        <f>N35-N16</f>
        <v>-2447.0376099999994</v>
      </c>
      <c r="O37" s="88"/>
      <c r="P37" s="87">
        <f>P35-P16</f>
        <v>-810.5915700000005</v>
      </c>
      <c r="Q37" s="87">
        <f>Q35-Q16</f>
        <v>1651.2356400000026</v>
      </c>
    </row>
    <row r="38" spans="1:17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34"/>
      <c r="K38" s="34"/>
      <c r="L38" s="34"/>
      <c r="M38" s="34"/>
      <c r="N38" s="77"/>
      <c r="O38" s="34"/>
      <c r="P38" s="54"/>
      <c r="Q38" s="54"/>
    </row>
    <row r="39" spans="1:17" x14ac:dyDescent="0.25">
      <c r="A39" s="12" t="s">
        <v>49</v>
      </c>
      <c r="B39" s="22"/>
      <c r="C39" s="106"/>
      <c r="D39" s="22"/>
      <c r="E39" s="22"/>
      <c r="F39" s="22"/>
      <c r="G39" s="34"/>
      <c r="H39" s="22"/>
      <c r="J39" s="22"/>
      <c r="K39" s="36"/>
      <c r="L39" s="22"/>
      <c r="M39" s="22"/>
      <c r="N39" s="22"/>
      <c r="O39" s="22"/>
    </row>
    <row r="40" spans="1:17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J40" s="22"/>
      <c r="K40" s="36"/>
      <c r="L40" s="22"/>
      <c r="M40" s="22"/>
      <c r="N40" s="22"/>
      <c r="O40" s="22"/>
    </row>
    <row r="41" spans="1:17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J41" s="22"/>
      <c r="K41" s="36"/>
      <c r="L41" s="22"/>
      <c r="M41" s="22"/>
      <c r="N41" s="22"/>
      <c r="O41" s="22"/>
    </row>
    <row r="42" spans="1:17" x14ac:dyDescent="0.25">
      <c r="A42" s="12" t="s">
        <v>49</v>
      </c>
      <c r="B42" s="27"/>
      <c r="C42" s="106"/>
      <c r="D42" s="22"/>
      <c r="E42" s="22"/>
      <c r="F42" s="22"/>
      <c r="G42" s="34"/>
      <c r="H42" s="22"/>
      <c r="J42" s="22"/>
      <c r="K42" s="36"/>
      <c r="L42" s="22"/>
      <c r="M42" s="22"/>
      <c r="N42" s="22"/>
      <c r="O42" s="22"/>
    </row>
    <row r="43" spans="1:17" x14ac:dyDescent="0.25">
      <c r="B43" s="22"/>
      <c r="C43" s="27"/>
      <c r="D43" s="22"/>
      <c r="E43" s="22"/>
      <c r="F43" s="22"/>
      <c r="G43" s="34"/>
      <c r="H43" s="27"/>
      <c r="J43" s="22"/>
      <c r="K43" s="36"/>
      <c r="L43" s="22"/>
      <c r="M43" s="22"/>
      <c r="N43" s="22"/>
      <c r="O43" s="22"/>
    </row>
    <row r="44" spans="1:17" x14ac:dyDescent="0.25">
      <c r="B44" s="22"/>
      <c r="C44" s="30"/>
      <c r="D44" s="22"/>
      <c r="E44" s="22"/>
      <c r="F44" s="22"/>
      <c r="G44" s="34"/>
      <c r="H44" s="29"/>
      <c r="J44" s="22"/>
      <c r="K44" s="36"/>
      <c r="L44" s="22"/>
      <c r="M44" s="22"/>
      <c r="N44" s="22"/>
      <c r="O44" s="22"/>
    </row>
    <row r="45" spans="1:17" x14ac:dyDescent="0.25">
      <c r="B45" s="27"/>
      <c r="C45" s="22"/>
      <c r="D45" s="22"/>
      <c r="E45" s="22"/>
      <c r="F45" s="22"/>
      <c r="G45" s="34"/>
      <c r="H45" s="22"/>
      <c r="J45" s="22"/>
      <c r="K45" s="36"/>
      <c r="L45" s="22"/>
      <c r="M45" s="22"/>
      <c r="N45" s="22"/>
      <c r="O45" s="22"/>
    </row>
    <row r="46" spans="1:17" x14ac:dyDescent="0.25">
      <c r="B46" s="22"/>
      <c r="C46" s="22"/>
      <c r="D46" s="22"/>
      <c r="E46" s="22"/>
      <c r="F46" s="22"/>
      <c r="G46" s="34"/>
      <c r="H46" s="22"/>
      <c r="J46" s="22"/>
      <c r="K46" s="36"/>
      <c r="L46" s="22"/>
      <c r="M46" s="22"/>
      <c r="N46" s="22"/>
      <c r="O46" s="22"/>
    </row>
    <row r="47" spans="1:17" x14ac:dyDescent="0.25">
      <c r="B47" s="22"/>
      <c r="C47" s="22"/>
      <c r="D47" s="22"/>
      <c r="E47" s="22"/>
      <c r="F47" s="22"/>
      <c r="G47" s="34"/>
      <c r="H47" s="22"/>
      <c r="J47" s="22"/>
      <c r="K47" s="36"/>
      <c r="L47" s="22"/>
      <c r="M47" s="22"/>
      <c r="N47" s="22"/>
      <c r="O47" s="22"/>
    </row>
    <row r="48" spans="1:17" x14ac:dyDescent="0.25">
      <c r="B48" s="27"/>
      <c r="C48" s="22"/>
      <c r="D48" s="22"/>
      <c r="E48" s="22"/>
      <c r="F48" s="22"/>
      <c r="G48" s="34"/>
      <c r="H48" s="22"/>
      <c r="J48" s="22"/>
      <c r="K48" s="36"/>
      <c r="L48" s="22"/>
      <c r="M48" s="22"/>
      <c r="N48" s="22"/>
      <c r="O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K6:N6"/>
    <mergeCell ref="P6:Q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87"/>
  <sheetViews>
    <sheetView zoomScale="85" zoomScaleNormal="85" workbookViewId="0">
      <selection activeCell="M62" sqref="M6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78.4257812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185</v>
      </c>
      <c r="P24" s="4" t="s">
        <v>116</v>
      </c>
      <c r="Q24" s="4" t="s">
        <v>192</v>
      </c>
      <c r="R24" s="4" t="s">
        <v>309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34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4"/>
      <c r="P26" s="4"/>
      <c r="Q26" s="4" t="s">
        <v>37</v>
      </c>
      <c r="R26" s="4" t="s">
        <v>37</v>
      </c>
      <c r="S26" s="4" t="s">
        <v>311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/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111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186</v>
      </c>
      <c r="P29" s="4" t="s">
        <v>117</v>
      </c>
      <c r="Q29" s="4" t="s">
        <v>194</v>
      </c>
      <c r="R29" s="4" t="s">
        <v>171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325</v>
      </c>
      <c r="N31" s="67" t="s">
        <v>325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325</v>
      </c>
      <c r="N32" s="67" t="s">
        <v>325</v>
      </c>
      <c r="O32" s="4"/>
      <c r="P32" s="4"/>
      <c r="Q32" s="67" t="s">
        <v>325</v>
      </c>
      <c r="R32" s="67" t="s">
        <v>325</v>
      </c>
      <c r="S32" s="4"/>
      <c r="T32" s="67" t="s">
        <v>325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335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324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74" t="s">
        <v>63</v>
      </c>
      <c r="N43" s="74" t="s">
        <v>63</v>
      </c>
      <c r="O43" s="74" t="s">
        <v>63</v>
      </c>
      <c r="P43" s="74"/>
      <c r="Q43" s="74" t="s">
        <v>63</v>
      </c>
      <c r="R43" s="74" t="s">
        <v>63</v>
      </c>
      <c r="S43" s="74" t="s">
        <v>63</v>
      </c>
      <c r="T43" s="74" t="s">
        <v>63</v>
      </c>
      <c r="U43" s="74"/>
      <c r="V43" s="74" t="s">
        <v>63</v>
      </c>
      <c r="W43" s="74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83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277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278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3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279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280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281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282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283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78</v>
      </c>
      <c r="B53" s="12"/>
      <c r="C53" s="12" t="s">
        <v>291</v>
      </c>
      <c r="D53" s="49"/>
      <c r="E53" s="12"/>
      <c r="F53" s="12"/>
      <c r="G53" s="15" t="s">
        <v>25</v>
      </c>
      <c r="H53" s="22"/>
      <c r="I53" s="22"/>
      <c r="J53" s="44" t="s">
        <v>168</v>
      </c>
      <c r="K53" s="47"/>
      <c r="L53" s="22"/>
      <c r="M53" s="83"/>
      <c r="N53" s="83"/>
      <c r="O53" s="89">
        <f t="shared" si="0"/>
        <v>0</v>
      </c>
      <c r="P53" s="90"/>
      <c r="Q53" s="83"/>
      <c r="R53" s="90"/>
      <c r="S53" s="83"/>
      <c r="T53" s="83"/>
      <c r="U53" s="90"/>
      <c r="V53" s="83"/>
      <c r="W53" s="83"/>
    </row>
    <row r="54" spans="1:23" x14ac:dyDescent="0.25">
      <c r="A54" s="12" t="s">
        <v>49</v>
      </c>
      <c r="B54" s="12"/>
      <c r="C54" s="12"/>
      <c r="D54" s="12"/>
      <c r="E54" s="12"/>
      <c r="F54" s="12"/>
      <c r="G54" s="15" t="s">
        <v>25</v>
      </c>
      <c r="H54" s="22"/>
      <c r="I54" s="22"/>
      <c r="J54" s="39" t="s">
        <v>69</v>
      </c>
      <c r="K54" s="22"/>
      <c r="L54" s="22"/>
      <c r="M54" s="91">
        <f>SUM(M46:M53)</f>
        <v>0</v>
      </c>
      <c r="N54" s="91">
        <f t="shared" ref="N54:O54" si="1">SUM(N46:N53)</f>
        <v>0</v>
      </c>
      <c r="O54" s="91">
        <f t="shared" si="1"/>
        <v>0</v>
      </c>
      <c r="P54" s="83"/>
      <c r="Q54" s="91">
        <f>SUM(Q46:Q53)</f>
        <v>0</v>
      </c>
      <c r="R54" s="91">
        <f t="shared" ref="R54" si="2">SUM(R46:R53)</f>
        <v>0</v>
      </c>
      <c r="S54" s="91">
        <f>SUM(S46:S53)</f>
        <v>0</v>
      </c>
      <c r="T54" s="91">
        <f>SUM(T46:T53)</f>
        <v>0</v>
      </c>
      <c r="U54" s="83"/>
      <c r="V54" s="91">
        <f t="shared" ref="V54" si="3">SUM(V46:V53)</f>
        <v>0</v>
      </c>
      <c r="W54" s="91">
        <f t="shared" ref="W54" si="4">SUM(W46:W53)</f>
        <v>0</v>
      </c>
    </row>
    <row r="55" spans="1:23" x14ac:dyDescent="0.25">
      <c r="A55" s="12" t="s">
        <v>81</v>
      </c>
      <c r="B55" s="12" t="s">
        <v>86</v>
      </c>
      <c r="C55" s="12" t="s">
        <v>83</v>
      </c>
      <c r="D55" s="12"/>
      <c r="E55" s="12"/>
      <c r="F55" s="12"/>
      <c r="G55" s="15" t="s">
        <v>25</v>
      </c>
      <c r="H55" s="22"/>
      <c r="I55" s="22"/>
      <c r="J55" s="22"/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49</v>
      </c>
      <c r="B56" s="12"/>
      <c r="C56" s="12"/>
      <c r="D56" s="12"/>
      <c r="E56" s="12"/>
      <c r="F56" s="12"/>
      <c r="G56" s="15" t="s">
        <v>25</v>
      </c>
      <c r="H56" s="35"/>
      <c r="I56" s="22"/>
      <c r="J56" s="39" t="s">
        <v>70</v>
      </c>
      <c r="K56" s="22"/>
      <c r="L56" s="22"/>
      <c r="M56" s="83"/>
      <c r="N56" s="83"/>
      <c r="O56" s="83"/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284</v>
      </c>
      <c r="D57" s="49"/>
      <c r="E57" s="12"/>
      <c r="F57" s="12"/>
      <c r="G57" s="15" t="s">
        <v>25</v>
      </c>
      <c r="H57" s="22"/>
      <c r="I57" s="22"/>
      <c r="J57" s="44" t="s">
        <v>71</v>
      </c>
      <c r="K57" s="47"/>
      <c r="L57" s="22"/>
      <c r="M57" s="83"/>
      <c r="N57" s="83"/>
      <c r="O57" s="89">
        <f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285</v>
      </c>
      <c r="D58" s="49"/>
      <c r="E58" s="12"/>
      <c r="F58" s="12"/>
      <c r="G58" s="15" t="s">
        <v>25</v>
      </c>
      <c r="H58" s="22"/>
      <c r="I58" s="22"/>
      <c r="J58" s="22" t="s">
        <v>141</v>
      </c>
      <c r="K58" s="47"/>
      <c r="L58" s="22"/>
      <c r="M58" s="83"/>
      <c r="N58" s="83"/>
      <c r="O58" s="89">
        <f t="shared" ref="O58:O64" si="5">N58-M58</f>
        <v>0</v>
      </c>
      <c r="P58" s="90"/>
      <c r="Q58" s="83"/>
      <c r="R58" s="90"/>
      <c r="S58" s="83"/>
      <c r="T58" s="83"/>
      <c r="U58" s="90"/>
      <c r="V58" s="83"/>
      <c r="W58" s="83"/>
    </row>
    <row r="59" spans="1:23" x14ac:dyDescent="0.25">
      <c r="A59" s="12" t="s">
        <v>78</v>
      </c>
      <c r="B59" s="12"/>
      <c r="C59" s="12" t="s">
        <v>286</v>
      </c>
      <c r="D59" s="49"/>
      <c r="E59" s="12"/>
      <c r="F59" s="12"/>
      <c r="G59" s="15" t="s">
        <v>25</v>
      </c>
      <c r="H59" s="35"/>
      <c r="I59" s="22"/>
      <c r="J59" s="45" t="s">
        <v>72</v>
      </c>
      <c r="K59" s="47"/>
      <c r="L59" s="22"/>
      <c r="M59" s="83"/>
      <c r="N59" s="83"/>
      <c r="O59" s="89">
        <f t="shared" si="5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ht="30" x14ac:dyDescent="0.25">
      <c r="A60" s="12" t="s">
        <v>78</v>
      </c>
      <c r="B60" s="12"/>
      <c r="C60" s="12" t="s">
        <v>287</v>
      </c>
      <c r="D60" s="49"/>
      <c r="E60" s="12"/>
      <c r="F60" s="12"/>
      <c r="G60" s="15" t="s">
        <v>25</v>
      </c>
      <c r="H60" s="34"/>
      <c r="I60" s="22"/>
      <c r="J60" s="70" t="s">
        <v>142</v>
      </c>
      <c r="K60" s="48"/>
      <c r="L60" s="22"/>
      <c r="M60" s="83"/>
      <c r="N60" s="83"/>
      <c r="O60" s="89">
        <f t="shared" si="5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288</v>
      </c>
      <c r="D61" s="49"/>
      <c r="E61" s="12"/>
      <c r="F61" s="12"/>
      <c r="G61" s="15" t="s">
        <v>25</v>
      </c>
      <c r="H61" s="37"/>
      <c r="I61" s="22"/>
      <c r="J61" s="44" t="s">
        <v>73</v>
      </c>
      <c r="K61" s="48"/>
      <c r="L61" s="22"/>
      <c r="M61" s="83"/>
      <c r="N61" s="83"/>
      <c r="O61" s="89">
        <f t="shared" si="5"/>
        <v>0</v>
      </c>
      <c r="P61" s="90"/>
      <c r="Q61" s="83"/>
      <c r="R61" s="90"/>
      <c r="S61" s="83"/>
      <c r="T61" s="83"/>
      <c r="U61" s="90"/>
      <c r="V61" s="83"/>
      <c r="W61" s="83"/>
    </row>
    <row r="62" spans="1:23" x14ac:dyDescent="0.25">
      <c r="A62" s="12" t="s">
        <v>78</v>
      </c>
      <c r="B62" s="12"/>
      <c r="C62" s="12" t="s">
        <v>289</v>
      </c>
      <c r="D62" s="12"/>
      <c r="E62" s="12"/>
      <c r="F62" s="12"/>
      <c r="G62" s="15" t="s">
        <v>25</v>
      </c>
      <c r="H62" s="22"/>
      <c r="I62" s="22"/>
      <c r="J62" s="44" t="s">
        <v>115</v>
      </c>
      <c r="K62" s="47"/>
      <c r="L62" s="22"/>
      <c r="M62" s="83"/>
      <c r="N62" s="83"/>
      <c r="O62" s="89">
        <f t="shared" si="5"/>
        <v>0</v>
      </c>
      <c r="P62" s="90"/>
      <c r="Q62" s="83"/>
      <c r="R62" s="83"/>
      <c r="S62" s="83"/>
      <c r="T62" s="83"/>
      <c r="U62" s="90"/>
      <c r="V62" s="83"/>
      <c r="W62" s="83"/>
    </row>
    <row r="63" spans="1:23" x14ac:dyDescent="0.25">
      <c r="A63" s="12" t="s">
        <v>78</v>
      </c>
      <c r="B63" s="12"/>
      <c r="C63" s="12" t="s">
        <v>292</v>
      </c>
      <c r="D63" s="12"/>
      <c r="E63" s="12"/>
      <c r="F63" s="12"/>
      <c r="G63" s="15" t="s">
        <v>25</v>
      </c>
      <c r="H63" s="22"/>
      <c r="I63" s="22"/>
      <c r="J63" s="44" t="s">
        <v>167</v>
      </c>
      <c r="K63" s="47"/>
      <c r="L63" s="22"/>
      <c r="M63" s="83"/>
      <c r="N63" s="83"/>
      <c r="O63" s="89">
        <f t="shared" si="5"/>
        <v>0</v>
      </c>
      <c r="P63" s="90"/>
      <c r="Q63" s="83"/>
      <c r="R63" s="83"/>
      <c r="S63" s="83"/>
      <c r="T63" s="83"/>
      <c r="U63" s="90"/>
      <c r="V63" s="83"/>
      <c r="W63" s="83"/>
    </row>
    <row r="64" spans="1:23" x14ac:dyDescent="0.25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74</v>
      </c>
      <c r="K64" s="22"/>
      <c r="L64" s="22"/>
      <c r="M64" s="91">
        <f>SUM(M57:M63)</f>
        <v>0</v>
      </c>
      <c r="N64" s="91">
        <f t="shared" ref="N64" si="6">SUM(N57:N63)</f>
        <v>0</v>
      </c>
      <c r="O64" s="91">
        <f t="shared" si="5"/>
        <v>0</v>
      </c>
      <c r="P64" s="90"/>
      <c r="Q64" s="91">
        <f t="shared" ref="Q64:S64" si="7">SUM(Q57:Q63)</f>
        <v>0</v>
      </c>
      <c r="R64" s="91">
        <f t="shared" si="7"/>
        <v>0</v>
      </c>
      <c r="S64" s="91">
        <f t="shared" si="7"/>
        <v>0</v>
      </c>
      <c r="T64" s="91">
        <f>SUM(T57:T63)</f>
        <v>0</v>
      </c>
      <c r="U64" s="90"/>
      <c r="V64" s="91">
        <f t="shared" ref="V64:W64" si="8">SUM(V57:V63)</f>
        <v>0</v>
      </c>
      <c r="W64" s="91">
        <f t="shared" si="8"/>
        <v>0</v>
      </c>
    </row>
    <row r="65" spans="1:23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3"/>
      <c r="N65" s="83"/>
      <c r="O65" s="83"/>
      <c r="P65" s="90"/>
      <c r="Q65" s="83"/>
      <c r="R65" s="83"/>
      <c r="S65" s="83"/>
      <c r="T65" s="83"/>
      <c r="U65" s="90"/>
      <c r="V65" s="83"/>
      <c r="W65" s="83"/>
    </row>
    <row r="66" spans="1:23" ht="15.75" thickBot="1" x14ac:dyDescent="0.3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39" t="s">
        <v>75</v>
      </c>
      <c r="K66" s="22"/>
      <c r="L66" s="22"/>
      <c r="M66" s="85">
        <f>M54-M64</f>
        <v>0</v>
      </c>
      <c r="N66" s="85">
        <f>N54-N64</f>
        <v>0</v>
      </c>
      <c r="O66" s="85">
        <f>O54-O64</f>
        <v>0</v>
      </c>
      <c r="P66" s="88"/>
      <c r="Q66" s="85">
        <f>Q54-Q64</f>
        <v>0</v>
      </c>
      <c r="R66" s="85">
        <f>R54-R64</f>
        <v>0</v>
      </c>
      <c r="S66" s="85">
        <f>S54-S64</f>
        <v>0</v>
      </c>
      <c r="T66" s="85">
        <f>T54-T64</f>
        <v>0</v>
      </c>
      <c r="U66" s="88"/>
      <c r="V66" s="85">
        <f>V54-V64</f>
        <v>0</v>
      </c>
      <c r="W66" s="85">
        <f>W54-W64</f>
        <v>0</v>
      </c>
    </row>
    <row r="67" spans="1:23" ht="15.75" thickTop="1" x14ac:dyDescent="0.25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22"/>
      <c r="K67" s="22"/>
      <c r="L67" s="22"/>
      <c r="M67" s="84"/>
      <c r="N67" s="84"/>
      <c r="O67" s="84"/>
      <c r="P67" s="88"/>
      <c r="Q67" s="84"/>
      <c r="R67" s="84"/>
      <c r="S67" s="84"/>
      <c r="T67" s="84"/>
      <c r="U67" s="88"/>
      <c r="V67" s="84"/>
      <c r="W67" s="84"/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22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15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2"/>
      <c r="J69" s="39" t="s">
        <v>76</v>
      </c>
      <c r="K69" s="22"/>
      <c r="L69" s="22"/>
      <c r="M69" s="86">
        <f>M66</f>
        <v>0</v>
      </c>
      <c r="N69" s="86">
        <f>N66</f>
        <v>0</v>
      </c>
      <c r="O69" s="86">
        <f>O66</f>
        <v>0</v>
      </c>
      <c r="P69" s="88"/>
      <c r="Q69" s="86">
        <f>Q66</f>
        <v>0</v>
      </c>
      <c r="R69" s="86">
        <f>R66</f>
        <v>0</v>
      </c>
      <c r="S69" s="86">
        <f>S66</f>
        <v>0</v>
      </c>
      <c r="T69" s="86">
        <f>T66</f>
        <v>0</v>
      </c>
      <c r="U69" s="88"/>
      <c r="V69" s="86">
        <f>V66</f>
        <v>0</v>
      </c>
      <c r="W69" s="86">
        <f>W66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2"/>
      <c r="J70" s="22"/>
      <c r="K70" s="22"/>
      <c r="L70" s="22"/>
      <c r="M70" s="84"/>
      <c r="N70" s="84"/>
      <c r="O70" s="84"/>
      <c r="P70" s="88"/>
      <c r="Q70" s="84"/>
      <c r="R70" s="84"/>
      <c r="S70" s="84"/>
      <c r="T70" s="84"/>
      <c r="U70" s="88"/>
      <c r="V70" s="84"/>
      <c r="W70" s="84"/>
    </row>
    <row r="71" spans="1:23" ht="30.75" thickBot="1" x14ac:dyDescent="0.3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27"/>
      <c r="J71" s="46" t="s">
        <v>77</v>
      </c>
      <c r="K71" s="22"/>
      <c r="L71" s="22"/>
      <c r="M71" s="87">
        <f>M69-M50</f>
        <v>0</v>
      </c>
      <c r="N71" s="87">
        <f>N69-N50</f>
        <v>0</v>
      </c>
      <c r="O71" s="87">
        <f>O69-O50</f>
        <v>0</v>
      </c>
      <c r="P71" s="88"/>
      <c r="Q71" s="87">
        <f>Q69-Q50</f>
        <v>0</v>
      </c>
      <c r="R71" s="87">
        <f>R69-R50</f>
        <v>0</v>
      </c>
      <c r="S71" s="87">
        <f>S69-S50</f>
        <v>0</v>
      </c>
      <c r="T71" s="87">
        <f>T69-T50</f>
        <v>0</v>
      </c>
      <c r="U71" s="88"/>
      <c r="V71" s="87">
        <f>V69-V50</f>
        <v>0</v>
      </c>
      <c r="W71" s="87">
        <f>W69-W50</f>
        <v>0</v>
      </c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8"/>
      <c r="J72" s="22"/>
      <c r="K72" s="22"/>
      <c r="L72" s="22"/>
      <c r="M72" s="34"/>
      <c r="N72" s="29"/>
      <c r="O72" s="54"/>
      <c r="P72" s="34"/>
      <c r="Q72" s="34"/>
      <c r="R72" s="34"/>
      <c r="S72" s="34"/>
      <c r="T72" s="77"/>
      <c r="U72" s="34"/>
      <c r="V72" s="54"/>
      <c r="W72" s="54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2"/>
      <c r="I73" s="73"/>
      <c r="J73" s="22"/>
      <c r="K73" s="22"/>
      <c r="L73" s="22"/>
      <c r="M73" s="34"/>
      <c r="N73" s="22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34"/>
      <c r="I74" s="27"/>
      <c r="J74" s="22"/>
      <c r="K74" s="22"/>
      <c r="L74" s="22"/>
      <c r="M74" s="34"/>
      <c r="N74" s="27"/>
      <c r="P74" s="22"/>
      <c r="Q74" s="36"/>
      <c r="R74" s="22"/>
      <c r="S74" s="22"/>
      <c r="T74" s="22"/>
      <c r="U74" s="22"/>
    </row>
    <row r="75" spans="1:23" x14ac:dyDescent="0.25">
      <c r="A75" s="12" t="s">
        <v>49</v>
      </c>
      <c r="B75" s="12"/>
      <c r="C75" s="12"/>
      <c r="D75" s="12"/>
      <c r="E75" s="12"/>
      <c r="F75" s="12"/>
      <c r="G75" s="15" t="s">
        <v>25</v>
      </c>
      <c r="H75" s="27"/>
      <c r="I75" s="31"/>
      <c r="J75" s="22"/>
      <c r="K75" s="22"/>
      <c r="L75" s="22"/>
      <c r="M75" s="34"/>
      <c r="N75" s="31"/>
      <c r="P75" s="22"/>
      <c r="Q75" s="36"/>
      <c r="R75" s="22"/>
      <c r="S75" s="22"/>
      <c r="T75" s="22"/>
      <c r="U75" s="22"/>
    </row>
    <row r="76" spans="1:23" x14ac:dyDescent="0.25">
      <c r="A76" s="12" t="s">
        <v>49</v>
      </c>
      <c r="B76" s="12"/>
      <c r="C76" s="12"/>
      <c r="D76" s="12"/>
      <c r="E76" s="12"/>
      <c r="F76" s="12"/>
      <c r="G76" s="15" t="s">
        <v>25</v>
      </c>
      <c r="H76" s="27"/>
      <c r="I76" s="73"/>
      <c r="J76" s="22"/>
      <c r="K76" s="22"/>
      <c r="L76" s="22"/>
      <c r="M76" s="34"/>
      <c r="N76" s="22"/>
      <c r="P76" s="22"/>
      <c r="Q76" s="36"/>
      <c r="R76" s="22"/>
      <c r="S76" s="22"/>
      <c r="T76" s="22"/>
      <c r="U76" s="22"/>
    </row>
    <row r="77" spans="1:23" x14ac:dyDescent="0.25">
      <c r="H77" s="22"/>
      <c r="I77" s="27"/>
      <c r="J77" s="22"/>
      <c r="K77" s="22"/>
      <c r="L77" s="22"/>
      <c r="M77" s="34"/>
      <c r="N77" s="27"/>
      <c r="P77" s="22"/>
      <c r="Q77" s="36"/>
      <c r="R77" s="22"/>
      <c r="S77" s="22"/>
      <c r="T77" s="22"/>
      <c r="U77" s="22"/>
    </row>
    <row r="78" spans="1:23" x14ac:dyDescent="0.25">
      <c r="H78" s="22"/>
      <c r="I78" s="30"/>
      <c r="J78" s="22"/>
      <c r="K78" s="22"/>
      <c r="L78" s="22"/>
      <c r="M78" s="34"/>
      <c r="N78" s="29"/>
      <c r="P78" s="22"/>
      <c r="Q78" s="36"/>
      <c r="R78" s="22"/>
      <c r="S78" s="22"/>
      <c r="T78" s="22"/>
      <c r="U78" s="22"/>
    </row>
    <row r="79" spans="1:23" x14ac:dyDescent="0.25">
      <c r="H79" s="27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2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21" x14ac:dyDescent="0.25">
      <c r="H81" s="22"/>
      <c r="I81" s="22"/>
      <c r="J81" s="22"/>
      <c r="K81" s="22"/>
      <c r="L81" s="22"/>
      <c r="M81" s="34"/>
      <c r="N81" s="22"/>
      <c r="P81" s="22"/>
      <c r="Q81" s="36"/>
      <c r="R81" s="22"/>
      <c r="S81" s="22"/>
      <c r="T81" s="22"/>
      <c r="U81" s="22"/>
    </row>
    <row r="82" spans="8:21" x14ac:dyDescent="0.25">
      <c r="H82" s="27"/>
      <c r="I82" s="22"/>
      <c r="J82" s="22"/>
      <c r="K82" s="22"/>
      <c r="L82" s="22"/>
      <c r="M82" s="34"/>
      <c r="N82" s="22"/>
      <c r="P82" s="22"/>
      <c r="Q82" s="36"/>
      <c r="R82" s="22"/>
      <c r="S82" s="22"/>
      <c r="T82" s="22"/>
      <c r="U82" s="22"/>
    </row>
    <row r="83" spans="8:21" x14ac:dyDescent="0.25">
      <c r="H83" s="34"/>
    </row>
    <row r="84" spans="8:21" x14ac:dyDescent="0.25">
      <c r="H84" s="22"/>
    </row>
    <row r="85" spans="8:21" x14ac:dyDescent="0.25">
      <c r="H85" s="34"/>
    </row>
    <row r="86" spans="8:21" x14ac:dyDescent="0.25">
      <c r="H86" s="22"/>
    </row>
    <row r="87" spans="8:21" x14ac:dyDescent="0.25">
      <c r="H87" s="22"/>
    </row>
  </sheetData>
  <mergeCells count="3">
    <mergeCell ref="M40:O40"/>
    <mergeCell ref="V40:W40"/>
    <mergeCell ref="Q40:T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87"/>
  <sheetViews>
    <sheetView topLeftCell="F19" zoomScale="75" zoomScaleNormal="75" workbookViewId="0">
      <selection activeCell="M62" sqref="M6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78.4257812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185</v>
      </c>
      <c r="P24" s="4" t="s">
        <v>116</v>
      </c>
      <c r="Q24" s="4" t="s">
        <v>192</v>
      </c>
      <c r="R24" s="4" t="s">
        <v>309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34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4"/>
      <c r="P26" s="4"/>
      <c r="Q26" s="4" t="s">
        <v>37</v>
      </c>
      <c r="R26" s="4" t="s">
        <v>37</v>
      </c>
      <c r="S26" s="4" t="s">
        <v>311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/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111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186</v>
      </c>
      <c r="P29" s="4" t="s">
        <v>117</v>
      </c>
      <c r="Q29" s="4" t="s">
        <v>194</v>
      </c>
      <c r="R29" s="4" t="s">
        <v>310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325</v>
      </c>
      <c r="N31" s="67" t="s">
        <v>325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325</v>
      </c>
      <c r="N32" s="67" t="s">
        <v>325</v>
      </c>
      <c r="O32" s="4"/>
      <c r="P32" s="4"/>
      <c r="Q32" s="67" t="s">
        <v>325</v>
      </c>
      <c r="R32" s="67" t="s">
        <v>325</v>
      </c>
      <c r="S32" s="4"/>
      <c r="T32" s="67" t="s">
        <v>325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334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276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98" t="s">
        <v>63</v>
      </c>
      <c r="N43" s="98" t="s">
        <v>63</v>
      </c>
      <c r="O43" s="98" t="s">
        <v>63</v>
      </c>
      <c r="P43" s="98"/>
      <c r="Q43" s="98" t="s">
        <v>63</v>
      </c>
      <c r="R43" s="98" t="s">
        <v>63</v>
      </c>
      <c r="S43" s="98" t="s">
        <v>63</v>
      </c>
      <c r="T43" s="98" t="s">
        <v>63</v>
      </c>
      <c r="U43" s="98"/>
      <c r="V43" s="98" t="s">
        <v>63</v>
      </c>
      <c r="W43" s="98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83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294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295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3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296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297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298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299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300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78</v>
      </c>
      <c r="B53" s="12"/>
      <c r="C53" s="12" t="s">
        <v>301</v>
      </c>
      <c r="D53" s="49"/>
      <c r="E53" s="12"/>
      <c r="F53" s="12"/>
      <c r="G53" s="15" t="s">
        <v>25</v>
      </c>
      <c r="H53" s="22"/>
      <c r="I53" s="22"/>
      <c r="J53" s="44" t="s">
        <v>168</v>
      </c>
      <c r="K53" s="47"/>
      <c r="L53" s="22"/>
      <c r="M53" s="83"/>
      <c r="N53" s="83"/>
      <c r="O53" s="89">
        <f t="shared" si="0"/>
        <v>0</v>
      </c>
      <c r="P53" s="90"/>
      <c r="Q53" s="83"/>
      <c r="R53" s="90"/>
      <c r="S53" s="83"/>
      <c r="T53" s="83"/>
      <c r="U53" s="90"/>
      <c r="V53" s="83"/>
      <c r="W53" s="83"/>
    </row>
    <row r="54" spans="1:23" x14ac:dyDescent="0.25">
      <c r="A54" s="12" t="s">
        <v>49</v>
      </c>
      <c r="B54" s="12"/>
      <c r="C54" s="12"/>
      <c r="D54" s="12"/>
      <c r="E54" s="12"/>
      <c r="F54" s="12"/>
      <c r="G54" s="15" t="s">
        <v>25</v>
      </c>
      <c r="H54" s="22"/>
      <c r="I54" s="22"/>
      <c r="J54" s="39" t="s">
        <v>69</v>
      </c>
      <c r="K54" s="22"/>
      <c r="L54" s="22"/>
      <c r="M54" s="91">
        <f>SUM(M46:M53)</f>
        <v>0</v>
      </c>
      <c r="N54" s="91">
        <f t="shared" ref="N54:O54" si="1">SUM(N46:N53)</f>
        <v>0</v>
      </c>
      <c r="O54" s="91">
        <f t="shared" si="1"/>
        <v>0</v>
      </c>
      <c r="P54" s="83"/>
      <c r="Q54" s="91">
        <f>SUM(Q46:Q53)</f>
        <v>0</v>
      </c>
      <c r="R54" s="91">
        <f t="shared" ref="R54" si="2">SUM(R46:R53)</f>
        <v>0</v>
      </c>
      <c r="S54" s="91">
        <f>SUM(S46:S53)</f>
        <v>0</v>
      </c>
      <c r="T54" s="91">
        <f>SUM(T46:T53)</f>
        <v>0</v>
      </c>
      <c r="U54" s="83"/>
      <c r="V54" s="91">
        <f t="shared" ref="V54:W54" si="3">SUM(V46:V53)</f>
        <v>0</v>
      </c>
      <c r="W54" s="91">
        <f t="shared" si="3"/>
        <v>0</v>
      </c>
    </row>
    <row r="55" spans="1:23" x14ac:dyDescent="0.25">
      <c r="A55" s="12" t="s">
        <v>81</v>
      </c>
      <c r="B55" s="12" t="s">
        <v>86</v>
      </c>
      <c r="C55" s="12" t="s">
        <v>83</v>
      </c>
      <c r="D55" s="12"/>
      <c r="E55" s="12"/>
      <c r="F55" s="12"/>
      <c r="G55" s="15" t="s">
        <v>25</v>
      </c>
      <c r="H55" s="22"/>
      <c r="I55" s="22"/>
      <c r="J55" s="22"/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49</v>
      </c>
      <c r="B56" s="12"/>
      <c r="C56" s="12"/>
      <c r="D56" s="12"/>
      <c r="E56" s="12"/>
      <c r="F56" s="12"/>
      <c r="G56" s="15" t="s">
        <v>25</v>
      </c>
      <c r="H56" s="35"/>
      <c r="I56" s="22"/>
      <c r="J56" s="39" t="s">
        <v>70</v>
      </c>
      <c r="K56" s="22"/>
      <c r="L56" s="22"/>
      <c r="M56" s="83"/>
      <c r="N56" s="83"/>
      <c r="O56" s="83"/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302</v>
      </c>
      <c r="D57" s="49"/>
      <c r="E57" s="12"/>
      <c r="F57" s="12"/>
      <c r="G57" s="15" t="s">
        <v>25</v>
      </c>
      <c r="H57" s="22"/>
      <c r="I57" s="22"/>
      <c r="J57" s="44" t="s">
        <v>71</v>
      </c>
      <c r="K57" s="47"/>
      <c r="L57" s="22"/>
      <c r="M57" s="83"/>
      <c r="N57" s="83"/>
      <c r="O57" s="89">
        <f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303</v>
      </c>
      <c r="D58" s="49"/>
      <c r="E58" s="12"/>
      <c r="F58" s="12"/>
      <c r="G58" s="15" t="s">
        <v>25</v>
      </c>
      <c r="H58" s="22"/>
      <c r="I58" s="22"/>
      <c r="J58" s="22" t="s">
        <v>141</v>
      </c>
      <c r="K58" s="47"/>
      <c r="L58" s="22"/>
      <c r="M58" s="83"/>
      <c r="N58" s="83"/>
      <c r="O58" s="89">
        <f t="shared" ref="O58:O64" si="4">N58-M58</f>
        <v>0</v>
      </c>
      <c r="P58" s="90"/>
      <c r="Q58" s="83"/>
      <c r="R58" s="90"/>
      <c r="S58" s="83"/>
      <c r="T58" s="83"/>
      <c r="U58" s="90"/>
      <c r="V58" s="83"/>
      <c r="W58" s="83"/>
    </row>
    <row r="59" spans="1:23" x14ac:dyDescent="0.25">
      <c r="A59" s="12" t="s">
        <v>78</v>
      </c>
      <c r="B59" s="12"/>
      <c r="C59" s="12" t="s">
        <v>304</v>
      </c>
      <c r="D59" s="49"/>
      <c r="E59" s="12"/>
      <c r="F59" s="12"/>
      <c r="G59" s="15" t="s">
        <v>25</v>
      </c>
      <c r="H59" s="35"/>
      <c r="I59" s="22"/>
      <c r="J59" s="45" t="s">
        <v>72</v>
      </c>
      <c r="K59" s="47"/>
      <c r="L59" s="22"/>
      <c r="M59" s="83"/>
      <c r="N59" s="83"/>
      <c r="O59" s="89">
        <f t="shared" si="4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ht="30" x14ac:dyDescent="0.25">
      <c r="A60" s="12" t="s">
        <v>78</v>
      </c>
      <c r="B60" s="12"/>
      <c r="C60" s="12" t="s">
        <v>305</v>
      </c>
      <c r="D60" s="49"/>
      <c r="E60" s="12"/>
      <c r="F60" s="12"/>
      <c r="G60" s="15" t="s">
        <v>25</v>
      </c>
      <c r="H60" s="34"/>
      <c r="I60" s="22"/>
      <c r="J60" s="70" t="s">
        <v>142</v>
      </c>
      <c r="K60" s="48"/>
      <c r="L60" s="22"/>
      <c r="M60" s="83"/>
      <c r="N60" s="83"/>
      <c r="O60" s="89">
        <f t="shared" si="4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306</v>
      </c>
      <c r="D61" s="49"/>
      <c r="E61" s="12"/>
      <c r="F61" s="12"/>
      <c r="G61" s="15" t="s">
        <v>25</v>
      </c>
      <c r="H61" s="37"/>
      <c r="I61" s="22"/>
      <c r="J61" s="44" t="s">
        <v>73</v>
      </c>
      <c r="K61" s="48"/>
      <c r="L61" s="22"/>
      <c r="M61" s="83"/>
      <c r="N61" s="83"/>
      <c r="O61" s="89">
        <f t="shared" si="4"/>
        <v>0</v>
      </c>
      <c r="P61" s="90"/>
      <c r="Q61" s="83"/>
      <c r="R61" s="90"/>
      <c r="S61" s="83"/>
      <c r="T61" s="83"/>
      <c r="U61" s="90"/>
      <c r="V61" s="83"/>
      <c r="W61" s="83"/>
    </row>
    <row r="62" spans="1:23" x14ac:dyDescent="0.25">
      <c r="A62" s="12" t="s">
        <v>78</v>
      </c>
      <c r="B62" s="12"/>
      <c r="C62" s="12" t="s">
        <v>307</v>
      </c>
      <c r="D62" s="12"/>
      <c r="E62" s="12"/>
      <c r="F62" s="12"/>
      <c r="G62" s="15" t="s">
        <v>25</v>
      </c>
      <c r="H62" s="22"/>
      <c r="I62" s="22"/>
      <c r="J62" s="44" t="s">
        <v>115</v>
      </c>
      <c r="K62" s="47"/>
      <c r="L62" s="22"/>
      <c r="M62" s="83"/>
      <c r="N62" s="83"/>
      <c r="O62" s="89">
        <f t="shared" si="4"/>
        <v>0</v>
      </c>
      <c r="P62" s="90"/>
      <c r="Q62" s="83"/>
      <c r="R62" s="83"/>
      <c r="S62" s="83"/>
      <c r="T62" s="83"/>
      <c r="U62" s="90"/>
      <c r="V62" s="83"/>
      <c r="W62" s="83"/>
    </row>
    <row r="63" spans="1:23" x14ac:dyDescent="0.25">
      <c r="A63" s="12" t="s">
        <v>78</v>
      </c>
      <c r="B63" s="12"/>
      <c r="C63" s="12" t="s">
        <v>308</v>
      </c>
      <c r="D63" s="12"/>
      <c r="E63" s="12"/>
      <c r="F63" s="12"/>
      <c r="G63" s="15" t="s">
        <v>25</v>
      </c>
      <c r="H63" s="22"/>
      <c r="I63" s="22"/>
      <c r="J63" s="44" t="s">
        <v>167</v>
      </c>
      <c r="K63" s="47"/>
      <c r="L63" s="22"/>
      <c r="M63" s="83"/>
      <c r="N63" s="83"/>
      <c r="O63" s="89">
        <f t="shared" si="4"/>
        <v>0</v>
      </c>
      <c r="P63" s="90"/>
      <c r="Q63" s="83"/>
      <c r="R63" s="83"/>
      <c r="S63" s="83"/>
      <c r="T63" s="83"/>
      <c r="U63" s="90"/>
      <c r="V63" s="83"/>
      <c r="W63" s="83"/>
    </row>
    <row r="64" spans="1:23" x14ac:dyDescent="0.25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74</v>
      </c>
      <c r="K64" s="22"/>
      <c r="L64" s="22"/>
      <c r="M64" s="91">
        <f>SUM(M57:M63)</f>
        <v>0</v>
      </c>
      <c r="N64" s="91">
        <f t="shared" ref="N64" si="5">SUM(N57:N63)</f>
        <v>0</v>
      </c>
      <c r="O64" s="91">
        <f t="shared" si="4"/>
        <v>0</v>
      </c>
      <c r="P64" s="90"/>
      <c r="Q64" s="91">
        <f t="shared" ref="Q64:S64" si="6">SUM(Q57:Q63)</f>
        <v>0</v>
      </c>
      <c r="R64" s="91">
        <f t="shared" si="6"/>
        <v>0</v>
      </c>
      <c r="S64" s="91">
        <f t="shared" si="6"/>
        <v>0</v>
      </c>
      <c r="T64" s="91">
        <f>SUM(T57:T63)</f>
        <v>0</v>
      </c>
      <c r="U64" s="90"/>
      <c r="V64" s="91">
        <f t="shared" ref="V64:W64" si="7">SUM(V57:V63)</f>
        <v>0</v>
      </c>
      <c r="W64" s="91">
        <f t="shared" si="7"/>
        <v>0</v>
      </c>
    </row>
    <row r="65" spans="1:23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3"/>
      <c r="N65" s="83"/>
      <c r="O65" s="83"/>
      <c r="P65" s="90"/>
      <c r="Q65" s="83"/>
      <c r="R65" s="83"/>
      <c r="S65" s="83"/>
      <c r="T65" s="83"/>
      <c r="U65" s="90"/>
      <c r="V65" s="83"/>
      <c r="W65" s="83"/>
    </row>
    <row r="66" spans="1:23" ht="15.75" thickBot="1" x14ac:dyDescent="0.3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39" t="s">
        <v>75</v>
      </c>
      <c r="K66" s="22"/>
      <c r="L66" s="22"/>
      <c r="M66" s="85">
        <f>M54-M64</f>
        <v>0</v>
      </c>
      <c r="N66" s="85">
        <f>N54-N64</f>
        <v>0</v>
      </c>
      <c r="O66" s="85">
        <f>O54-O64</f>
        <v>0</v>
      </c>
      <c r="P66" s="88"/>
      <c r="Q66" s="85">
        <f>Q54-Q64</f>
        <v>0</v>
      </c>
      <c r="R66" s="85">
        <f>R54-R64</f>
        <v>0</v>
      </c>
      <c r="S66" s="85">
        <f>S54-S64</f>
        <v>0</v>
      </c>
      <c r="T66" s="85">
        <f>T54-T64</f>
        <v>0</v>
      </c>
      <c r="U66" s="88"/>
      <c r="V66" s="85">
        <f>V54-V64</f>
        <v>0</v>
      </c>
      <c r="W66" s="85">
        <f>W54-W64</f>
        <v>0</v>
      </c>
    </row>
    <row r="67" spans="1:23" ht="15.75" thickTop="1" x14ac:dyDescent="0.25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22"/>
      <c r="K67" s="22"/>
      <c r="L67" s="22"/>
      <c r="M67" s="84"/>
      <c r="N67" s="84"/>
      <c r="O67" s="84"/>
      <c r="P67" s="88"/>
      <c r="Q67" s="84"/>
      <c r="R67" s="84"/>
      <c r="S67" s="84"/>
      <c r="T67" s="84"/>
      <c r="U67" s="88"/>
      <c r="V67" s="84"/>
      <c r="W67" s="84"/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22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15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2"/>
      <c r="J69" s="39" t="s">
        <v>76</v>
      </c>
      <c r="K69" s="22"/>
      <c r="L69" s="22"/>
      <c r="M69" s="86">
        <f>M66</f>
        <v>0</v>
      </c>
      <c r="N69" s="86">
        <f>N66</f>
        <v>0</v>
      </c>
      <c r="O69" s="86">
        <f>O66</f>
        <v>0</v>
      </c>
      <c r="P69" s="88"/>
      <c r="Q69" s="86">
        <f>Q66</f>
        <v>0</v>
      </c>
      <c r="R69" s="86">
        <f>R66</f>
        <v>0</v>
      </c>
      <c r="S69" s="86">
        <f>S66</f>
        <v>0</v>
      </c>
      <c r="T69" s="86">
        <f>T66</f>
        <v>0</v>
      </c>
      <c r="U69" s="88"/>
      <c r="V69" s="86">
        <f>V66</f>
        <v>0</v>
      </c>
      <c r="W69" s="86">
        <f>W66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2"/>
      <c r="J70" s="22"/>
      <c r="K70" s="22"/>
      <c r="L70" s="22"/>
      <c r="M70" s="84"/>
      <c r="N70" s="84"/>
      <c r="O70" s="84"/>
      <c r="P70" s="88"/>
      <c r="Q70" s="84"/>
      <c r="R70" s="84"/>
      <c r="S70" s="84"/>
      <c r="T70" s="84"/>
      <c r="U70" s="88"/>
      <c r="V70" s="84"/>
      <c r="W70" s="84"/>
    </row>
    <row r="71" spans="1:23" ht="30.75" thickBot="1" x14ac:dyDescent="0.3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27"/>
      <c r="J71" s="46" t="s">
        <v>77</v>
      </c>
      <c r="K71" s="22"/>
      <c r="L71" s="22"/>
      <c r="M71" s="87">
        <f>M69-M50</f>
        <v>0</v>
      </c>
      <c r="N71" s="87">
        <f>N69-N50</f>
        <v>0</v>
      </c>
      <c r="O71" s="87">
        <f>O69-O50</f>
        <v>0</v>
      </c>
      <c r="P71" s="88"/>
      <c r="Q71" s="87">
        <f>Q69-Q50</f>
        <v>0</v>
      </c>
      <c r="R71" s="87">
        <f>R69-R50</f>
        <v>0</v>
      </c>
      <c r="S71" s="87">
        <f>S69-S50</f>
        <v>0</v>
      </c>
      <c r="T71" s="87">
        <f>T69-T50</f>
        <v>0</v>
      </c>
      <c r="U71" s="88"/>
      <c r="V71" s="87">
        <f>V69-V50</f>
        <v>0</v>
      </c>
      <c r="W71" s="87">
        <f>W69-W50</f>
        <v>0</v>
      </c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8"/>
      <c r="J72" s="22"/>
      <c r="K72" s="22"/>
      <c r="L72" s="22"/>
      <c r="M72" s="34"/>
      <c r="N72" s="29"/>
      <c r="O72" s="54"/>
      <c r="P72" s="34"/>
      <c r="Q72" s="34"/>
      <c r="R72" s="34"/>
      <c r="S72" s="34"/>
      <c r="T72" s="77"/>
      <c r="U72" s="34"/>
      <c r="V72" s="54"/>
      <c r="W72" s="54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2"/>
      <c r="I73" s="99"/>
      <c r="J73" s="22"/>
      <c r="K73" s="22"/>
      <c r="L73" s="22"/>
      <c r="M73" s="34"/>
      <c r="N73" s="22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34"/>
      <c r="I74" s="27"/>
      <c r="J74" s="22"/>
      <c r="K74" s="22"/>
      <c r="L74" s="22"/>
      <c r="M74" s="34"/>
      <c r="N74" s="27"/>
      <c r="P74" s="22"/>
      <c r="Q74" s="36"/>
      <c r="R74" s="22"/>
      <c r="S74" s="22"/>
      <c r="T74" s="22"/>
      <c r="U74" s="22"/>
    </row>
    <row r="75" spans="1:23" x14ac:dyDescent="0.25">
      <c r="A75" s="12" t="s">
        <v>49</v>
      </c>
      <c r="B75" s="12"/>
      <c r="C75" s="12"/>
      <c r="D75" s="12"/>
      <c r="E75" s="12"/>
      <c r="F75" s="12"/>
      <c r="G75" s="15" t="s">
        <v>25</v>
      </c>
      <c r="H75" s="27"/>
      <c r="I75" s="31"/>
      <c r="J75" s="22"/>
      <c r="K75" s="22"/>
      <c r="L75" s="22"/>
      <c r="M75" s="34"/>
      <c r="N75" s="31"/>
      <c r="P75" s="22"/>
      <c r="Q75" s="36"/>
      <c r="R75" s="22"/>
      <c r="S75" s="22"/>
      <c r="T75" s="22"/>
      <c r="U75" s="22"/>
    </row>
    <row r="76" spans="1:23" x14ac:dyDescent="0.25">
      <c r="A76" s="12" t="s">
        <v>49</v>
      </c>
      <c r="B76" s="12"/>
      <c r="C76" s="12"/>
      <c r="D76" s="12"/>
      <c r="E76" s="12"/>
      <c r="F76" s="12"/>
      <c r="G76" s="15" t="s">
        <v>25</v>
      </c>
      <c r="H76" s="27"/>
      <c r="I76" s="99"/>
      <c r="J76" s="22"/>
      <c r="K76" s="22"/>
      <c r="L76" s="22"/>
      <c r="M76" s="34"/>
      <c r="N76" s="22"/>
      <c r="P76" s="22"/>
      <c r="Q76" s="36"/>
      <c r="R76" s="22"/>
      <c r="S76" s="22"/>
      <c r="T76" s="22"/>
      <c r="U76" s="22"/>
    </row>
    <row r="77" spans="1:23" x14ac:dyDescent="0.25">
      <c r="H77" s="22"/>
      <c r="I77" s="27"/>
      <c r="J77" s="22"/>
      <c r="K77" s="22"/>
      <c r="L77" s="22"/>
      <c r="M77" s="34"/>
      <c r="N77" s="27"/>
      <c r="P77" s="22"/>
      <c r="Q77" s="36"/>
      <c r="R77" s="22"/>
      <c r="S77" s="22"/>
      <c r="T77" s="22"/>
      <c r="U77" s="22"/>
    </row>
    <row r="78" spans="1:23" x14ac:dyDescent="0.25">
      <c r="H78" s="22"/>
      <c r="I78" s="30"/>
      <c r="J78" s="22"/>
      <c r="K78" s="22"/>
      <c r="L78" s="22"/>
      <c r="M78" s="34"/>
      <c r="N78" s="29"/>
      <c r="P78" s="22"/>
      <c r="Q78" s="36"/>
      <c r="R78" s="22"/>
      <c r="S78" s="22"/>
      <c r="T78" s="22"/>
      <c r="U78" s="22"/>
    </row>
    <row r="79" spans="1:23" x14ac:dyDescent="0.25">
      <c r="H79" s="27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2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21" x14ac:dyDescent="0.25">
      <c r="H81" s="22"/>
      <c r="I81" s="22"/>
      <c r="J81" s="22"/>
      <c r="K81" s="22"/>
      <c r="L81" s="22"/>
      <c r="M81" s="34"/>
      <c r="N81" s="22"/>
      <c r="P81" s="22"/>
      <c r="Q81" s="36"/>
      <c r="R81" s="22"/>
      <c r="S81" s="22"/>
      <c r="T81" s="22"/>
      <c r="U81" s="22"/>
    </row>
    <row r="82" spans="8:21" x14ac:dyDescent="0.25">
      <c r="H82" s="27"/>
      <c r="I82" s="22"/>
      <c r="J82" s="22"/>
      <c r="K82" s="22"/>
      <c r="L82" s="22"/>
      <c r="M82" s="34"/>
      <c r="N82" s="22"/>
      <c r="P82" s="22"/>
      <c r="Q82" s="36"/>
      <c r="R82" s="22"/>
      <c r="S82" s="22"/>
      <c r="T82" s="22"/>
      <c r="U82" s="22"/>
    </row>
    <row r="83" spans="8:21" x14ac:dyDescent="0.25">
      <c r="H83" s="34"/>
    </row>
    <row r="84" spans="8:21" x14ac:dyDescent="0.25">
      <c r="H84" s="22"/>
    </row>
    <row r="85" spans="8:21" x14ac:dyDescent="0.25">
      <c r="H85" s="34"/>
    </row>
    <row r="86" spans="8:21" x14ac:dyDescent="0.25">
      <c r="H86" s="22"/>
    </row>
    <row r="87" spans="8:21" x14ac:dyDescent="0.25">
      <c r="H87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workbookViewId="0">
      <selection activeCell="M62" sqref="M62"/>
    </sheetView>
  </sheetViews>
  <sheetFormatPr defaultRowHeight="15" x14ac:dyDescent="0.25"/>
  <cols>
    <col min="3" max="3" width="100.7109375" bestFit="1" customWidth="1"/>
  </cols>
  <sheetData>
    <row r="1" spans="1:7" x14ac:dyDescent="0.25">
      <c r="A1" s="12" t="s">
        <v>78</v>
      </c>
      <c r="B1" s="12"/>
      <c r="C1" s="12" t="s">
        <v>277</v>
      </c>
      <c r="D1" s="49"/>
      <c r="E1" s="12"/>
      <c r="F1" s="12"/>
      <c r="G1" t="s">
        <v>326</v>
      </c>
    </row>
    <row r="2" spans="1:7" x14ac:dyDescent="0.25">
      <c r="A2" s="12" t="s">
        <v>78</v>
      </c>
      <c r="B2" s="12"/>
      <c r="C2" s="12" t="s">
        <v>278</v>
      </c>
      <c r="D2" s="49"/>
      <c r="E2" s="12"/>
      <c r="F2" s="12"/>
      <c r="G2" t="s">
        <v>327</v>
      </c>
    </row>
    <row r="3" spans="1:7" x14ac:dyDescent="0.25">
      <c r="A3" s="12" t="s">
        <v>78</v>
      </c>
      <c r="B3" s="12"/>
      <c r="C3" s="12" t="s">
        <v>279</v>
      </c>
      <c r="D3" s="49"/>
      <c r="E3" s="12"/>
      <c r="F3" s="12"/>
      <c r="G3" t="s">
        <v>328</v>
      </c>
    </row>
    <row r="4" spans="1:7" x14ac:dyDescent="0.25">
      <c r="A4" s="12" t="s">
        <v>78</v>
      </c>
      <c r="B4" s="12"/>
      <c r="C4" s="12" t="s">
        <v>280</v>
      </c>
      <c r="D4" s="49"/>
      <c r="E4" s="12"/>
      <c r="F4" s="12"/>
      <c r="G4" t="s">
        <v>329</v>
      </c>
    </row>
    <row r="5" spans="1:7" x14ac:dyDescent="0.25">
      <c r="A5" s="12" t="s">
        <v>78</v>
      </c>
      <c r="B5" s="12"/>
      <c r="C5" s="12" t="s">
        <v>281</v>
      </c>
      <c r="D5" s="49"/>
      <c r="E5" s="12"/>
      <c r="F5" s="12"/>
      <c r="G5" t="s">
        <v>330</v>
      </c>
    </row>
    <row r="6" spans="1:7" x14ac:dyDescent="0.25">
      <c r="A6" s="12" t="s">
        <v>78</v>
      </c>
      <c r="B6" s="12"/>
      <c r="C6" s="12" t="s">
        <v>282</v>
      </c>
      <c r="D6" s="49"/>
      <c r="E6" s="12"/>
      <c r="F6" s="12"/>
      <c r="G6" t="s">
        <v>331</v>
      </c>
    </row>
    <row r="7" spans="1:7" x14ac:dyDescent="0.25">
      <c r="A7" s="12" t="s">
        <v>78</v>
      </c>
      <c r="B7" s="12"/>
      <c r="C7" s="12" t="s">
        <v>283</v>
      </c>
      <c r="D7" s="49"/>
      <c r="E7" s="12"/>
      <c r="F7" s="12"/>
      <c r="G7" t="s">
        <v>152</v>
      </c>
    </row>
    <row r="8" spans="1:7" x14ac:dyDescent="0.25">
      <c r="A8" s="12" t="s">
        <v>78</v>
      </c>
      <c r="B8" s="12"/>
      <c r="C8" s="12" t="s">
        <v>291</v>
      </c>
      <c r="D8" s="49"/>
      <c r="E8" s="12"/>
      <c r="F8" s="12"/>
      <c r="G8" t="str">
        <f t="shared" ref="G8:G9" si="0">MID(C8,22,5)</f>
        <v xml:space="preserve"> of (</v>
      </c>
    </row>
    <row r="9" spans="1:7" x14ac:dyDescent="0.25">
      <c r="A9" s="12" t="s">
        <v>49</v>
      </c>
      <c r="B9" s="12"/>
      <c r="C9" s="12"/>
      <c r="D9" s="12"/>
      <c r="E9" s="12"/>
      <c r="F9" s="12"/>
      <c r="G9" t="str">
        <f t="shared" si="0"/>
        <v/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X85"/>
  <sheetViews>
    <sheetView topLeftCell="A34" zoomScale="75" zoomScaleNormal="75" workbookViewId="0">
      <selection activeCell="C46" sqref="C46:D5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87.8554687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231</v>
      </c>
      <c r="P24" s="4" t="s">
        <v>116</v>
      </c>
      <c r="Q24" s="4" t="s">
        <v>192</v>
      </c>
      <c r="R24" s="4" t="s">
        <v>170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153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92" t="s">
        <v>232</v>
      </c>
      <c r="P26" s="4"/>
      <c r="Q26" s="4" t="s">
        <v>37</v>
      </c>
      <c r="R26" s="4" t="s">
        <v>37</v>
      </c>
      <c r="S26" s="92" t="s">
        <v>212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 t="s">
        <v>154</v>
      </c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205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233</v>
      </c>
      <c r="P29" s="4" t="s">
        <v>117</v>
      </c>
      <c r="Q29" s="4" t="s">
        <v>194</v>
      </c>
      <c r="R29" s="4" t="s">
        <v>171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169</v>
      </c>
      <c r="N31" s="67" t="s">
        <v>169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169</v>
      </c>
      <c r="N32" s="67" t="s">
        <v>169</v>
      </c>
      <c r="O32" s="4"/>
      <c r="P32" s="4"/>
      <c r="Q32" s="67" t="s">
        <v>169</v>
      </c>
      <c r="R32" s="67" t="s">
        <v>169</v>
      </c>
      <c r="S32" s="4"/>
      <c r="T32" s="67" t="s">
        <v>169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235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188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96" t="s">
        <v>63</v>
      </c>
      <c r="N43" s="96" t="s">
        <v>63</v>
      </c>
      <c r="O43" s="96" t="s">
        <v>63</v>
      </c>
      <c r="P43" s="96"/>
      <c r="Q43" s="96" t="s">
        <v>63</v>
      </c>
      <c r="R43" s="96" t="s">
        <v>63</v>
      </c>
      <c r="S43" s="96" t="s">
        <v>63</v>
      </c>
      <c r="T43" s="96" t="s">
        <v>63</v>
      </c>
      <c r="U43" s="96"/>
      <c r="V43" s="96" t="s">
        <v>63</v>
      </c>
      <c r="W43" s="96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230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261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262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2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263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264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265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266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267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49</v>
      </c>
      <c r="B53" s="12"/>
      <c r="C53" s="12"/>
      <c r="D53" s="12"/>
      <c r="E53" s="12"/>
      <c r="F53" s="12"/>
      <c r="G53" s="15" t="s">
        <v>25</v>
      </c>
      <c r="H53" s="22"/>
      <c r="I53" s="22"/>
      <c r="J53" s="39" t="s">
        <v>69</v>
      </c>
      <c r="K53" s="22"/>
      <c r="L53" s="22"/>
      <c r="M53" s="91">
        <f>SUM(M46:M52)</f>
        <v>0</v>
      </c>
      <c r="N53" s="91">
        <f>SUM(N46:N52)</f>
        <v>0</v>
      </c>
      <c r="O53" s="91">
        <f>SUM(O46:O52)</f>
        <v>0</v>
      </c>
      <c r="P53" s="83"/>
      <c r="Q53" s="91">
        <f>SUM(Q46:Q52)</f>
        <v>0</v>
      </c>
      <c r="R53" s="91">
        <f>SUM(R46:R52)</f>
        <v>0</v>
      </c>
      <c r="S53" s="91">
        <f>SUM(S46:S52)</f>
        <v>0</v>
      </c>
      <c r="T53" s="91">
        <f>SUM(T46:T52)</f>
        <v>0</v>
      </c>
      <c r="U53" s="83"/>
      <c r="V53" s="91">
        <f>SUM(V46:V52)</f>
        <v>0</v>
      </c>
      <c r="W53" s="91">
        <f>SUM(W46:W52)</f>
        <v>0</v>
      </c>
    </row>
    <row r="54" spans="1:23" x14ac:dyDescent="0.25">
      <c r="A54" s="12" t="s">
        <v>81</v>
      </c>
      <c r="B54" s="12" t="s">
        <v>86</v>
      </c>
      <c r="C54" s="12" t="s">
        <v>230</v>
      </c>
      <c r="D54" s="12"/>
      <c r="E54" s="12"/>
      <c r="F54" s="12"/>
      <c r="G54" s="15" t="s">
        <v>25</v>
      </c>
      <c r="H54" s="22"/>
      <c r="I54" s="22"/>
      <c r="J54" s="22"/>
      <c r="K54" s="22"/>
      <c r="L54" s="22"/>
      <c r="M54" s="83"/>
      <c r="N54" s="83"/>
      <c r="O54" s="83"/>
      <c r="P54" s="90"/>
      <c r="Q54" s="83"/>
      <c r="R54" s="90"/>
      <c r="S54" s="83"/>
      <c r="T54" s="83"/>
      <c r="U54" s="90"/>
      <c r="V54" s="83"/>
      <c r="W54" s="83"/>
    </row>
    <row r="55" spans="1:23" x14ac:dyDescent="0.25">
      <c r="A55" s="12" t="s">
        <v>49</v>
      </c>
      <c r="B55" s="12"/>
      <c r="C55" s="12"/>
      <c r="D55" s="12"/>
      <c r="E55" s="12"/>
      <c r="F55" s="12"/>
      <c r="G55" s="15" t="s">
        <v>25</v>
      </c>
      <c r="H55" s="35"/>
      <c r="I55" s="22"/>
      <c r="J55" s="39" t="s">
        <v>70</v>
      </c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78</v>
      </c>
      <c r="B56" s="12"/>
      <c r="C56" s="12" t="s">
        <v>268</v>
      </c>
      <c r="D56" s="49"/>
      <c r="E56" s="12"/>
      <c r="F56" s="12"/>
      <c r="G56" s="15" t="s">
        <v>25</v>
      </c>
      <c r="H56" s="22"/>
      <c r="I56" s="22"/>
      <c r="J56" s="44" t="s">
        <v>71</v>
      </c>
      <c r="K56" s="47"/>
      <c r="L56" s="22"/>
      <c r="M56" s="83"/>
      <c r="N56" s="83"/>
      <c r="O56" s="89">
        <f>N56-M56</f>
        <v>0</v>
      </c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269</v>
      </c>
      <c r="D57" s="49"/>
      <c r="E57" s="12"/>
      <c r="F57" s="12"/>
      <c r="G57" s="15" t="s">
        <v>25</v>
      </c>
      <c r="H57" s="22"/>
      <c r="I57" s="22"/>
      <c r="J57" s="22" t="s">
        <v>141</v>
      </c>
      <c r="K57" s="47"/>
      <c r="L57" s="22"/>
      <c r="M57" s="83"/>
      <c r="N57" s="83"/>
      <c r="O57" s="89">
        <f t="shared" ref="O57:O62" si="1"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270</v>
      </c>
      <c r="D58" s="49"/>
      <c r="E58" s="12"/>
      <c r="F58" s="12"/>
      <c r="G58" s="15" t="s">
        <v>25</v>
      </c>
      <c r="H58" s="35"/>
      <c r="I58" s="22"/>
      <c r="J58" s="45" t="s">
        <v>72</v>
      </c>
      <c r="K58" s="47"/>
      <c r="L58" s="22"/>
      <c r="M58" s="83"/>
      <c r="N58" s="83"/>
      <c r="O58" s="89">
        <f t="shared" si="1"/>
        <v>0</v>
      </c>
      <c r="P58" s="90"/>
      <c r="Q58" s="83"/>
      <c r="R58" s="90"/>
      <c r="S58" s="83"/>
      <c r="T58" s="83"/>
      <c r="U58" s="90"/>
      <c r="V58" s="83"/>
      <c r="W58" s="83"/>
    </row>
    <row r="59" spans="1:23" ht="30" x14ac:dyDescent="0.25">
      <c r="A59" s="12" t="s">
        <v>78</v>
      </c>
      <c r="B59" s="12"/>
      <c r="C59" s="12" t="s">
        <v>271</v>
      </c>
      <c r="D59" s="49"/>
      <c r="E59" s="12"/>
      <c r="F59" s="12"/>
      <c r="G59" s="15" t="s">
        <v>25</v>
      </c>
      <c r="H59" s="34"/>
      <c r="I59" s="22"/>
      <c r="J59" s="70" t="s">
        <v>142</v>
      </c>
      <c r="K59" s="48"/>
      <c r="L59" s="22"/>
      <c r="M59" s="83"/>
      <c r="N59" s="83"/>
      <c r="O59" s="89">
        <f t="shared" si="1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x14ac:dyDescent="0.25">
      <c r="A60" s="12" t="s">
        <v>78</v>
      </c>
      <c r="B60" s="12"/>
      <c r="C60" s="12" t="s">
        <v>272</v>
      </c>
      <c r="D60" s="49"/>
      <c r="E60" s="12"/>
      <c r="F60" s="12"/>
      <c r="G60" s="15" t="s">
        <v>25</v>
      </c>
      <c r="H60" s="37"/>
      <c r="I60" s="22"/>
      <c r="J60" s="44" t="s">
        <v>73</v>
      </c>
      <c r="K60" s="48"/>
      <c r="L60" s="22"/>
      <c r="M60" s="83"/>
      <c r="N60" s="83"/>
      <c r="O60" s="89">
        <f t="shared" si="1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273</v>
      </c>
      <c r="D61" s="12"/>
      <c r="E61" s="12"/>
      <c r="F61" s="12"/>
      <c r="G61" s="15" t="s">
        <v>25</v>
      </c>
      <c r="H61" s="22"/>
      <c r="I61" s="22"/>
      <c r="J61" s="44" t="s">
        <v>115</v>
      </c>
      <c r="K61" s="47"/>
      <c r="L61" s="22"/>
      <c r="M61" s="83"/>
      <c r="N61" s="83"/>
      <c r="O61" s="89">
        <f t="shared" si="1"/>
        <v>0</v>
      </c>
      <c r="P61" s="90"/>
      <c r="Q61" s="83"/>
      <c r="R61" s="83"/>
      <c r="S61" s="83"/>
      <c r="T61" s="83"/>
      <c r="U61" s="90"/>
      <c r="V61" s="83"/>
      <c r="W61" s="83"/>
    </row>
    <row r="62" spans="1:23" x14ac:dyDescent="0.25">
      <c r="A62" s="12" t="s">
        <v>49</v>
      </c>
      <c r="B62" s="12"/>
      <c r="C62" s="12"/>
      <c r="D62" s="12"/>
      <c r="E62" s="12"/>
      <c r="F62" s="12"/>
      <c r="G62" s="15" t="s">
        <v>25</v>
      </c>
      <c r="H62" s="22"/>
      <c r="I62" s="22"/>
      <c r="J62" s="39" t="s">
        <v>74</v>
      </c>
      <c r="K62" s="22"/>
      <c r="L62" s="22"/>
      <c r="M62" s="91">
        <f>SUM(M56:M61)</f>
        <v>0</v>
      </c>
      <c r="N62" s="91">
        <f>SUM(N56:N61)</f>
        <v>0</v>
      </c>
      <c r="O62" s="91">
        <f t="shared" si="1"/>
        <v>0</v>
      </c>
      <c r="P62" s="90"/>
      <c r="Q62" s="91">
        <f>SUM(Q56:Q61)</f>
        <v>0</v>
      </c>
      <c r="R62" s="91">
        <f>SUM(R56:R61)</f>
        <v>0</v>
      </c>
      <c r="S62" s="91">
        <f>SUM(S56:S61)</f>
        <v>0</v>
      </c>
      <c r="T62" s="91">
        <f>SUM(T56:T61)</f>
        <v>0</v>
      </c>
      <c r="U62" s="90"/>
      <c r="V62" s="91">
        <f>SUM(V56:V61)</f>
        <v>0</v>
      </c>
      <c r="W62" s="91">
        <f>SUM(W56:W61)</f>
        <v>0</v>
      </c>
    </row>
    <row r="63" spans="1:23" x14ac:dyDescent="0.25">
      <c r="A63" s="12" t="s">
        <v>49</v>
      </c>
      <c r="B63" s="12"/>
      <c r="C63" s="12"/>
      <c r="D63" s="12"/>
      <c r="E63" s="12"/>
      <c r="F63" s="12"/>
      <c r="G63" s="15" t="s">
        <v>25</v>
      </c>
      <c r="H63" s="22"/>
      <c r="I63" s="22"/>
      <c r="J63" s="22"/>
      <c r="K63" s="22"/>
      <c r="L63" s="22"/>
      <c r="M63" s="83"/>
      <c r="N63" s="83"/>
      <c r="O63" s="83"/>
      <c r="P63" s="90"/>
      <c r="Q63" s="83"/>
      <c r="R63" s="83"/>
      <c r="S63" s="83"/>
      <c r="T63" s="83"/>
      <c r="U63" s="90"/>
      <c r="V63" s="83"/>
      <c r="W63" s="83"/>
    </row>
    <row r="64" spans="1:23" ht="15.75" thickBot="1" x14ac:dyDescent="0.3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75</v>
      </c>
      <c r="K64" s="22"/>
      <c r="L64" s="22"/>
      <c r="M64" s="85">
        <f>M53-M62</f>
        <v>0</v>
      </c>
      <c r="N64" s="85">
        <f>N53-N62</f>
        <v>0</v>
      </c>
      <c r="O64" s="85">
        <f>O53-O62</f>
        <v>0</v>
      </c>
      <c r="P64" s="88"/>
      <c r="Q64" s="85">
        <f>Q53-Q62</f>
        <v>0</v>
      </c>
      <c r="R64" s="85">
        <f>R53-R62</f>
        <v>0</v>
      </c>
      <c r="S64" s="85">
        <f>S53-S62</f>
        <v>0</v>
      </c>
      <c r="T64" s="85">
        <f>T53-T62</f>
        <v>0</v>
      </c>
      <c r="U64" s="88"/>
      <c r="V64" s="85">
        <f>V53-V62</f>
        <v>0</v>
      </c>
      <c r="W64" s="85">
        <f>W53-W62</f>
        <v>0</v>
      </c>
    </row>
    <row r="65" spans="1:23" ht="15.75" thickTop="1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4"/>
      <c r="N65" s="84"/>
      <c r="O65" s="84"/>
      <c r="P65" s="88"/>
      <c r="Q65" s="84"/>
      <c r="R65" s="84"/>
      <c r="S65" s="84"/>
      <c r="T65" s="84"/>
      <c r="U65" s="88"/>
      <c r="V65" s="84"/>
      <c r="W65" s="84"/>
    </row>
    <row r="66" spans="1:23" x14ac:dyDescent="0.25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22"/>
      <c r="K66" s="22"/>
      <c r="L66" s="22"/>
      <c r="M66" s="84"/>
      <c r="N66" s="84"/>
      <c r="O66" s="84"/>
      <c r="P66" s="88"/>
      <c r="Q66" s="84"/>
      <c r="R66" s="84"/>
      <c r="S66" s="84"/>
      <c r="T66" s="84"/>
      <c r="U66" s="88"/>
      <c r="V66" s="84"/>
      <c r="W66" s="84"/>
    </row>
    <row r="67" spans="1:23" ht="15.75" thickBot="1" x14ac:dyDescent="0.3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39" t="s">
        <v>76</v>
      </c>
      <c r="K67" s="22"/>
      <c r="L67" s="22"/>
      <c r="M67" s="86">
        <f>M64</f>
        <v>0</v>
      </c>
      <c r="N67" s="86">
        <f>N64</f>
        <v>0</v>
      </c>
      <c r="O67" s="86">
        <f>O64</f>
        <v>0</v>
      </c>
      <c r="P67" s="88"/>
      <c r="Q67" s="86">
        <f>Q64</f>
        <v>0</v>
      </c>
      <c r="R67" s="86">
        <f>R64</f>
        <v>0</v>
      </c>
      <c r="S67" s="86">
        <f>S64</f>
        <v>0</v>
      </c>
      <c r="T67" s="86">
        <f>T64</f>
        <v>0</v>
      </c>
      <c r="U67" s="88"/>
      <c r="V67" s="86">
        <f>V64</f>
        <v>0</v>
      </c>
      <c r="W67" s="86">
        <f>W64</f>
        <v>0</v>
      </c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34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30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7"/>
      <c r="J69" s="46" t="s">
        <v>77</v>
      </c>
      <c r="K69" s="22"/>
      <c r="L69" s="22"/>
      <c r="M69" s="87">
        <f>M67-M50</f>
        <v>0</v>
      </c>
      <c r="N69" s="87">
        <f>N67-N50</f>
        <v>0</v>
      </c>
      <c r="O69" s="87">
        <f>O67-O50</f>
        <v>0</v>
      </c>
      <c r="P69" s="88"/>
      <c r="Q69" s="87">
        <f>Q67-Q50</f>
        <v>0</v>
      </c>
      <c r="R69" s="87">
        <f>R67-R50</f>
        <v>0</v>
      </c>
      <c r="S69" s="87">
        <f>S67-S50</f>
        <v>0</v>
      </c>
      <c r="T69" s="87">
        <f>T67-T50</f>
        <v>0</v>
      </c>
      <c r="U69" s="88"/>
      <c r="V69" s="87">
        <f>V67-V50</f>
        <v>0</v>
      </c>
      <c r="W69" s="87">
        <f>W67-W50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8"/>
      <c r="J70" s="22"/>
      <c r="K70" s="22"/>
      <c r="L70" s="22"/>
      <c r="M70" s="34"/>
      <c r="N70" s="29"/>
      <c r="O70" s="54"/>
      <c r="P70" s="34"/>
      <c r="Q70" s="34"/>
      <c r="R70" s="34"/>
      <c r="S70" s="34"/>
      <c r="T70" s="77"/>
      <c r="U70" s="34"/>
      <c r="V70" s="54"/>
      <c r="W70" s="54"/>
    </row>
    <row r="71" spans="1:23" x14ac:dyDescent="0.25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97"/>
      <c r="J71" s="22"/>
      <c r="K71" s="22"/>
      <c r="L71" s="22"/>
      <c r="M71" s="34"/>
      <c r="N71" s="22"/>
      <c r="P71" s="22"/>
      <c r="Q71" s="36"/>
      <c r="R71" s="22"/>
      <c r="S71" s="22"/>
      <c r="T71" s="22"/>
      <c r="U71" s="22"/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7"/>
      <c r="J72" s="22"/>
      <c r="K72" s="22"/>
      <c r="L72" s="22"/>
      <c r="M72" s="34"/>
      <c r="N72" s="27"/>
      <c r="P72" s="22"/>
      <c r="Q72" s="36"/>
      <c r="R72" s="22"/>
      <c r="S72" s="22"/>
      <c r="T72" s="22"/>
      <c r="U72" s="22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7"/>
      <c r="I73" s="31"/>
      <c r="J73" s="22"/>
      <c r="K73" s="22"/>
      <c r="L73" s="22"/>
      <c r="M73" s="34"/>
      <c r="N73" s="31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27"/>
      <c r="I74" s="97"/>
      <c r="J74" s="22"/>
      <c r="K74" s="22"/>
      <c r="L74" s="22"/>
      <c r="M74" s="34"/>
      <c r="N74" s="22"/>
      <c r="P74" s="22"/>
      <c r="Q74" s="36"/>
      <c r="R74" s="22"/>
      <c r="S74" s="22"/>
      <c r="T74" s="22"/>
      <c r="U74" s="22"/>
    </row>
    <row r="75" spans="1:23" x14ac:dyDescent="0.25">
      <c r="H75" s="22"/>
      <c r="I75" s="27"/>
      <c r="J75" s="22"/>
      <c r="K75" s="22"/>
      <c r="L75" s="22"/>
      <c r="M75" s="34"/>
      <c r="N75" s="27"/>
      <c r="P75" s="22"/>
      <c r="Q75" s="36"/>
      <c r="R75" s="22"/>
      <c r="S75" s="22"/>
      <c r="T75" s="22"/>
      <c r="U75" s="22"/>
    </row>
    <row r="76" spans="1:23" x14ac:dyDescent="0.25">
      <c r="H76" s="22"/>
      <c r="I76" s="30"/>
      <c r="J76" s="22"/>
      <c r="K76" s="22"/>
      <c r="L76" s="22"/>
      <c r="M76" s="34"/>
      <c r="N76" s="29"/>
      <c r="P76" s="22"/>
      <c r="Q76" s="36"/>
      <c r="R76" s="22"/>
      <c r="S76" s="22"/>
      <c r="T76" s="22"/>
      <c r="U76" s="22"/>
    </row>
    <row r="77" spans="1:23" x14ac:dyDescent="0.25">
      <c r="H77" s="27"/>
      <c r="I77" s="22"/>
      <c r="J77" s="22"/>
      <c r="K77" s="22"/>
      <c r="L77" s="22"/>
      <c r="M77" s="34"/>
      <c r="N77" s="22"/>
      <c r="P77" s="22"/>
      <c r="Q77" s="36"/>
      <c r="R77" s="22"/>
      <c r="S77" s="22"/>
      <c r="T77" s="22"/>
      <c r="U77" s="22"/>
    </row>
    <row r="78" spans="1:23" x14ac:dyDescent="0.25">
      <c r="H78" s="22"/>
      <c r="I78" s="22"/>
      <c r="J78" s="22"/>
      <c r="K78" s="22"/>
      <c r="L78" s="22"/>
      <c r="M78" s="34"/>
      <c r="N78" s="22"/>
      <c r="P78" s="22"/>
      <c r="Q78" s="36"/>
      <c r="R78" s="22"/>
      <c r="S78" s="22"/>
      <c r="T78" s="22"/>
      <c r="U78" s="22"/>
    </row>
    <row r="79" spans="1:23" x14ac:dyDescent="0.25">
      <c r="H79" s="22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7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8" x14ac:dyDescent="0.25">
      <c r="H81" s="34"/>
    </row>
    <row r="82" spans="8:8" x14ac:dyDescent="0.25">
      <c r="H82" s="22"/>
    </row>
    <row r="83" spans="8:8" x14ac:dyDescent="0.25">
      <c r="H83" s="34"/>
    </row>
    <row r="84" spans="8:8" x14ac:dyDescent="0.25">
      <c r="H84" s="22"/>
    </row>
    <row r="85" spans="8:8" x14ac:dyDescent="0.25">
      <c r="H85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X85"/>
  <sheetViews>
    <sheetView topLeftCell="A40" zoomScale="75" zoomScaleNormal="75" workbookViewId="0">
      <selection activeCell="C46" sqref="C46:D5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87.8554687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231</v>
      </c>
      <c r="P24" s="4" t="s">
        <v>116</v>
      </c>
      <c r="Q24" s="4" t="s">
        <v>192</v>
      </c>
      <c r="R24" s="4" t="s">
        <v>170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153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92" t="s">
        <v>232</v>
      </c>
      <c r="P26" s="4"/>
      <c r="Q26" s="4" t="s">
        <v>37</v>
      </c>
      <c r="R26" s="4" t="s">
        <v>37</v>
      </c>
      <c r="S26" s="92" t="s">
        <v>212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 t="s">
        <v>154</v>
      </c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205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233</v>
      </c>
      <c r="P29" s="4" t="s">
        <v>117</v>
      </c>
      <c r="Q29" s="4" t="s">
        <v>194</v>
      </c>
      <c r="R29" s="4" t="s">
        <v>171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169</v>
      </c>
      <c r="N31" s="67" t="s">
        <v>169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169</v>
      </c>
      <c r="N32" s="67" t="s">
        <v>169</v>
      </c>
      <c r="O32" s="4"/>
      <c r="P32" s="4"/>
      <c r="Q32" s="67" t="s">
        <v>169</v>
      </c>
      <c r="R32" s="67" t="s">
        <v>169</v>
      </c>
      <c r="S32" s="4"/>
      <c r="T32" s="67" t="s">
        <v>169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235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188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96" t="s">
        <v>63</v>
      </c>
      <c r="N43" s="96" t="s">
        <v>63</v>
      </c>
      <c r="O43" s="96" t="s">
        <v>63</v>
      </c>
      <c r="P43" s="96"/>
      <c r="Q43" s="96" t="s">
        <v>63</v>
      </c>
      <c r="R43" s="96" t="s">
        <v>63</v>
      </c>
      <c r="S43" s="96" t="s">
        <v>63</v>
      </c>
      <c r="T43" s="96" t="s">
        <v>63</v>
      </c>
      <c r="U43" s="96"/>
      <c r="V43" s="96" t="s">
        <v>63</v>
      </c>
      <c r="W43" s="96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230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254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248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2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249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250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251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252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253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49</v>
      </c>
      <c r="B53" s="12"/>
      <c r="C53" s="12"/>
      <c r="D53" s="12"/>
      <c r="E53" s="12"/>
      <c r="F53" s="12"/>
      <c r="G53" s="15" t="s">
        <v>25</v>
      </c>
      <c r="H53" s="22"/>
      <c r="I53" s="22"/>
      <c r="J53" s="39" t="s">
        <v>69</v>
      </c>
      <c r="K53" s="22"/>
      <c r="L53" s="22"/>
      <c r="M53" s="91">
        <f>SUM(M46:M52)</f>
        <v>0</v>
      </c>
      <c r="N53" s="91">
        <f>SUM(N46:N52)</f>
        <v>0</v>
      </c>
      <c r="O53" s="91">
        <f>SUM(O46:O52)</f>
        <v>0</v>
      </c>
      <c r="P53" s="83"/>
      <c r="Q53" s="91">
        <f>SUM(Q46:Q52)</f>
        <v>0</v>
      </c>
      <c r="R53" s="91">
        <f>SUM(R46:R52)</f>
        <v>0</v>
      </c>
      <c r="S53" s="91">
        <f>SUM(S46:S52)</f>
        <v>0</v>
      </c>
      <c r="T53" s="91">
        <f>SUM(T46:T52)</f>
        <v>0</v>
      </c>
      <c r="U53" s="83"/>
      <c r="V53" s="91">
        <f>SUM(V46:V52)</f>
        <v>0</v>
      </c>
      <c r="W53" s="91">
        <f>SUM(W46:W52)</f>
        <v>0</v>
      </c>
    </row>
    <row r="54" spans="1:23" x14ac:dyDescent="0.25">
      <c r="A54" s="12" t="s">
        <v>81</v>
      </c>
      <c r="B54" s="12" t="s">
        <v>86</v>
      </c>
      <c r="C54" s="12" t="s">
        <v>230</v>
      </c>
      <c r="D54" s="12"/>
      <c r="E54" s="12"/>
      <c r="F54" s="12"/>
      <c r="G54" s="15" t="s">
        <v>25</v>
      </c>
      <c r="H54" s="22"/>
      <c r="I54" s="22"/>
      <c r="J54" s="22"/>
      <c r="K54" s="22"/>
      <c r="L54" s="22"/>
      <c r="M54" s="83"/>
      <c r="N54" s="83"/>
      <c r="O54" s="83"/>
      <c r="P54" s="90"/>
      <c r="Q54" s="83"/>
      <c r="R54" s="90"/>
      <c r="S54" s="83"/>
      <c r="T54" s="83"/>
      <c r="U54" s="90"/>
      <c r="V54" s="83"/>
      <c r="W54" s="83"/>
    </row>
    <row r="55" spans="1:23" x14ac:dyDescent="0.25">
      <c r="A55" s="12" t="s">
        <v>49</v>
      </c>
      <c r="B55" s="12"/>
      <c r="C55" s="12"/>
      <c r="D55" s="12"/>
      <c r="E55" s="12"/>
      <c r="F55" s="12"/>
      <c r="G55" s="15" t="s">
        <v>25</v>
      </c>
      <c r="H55" s="35"/>
      <c r="I55" s="22"/>
      <c r="J55" s="39" t="s">
        <v>70</v>
      </c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78</v>
      </c>
      <c r="B56" s="12"/>
      <c r="C56" s="12" t="s">
        <v>260</v>
      </c>
      <c r="D56" s="49"/>
      <c r="E56" s="12"/>
      <c r="F56" s="12"/>
      <c r="G56" s="15" t="s">
        <v>25</v>
      </c>
      <c r="H56" s="22"/>
      <c r="I56" s="22"/>
      <c r="J56" s="44" t="s">
        <v>71</v>
      </c>
      <c r="K56" s="47"/>
      <c r="L56" s="22"/>
      <c r="M56" s="83"/>
      <c r="N56" s="83"/>
      <c r="O56" s="89">
        <f>N56-M56</f>
        <v>0</v>
      </c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255</v>
      </c>
      <c r="D57" s="49"/>
      <c r="E57" s="12"/>
      <c r="F57" s="12"/>
      <c r="G57" s="15" t="s">
        <v>25</v>
      </c>
      <c r="H57" s="22"/>
      <c r="I57" s="22"/>
      <c r="J57" s="22" t="s">
        <v>141</v>
      </c>
      <c r="K57" s="47"/>
      <c r="L57" s="22"/>
      <c r="M57" s="83"/>
      <c r="N57" s="83"/>
      <c r="O57" s="89">
        <f t="shared" ref="O57:O62" si="1"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256</v>
      </c>
      <c r="D58" s="49"/>
      <c r="E58" s="12"/>
      <c r="F58" s="12"/>
      <c r="G58" s="15" t="s">
        <v>25</v>
      </c>
      <c r="H58" s="35"/>
      <c r="I58" s="22"/>
      <c r="J58" s="45" t="s">
        <v>72</v>
      </c>
      <c r="K58" s="47"/>
      <c r="L58" s="22"/>
      <c r="M58" s="83"/>
      <c r="N58" s="83"/>
      <c r="O58" s="89">
        <f t="shared" si="1"/>
        <v>0</v>
      </c>
      <c r="P58" s="90"/>
      <c r="Q58" s="83"/>
      <c r="R58" s="90"/>
      <c r="S58" s="83"/>
      <c r="T58" s="83"/>
      <c r="U58" s="90"/>
      <c r="V58" s="83"/>
      <c r="W58" s="83"/>
    </row>
    <row r="59" spans="1:23" ht="30" x14ac:dyDescent="0.25">
      <c r="A59" s="12" t="s">
        <v>78</v>
      </c>
      <c r="B59" s="12"/>
      <c r="C59" s="12" t="s">
        <v>257</v>
      </c>
      <c r="D59" s="49"/>
      <c r="E59" s="12"/>
      <c r="F59" s="12"/>
      <c r="G59" s="15" t="s">
        <v>25</v>
      </c>
      <c r="H59" s="34"/>
      <c r="I59" s="22"/>
      <c r="J59" s="70" t="s">
        <v>142</v>
      </c>
      <c r="K59" s="48"/>
      <c r="L59" s="22"/>
      <c r="M59" s="83"/>
      <c r="N59" s="83"/>
      <c r="O59" s="89">
        <f t="shared" si="1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x14ac:dyDescent="0.25">
      <c r="A60" s="12" t="s">
        <v>78</v>
      </c>
      <c r="B60" s="12"/>
      <c r="C60" s="12" t="s">
        <v>258</v>
      </c>
      <c r="D60" s="49"/>
      <c r="E60" s="12"/>
      <c r="F60" s="12"/>
      <c r="G60" s="15" t="s">
        <v>25</v>
      </c>
      <c r="H60" s="37"/>
      <c r="I60" s="22"/>
      <c r="J60" s="44" t="s">
        <v>73</v>
      </c>
      <c r="K60" s="48"/>
      <c r="L60" s="22"/>
      <c r="M60" s="83"/>
      <c r="N60" s="83"/>
      <c r="O60" s="89">
        <f t="shared" si="1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259</v>
      </c>
      <c r="D61" s="12"/>
      <c r="E61" s="12"/>
      <c r="F61" s="12"/>
      <c r="G61" s="15" t="s">
        <v>25</v>
      </c>
      <c r="H61" s="22"/>
      <c r="I61" s="22"/>
      <c r="J61" s="44" t="s">
        <v>115</v>
      </c>
      <c r="K61" s="47"/>
      <c r="L61" s="22"/>
      <c r="M61" s="83"/>
      <c r="N61" s="83"/>
      <c r="O61" s="89">
        <f t="shared" si="1"/>
        <v>0</v>
      </c>
      <c r="P61" s="90"/>
      <c r="Q61" s="83"/>
      <c r="R61" s="83"/>
      <c r="S61" s="83"/>
      <c r="T61" s="83"/>
      <c r="U61" s="90"/>
      <c r="V61" s="83"/>
      <c r="W61" s="83"/>
    </row>
    <row r="62" spans="1:23" x14ac:dyDescent="0.25">
      <c r="A62" s="12" t="s">
        <v>49</v>
      </c>
      <c r="B62" s="12"/>
      <c r="C62" s="12"/>
      <c r="D62" s="12"/>
      <c r="E62" s="12"/>
      <c r="F62" s="12"/>
      <c r="G62" s="15" t="s">
        <v>25</v>
      </c>
      <c r="H62" s="22"/>
      <c r="I62" s="22"/>
      <c r="J62" s="39" t="s">
        <v>74</v>
      </c>
      <c r="K62" s="22"/>
      <c r="L62" s="22"/>
      <c r="M62" s="91">
        <f>SUM(M56:M61)</f>
        <v>0</v>
      </c>
      <c r="N62" s="91">
        <f>SUM(N56:N61)</f>
        <v>0</v>
      </c>
      <c r="O62" s="91">
        <f t="shared" si="1"/>
        <v>0</v>
      </c>
      <c r="P62" s="90"/>
      <c r="Q62" s="91">
        <f>SUM(Q56:Q61)</f>
        <v>0</v>
      </c>
      <c r="R62" s="91">
        <f>SUM(R56:R61)</f>
        <v>0</v>
      </c>
      <c r="S62" s="91">
        <f>SUM(S56:S61)</f>
        <v>0</v>
      </c>
      <c r="T62" s="91">
        <f>SUM(T56:T61)</f>
        <v>0</v>
      </c>
      <c r="U62" s="90"/>
      <c r="V62" s="91">
        <f>SUM(V56:V61)</f>
        <v>0</v>
      </c>
      <c r="W62" s="91">
        <f>SUM(W56:W61)</f>
        <v>0</v>
      </c>
    </row>
    <row r="63" spans="1:23" x14ac:dyDescent="0.25">
      <c r="A63" s="12" t="s">
        <v>49</v>
      </c>
      <c r="B63" s="12"/>
      <c r="C63" s="12"/>
      <c r="D63" s="12"/>
      <c r="E63" s="12"/>
      <c r="F63" s="12"/>
      <c r="G63" s="15" t="s">
        <v>25</v>
      </c>
      <c r="H63" s="22"/>
      <c r="I63" s="22"/>
      <c r="J63" s="22"/>
      <c r="K63" s="22"/>
      <c r="L63" s="22"/>
      <c r="M63" s="83"/>
      <c r="N63" s="83"/>
      <c r="O63" s="83"/>
      <c r="P63" s="90"/>
      <c r="Q63" s="83"/>
      <c r="R63" s="83"/>
      <c r="S63" s="83"/>
      <c r="T63" s="83"/>
      <c r="U63" s="90"/>
      <c r="V63" s="83"/>
      <c r="W63" s="83"/>
    </row>
    <row r="64" spans="1:23" ht="15.75" thickBot="1" x14ac:dyDescent="0.3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75</v>
      </c>
      <c r="K64" s="22"/>
      <c r="L64" s="22"/>
      <c r="M64" s="85">
        <f>M53-M62</f>
        <v>0</v>
      </c>
      <c r="N64" s="85">
        <f>N53-N62</f>
        <v>0</v>
      </c>
      <c r="O64" s="85">
        <f>O53-O62</f>
        <v>0</v>
      </c>
      <c r="P64" s="88"/>
      <c r="Q64" s="85">
        <f>Q53-Q62</f>
        <v>0</v>
      </c>
      <c r="R64" s="85">
        <f>R53-R62</f>
        <v>0</v>
      </c>
      <c r="S64" s="85">
        <f>S53-S62</f>
        <v>0</v>
      </c>
      <c r="T64" s="85">
        <f>T53-T62</f>
        <v>0</v>
      </c>
      <c r="U64" s="88"/>
      <c r="V64" s="85">
        <f>V53-V62</f>
        <v>0</v>
      </c>
      <c r="W64" s="85">
        <f>W53-W62</f>
        <v>0</v>
      </c>
    </row>
    <row r="65" spans="1:23" ht="15.75" thickTop="1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4"/>
      <c r="N65" s="84"/>
      <c r="O65" s="84"/>
      <c r="P65" s="88"/>
      <c r="Q65" s="84"/>
      <c r="R65" s="84"/>
      <c r="S65" s="84"/>
      <c r="T65" s="84"/>
      <c r="U65" s="88"/>
      <c r="V65" s="84"/>
      <c r="W65" s="84"/>
    </row>
    <row r="66" spans="1:23" x14ac:dyDescent="0.25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22"/>
      <c r="K66" s="22"/>
      <c r="L66" s="22"/>
      <c r="M66" s="84"/>
      <c r="N66" s="84"/>
      <c r="O66" s="84"/>
      <c r="P66" s="88"/>
      <c r="Q66" s="84"/>
      <c r="R66" s="84"/>
      <c r="S66" s="84"/>
      <c r="T66" s="84"/>
      <c r="U66" s="88"/>
      <c r="V66" s="84"/>
      <c r="W66" s="84"/>
    </row>
    <row r="67" spans="1:23" ht="15.75" thickBot="1" x14ac:dyDescent="0.3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39" t="s">
        <v>76</v>
      </c>
      <c r="K67" s="22"/>
      <c r="L67" s="22"/>
      <c r="M67" s="86">
        <f>M64</f>
        <v>0</v>
      </c>
      <c r="N67" s="86">
        <f>N64</f>
        <v>0</v>
      </c>
      <c r="O67" s="86">
        <f>O64</f>
        <v>0</v>
      </c>
      <c r="P67" s="88"/>
      <c r="Q67" s="86">
        <f>Q64</f>
        <v>0</v>
      </c>
      <c r="R67" s="86">
        <f>R64</f>
        <v>0</v>
      </c>
      <c r="S67" s="86">
        <f>S64</f>
        <v>0</v>
      </c>
      <c r="T67" s="86">
        <f>T64</f>
        <v>0</v>
      </c>
      <c r="U67" s="88"/>
      <c r="V67" s="86">
        <f>V64</f>
        <v>0</v>
      </c>
      <c r="W67" s="86">
        <f>W64</f>
        <v>0</v>
      </c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34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30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7"/>
      <c r="J69" s="46" t="s">
        <v>77</v>
      </c>
      <c r="K69" s="22"/>
      <c r="L69" s="22"/>
      <c r="M69" s="87">
        <f>M67-M50</f>
        <v>0</v>
      </c>
      <c r="N69" s="87">
        <f>N67-N50</f>
        <v>0</v>
      </c>
      <c r="O69" s="87">
        <f>O67-O50</f>
        <v>0</v>
      </c>
      <c r="P69" s="88"/>
      <c r="Q69" s="87">
        <f>Q67-Q50</f>
        <v>0</v>
      </c>
      <c r="R69" s="87">
        <f>R67-R50</f>
        <v>0</v>
      </c>
      <c r="S69" s="87">
        <f>S67-S50</f>
        <v>0</v>
      </c>
      <c r="T69" s="87">
        <f>T67-T50</f>
        <v>0</v>
      </c>
      <c r="U69" s="88"/>
      <c r="V69" s="87">
        <f>V67-V50</f>
        <v>0</v>
      </c>
      <c r="W69" s="87">
        <f>W67-W50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8"/>
      <c r="J70" s="22"/>
      <c r="K70" s="22"/>
      <c r="L70" s="22"/>
      <c r="M70" s="34"/>
      <c r="N70" s="29"/>
      <c r="O70" s="54"/>
      <c r="P70" s="34"/>
      <c r="Q70" s="34"/>
      <c r="R70" s="34"/>
      <c r="S70" s="34"/>
      <c r="T70" s="77"/>
      <c r="U70" s="34"/>
      <c r="V70" s="54"/>
      <c r="W70" s="54"/>
    </row>
    <row r="71" spans="1:23" x14ac:dyDescent="0.25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97"/>
      <c r="J71" s="22"/>
      <c r="K71" s="22"/>
      <c r="L71" s="22"/>
      <c r="M71" s="34"/>
      <c r="N71" s="22"/>
      <c r="P71" s="22"/>
      <c r="Q71" s="36"/>
      <c r="R71" s="22"/>
      <c r="S71" s="22"/>
      <c r="T71" s="22"/>
      <c r="U71" s="22"/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7"/>
      <c r="J72" s="22"/>
      <c r="K72" s="22"/>
      <c r="L72" s="22"/>
      <c r="M72" s="34"/>
      <c r="N72" s="27"/>
      <c r="P72" s="22"/>
      <c r="Q72" s="36"/>
      <c r="R72" s="22"/>
      <c r="S72" s="22"/>
      <c r="T72" s="22"/>
      <c r="U72" s="22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7"/>
      <c r="I73" s="31"/>
      <c r="J73" s="22"/>
      <c r="K73" s="22"/>
      <c r="L73" s="22"/>
      <c r="M73" s="34"/>
      <c r="N73" s="31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27"/>
      <c r="I74" s="97"/>
      <c r="J74" s="22"/>
      <c r="K74" s="22"/>
      <c r="L74" s="22"/>
      <c r="M74" s="34"/>
      <c r="N74" s="22"/>
      <c r="P74" s="22"/>
      <c r="Q74" s="36"/>
      <c r="R74" s="22"/>
      <c r="S74" s="22"/>
      <c r="T74" s="22"/>
      <c r="U74" s="22"/>
    </row>
    <row r="75" spans="1:23" x14ac:dyDescent="0.25">
      <c r="H75" s="22"/>
      <c r="I75" s="27"/>
      <c r="J75" s="22"/>
      <c r="K75" s="22"/>
      <c r="L75" s="22"/>
      <c r="M75" s="34"/>
      <c r="N75" s="27"/>
      <c r="P75" s="22"/>
      <c r="Q75" s="36"/>
      <c r="R75" s="22"/>
      <c r="S75" s="22"/>
      <c r="T75" s="22"/>
      <c r="U75" s="22"/>
    </row>
    <row r="76" spans="1:23" x14ac:dyDescent="0.25">
      <c r="H76" s="22"/>
      <c r="I76" s="30"/>
      <c r="J76" s="22"/>
      <c r="K76" s="22"/>
      <c r="L76" s="22"/>
      <c r="M76" s="34"/>
      <c r="N76" s="29"/>
      <c r="P76" s="22"/>
      <c r="Q76" s="36"/>
      <c r="R76" s="22"/>
      <c r="S76" s="22"/>
      <c r="T76" s="22"/>
      <c r="U76" s="22"/>
    </row>
    <row r="77" spans="1:23" x14ac:dyDescent="0.25">
      <c r="H77" s="27"/>
      <c r="I77" s="22"/>
      <c r="J77" s="22"/>
      <c r="K77" s="22"/>
      <c r="L77" s="22"/>
      <c r="M77" s="34"/>
      <c r="N77" s="22"/>
      <c r="P77" s="22"/>
      <c r="Q77" s="36"/>
      <c r="R77" s="22"/>
      <c r="S77" s="22"/>
      <c r="T77" s="22"/>
      <c r="U77" s="22"/>
    </row>
    <row r="78" spans="1:23" x14ac:dyDescent="0.25">
      <c r="H78" s="22"/>
      <c r="I78" s="22"/>
      <c r="J78" s="22"/>
      <c r="K78" s="22"/>
      <c r="L78" s="22"/>
      <c r="M78" s="34"/>
      <c r="N78" s="22"/>
      <c r="P78" s="22"/>
      <c r="Q78" s="36"/>
      <c r="R78" s="22"/>
      <c r="S78" s="22"/>
      <c r="T78" s="22"/>
      <c r="U78" s="22"/>
    </row>
    <row r="79" spans="1:23" x14ac:dyDescent="0.25">
      <c r="H79" s="22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7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8" x14ac:dyDescent="0.25">
      <c r="H81" s="34"/>
    </row>
    <row r="82" spans="8:8" x14ac:dyDescent="0.25">
      <c r="H82" s="22"/>
    </row>
    <row r="83" spans="8:8" x14ac:dyDescent="0.25">
      <c r="H83" s="34"/>
    </row>
    <row r="84" spans="8:8" x14ac:dyDescent="0.25">
      <c r="H84" s="22"/>
    </row>
    <row r="85" spans="8:8" x14ac:dyDescent="0.25">
      <c r="H85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X85"/>
  <sheetViews>
    <sheetView topLeftCell="A25" zoomScale="75" zoomScaleNormal="75" workbookViewId="0">
      <selection activeCell="C46" sqref="C46:D5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87.8554687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231</v>
      </c>
      <c r="P24" s="4" t="s">
        <v>116</v>
      </c>
      <c r="Q24" s="4" t="s">
        <v>192</v>
      </c>
      <c r="R24" s="4" t="s">
        <v>170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153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92" t="s">
        <v>232</v>
      </c>
      <c r="P26" s="4"/>
      <c r="Q26" s="4" t="s">
        <v>37</v>
      </c>
      <c r="R26" s="4" t="s">
        <v>37</v>
      </c>
      <c r="S26" s="92" t="s">
        <v>212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 t="s">
        <v>154</v>
      </c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205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233</v>
      </c>
      <c r="P29" s="4" t="s">
        <v>117</v>
      </c>
      <c r="Q29" s="4" t="s">
        <v>194</v>
      </c>
      <c r="R29" s="4" t="s">
        <v>171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169</v>
      </c>
      <c r="N31" s="67" t="s">
        <v>169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169</v>
      </c>
      <c r="N32" s="67" t="s">
        <v>169</v>
      </c>
      <c r="O32" s="4"/>
      <c r="P32" s="4"/>
      <c r="Q32" s="67" t="s">
        <v>169</v>
      </c>
      <c r="R32" s="67" t="s">
        <v>169</v>
      </c>
      <c r="S32" s="4"/>
      <c r="T32" s="67" t="s">
        <v>169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274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188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93" t="s">
        <v>63</v>
      </c>
      <c r="N43" s="93" t="s">
        <v>63</v>
      </c>
      <c r="O43" s="93" t="s">
        <v>63</v>
      </c>
      <c r="P43" s="93"/>
      <c r="Q43" s="93" t="s">
        <v>63</v>
      </c>
      <c r="R43" s="93" t="s">
        <v>63</v>
      </c>
      <c r="S43" s="93" t="s">
        <v>63</v>
      </c>
      <c r="T43" s="93" t="s">
        <v>63</v>
      </c>
      <c r="U43" s="93"/>
      <c r="V43" s="93" t="s">
        <v>63</v>
      </c>
      <c r="W43" s="93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230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236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237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2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238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234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239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240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241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49</v>
      </c>
      <c r="B53" s="12"/>
      <c r="C53" s="12"/>
      <c r="D53" s="12"/>
      <c r="E53" s="12"/>
      <c r="F53" s="12"/>
      <c r="G53" s="15" t="s">
        <v>25</v>
      </c>
      <c r="H53" s="22"/>
      <c r="I53" s="22"/>
      <c r="J53" s="39" t="s">
        <v>69</v>
      </c>
      <c r="K53" s="22"/>
      <c r="L53" s="22"/>
      <c r="M53" s="91">
        <f>SUM(M46:M52)</f>
        <v>0</v>
      </c>
      <c r="N53" s="91">
        <f>SUM(N46:N52)</f>
        <v>0</v>
      </c>
      <c r="O53" s="91">
        <f>SUM(O46:O52)</f>
        <v>0</v>
      </c>
      <c r="P53" s="83"/>
      <c r="Q53" s="91">
        <f>SUM(Q46:Q52)</f>
        <v>0</v>
      </c>
      <c r="R53" s="91">
        <f>SUM(R46:R52)</f>
        <v>0</v>
      </c>
      <c r="S53" s="91">
        <f>SUM(S46:S52)</f>
        <v>0</v>
      </c>
      <c r="T53" s="91">
        <f>SUM(T46:T52)</f>
        <v>0</v>
      </c>
      <c r="U53" s="83"/>
      <c r="V53" s="91">
        <f>SUM(V46:V52)</f>
        <v>0</v>
      </c>
      <c r="W53" s="91">
        <f>SUM(W46:W52)</f>
        <v>0</v>
      </c>
    </row>
    <row r="54" spans="1:23" x14ac:dyDescent="0.25">
      <c r="A54" s="12" t="s">
        <v>81</v>
      </c>
      <c r="B54" s="12" t="s">
        <v>86</v>
      </c>
      <c r="C54" s="12" t="s">
        <v>230</v>
      </c>
      <c r="D54" s="12"/>
      <c r="E54" s="12"/>
      <c r="F54" s="12"/>
      <c r="G54" s="15" t="s">
        <v>25</v>
      </c>
      <c r="H54" s="22"/>
      <c r="I54" s="22"/>
      <c r="J54" s="22"/>
      <c r="K54" s="22"/>
      <c r="L54" s="22"/>
      <c r="M54" s="83"/>
      <c r="N54" s="83"/>
      <c r="O54" s="83"/>
      <c r="P54" s="90"/>
      <c r="Q54" s="83"/>
      <c r="R54" s="90"/>
      <c r="S54" s="83"/>
      <c r="T54" s="83"/>
      <c r="U54" s="90"/>
      <c r="V54" s="83"/>
      <c r="W54" s="83"/>
    </row>
    <row r="55" spans="1:23" x14ac:dyDescent="0.25">
      <c r="A55" s="12" t="s">
        <v>49</v>
      </c>
      <c r="B55" s="12"/>
      <c r="C55" s="12"/>
      <c r="D55" s="12"/>
      <c r="E55" s="12"/>
      <c r="F55" s="12"/>
      <c r="G55" s="15" t="s">
        <v>25</v>
      </c>
      <c r="H55" s="35"/>
      <c r="I55" s="22"/>
      <c r="J55" s="39" t="s">
        <v>70</v>
      </c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78</v>
      </c>
      <c r="B56" s="12"/>
      <c r="C56" s="12" t="s">
        <v>242</v>
      </c>
      <c r="D56" s="49"/>
      <c r="E56" s="12"/>
      <c r="F56" s="12"/>
      <c r="G56" s="15" t="s">
        <v>25</v>
      </c>
      <c r="H56" s="22"/>
      <c r="I56" s="22"/>
      <c r="J56" s="44" t="s">
        <v>71</v>
      </c>
      <c r="K56" s="47"/>
      <c r="L56" s="22"/>
      <c r="M56" s="83"/>
      <c r="N56" s="83"/>
      <c r="O56" s="89">
        <f>N56-M56</f>
        <v>0</v>
      </c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243</v>
      </c>
      <c r="D57" s="49"/>
      <c r="E57" s="12"/>
      <c r="F57" s="12"/>
      <c r="G57" s="15" t="s">
        <v>25</v>
      </c>
      <c r="H57" s="22"/>
      <c r="I57" s="22"/>
      <c r="J57" s="22" t="s">
        <v>141</v>
      </c>
      <c r="K57" s="47"/>
      <c r="L57" s="22"/>
      <c r="M57" s="83"/>
      <c r="N57" s="83"/>
      <c r="O57" s="89">
        <f t="shared" ref="O57:O61" si="1"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244</v>
      </c>
      <c r="D58" s="49"/>
      <c r="E58" s="12"/>
      <c r="F58" s="12"/>
      <c r="G58" s="15" t="s">
        <v>25</v>
      </c>
      <c r="H58" s="35"/>
      <c r="I58" s="22"/>
      <c r="J58" s="45" t="s">
        <v>72</v>
      </c>
      <c r="K58" s="47"/>
      <c r="L58" s="22"/>
      <c r="M58" s="83"/>
      <c r="N58" s="83"/>
      <c r="O58" s="89">
        <f t="shared" si="1"/>
        <v>0</v>
      </c>
      <c r="P58" s="90"/>
      <c r="Q58" s="83"/>
      <c r="R58" s="90"/>
      <c r="S58" s="83"/>
      <c r="T58" s="83"/>
      <c r="U58" s="90"/>
      <c r="V58" s="83"/>
      <c r="W58" s="83"/>
    </row>
    <row r="59" spans="1:23" ht="30" x14ac:dyDescent="0.25">
      <c r="A59" s="12" t="s">
        <v>78</v>
      </c>
      <c r="B59" s="12"/>
      <c r="C59" s="12" t="s">
        <v>245</v>
      </c>
      <c r="D59" s="49"/>
      <c r="E59" s="12"/>
      <c r="F59" s="12"/>
      <c r="G59" s="15" t="s">
        <v>25</v>
      </c>
      <c r="H59" s="34"/>
      <c r="I59" s="22"/>
      <c r="J59" s="70" t="s">
        <v>142</v>
      </c>
      <c r="K59" s="48"/>
      <c r="L59" s="22"/>
      <c r="M59" s="83"/>
      <c r="N59" s="83"/>
      <c r="O59" s="89">
        <f t="shared" si="1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x14ac:dyDescent="0.25">
      <c r="A60" s="12" t="s">
        <v>78</v>
      </c>
      <c r="B60" s="12"/>
      <c r="C60" s="12" t="s">
        <v>246</v>
      </c>
      <c r="D60" s="49"/>
      <c r="E60" s="12"/>
      <c r="F60" s="12"/>
      <c r="G60" s="15" t="s">
        <v>25</v>
      </c>
      <c r="H60" s="37"/>
      <c r="I60" s="22"/>
      <c r="J60" s="44" t="s">
        <v>73</v>
      </c>
      <c r="K60" s="48"/>
      <c r="L60" s="22"/>
      <c r="M60" s="83"/>
      <c r="N60" s="83"/>
      <c r="O60" s="89">
        <f t="shared" si="1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247</v>
      </c>
      <c r="D61" s="12"/>
      <c r="E61" s="12"/>
      <c r="F61" s="12"/>
      <c r="G61" s="15" t="s">
        <v>25</v>
      </c>
      <c r="H61" s="22"/>
      <c r="I61" s="22"/>
      <c r="J61" s="44" t="s">
        <v>115</v>
      </c>
      <c r="K61" s="47"/>
      <c r="L61" s="22"/>
      <c r="M61" s="83"/>
      <c r="N61" s="83"/>
      <c r="O61" s="89">
        <f t="shared" si="1"/>
        <v>0</v>
      </c>
      <c r="P61" s="90"/>
      <c r="Q61" s="83"/>
      <c r="R61" s="83"/>
      <c r="S61" s="83"/>
      <c r="T61" s="83"/>
      <c r="U61" s="90"/>
      <c r="V61" s="83"/>
      <c r="W61" s="83"/>
    </row>
    <row r="62" spans="1:23" x14ac:dyDescent="0.25">
      <c r="A62" s="12" t="s">
        <v>49</v>
      </c>
      <c r="B62" s="12"/>
      <c r="C62" s="12"/>
      <c r="D62" s="12"/>
      <c r="E62" s="12"/>
      <c r="F62" s="12"/>
      <c r="G62" s="15" t="s">
        <v>25</v>
      </c>
      <c r="H62" s="22"/>
      <c r="I62" s="22"/>
      <c r="J62" s="39" t="s">
        <v>74</v>
      </c>
      <c r="K62" s="22"/>
      <c r="L62" s="22"/>
      <c r="M62" s="91">
        <f>SUM(M56:M61)</f>
        <v>0</v>
      </c>
      <c r="N62" s="91">
        <f>SUM(N56:N61)</f>
        <v>0</v>
      </c>
      <c r="O62" s="91">
        <f t="shared" ref="O62" si="2">N62-M62</f>
        <v>0</v>
      </c>
      <c r="P62" s="90"/>
      <c r="Q62" s="91">
        <f>SUM(Q56:Q61)</f>
        <v>0</v>
      </c>
      <c r="R62" s="91">
        <f>SUM(R56:R61)</f>
        <v>0</v>
      </c>
      <c r="S62" s="91">
        <f>SUM(S56:S61)</f>
        <v>0</v>
      </c>
      <c r="T62" s="91">
        <f>SUM(T56:T61)</f>
        <v>0</v>
      </c>
      <c r="U62" s="90"/>
      <c r="V62" s="91">
        <f>SUM(V56:V61)</f>
        <v>0</v>
      </c>
      <c r="W62" s="91">
        <f>SUM(W56:W61)</f>
        <v>0</v>
      </c>
    </row>
    <row r="63" spans="1:23" x14ac:dyDescent="0.25">
      <c r="A63" s="12" t="s">
        <v>49</v>
      </c>
      <c r="B63" s="12"/>
      <c r="C63" s="12"/>
      <c r="D63" s="12"/>
      <c r="E63" s="12"/>
      <c r="F63" s="12"/>
      <c r="G63" s="15" t="s">
        <v>25</v>
      </c>
      <c r="H63" s="22"/>
      <c r="I63" s="22"/>
      <c r="J63" s="22"/>
      <c r="K63" s="22"/>
      <c r="L63" s="22"/>
      <c r="M63" s="83"/>
      <c r="N63" s="83"/>
      <c r="O63" s="83"/>
      <c r="P63" s="90"/>
      <c r="Q63" s="83"/>
      <c r="R63" s="83"/>
      <c r="S63" s="83"/>
      <c r="T63" s="83"/>
      <c r="U63" s="90"/>
      <c r="V63" s="83"/>
      <c r="W63" s="83"/>
    </row>
    <row r="64" spans="1:23" ht="15.75" thickBot="1" x14ac:dyDescent="0.3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75</v>
      </c>
      <c r="K64" s="22"/>
      <c r="L64" s="22"/>
      <c r="M64" s="85">
        <f>M53-M62</f>
        <v>0</v>
      </c>
      <c r="N64" s="85">
        <f>N53-N62</f>
        <v>0</v>
      </c>
      <c r="O64" s="85">
        <f>O53-O62</f>
        <v>0</v>
      </c>
      <c r="P64" s="88"/>
      <c r="Q64" s="85">
        <f>Q53-Q62</f>
        <v>0</v>
      </c>
      <c r="R64" s="85">
        <f>R53-R62</f>
        <v>0</v>
      </c>
      <c r="S64" s="85">
        <f>S53-S62</f>
        <v>0</v>
      </c>
      <c r="T64" s="85">
        <f>T53-T62</f>
        <v>0</v>
      </c>
      <c r="U64" s="88"/>
      <c r="V64" s="85">
        <f>V53-V62</f>
        <v>0</v>
      </c>
      <c r="W64" s="85">
        <f>W53-W62</f>
        <v>0</v>
      </c>
    </row>
    <row r="65" spans="1:23" ht="15.75" thickTop="1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4"/>
      <c r="N65" s="84"/>
      <c r="O65" s="84"/>
      <c r="P65" s="88"/>
      <c r="Q65" s="84"/>
      <c r="R65" s="84"/>
      <c r="S65" s="84"/>
      <c r="T65" s="84"/>
      <c r="U65" s="88"/>
      <c r="V65" s="84"/>
      <c r="W65" s="84"/>
    </row>
    <row r="66" spans="1:23" x14ac:dyDescent="0.25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22"/>
      <c r="K66" s="22"/>
      <c r="L66" s="22"/>
      <c r="M66" s="84"/>
      <c r="N66" s="84"/>
      <c r="O66" s="84"/>
      <c r="P66" s="88"/>
      <c r="Q66" s="84"/>
      <c r="R66" s="84"/>
      <c r="S66" s="84"/>
      <c r="T66" s="84"/>
      <c r="U66" s="88"/>
      <c r="V66" s="84"/>
      <c r="W66" s="84"/>
    </row>
    <row r="67" spans="1:23" ht="15.75" thickBot="1" x14ac:dyDescent="0.3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39" t="s">
        <v>76</v>
      </c>
      <c r="K67" s="22"/>
      <c r="L67" s="22"/>
      <c r="M67" s="86">
        <f>M64</f>
        <v>0</v>
      </c>
      <c r="N67" s="86">
        <f>N64</f>
        <v>0</v>
      </c>
      <c r="O67" s="86">
        <f>O64</f>
        <v>0</v>
      </c>
      <c r="P67" s="88"/>
      <c r="Q67" s="86">
        <f>Q64</f>
        <v>0</v>
      </c>
      <c r="R67" s="86">
        <f>R64</f>
        <v>0</v>
      </c>
      <c r="S67" s="86">
        <f>S64</f>
        <v>0</v>
      </c>
      <c r="T67" s="86">
        <f>T64</f>
        <v>0</v>
      </c>
      <c r="U67" s="88"/>
      <c r="V67" s="86">
        <f>V64</f>
        <v>0</v>
      </c>
      <c r="W67" s="86">
        <f>W64</f>
        <v>0</v>
      </c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34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30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7"/>
      <c r="J69" s="46" t="s">
        <v>77</v>
      </c>
      <c r="K69" s="22"/>
      <c r="L69" s="22"/>
      <c r="M69" s="87">
        <f>M67-M50</f>
        <v>0</v>
      </c>
      <c r="N69" s="87">
        <f>N67-N50</f>
        <v>0</v>
      </c>
      <c r="O69" s="87">
        <f>O67-O50</f>
        <v>0</v>
      </c>
      <c r="P69" s="88"/>
      <c r="Q69" s="87">
        <f>Q67-Q50</f>
        <v>0</v>
      </c>
      <c r="R69" s="87">
        <f>R67-R50</f>
        <v>0</v>
      </c>
      <c r="S69" s="87">
        <f>S67-S50</f>
        <v>0</v>
      </c>
      <c r="T69" s="87">
        <f>T67-T50</f>
        <v>0</v>
      </c>
      <c r="U69" s="88"/>
      <c r="V69" s="87">
        <f>V67-V50</f>
        <v>0</v>
      </c>
      <c r="W69" s="87">
        <f>W67-W50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8"/>
      <c r="J70" s="22"/>
      <c r="K70" s="22"/>
      <c r="L70" s="22"/>
      <c r="M70" s="34"/>
      <c r="N70" s="29"/>
      <c r="O70" s="54"/>
      <c r="P70" s="34"/>
      <c r="Q70" s="34"/>
      <c r="R70" s="34"/>
      <c r="S70" s="34"/>
      <c r="T70" s="77"/>
      <c r="U70" s="34"/>
      <c r="V70" s="54"/>
      <c r="W70" s="54"/>
    </row>
    <row r="71" spans="1:23" x14ac:dyDescent="0.25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94"/>
      <c r="J71" s="22"/>
      <c r="K71" s="22"/>
      <c r="L71" s="22"/>
      <c r="M71" s="34"/>
      <c r="N71" s="22"/>
      <c r="P71" s="22"/>
      <c r="Q71" s="36"/>
      <c r="R71" s="22"/>
      <c r="S71" s="22"/>
      <c r="T71" s="22"/>
      <c r="U71" s="22"/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7"/>
      <c r="J72" s="22"/>
      <c r="K72" s="22"/>
      <c r="L72" s="22"/>
      <c r="M72" s="34"/>
      <c r="N72" s="27"/>
      <c r="P72" s="22"/>
      <c r="Q72" s="36"/>
      <c r="R72" s="22"/>
      <c r="S72" s="22"/>
      <c r="T72" s="22"/>
      <c r="U72" s="22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7"/>
      <c r="I73" s="31"/>
      <c r="J73" s="22"/>
      <c r="K73" s="22"/>
      <c r="L73" s="22"/>
      <c r="M73" s="34"/>
      <c r="N73" s="31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27"/>
      <c r="I74" s="94"/>
      <c r="J74" s="22"/>
      <c r="K74" s="22"/>
      <c r="L74" s="22"/>
      <c r="M74" s="34"/>
      <c r="N74" s="22"/>
      <c r="P74" s="22"/>
      <c r="Q74" s="36"/>
      <c r="R74" s="22"/>
      <c r="S74" s="22"/>
      <c r="T74" s="22"/>
      <c r="U74" s="22"/>
    </row>
    <row r="75" spans="1:23" x14ac:dyDescent="0.25">
      <c r="H75" s="22"/>
      <c r="I75" s="27"/>
      <c r="J75" s="22"/>
      <c r="K75" s="22"/>
      <c r="L75" s="22"/>
      <c r="M75" s="34"/>
      <c r="N75" s="27"/>
      <c r="P75" s="22"/>
      <c r="Q75" s="36"/>
      <c r="R75" s="22"/>
      <c r="S75" s="22"/>
      <c r="T75" s="22"/>
      <c r="U75" s="22"/>
    </row>
    <row r="76" spans="1:23" x14ac:dyDescent="0.25">
      <c r="H76" s="22"/>
      <c r="I76" s="30"/>
      <c r="J76" s="22"/>
      <c r="K76" s="22"/>
      <c r="L76" s="22"/>
      <c r="M76" s="34"/>
      <c r="N76" s="29"/>
      <c r="P76" s="22"/>
      <c r="Q76" s="36"/>
      <c r="R76" s="22"/>
      <c r="S76" s="22"/>
      <c r="T76" s="22"/>
      <c r="U76" s="22"/>
    </row>
    <row r="77" spans="1:23" x14ac:dyDescent="0.25">
      <c r="H77" s="27"/>
      <c r="I77" s="22"/>
      <c r="J77" s="22"/>
      <c r="K77" s="22"/>
      <c r="L77" s="22"/>
      <c r="M77" s="34"/>
      <c r="N77" s="22"/>
      <c r="P77" s="22"/>
      <c r="Q77" s="36"/>
      <c r="R77" s="22"/>
      <c r="S77" s="22"/>
      <c r="T77" s="22"/>
      <c r="U77" s="22"/>
    </row>
    <row r="78" spans="1:23" x14ac:dyDescent="0.25">
      <c r="H78" s="22"/>
      <c r="I78" s="22"/>
      <c r="J78" s="22"/>
      <c r="K78" s="22"/>
      <c r="L78" s="22"/>
      <c r="M78" s="34"/>
      <c r="N78" s="22"/>
      <c r="P78" s="22"/>
      <c r="Q78" s="36"/>
      <c r="R78" s="22"/>
      <c r="S78" s="22"/>
      <c r="T78" s="22"/>
      <c r="U78" s="22"/>
    </row>
    <row r="79" spans="1:23" x14ac:dyDescent="0.25">
      <c r="H79" s="22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7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8" x14ac:dyDescent="0.25">
      <c r="H81" s="34"/>
    </row>
    <row r="82" spans="8:8" x14ac:dyDescent="0.25">
      <c r="H82" s="22"/>
    </row>
    <row r="83" spans="8:8" x14ac:dyDescent="0.25">
      <c r="H83" s="34"/>
    </row>
    <row r="84" spans="8:8" x14ac:dyDescent="0.25">
      <c r="H84" s="22"/>
    </row>
    <row r="85" spans="8:8" x14ac:dyDescent="0.25">
      <c r="H85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X85"/>
  <sheetViews>
    <sheetView topLeftCell="A10" zoomScale="75" zoomScaleNormal="75" workbookViewId="0">
      <selection activeCell="C46" sqref="C46:D52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87.8554687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231</v>
      </c>
      <c r="P24" s="4" t="s">
        <v>116</v>
      </c>
      <c r="Q24" s="4" t="s">
        <v>192</v>
      </c>
      <c r="R24" s="4" t="s">
        <v>170</v>
      </c>
      <c r="S24" s="4" t="s">
        <v>164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153</v>
      </c>
      <c r="P25" s="4" t="s">
        <v>34</v>
      </c>
      <c r="Q25" s="4" t="s">
        <v>92</v>
      </c>
      <c r="R25" s="4" t="s">
        <v>92</v>
      </c>
      <c r="S25" s="4" t="s">
        <v>153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92" t="s">
        <v>232</v>
      </c>
      <c r="P26" s="4"/>
      <c r="Q26" s="4" t="s">
        <v>37</v>
      </c>
      <c r="R26" s="4" t="s">
        <v>37</v>
      </c>
      <c r="S26" s="92" t="s">
        <v>212</v>
      </c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 t="s">
        <v>154</v>
      </c>
      <c r="P27" s="4"/>
      <c r="Q27" s="4"/>
      <c r="R27" s="4"/>
      <c r="S27" s="4" t="s">
        <v>154</v>
      </c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205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233</v>
      </c>
      <c r="P29" s="4" t="s">
        <v>117</v>
      </c>
      <c r="Q29" s="4" t="s">
        <v>194</v>
      </c>
      <c r="R29" s="4" t="s">
        <v>171</v>
      </c>
      <c r="S29" s="4" t="s">
        <v>178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275</v>
      </c>
      <c r="N31" s="67" t="s">
        <v>275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275</v>
      </c>
      <c r="N32" s="67" t="s">
        <v>275</v>
      </c>
      <c r="O32" s="4"/>
      <c r="P32" s="4"/>
      <c r="Q32" s="67" t="s">
        <v>275</v>
      </c>
      <c r="R32" s="67" t="s">
        <v>275</v>
      </c>
      <c r="S32" s="4"/>
      <c r="T32" s="67" t="s">
        <v>275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290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276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96" t="s">
        <v>63</v>
      </c>
      <c r="N43" s="96" t="s">
        <v>63</v>
      </c>
      <c r="O43" s="96" t="s">
        <v>63</v>
      </c>
      <c r="P43" s="96"/>
      <c r="Q43" s="96" t="s">
        <v>63</v>
      </c>
      <c r="R43" s="96" t="s">
        <v>63</v>
      </c>
      <c r="S43" s="96" t="s">
        <v>63</v>
      </c>
      <c r="T43" s="96" t="s">
        <v>63</v>
      </c>
      <c r="U43" s="96"/>
      <c r="V43" s="96" t="s">
        <v>63</v>
      </c>
      <c r="W43" s="96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230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77"/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226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83"/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214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2" si="0">N47-M47</f>
        <v>0</v>
      </c>
      <c r="P47" s="90"/>
      <c r="Q47" s="83"/>
      <c r="R47" s="90"/>
      <c r="S47" s="83"/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215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0"/>
        <v>0</v>
      </c>
      <c r="P48" s="90"/>
      <c r="Q48" s="83"/>
      <c r="R48" s="90"/>
      <c r="S48" s="83"/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216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0"/>
        <v>0</v>
      </c>
      <c r="P49" s="90"/>
      <c r="Q49" s="83"/>
      <c r="R49" s="90"/>
      <c r="S49" s="83"/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217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0"/>
        <v>0</v>
      </c>
      <c r="P50" s="90"/>
      <c r="Q50" s="83"/>
      <c r="R50" s="90"/>
      <c r="S50" s="83"/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218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0"/>
        <v>0</v>
      </c>
      <c r="P51" s="90"/>
      <c r="Q51" s="83"/>
      <c r="R51" s="90"/>
      <c r="S51" s="83"/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219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0"/>
        <v>0</v>
      </c>
      <c r="P52" s="90"/>
      <c r="Q52" s="83"/>
      <c r="R52" s="90"/>
      <c r="S52" s="83"/>
      <c r="T52" s="83"/>
      <c r="U52" s="90"/>
      <c r="V52" s="83"/>
      <c r="W52" s="83"/>
    </row>
    <row r="53" spans="1:23" x14ac:dyDescent="0.25">
      <c r="A53" s="12" t="s">
        <v>49</v>
      </c>
      <c r="B53" s="12"/>
      <c r="C53" s="12"/>
      <c r="D53" s="12"/>
      <c r="E53" s="12"/>
      <c r="F53" s="12"/>
      <c r="G53" s="15" t="s">
        <v>25</v>
      </c>
      <c r="H53" s="22"/>
      <c r="I53" s="22"/>
      <c r="J53" s="39" t="s">
        <v>69</v>
      </c>
      <c r="K53" s="22"/>
      <c r="L53" s="22"/>
      <c r="M53" s="91">
        <f>SUM(M46:M52)</f>
        <v>0</v>
      </c>
      <c r="N53" s="91">
        <f>SUM(N46:N52)</f>
        <v>0</v>
      </c>
      <c r="O53" s="91">
        <f>SUM(O46:O52)</f>
        <v>0</v>
      </c>
      <c r="P53" s="83"/>
      <c r="Q53" s="91">
        <f>SUM(Q46:Q52)</f>
        <v>0</v>
      </c>
      <c r="R53" s="91">
        <f>SUM(R46:R52)</f>
        <v>0</v>
      </c>
      <c r="S53" s="91">
        <f>SUM(S46:S52)</f>
        <v>0</v>
      </c>
      <c r="T53" s="91">
        <f>SUM(T46:T52)</f>
        <v>0</v>
      </c>
      <c r="U53" s="83"/>
      <c r="V53" s="91">
        <f>SUM(V46:V52)</f>
        <v>0</v>
      </c>
      <c r="W53" s="91">
        <f>SUM(W46:W52)</f>
        <v>0</v>
      </c>
    </row>
    <row r="54" spans="1:23" x14ac:dyDescent="0.25">
      <c r="A54" s="12" t="s">
        <v>81</v>
      </c>
      <c r="B54" s="12" t="s">
        <v>86</v>
      </c>
      <c r="C54" s="12" t="s">
        <v>230</v>
      </c>
      <c r="D54" s="12"/>
      <c r="E54" s="12"/>
      <c r="F54" s="12"/>
      <c r="G54" s="15" t="s">
        <v>25</v>
      </c>
      <c r="H54" s="22"/>
      <c r="I54" s="22"/>
      <c r="J54" s="22"/>
      <c r="K54" s="22"/>
      <c r="L54" s="22"/>
      <c r="M54" s="83"/>
      <c r="N54" s="83"/>
      <c r="O54" s="83"/>
      <c r="P54" s="90"/>
      <c r="Q54" s="83"/>
      <c r="R54" s="90"/>
      <c r="S54" s="83"/>
      <c r="T54" s="83"/>
      <c r="U54" s="90"/>
      <c r="V54" s="83"/>
      <c r="W54" s="83"/>
    </row>
    <row r="55" spans="1:23" x14ac:dyDescent="0.25">
      <c r="A55" s="12" t="s">
        <v>49</v>
      </c>
      <c r="B55" s="12"/>
      <c r="C55" s="12"/>
      <c r="D55" s="12"/>
      <c r="E55" s="12"/>
      <c r="F55" s="12"/>
      <c r="G55" s="15" t="s">
        <v>25</v>
      </c>
      <c r="H55" s="35"/>
      <c r="I55" s="22"/>
      <c r="J55" s="39" t="s">
        <v>70</v>
      </c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78</v>
      </c>
      <c r="B56" s="12"/>
      <c r="C56" s="12" t="s">
        <v>220</v>
      </c>
      <c r="D56" s="49"/>
      <c r="E56" s="12"/>
      <c r="F56" s="12"/>
      <c r="G56" s="15" t="s">
        <v>25</v>
      </c>
      <c r="H56" s="22"/>
      <c r="I56" s="22"/>
      <c r="J56" s="44" t="s">
        <v>71</v>
      </c>
      <c r="K56" s="47"/>
      <c r="L56" s="22"/>
      <c r="M56" s="83"/>
      <c r="N56" s="83"/>
      <c r="O56" s="89">
        <f>N56-M56</f>
        <v>0</v>
      </c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221</v>
      </c>
      <c r="D57" s="49"/>
      <c r="E57" s="12"/>
      <c r="F57" s="12"/>
      <c r="G57" s="15" t="s">
        <v>25</v>
      </c>
      <c r="H57" s="22"/>
      <c r="I57" s="22"/>
      <c r="J57" s="22" t="s">
        <v>141</v>
      </c>
      <c r="K57" s="47"/>
      <c r="L57" s="22"/>
      <c r="M57" s="83"/>
      <c r="N57" s="83"/>
      <c r="O57" s="89">
        <f t="shared" ref="O57:O62" si="1">N57-M57</f>
        <v>0</v>
      </c>
      <c r="P57" s="90"/>
      <c r="Q57" s="83"/>
      <c r="R57" s="90"/>
      <c r="S57" s="83"/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222</v>
      </c>
      <c r="D58" s="49"/>
      <c r="E58" s="12"/>
      <c r="F58" s="12"/>
      <c r="G58" s="15" t="s">
        <v>25</v>
      </c>
      <c r="H58" s="35"/>
      <c r="I58" s="22"/>
      <c r="J58" s="45" t="s">
        <v>72</v>
      </c>
      <c r="K58" s="47"/>
      <c r="L58" s="22"/>
      <c r="M58" s="83"/>
      <c r="N58" s="83"/>
      <c r="O58" s="89">
        <f t="shared" si="1"/>
        <v>0</v>
      </c>
      <c r="P58" s="90"/>
      <c r="Q58" s="83"/>
      <c r="R58" s="90"/>
      <c r="S58" s="83"/>
      <c r="T58" s="83"/>
      <c r="U58" s="90"/>
      <c r="V58" s="83"/>
      <c r="W58" s="83"/>
    </row>
    <row r="59" spans="1:23" ht="30" x14ac:dyDescent="0.25">
      <c r="A59" s="12" t="s">
        <v>78</v>
      </c>
      <c r="B59" s="12"/>
      <c r="C59" s="12" t="s">
        <v>223</v>
      </c>
      <c r="D59" s="49"/>
      <c r="E59" s="12"/>
      <c r="F59" s="12"/>
      <c r="G59" s="15" t="s">
        <v>25</v>
      </c>
      <c r="H59" s="34"/>
      <c r="I59" s="22"/>
      <c r="J59" s="70" t="s">
        <v>142</v>
      </c>
      <c r="K59" s="48"/>
      <c r="L59" s="22"/>
      <c r="M59" s="83"/>
      <c r="N59" s="83"/>
      <c r="O59" s="89">
        <f t="shared" si="1"/>
        <v>0</v>
      </c>
      <c r="P59" s="90"/>
      <c r="Q59" s="83"/>
      <c r="R59" s="90"/>
      <c r="S59" s="83"/>
      <c r="T59" s="83"/>
      <c r="U59" s="90"/>
      <c r="V59" s="83"/>
      <c r="W59" s="83"/>
    </row>
    <row r="60" spans="1:23" x14ac:dyDescent="0.25">
      <c r="A60" s="12" t="s">
        <v>78</v>
      </c>
      <c r="B60" s="12"/>
      <c r="C60" s="12" t="s">
        <v>224</v>
      </c>
      <c r="D60" s="49"/>
      <c r="E60" s="12"/>
      <c r="F60" s="12"/>
      <c r="G60" s="15" t="s">
        <v>25</v>
      </c>
      <c r="H60" s="37"/>
      <c r="I60" s="22"/>
      <c r="J60" s="44" t="s">
        <v>73</v>
      </c>
      <c r="K60" s="48"/>
      <c r="L60" s="22"/>
      <c r="M60" s="83"/>
      <c r="N60" s="83"/>
      <c r="O60" s="89">
        <f t="shared" si="1"/>
        <v>0</v>
      </c>
      <c r="P60" s="90"/>
      <c r="Q60" s="83"/>
      <c r="R60" s="90"/>
      <c r="S60" s="83"/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225</v>
      </c>
      <c r="D61" s="12"/>
      <c r="E61" s="12"/>
      <c r="F61" s="12"/>
      <c r="G61" s="15" t="s">
        <v>25</v>
      </c>
      <c r="H61" s="22"/>
      <c r="I61" s="22"/>
      <c r="J61" s="44" t="s">
        <v>115</v>
      </c>
      <c r="K61" s="47"/>
      <c r="L61" s="22"/>
      <c r="M61" s="83"/>
      <c r="N61" s="83"/>
      <c r="O61" s="89">
        <f t="shared" si="1"/>
        <v>0</v>
      </c>
      <c r="P61" s="90"/>
      <c r="Q61" s="83"/>
      <c r="R61" s="83"/>
      <c r="S61" s="83"/>
      <c r="T61" s="83"/>
      <c r="U61" s="90"/>
      <c r="V61" s="83"/>
      <c r="W61" s="83"/>
    </row>
    <row r="62" spans="1:23" x14ac:dyDescent="0.25">
      <c r="A62" s="12" t="s">
        <v>49</v>
      </c>
      <c r="B62" s="12"/>
      <c r="C62" s="12"/>
      <c r="D62" s="12"/>
      <c r="E62" s="12"/>
      <c r="F62" s="12"/>
      <c r="G62" s="15" t="s">
        <v>25</v>
      </c>
      <c r="H62" s="22"/>
      <c r="I62" s="22"/>
      <c r="J62" s="39" t="s">
        <v>74</v>
      </c>
      <c r="K62" s="22"/>
      <c r="L62" s="22"/>
      <c r="M62" s="91">
        <f>SUM(M56:M61)</f>
        <v>0</v>
      </c>
      <c r="N62" s="91">
        <f>SUM(N56:N61)</f>
        <v>0</v>
      </c>
      <c r="O62" s="91">
        <f t="shared" si="1"/>
        <v>0</v>
      </c>
      <c r="P62" s="90"/>
      <c r="Q62" s="91">
        <f>SUM(Q56:Q61)</f>
        <v>0</v>
      </c>
      <c r="R62" s="91">
        <f>SUM(R56:R61)</f>
        <v>0</v>
      </c>
      <c r="S62" s="91">
        <f>SUM(S56:S61)</f>
        <v>0</v>
      </c>
      <c r="T62" s="91">
        <f>SUM(T56:T61)</f>
        <v>0</v>
      </c>
      <c r="U62" s="90"/>
      <c r="V62" s="91">
        <f>SUM(V56:V61)</f>
        <v>0</v>
      </c>
      <c r="W62" s="91">
        <f>SUM(W56:W61)</f>
        <v>0</v>
      </c>
    </row>
    <row r="63" spans="1:23" x14ac:dyDescent="0.25">
      <c r="A63" s="12" t="s">
        <v>49</v>
      </c>
      <c r="B63" s="12"/>
      <c r="C63" s="12"/>
      <c r="D63" s="12"/>
      <c r="E63" s="12"/>
      <c r="F63" s="12"/>
      <c r="G63" s="15" t="s">
        <v>25</v>
      </c>
      <c r="H63" s="22"/>
      <c r="I63" s="22"/>
      <c r="J63" s="22"/>
      <c r="K63" s="22"/>
      <c r="L63" s="22"/>
      <c r="M63" s="83"/>
      <c r="N63" s="83"/>
      <c r="O63" s="83"/>
      <c r="P63" s="90"/>
      <c r="Q63" s="83"/>
      <c r="R63" s="83"/>
      <c r="S63" s="83"/>
      <c r="T63" s="83"/>
      <c r="U63" s="90"/>
      <c r="V63" s="83"/>
      <c r="W63" s="83"/>
    </row>
    <row r="64" spans="1:23" ht="15.75" thickBot="1" x14ac:dyDescent="0.3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75</v>
      </c>
      <c r="K64" s="22"/>
      <c r="L64" s="22"/>
      <c r="M64" s="85">
        <f>M53-M62</f>
        <v>0</v>
      </c>
      <c r="N64" s="85">
        <f>N53-N62</f>
        <v>0</v>
      </c>
      <c r="O64" s="85">
        <f>O53-O62</f>
        <v>0</v>
      </c>
      <c r="P64" s="88"/>
      <c r="Q64" s="85">
        <f>Q53-Q62</f>
        <v>0</v>
      </c>
      <c r="R64" s="85">
        <f>R53-R62</f>
        <v>0</v>
      </c>
      <c r="S64" s="85">
        <f>S53-S62</f>
        <v>0</v>
      </c>
      <c r="T64" s="85">
        <f>T53-T62</f>
        <v>0</v>
      </c>
      <c r="U64" s="88"/>
      <c r="V64" s="85">
        <f>V53-V62</f>
        <v>0</v>
      </c>
      <c r="W64" s="85">
        <f>W53-W62</f>
        <v>0</v>
      </c>
    </row>
    <row r="65" spans="1:23" ht="15.75" thickTop="1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4"/>
      <c r="N65" s="84"/>
      <c r="O65" s="84"/>
      <c r="P65" s="88"/>
      <c r="Q65" s="84"/>
      <c r="R65" s="84"/>
      <c r="S65" s="84"/>
      <c r="T65" s="84"/>
      <c r="U65" s="88"/>
      <c r="V65" s="84"/>
      <c r="W65" s="84"/>
    </row>
    <row r="66" spans="1:23" x14ac:dyDescent="0.25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22"/>
      <c r="K66" s="22"/>
      <c r="L66" s="22"/>
      <c r="M66" s="84"/>
      <c r="N66" s="84"/>
      <c r="O66" s="84"/>
      <c r="P66" s="88"/>
      <c r="Q66" s="84"/>
      <c r="R66" s="84"/>
      <c r="S66" s="84"/>
      <c r="T66" s="84"/>
      <c r="U66" s="88"/>
      <c r="V66" s="84"/>
      <c r="W66" s="84"/>
    </row>
    <row r="67" spans="1:23" ht="15.75" thickBot="1" x14ac:dyDescent="0.3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39" t="s">
        <v>76</v>
      </c>
      <c r="K67" s="22"/>
      <c r="L67" s="22"/>
      <c r="M67" s="86">
        <f>M64</f>
        <v>0</v>
      </c>
      <c r="N67" s="86">
        <f>N64</f>
        <v>0</v>
      </c>
      <c r="O67" s="86">
        <f>O64</f>
        <v>0</v>
      </c>
      <c r="P67" s="88"/>
      <c r="Q67" s="86">
        <f>Q64</f>
        <v>0</v>
      </c>
      <c r="R67" s="86">
        <f>R64</f>
        <v>0</v>
      </c>
      <c r="S67" s="86">
        <f>S64</f>
        <v>0</v>
      </c>
      <c r="T67" s="86">
        <f>T64</f>
        <v>0</v>
      </c>
      <c r="U67" s="88"/>
      <c r="V67" s="86">
        <f>V64</f>
        <v>0</v>
      </c>
      <c r="W67" s="86">
        <f>W64</f>
        <v>0</v>
      </c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34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30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7"/>
      <c r="J69" s="46" t="s">
        <v>77</v>
      </c>
      <c r="K69" s="22"/>
      <c r="L69" s="22"/>
      <c r="M69" s="87">
        <f>M67-M50</f>
        <v>0</v>
      </c>
      <c r="N69" s="87">
        <f>N67-N50</f>
        <v>0</v>
      </c>
      <c r="O69" s="87">
        <f>O67-O50</f>
        <v>0</v>
      </c>
      <c r="P69" s="88"/>
      <c r="Q69" s="87">
        <f>Q67-Q50</f>
        <v>0</v>
      </c>
      <c r="R69" s="87">
        <f>R67-R50</f>
        <v>0</v>
      </c>
      <c r="S69" s="87">
        <f>S67-S50</f>
        <v>0</v>
      </c>
      <c r="T69" s="87">
        <f>T67-T50</f>
        <v>0</v>
      </c>
      <c r="U69" s="88"/>
      <c r="V69" s="87">
        <f>V67-V50</f>
        <v>0</v>
      </c>
      <c r="W69" s="87">
        <f>W67-W50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8"/>
      <c r="J70" s="22"/>
      <c r="K70" s="22"/>
      <c r="L70" s="22"/>
      <c r="M70" s="34"/>
      <c r="N70" s="29"/>
      <c r="O70" s="54"/>
      <c r="P70" s="34"/>
      <c r="Q70" s="34"/>
      <c r="R70" s="34"/>
      <c r="S70" s="34"/>
      <c r="T70" s="77"/>
      <c r="U70" s="34"/>
      <c r="V70" s="54"/>
      <c r="W70" s="54"/>
    </row>
    <row r="71" spans="1:23" x14ac:dyDescent="0.25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97"/>
      <c r="J71" s="22"/>
      <c r="K71" s="22"/>
      <c r="L71" s="22"/>
      <c r="M71" s="34"/>
      <c r="N71" s="22"/>
      <c r="P71" s="22"/>
      <c r="Q71" s="36"/>
      <c r="R71" s="22"/>
      <c r="S71" s="22"/>
      <c r="T71" s="22"/>
      <c r="U71" s="22"/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7"/>
      <c r="J72" s="22"/>
      <c r="K72" s="22"/>
      <c r="L72" s="22"/>
      <c r="M72" s="34"/>
      <c r="N72" s="27"/>
      <c r="P72" s="22"/>
      <c r="Q72" s="36"/>
      <c r="R72" s="22"/>
      <c r="S72" s="22"/>
      <c r="T72" s="22"/>
      <c r="U72" s="22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7"/>
      <c r="I73" s="31"/>
      <c r="J73" s="22"/>
      <c r="K73" s="22"/>
      <c r="L73" s="22"/>
      <c r="M73" s="34"/>
      <c r="N73" s="31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27"/>
      <c r="I74" s="97"/>
      <c r="J74" s="22"/>
      <c r="K74" s="22"/>
      <c r="L74" s="22"/>
      <c r="M74" s="34"/>
      <c r="N74" s="22"/>
      <c r="P74" s="22"/>
      <c r="Q74" s="36"/>
      <c r="R74" s="22"/>
      <c r="S74" s="22"/>
      <c r="T74" s="22"/>
      <c r="U74" s="22"/>
    </row>
    <row r="75" spans="1:23" x14ac:dyDescent="0.25">
      <c r="H75" s="22"/>
      <c r="I75" s="27"/>
      <c r="J75" s="22"/>
      <c r="K75" s="22"/>
      <c r="L75" s="22"/>
      <c r="M75" s="34"/>
      <c r="N75" s="27"/>
      <c r="P75" s="22"/>
      <c r="Q75" s="36"/>
      <c r="R75" s="22"/>
      <c r="S75" s="22"/>
      <c r="T75" s="22"/>
      <c r="U75" s="22"/>
    </row>
    <row r="76" spans="1:23" x14ac:dyDescent="0.25">
      <c r="H76" s="22"/>
      <c r="I76" s="30"/>
      <c r="J76" s="22"/>
      <c r="K76" s="22"/>
      <c r="L76" s="22"/>
      <c r="M76" s="34"/>
      <c r="N76" s="29"/>
      <c r="P76" s="22"/>
      <c r="Q76" s="36"/>
      <c r="R76" s="22"/>
      <c r="S76" s="22"/>
      <c r="T76" s="22"/>
      <c r="U76" s="22"/>
    </row>
    <row r="77" spans="1:23" x14ac:dyDescent="0.25">
      <c r="H77" s="27"/>
      <c r="I77" s="22"/>
      <c r="J77" s="22"/>
      <c r="K77" s="22"/>
      <c r="L77" s="22"/>
      <c r="M77" s="34"/>
      <c r="N77" s="22"/>
      <c r="P77" s="22"/>
      <c r="Q77" s="36"/>
      <c r="R77" s="22"/>
      <c r="S77" s="22"/>
      <c r="T77" s="22"/>
      <c r="U77" s="22"/>
    </row>
    <row r="78" spans="1:23" x14ac:dyDescent="0.25">
      <c r="H78" s="22"/>
      <c r="I78" s="22"/>
      <c r="J78" s="22"/>
      <c r="K78" s="22"/>
      <c r="L78" s="22"/>
      <c r="M78" s="34"/>
      <c r="N78" s="22"/>
      <c r="P78" s="22"/>
      <c r="Q78" s="36"/>
      <c r="R78" s="22"/>
      <c r="S78" s="22"/>
      <c r="T78" s="22"/>
      <c r="U78" s="22"/>
    </row>
    <row r="79" spans="1:23" x14ac:dyDescent="0.25">
      <c r="H79" s="22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7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8" x14ac:dyDescent="0.25">
      <c r="H81" s="34"/>
    </row>
    <row r="82" spans="8:8" x14ac:dyDescent="0.25">
      <c r="H82" s="22"/>
    </row>
    <row r="83" spans="8:8" x14ac:dyDescent="0.25">
      <c r="H83" s="34"/>
    </row>
    <row r="84" spans="8:8" x14ac:dyDescent="0.25">
      <c r="H84" s="22"/>
    </row>
    <row r="85" spans="8:8" x14ac:dyDescent="0.25">
      <c r="H85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87"/>
  <sheetViews>
    <sheetView topLeftCell="A23" zoomScale="75" zoomScaleNormal="75" workbookViewId="0">
      <selection activeCell="A46" sqref="A46:XFD46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87.85546875" style="14" customWidth="1"/>
    <col min="7" max="7" width="18.85546875" style="1" customWidth="1"/>
    <col min="8" max="8" width="4.85546875" customWidth="1"/>
    <col min="9" max="9" width="2.140625" customWidth="1"/>
    <col min="10" max="10" width="55" customWidth="1"/>
    <col min="11" max="11" width="7" hidden="1" customWidth="1"/>
    <col min="12" max="12" width="2.140625" customWidth="1"/>
    <col min="13" max="13" width="18.85546875" style="54" customWidth="1"/>
    <col min="14" max="14" width="18.85546875" customWidth="1"/>
    <col min="15" max="15" width="16.85546875" customWidth="1"/>
    <col min="16" max="16" width="1.7109375" customWidth="1"/>
    <col min="17" max="17" width="18.85546875" style="61" customWidth="1"/>
    <col min="18" max="18" width="16.42578125" customWidth="1"/>
    <col min="19" max="19" width="15.85546875" customWidth="1"/>
    <col min="20" max="20" width="20.140625" bestFit="1" customWidth="1"/>
    <col min="21" max="21" width="1.7109375" customWidth="1"/>
    <col min="22" max="22" width="18.140625" customWidth="1"/>
    <col min="23" max="23" width="19.5703125" customWidth="1"/>
  </cols>
  <sheetData>
    <row r="1" spans="1:21" s="2" customFormat="1" ht="24" customHeight="1" x14ac:dyDescent="0.25">
      <c r="A1" s="18" t="s">
        <v>0</v>
      </c>
      <c r="M1" s="50"/>
      <c r="P1" s="40"/>
      <c r="Q1" s="60"/>
      <c r="R1" s="40"/>
      <c r="S1" s="40"/>
      <c r="T1" s="40"/>
      <c r="U1" s="40"/>
    </row>
    <row r="2" spans="1:21" s="5" customFormat="1" ht="12.95" customHeight="1" x14ac:dyDescent="0.25">
      <c r="A2" s="3" t="s">
        <v>1</v>
      </c>
      <c r="B2" s="4"/>
      <c r="M2" s="51"/>
      <c r="Q2" s="4"/>
    </row>
    <row r="3" spans="1:21" s="5" customFormat="1" ht="12.95" customHeight="1" x14ac:dyDescent="0.25">
      <c r="A3" s="6" t="s">
        <v>2</v>
      </c>
      <c r="B3" s="4" t="s">
        <v>118</v>
      </c>
      <c r="M3" s="51"/>
      <c r="Q3" s="4"/>
    </row>
    <row r="4" spans="1:21" s="5" customFormat="1" ht="12.95" customHeight="1" x14ac:dyDescent="0.25">
      <c r="A4" s="6" t="s">
        <v>3</v>
      </c>
      <c r="B4" s="4"/>
      <c r="M4" s="51"/>
      <c r="Q4" s="4"/>
    </row>
    <row r="5" spans="1:21" s="5" customFormat="1" ht="12.95" customHeight="1" x14ac:dyDescent="0.25">
      <c r="A5" s="6" t="s">
        <v>4</v>
      </c>
      <c r="B5" s="4" t="s">
        <v>119</v>
      </c>
      <c r="M5" s="51"/>
      <c r="Q5" s="4"/>
    </row>
    <row r="6" spans="1:21" s="5" customFormat="1" ht="12.95" customHeight="1" x14ac:dyDescent="0.25">
      <c r="A6" s="6" t="s">
        <v>5</v>
      </c>
      <c r="B6" s="4" t="s">
        <v>6</v>
      </c>
      <c r="M6" s="51"/>
      <c r="Q6" s="4"/>
    </row>
    <row r="7" spans="1:21" s="5" customFormat="1" ht="12.95" customHeight="1" x14ac:dyDescent="0.25">
      <c r="A7" s="6" t="s">
        <v>7</v>
      </c>
      <c r="B7" s="4" t="s">
        <v>8</v>
      </c>
      <c r="M7" s="51"/>
      <c r="Q7" s="4"/>
    </row>
    <row r="8" spans="1:21" s="5" customFormat="1" ht="12.95" customHeight="1" x14ac:dyDescent="0.25">
      <c r="A8" s="6" t="s">
        <v>9</v>
      </c>
      <c r="B8" s="4" t="s">
        <v>10</v>
      </c>
      <c r="M8" s="51"/>
      <c r="Q8" s="4"/>
    </row>
    <row r="9" spans="1:21" s="5" customFormat="1" ht="12.95" customHeight="1" x14ac:dyDescent="0.25">
      <c r="A9" s="6"/>
      <c r="B9" s="4"/>
      <c r="M9" s="51"/>
      <c r="Q9" s="4"/>
    </row>
    <row r="10" spans="1:21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M10" s="52"/>
      <c r="Q10" s="8"/>
    </row>
    <row r="11" spans="1:21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M11" s="52"/>
      <c r="Q11" s="8"/>
    </row>
    <row r="12" spans="1:21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179</v>
      </c>
      <c r="E12" s="26" t="s">
        <v>129</v>
      </c>
      <c r="F12" s="8"/>
      <c r="G12" s="8" t="s">
        <v>180</v>
      </c>
      <c r="M12" s="52"/>
      <c r="Q12" s="8"/>
    </row>
    <row r="13" spans="1:21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181</v>
      </c>
      <c r="E13" s="8" t="s">
        <v>56</v>
      </c>
      <c r="F13" s="8"/>
      <c r="G13" s="8"/>
      <c r="M13" s="52"/>
      <c r="Q13" s="8"/>
    </row>
    <row r="14" spans="1:21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181</v>
      </c>
      <c r="E14" s="8" t="s">
        <v>59</v>
      </c>
      <c r="F14" s="8"/>
      <c r="G14" s="8"/>
      <c r="M14" s="52"/>
      <c r="Q14" s="8"/>
    </row>
    <row r="15" spans="1:21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181</v>
      </c>
      <c r="E15" s="8" t="s">
        <v>90</v>
      </c>
      <c r="F15" s="8"/>
      <c r="G15" s="8"/>
      <c r="M15" s="52"/>
      <c r="Q15" s="8"/>
    </row>
    <row r="16" spans="1:21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179</v>
      </c>
      <c r="E16" s="8" t="s">
        <v>41</v>
      </c>
      <c r="F16" s="8"/>
      <c r="G16" s="8" t="s">
        <v>127</v>
      </c>
      <c r="M16" s="52"/>
      <c r="Q16" s="8"/>
    </row>
    <row r="17" spans="1:24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M17" s="52"/>
      <c r="Q17" s="8"/>
    </row>
    <row r="18" spans="1:24" s="9" customFormat="1" ht="12.95" customHeight="1" x14ac:dyDescent="0.25">
      <c r="A18" s="10"/>
      <c r="B18" s="8"/>
      <c r="C18" s="8"/>
      <c r="D18" s="8"/>
      <c r="E18" s="8"/>
      <c r="F18" s="8"/>
      <c r="G18" s="8"/>
      <c r="M18" s="52"/>
      <c r="Q18" s="8"/>
    </row>
    <row r="19" spans="1:24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 t="s">
        <v>25</v>
      </c>
    </row>
    <row r="20" spans="1:24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 t="s">
        <v>25</v>
      </c>
    </row>
    <row r="21" spans="1:24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 t="s">
        <v>25</v>
      </c>
    </row>
    <row r="22" spans="1:24" s="5" customFormat="1" ht="12.95" customHeight="1" x14ac:dyDescent="0.25">
      <c r="A22" s="6" t="s">
        <v>31</v>
      </c>
      <c r="B22" s="4" t="s">
        <v>32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 t="s">
        <v>25</v>
      </c>
    </row>
    <row r="23" spans="1:24" s="5" customFormat="1" ht="12.95" customHeight="1" x14ac:dyDescent="0.25">
      <c r="A23" s="6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 t="s">
        <v>25</v>
      </c>
    </row>
    <row r="24" spans="1:24" s="5" customFormat="1" ht="12.95" customHeight="1" x14ac:dyDescent="0.25">
      <c r="A24" s="6"/>
      <c r="B24" s="4"/>
      <c r="C24" s="4"/>
      <c r="D24" s="4"/>
      <c r="E24" s="4"/>
      <c r="F24" s="4"/>
      <c r="G24" s="6" t="s">
        <v>33</v>
      </c>
      <c r="H24" s="4" t="s">
        <v>104</v>
      </c>
      <c r="I24" s="4" t="s">
        <v>102</v>
      </c>
      <c r="J24" s="4" t="s">
        <v>110</v>
      </c>
      <c r="K24" s="4" t="s">
        <v>108</v>
      </c>
      <c r="L24" s="4" t="s">
        <v>106</v>
      </c>
      <c r="M24" s="4" t="s">
        <v>175</v>
      </c>
      <c r="N24" s="4" t="s">
        <v>177</v>
      </c>
      <c r="O24" s="4" t="s">
        <v>185</v>
      </c>
      <c r="P24" s="4" t="s">
        <v>116</v>
      </c>
      <c r="Q24" s="4" t="s">
        <v>192</v>
      </c>
      <c r="R24" s="4" t="s">
        <v>170</v>
      </c>
      <c r="S24" s="4" t="s">
        <v>227</v>
      </c>
      <c r="T24" s="4" t="s">
        <v>190</v>
      </c>
      <c r="U24" s="4" t="s">
        <v>155</v>
      </c>
      <c r="V24" s="4" t="s">
        <v>172</v>
      </c>
      <c r="W24" s="4" t="s">
        <v>174</v>
      </c>
      <c r="X24" s="4" t="s">
        <v>25</v>
      </c>
    </row>
    <row r="25" spans="1:24" s="5" customFormat="1" ht="12.95" customHeight="1" x14ac:dyDescent="0.25">
      <c r="A25" s="6"/>
      <c r="B25" s="4"/>
      <c r="C25" s="4"/>
      <c r="D25" s="4"/>
      <c r="E25" s="4"/>
      <c r="F25" s="4"/>
      <c r="G25" s="6" t="s">
        <v>35</v>
      </c>
      <c r="H25" s="4" t="s">
        <v>34</v>
      </c>
      <c r="I25" s="4" t="s">
        <v>34</v>
      </c>
      <c r="J25" s="4" t="s">
        <v>13</v>
      </c>
      <c r="K25" s="4" t="s">
        <v>34</v>
      </c>
      <c r="L25" s="4" t="s">
        <v>34</v>
      </c>
      <c r="M25" s="4" t="s">
        <v>92</v>
      </c>
      <c r="N25" s="4" t="s">
        <v>92</v>
      </c>
      <c r="O25" s="4" t="s">
        <v>34</v>
      </c>
      <c r="P25" s="4" t="s">
        <v>34</v>
      </c>
      <c r="Q25" s="4" t="s">
        <v>92</v>
      </c>
      <c r="R25" s="4" t="s">
        <v>92</v>
      </c>
      <c r="S25" s="4" t="s">
        <v>34</v>
      </c>
      <c r="T25" s="4" t="s">
        <v>92</v>
      </c>
      <c r="U25" s="4" t="s">
        <v>13</v>
      </c>
      <c r="V25" s="4" t="s">
        <v>92</v>
      </c>
      <c r="W25" s="4" t="s">
        <v>92</v>
      </c>
      <c r="X25" s="4" t="s">
        <v>25</v>
      </c>
    </row>
    <row r="26" spans="1:24" s="5" customFormat="1" ht="12.95" customHeight="1" x14ac:dyDescent="0.25">
      <c r="A26" s="6"/>
      <c r="B26" s="4"/>
      <c r="C26" s="4"/>
      <c r="D26" s="4"/>
      <c r="E26" s="4"/>
      <c r="F26" s="4"/>
      <c r="G26" s="6" t="s">
        <v>36</v>
      </c>
      <c r="H26" s="4"/>
      <c r="I26" s="4"/>
      <c r="J26" s="4"/>
      <c r="K26" s="4"/>
      <c r="L26" s="4"/>
      <c r="M26" s="4" t="s">
        <v>37</v>
      </c>
      <c r="N26" s="4" t="s">
        <v>37</v>
      </c>
      <c r="O26" s="4"/>
      <c r="P26" s="4"/>
      <c r="Q26" s="4" t="s">
        <v>37</v>
      </c>
      <c r="R26" s="4" t="s">
        <v>37</v>
      </c>
      <c r="S26" s="4"/>
      <c r="T26" s="4" t="s">
        <v>37</v>
      </c>
      <c r="U26" s="4"/>
      <c r="V26" s="4" t="s">
        <v>37</v>
      </c>
      <c r="W26" s="4" t="s">
        <v>37</v>
      </c>
      <c r="X26" s="4" t="s">
        <v>25</v>
      </c>
    </row>
    <row r="27" spans="1:24" s="5" customFormat="1" ht="12.95" customHeight="1" x14ac:dyDescent="0.25">
      <c r="A27" s="6"/>
      <c r="B27" s="4"/>
      <c r="C27" s="4"/>
      <c r="D27" s="4"/>
      <c r="E27" s="4"/>
      <c r="F27" s="4"/>
      <c r="G27" s="6" t="s">
        <v>38</v>
      </c>
      <c r="H27" s="4"/>
      <c r="I27" s="4"/>
      <c r="J27" s="4" t="s">
        <v>39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 t="s">
        <v>39</v>
      </c>
      <c r="V27" s="4"/>
      <c r="W27" s="4"/>
      <c r="X27" s="4" t="s">
        <v>25</v>
      </c>
    </row>
    <row r="28" spans="1:24" s="5" customFormat="1" ht="12.95" customHeight="1" x14ac:dyDescent="0.25">
      <c r="A28" s="6"/>
      <c r="B28" s="4"/>
      <c r="C28" s="4"/>
      <c r="D28" s="4"/>
      <c r="E28" s="4"/>
      <c r="F28" s="4"/>
      <c r="G28" s="6" t="s">
        <v>40</v>
      </c>
      <c r="H28" s="4" t="s">
        <v>41</v>
      </c>
      <c r="I28" s="4" t="s">
        <v>41</v>
      </c>
      <c r="J28" s="4" t="s">
        <v>41</v>
      </c>
      <c r="K28" s="4" t="s">
        <v>41</v>
      </c>
      <c r="L28" s="4" t="s">
        <v>41</v>
      </c>
      <c r="M28" s="4" t="s">
        <v>41</v>
      </c>
      <c r="N28" s="4" t="s">
        <v>41</v>
      </c>
      <c r="O28" s="4" t="s">
        <v>41</v>
      </c>
      <c r="P28" s="4" t="s">
        <v>41</v>
      </c>
      <c r="Q28" s="4" t="s">
        <v>41</v>
      </c>
      <c r="R28" s="4" t="s">
        <v>41</v>
      </c>
      <c r="S28" s="4" t="s">
        <v>41</v>
      </c>
      <c r="T28" s="4" t="s">
        <v>41</v>
      </c>
      <c r="U28" s="4" t="s">
        <v>41</v>
      </c>
      <c r="V28" s="4" t="s">
        <v>41</v>
      </c>
      <c r="W28" s="4" t="s">
        <v>41</v>
      </c>
      <c r="X28" s="4" t="s">
        <v>25</v>
      </c>
    </row>
    <row r="29" spans="1:24" s="5" customFormat="1" ht="12.95" customHeight="1" x14ac:dyDescent="0.25">
      <c r="A29" s="6"/>
      <c r="B29" s="4"/>
      <c r="C29" s="4"/>
      <c r="D29" s="4"/>
      <c r="E29" s="4"/>
      <c r="F29" s="4"/>
      <c r="G29" s="6" t="s">
        <v>7</v>
      </c>
      <c r="H29" s="4" t="s">
        <v>105</v>
      </c>
      <c r="I29" s="4" t="s">
        <v>103</v>
      </c>
      <c r="J29" s="4" t="s">
        <v>205</v>
      </c>
      <c r="K29" s="4" t="s">
        <v>109</v>
      </c>
      <c r="L29" s="4" t="s">
        <v>107</v>
      </c>
      <c r="M29" s="4" t="s">
        <v>176</v>
      </c>
      <c r="N29" s="4" t="s">
        <v>193</v>
      </c>
      <c r="O29" s="4" t="s">
        <v>186</v>
      </c>
      <c r="P29" s="4" t="s">
        <v>117</v>
      </c>
      <c r="Q29" s="4" t="s">
        <v>194</v>
      </c>
      <c r="R29" s="4" t="s">
        <v>171</v>
      </c>
      <c r="S29" s="4" t="s">
        <v>228</v>
      </c>
      <c r="T29" s="4" t="s">
        <v>191</v>
      </c>
      <c r="U29" s="4" t="s">
        <v>156</v>
      </c>
      <c r="V29" s="4" t="s">
        <v>173</v>
      </c>
      <c r="W29" s="4" t="s">
        <v>213</v>
      </c>
      <c r="X29" s="4" t="s">
        <v>25</v>
      </c>
    </row>
    <row r="30" spans="1:24" s="5" customFormat="1" ht="12.95" customHeight="1" x14ac:dyDescent="0.25">
      <c r="A30" s="6"/>
      <c r="B30" s="4"/>
      <c r="C30" s="4"/>
      <c r="D30" s="4"/>
      <c r="E30" s="4"/>
      <c r="F30" s="4"/>
      <c r="G30" s="6" t="s">
        <v>94</v>
      </c>
      <c r="H30" s="4"/>
      <c r="I30" s="4"/>
      <c r="J30" s="4"/>
      <c r="K30" s="4"/>
      <c r="L30" s="4"/>
      <c r="M30" s="4" t="s">
        <v>183</v>
      </c>
      <c r="N30" s="4" t="s">
        <v>195</v>
      </c>
      <c r="O30" s="4"/>
      <c r="P30" s="4"/>
      <c r="Q30" s="4" t="s">
        <v>183</v>
      </c>
      <c r="R30" s="4" t="s">
        <v>195</v>
      </c>
      <c r="S30" s="4"/>
      <c r="T30" s="4" t="s">
        <v>184</v>
      </c>
      <c r="U30" s="4"/>
      <c r="V30" s="4" t="s">
        <v>184</v>
      </c>
      <c r="W30" s="4" t="s">
        <v>195</v>
      </c>
      <c r="X30" s="4" t="s">
        <v>25</v>
      </c>
    </row>
    <row r="31" spans="1:24" s="5" customFormat="1" ht="12.95" customHeight="1" x14ac:dyDescent="0.25">
      <c r="A31" s="6"/>
      <c r="B31" s="4"/>
      <c r="C31" s="4"/>
      <c r="D31" s="4"/>
      <c r="E31" s="4"/>
      <c r="F31" s="4"/>
      <c r="G31" s="6" t="s">
        <v>96</v>
      </c>
      <c r="H31" s="4"/>
      <c r="I31" s="4"/>
      <c r="J31" s="4"/>
      <c r="K31" s="4"/>
      <c r="L31" s="4"/>
      <c r="M31" s="67" t="s">
        <v>169</v>
      </c>
      <c r="N31" s="67" t="s">
        <v>169</v>
      </c>
      <c r="O31" s="4"/>
      <c r="P31" s="4"/>
      <c r="Q31" s="67" t="s">
        <v>97</v>
      </c>
      <c r="R31" s="67" t="s">
        <v>97</v>
      </c>
      <c r="S31" s="4"/>
      <c r="T31" s="67" t="s">
        <v>97</v>
      </c>
      <c r="U31" s="4"/>
      <c r="V31" s="67" t="s">
        <v>97</v>
      </c>
      <c r="W31" s="67" t="s">
        <v>97</v>
      </c>
      <c r="X31" s="4" t="s">
        <v>25</v>
      </c>
    </row>
    <row r="32" spans="1:24" s="5" customFormat="1" ht="12.95" customHeight="1" x14ac:dyDescent="0.25">
      <c r="A32" s="6"/>
      <c r="B32" s="4"/>
      <c r="C32" s="4"/>
      <c r="D32" s="4"/>
      <c r="E32" s="4"/>
      <c r="F32" s="4"/>
      <c r="G32" s="6" t="s">
        <v>98</v>
      </c>
      <c r="H32" s="4"/>
      <c r="I32" s="4"/>
      <c r="J32" s="4"/>
      <c r="K32" s="4"/>
      <c r="L32" s="4"/>
      <c r="M32" s="67" t="s">
        <v>169</v>
      </c>
      <c r="N32" s="67" t="s">
        <v>169</v>
      </c>
      <c r="O32" s="4"/>
      <c r="P32" s="4"/>
      <c r="Q32" s="67" t="s">
        <v>169</v>
      </c>
      <c r="R32" s="67" t="s">
        <v>169</v>
      </c>
      <c r="S32" s="4"/>
      <c r="T32" s="67" t="s">
        <v>169</v>
      </c>
      <c r="U32" s="4"/>
      <c r="V32" s="67" t="s">
        <v>130</v>
      </c>
      <c r="W32" s="67" t="s">
        <v>130</v>
      </c>
      <c r="X32" s="4" t="s">
        <v>25</v>
      </c>
    </row>
    <row r="33" spans="1:24" s="5" customFormat="1" ht="12.95" customHeight="1" x14ac:dyDescent="0.25">
      <c r="A33" s="6"/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 t="s">
        <v>25</v>
      </c>
    </row>
    <row r="34" spans="1:24" s="1" customFormat="1" x14ac:dyDescent="0.25">
      <c r="A34" s="11" t="s">
        <v>42</v>
      </c>
      <c r="B34" s="12"/>
      <c r="C34" s="12"/>
      <c r="D34" s="12"/>
      <c r="E34" s="12"/>
      <c r="F34" s="12"/>
      <c r="G34" s="15"/>
      <c r="H34" s="16" t="s">
        <v>229</v>
      </c>
      <c r="M34" s="53"/>
      <c r="Q34" s="15"/>
    </row>
    <row r="35" spans="1:24" s="1" customFormat="1" x14ac:dyDescent="0.25">
      <c r="A35" s="13" t="s">
        <v>43</v>
      </c>
      <c r="B35" s="13" t="s">
        <v>44</v>
      </c>
      <c r="C35" s="13" t="s">
        <v>45</v>
      </c>
      <c r="D35" s="13" t="s">
        <v>46</v>
      </c>
      <c r="E35" s="13" t="s">
        <v>47</v>
      </c>
      <c r="F35" s="13" t="s">
        <v>48</v>
      </c>
      <c r="G35" s="16"/>
      <c r="H35" s="16"/>
      <c r="M35" s="53"/>
      <c r="Q35" s="15"/>
    </row>
    <row r="36" spans="1:24" ht="26.25" x14ac:dyDescent="0.4">
      <c r="A36" s="12" t="s">
        <v>49</v>
      </c>
      <c r="B36" s="12"/>
      <c r="C36" s="12"/>
      <c r="D36" s="12"/>
      <c r="E36" s="12"/>
      <c r="F36" s="12"/>
      <c r="G36" s="15" t="s">
        <v>25</v>
      </c>
      <c r="H36" s="69" t="s">
        <v>120</v>
      </c>
    </row>
    <row r="37" spans="1:24" ht="18.75" x14ac:dyDescent="0.3">
      <c r="A37" s="12" t="s">
        <v>49</v>
      </c>
      <c r="B37" s="12"/>
      <c r="C37" s="12"/>
      <c r="D37" s="12"/>
      <c r="E37" s="12"/>
      <c r="F37" s="12"/>
      <c r="G37" s="15" t="s">
        <v>25</v>
      </c>
      <c r="H37" s="19" t="s">
        <v>189</v>
      </c>
    </row>
    <row r="38" spans="1:24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188</v>
      </c>
    </row>
    <row r="39" spans="1:24" ht="18.75" x14ac:dyDescent="0.3">
      <c r="A39" s="12" t="s">
        <v>49</v>
      </c>
      <c r="B39" s="12"/>
      <c r="C39" s="12"/>
      <c r="D39" s="12"/>
      <c r="E39" s="12"/>
      <c r="F39" s="12"/>
      <c r="G39" s="15"/>
      <c r="H39" s="19"/>
    </row>
    <row r="40" spans="1:24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  <c r="M40" s="174" t="s">
        <v>159</v>
      </c>
      <c r="N40" s="174"/>
      <c r="O40" s="174"/>
      <c r="P40" s="82"/>
      <c r="Q40" s="175" t="s">
        <v>163</v>
      </c>
      <c r="R40" s="175"/>
      <c r="S40" s="175"/>
      <c r="T40" s="175"/>
      <c r="U40" s="82"/>
      <c r="V40" s="176" t="s">
        <v>166</v>
      </c>
      <c r="W40" s="176"/>
    </row>
    <row r="41" spans="1:24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J41" s="76"/>
      <c r="K41" s="76"/>
      <c r="L41" s="76"/>
      <c r="M41" s="82" t="s">
        <v>66</v>
      </c>
      <c r="N41" s="82" t="s">
        <v>161</v>
      </c>
      <c r="O41" s="82" t="s">
        <v>160</v>
      </c>
      <c r="P41" s="82"/>
      <c r="Q41" s="82" t="s">
        <v>66</v>
      </c>
      <c r="R41" s="82" t="s">
        <v>161</v>
      </c>
      <c r="S41" s="82" t="s">
        <v>162</v>
      </c>
      <c r="T41" s="82" t="s">
        <v>165</v>
      </c>
      <c r="U41" s="82"/>
      <c r="V41" s="82" t="s">
        <v>165</v>
      </c>
      <c r="W41" s="82" t="s">
        <v>161</v>
      </c>
    </row>
    <row r="42" spans="1:24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J42" s="25"/>
      <c r="L42" s="25"/>
      <c r="M42" s="38" t="s">
        <v>60</v>
      </c>
      <c r="N42" s="38" t="s">
        <v>60</v>
      </c>
      <c r="O42" s="38" t="s">
        <v>60</v>
      </c>
      <c r="P42" s="38"/>
      <c r="Q42" s="38" t="s">
        <v>60</v>
      </c>
      <c r="R42" s="38" t="s">
        <v>60</v>
      </c>
      <c r="S42" s="38" t="s">
        <v>60</v>
      </c>
      <c r="T42" s="38" t="s">
        <v>61</v>
      </c>
      <c r="U42" s="38"/>
      <c r="V42" s="38" t="s">
        <v>61</v>
      </c>
      <c r="W42" s="38" t="s">
        <v>60</v>
      </c>
    </row>
    <row r="43" spans="1:24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32"/>
      <c r="J43" s="33"/>
      <c r="K43" s="37" t="s">
        <v>65</v>
      </c>
      <c r="L43" s="33"/>
      <c r="M43" s="74" t="s">
        <v>63</v>
      </c>
      <c r="N43" s="74" t="s">
        <v>63</v>
      </c>
      <c r="O43" s="74" t="s">
        <v>63</v>
      </c>
      <c r="P43" s="74"/>
      <c r="Q43" s="74" t="s">
        <v>63</v>
      </c>
      <c r="R43" s="74" t="s">
        <v>63</v>
      </c>
      <c r="S43" s="74" t="s">
        <v>63</v>
      </c>
      <c r="T43" s="74" t="s">
        <v>63</v>
      </c>
      <c r="U43" s="74"/>
      <c r="V43" s="74" t="s">
        <v>63</v>
      </c>
      <c r="W43" s="74" t="s">
        <v>63</v>
      </c>
    </row>
    <row r="44" spans="1:24" x14ac:dyDescent="0.25">
      <c r="A44" s="12" t="s">
        <v>84</v>
      </c>
      <c r="B44" s="49" t="s">
        <v>187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55"/>
      <c r="N44" s="22"/>
      <c r="P44" s="22"/>
      <c r="Q44" s="36"/>
      <c r="R44" s="22"/>
      <c r="S44" s="36"/>
      <c r="T44" s="36"/>
      <c r="U44" s="22"/>
      <c r="W44" s="72"/>
    </row>
    <row r="45" spans="1:24" x14ac:dyDescent="0.25">
      <c r="A45" s="12" t="s">
        <v>81</v>
      </c>
      <c r="B45" s="12" t="s">
        <v>82</v>
      </c>
      <c r="C45" s="12" t="s">
        <v>83</v>
      </c>
      <c r="D45" s="12"/>
      <c r="E45" s="12"/>
      <c r="F45" s="12"/>
      <c r="G45" s="15" t="s">
        <v>25</v>
      </c>
      <c r="H45" s="35"/>
      <c r="I45" s="20"/>
      <c r="J45" s="39" t="s">
        <v>64</v>
      </c>
      <c r="K45" s="20"/>
      <c r="L45" s="21"/>
      <c r="M45" s="77"/>
      <c r="N45" s="78"/>
      <c r="O45" s="79"/>
      <c r="P45" s="78"/>
      <c r="Q45" s="80"/>
      <c r="R45" s="78"/>
      <c r="S45" s="95">
        <f>R45-Q45</f>
        <v>0</v>
      </c>
      <c r="T45" s="77"/>
      <c r="U45" s="78"/>
      <c r="V45" s="79"/>
      <c r="W45" s="81"/>
    </row>
    <row r="46" spans="1:24" x14ac:dyDescent="0.25">
      <c r="A46" s="12" t="s">
        <v>78</v>
      </c>
      <c r="B46" s="12"/>
      <c r="C46" s="12" t="s">
        <v>211</v>
      </c>
      <c r="D46" s="49"/>
      <c r="E46" s="12"/>
      <c r="F46" s="12"/>
      <c r="G46" s="15" t="s">
        <v>25</v>
      </c>
      <c r="H46" s="35"/>
      <c r="I46" s="23"/>
      <c r="J46" s="43" t="s">
        <v>137</v>
      </c>
      <c r="K46" s="47"/>
      <c r="L46" s="24"/>
      <c r="M46" s="83"/>
      <c r="N46" s="83"/>
      <c r="O46" s="89">
        <f>N46-M46</f>
        <v>0</v>
      </c>
      <c r="P46" s="90"/>
      <c r="Q46" s="83"/>
      <c r="R46" s="90"/>
      <c r="S46" s="95">
        <f t="shared" ref="S46:S53" si="0">R46-Q46</f>
        <v>0</v>
      </c>
      <c r="T46" s="83"/>
      <c r="U46" s="90"/>
      <c r="V46" s="83"/>
      <c r="W46" s="83"/>
    </row>
    <row r="47" spans="1:24" x14ac:dyDescent="0.25">
      <c r="A47" s="12" t="s">
        <v>78</v>
      </c>
      <c r="B47" s="12"/>
      <c r="C47" s="12" t="s">
        <v>196</v>
      </c>
      <c r="D47" s="49"/>
      <c r="E47" s="12"/>
      <c r="F47" s="12"/>
      <c r="G47" s="15" t="s">
        <v>25</v>
      </c>
      <c r="H47" s="22"/>
      <c r="I47" s="23"/>
      <c r="J47" s="43" t="s">
        <v>138</v>
      </c>
      <c r="K47" s="47"/>
      <c r="L47" s="24"/>
      <c r="M47" s="83"/>
      <c r="N47" s="83"/>
      <c r="O47" s="89">
        <f t="shared" ref="O47:O53" si="1">N47-M47</f>
        <v>0</v>
      </c>
      <c r="P47" s="90"/>
      <c r="Q47" s="83"/>
      <c r="R47" s="90"/>
      <c r="S47" s="95">
        <f t="shared" si="0"/>
        <v>0</v>
      </c>
      <c r="T47" s="83"/>
      <c r="U47" s="90"/>
      <c r="V47" s="83"/>
      <c r="W47" s="83"/>
    </row>
    <row r="48" spans="1:24" x14ac:dyDescent="0.25">
      <c r="A48" s="12" t="s">
        <v>78</v>
      </c>
      <c r="B48" s="12"/>
      <c r="C48" s="12" t="s">
        <v>197</v>
      </c>
      <c r="D48" s="49"/>
      <c r="E48" s="12"/>
      <c r="F48" s="12"/>
      <c r="G48" s="15" t="s">
        <v>25</v>
      </c>
      <c r="H48" s="22"/>
      <c r="I48" s="22"/>
      <c r="J48" s="22" t="s">
        <v>139</v>
      </c>
      <c r="K48" s="48"/>
      <c r="L48" s="22"/>
      <c r="M48" s="83"/>
      <c r="N48" s="83"/>
      <c r="O48" s="89">
        <f t="shared" si="1"/>
        <v>0</v>
      </c>
      <c r="P48" s="90"/>
      <c r="Q48" s="83"/>
      <c r="R48" s="90"/>
      <c r="S48" s="95">
        <f t="shared" si="0"/>
        <v>0</v>
      </c>
      <c r="T48" s="83"/>
      <c r="U48" s="90"/>
      <c r="V48" s="83"/>
      <c r="W48" s="83"/>
    </row>
    <row r="49" spans="1:23" x14ac:dyDescent="0.25">
      <c r="A49" s="12" t="s">
        <v>78</v>
      </c>
      <c r="B49" s="12"/>
      <c r="C49" s="12" t="s">
        <v>198</v>
      </c>
      <c r="D49" s="49"/>
      <c r="E49" s="12"/>
      <c r="F49" s="12"/>
      <c r="G49" s="15" t="s">
        <v>25</v>
      </c>
      <c r="H49" s="22"/>
      <c r="I49" s="22"/>
      <c r="J49" s="44" t="s">
        <v>67</v>
      </c>
      <c r="K49" s="48"/>
      <c r="L49" s="22"/>
      <c r="M49" s="83"/>
      <c r="N49" s="83"/>
      <c r="O49" s="89">
        <f t="shared" si="1"/>
        <v>0</v>
      </c>
      <c r="P49" s="90"/>
      <c r="Q49" s="83"/>
      <c r="R49" s="90"/>
      <c r="S49" s="95">
        <f t="shared" si="0"/>
        <v>0</v>
      </c>
      <c r="T49" s="83"/>
      <c r="U49" s="90"/>
      <c r="V49" s="83"/>
      <c r="W49" s="83"/>
    </row>
    <row r="50" spans="1:23" x14ac:dyDescent="0.25">
      <c r="A50" s="12" t="s">
        <v>78</v>
      </c>
      <c r="B50" s="12"/>
      <c r="C50" s="12" t="s">
        <v>199</v>
      </c>
      <c r="D50" s="49"/>
      <c r="E50" s="12"/>
      <c r="F50" s="12"/>
      <c r="G50" s="15" t="s">
        <v>25</v>
      </c>
      <c r="H50" s="22"/>
      <c r="I50" s="22"/>
      <c r="J50" s="44" t="s">
        <v>68</v>
      </c>
      <c r="K50" s="48"/>
      <c r="L50" s="22"/>
      <c r="M50" s="83"/>
      <c r="N50" s="83"/>
      <c r="O50" s="89">
        <f t="shared" si="1"/>
        <v>0</v>
      </c>
      <c r="P50" s="90"/>
      <c r="Q50" s="83"/>
      <c r="R50" s="90"/>
      <c r="S50" s="95">
        <f t="shared" si="0"/>
        <v>0</v>
      </c>
      <c r="T50" s="83"/>
      <c r="U50" s="90"/>
      <c r="V50" s="83"/>
      <c r="W50" s="83"/>
    </row>
    <row r="51" spans="1:23" x14ac:dyDescent="0.25">
      <c r="A51" s="12" t="s">
        <v>78</v>
      </c>
      <c r="B51" s="12"/>
      <c r="C51" s="12" t="s">
        <v>200</v>
      </c>
      <c r="D51" s="49"/>
      <c r="E51" s="12"/>
      <c r="F51" s="12"/>
      <c r="G51" s="15" t="s">
        <v>25</v>
      </c>
      <c r="H51" s="22"/>
      <c r="I51" s="22"/>
      <c r="J51" s="22" t="s">
        <v>140</v>
      </c>
      <c r="K51" s="47"/>
      <c r="L51" s="22"/>
      <c r="M51" s="83"/>
      <c r="N51" s="83"/>
      <c r="O51" s="89">
        <f t="shared" si="1"/>
        <v>0</v>
      </c>
      <c r="P51" s="90"/>
      <c r="Q51" s="83"/>
      <c r="R51" s="90"/>
      <c r="S51" s="95">
        <f t="shared" si="0"/>
        <v>0</v>
      </c>
      <c r="T51" s="83"/>
      <c r="U51" s="90"/>
      <c r="V51" s="83"/>
      <c r="W51" s="83"/>
    </row>
    <row r="52" spans="1:23" x14ac:dyDescent="0.25">
      <c r="A52" s="12" t="s">
        <v>78</v>
      </c>
      <c r="B52" s="12"/>
      <c r="C52" s="12" t="s">
        <v>201</v>
      </c>
      <c r="D52" s="49"/>
      <c r="E52" s="12"/>
      <c r="F52" s="12"/>
      <c r="G52" s="15" t="s">
        <v>25</v>
      </c>
      <c r="H52" s="22"/>
      <c r="I52" s="22"/>
      <c r="J52" s="44" t="s">
        <v>144</v>
      </c>
      <c r="K52" s="47"/>
      <c r="L52" s="22"/>
      <c r="M52" s="83"/>
      <c r="N52" s="83"/>
      <c r="O52" s="89">
        <f t="shared" si="1"/>
        <v>0</v>
      </c>
      <c r="P52" s="90"/>
      <c r="Q52" s="83"/>
      <c r="R52" s="90"/>
      <c r="S52" s="95">
        <f t="shared" si="0"/>
        <v>0</v>
      </c>
      <c r="T52" s="83"/>
      <c r="U52" s="90"/>
      <c r="V52" s="83"/>
      <c r="W52" s="83"/>
    </row>
    <row r="53" spans="1:23" x14ac:dyDescent="0.25">
      <c r="A53" s="12" t="s">
        <v>78</v>
      </c>
      <c r="B53" s="12"/>
      <c r="C53" s="12" t="s">
        <v>202</v>
      </c>
      <c r="D53" s="49"/>
      <c r="E53" s="12"/>
      <c r="F53" s="12"/>
      <c r="G53" s="15" t="s">
        <v>25</v>
      </c>
      <c r="H53" s="22"/>
      <c r="I53" s="22"/>
      <c r="J53" s="44" t="s">
        <v>168</v>
      </c>
      <c r="K53" s="47"/>
      <c r="L53" s="22"/>
      <c r="M53" s="83"/>
      <c r="N53" s="83"/>
      <c r="O53" s="89">
        <f t="shared" si="1"/>
        <v>0</v>
      </c>
      <c r="P53" s="90"/>
      <c r="Q53" s="83"/>
      <c r="R53" s="90"/>
      <c r="S53" s="95">
        <f t="shared" si="0"/>
        <v>0</v>
      </c>
      <c r="T53" s="83"/>
      <c r="U53" s="90"/>
      <c r="V53" s="83"/>
      <c r="W53" s="83"/>
    </row>
    <row r="54" spans="1:23" x14ac:dyDescent="0.25">
      <c r="A54" s="12" t="s">
        <v>49</v>
      </c>
      <c r="B54" s="12"/>
      <c r="C54" s="12"/>
      <c r="D54" s="12"/>
      <c r="E54" s="12"/>
      <c r="F54" s="12"/>
      <c r="G54" s="15" t="s">
        <v>25</v>
      </c>
      <c r="H54" s="22"/>
      <c r="I54" s="22"/>
      <c r="J54" s="39" t="s">
        <v>69</v>
      </c>
      <c r="K54" s="22"/>
      <c r="L54" s="22"/>
      <c r="M54" s="91">
        <f>SUM(M46:M53)</f>
        <v>0</v>
      </c>
      <c r="N54" s="91">
        <f t="shared" ref="N54" si="2">SUM(N46:N53)</f>
        <v>0</v>
      </c>
      <c r="O54" s="91">
        <f>N54-M54</f>
        <v>0</v>
      </c>
      <c r="P54" s="83"/>
      <c r="Q54" s="91">
        <f>SUM(Q46:Q53)</f>
        <v>0</v>
      </c>
      <c r="R54" s="91">
        <f t="shared" ref="R54" si="3">SUM(R46:R53)</f>
        <v>0</v>
      </c>
      <c r="S54" s="91">
        <f>Q54-R54</f>
        <v>0</v>
      </c>
      <c r="T54" s="91">
        <f>SUM(T46:T53)</f>
        <v>0</v>
      </c>
      <c r="U54" s="83"/>
      <c r="V54" s="91">
        <f t="shared" ref="V54:W54" si="4">SUM(V46:V53)</f>
        <v>0</v>
      </c>
      <c r="W54" s="91">
        <f t="shared" si="4"/>
        <v>0</v>
      </c>
    </row>
    <row r="55" spans="1:23" x14ac:dyDescent="0.25">
      <c r="A55" s="12" t="s">
        <v>81</v>
      </c>
      <c r="B55" s="12" t="s">
        <v>86</v>
      </c>
      <c r="C55" s="12" t="s">
        <v>83</v>
      </c>
      <c r="D55" s="12"/>
      <c r="E55" s="12"/>
      <c r="F55" s="12"/>
      <c r="G55" s="15" t="s">
        <v>25</v>
      </c>
      <c r="H55" s="22"/>
      <c r="I55" s="22"/>
      <c r="J55" s="22"/>
      <c r="K55" s="22"/>
      <c r="L55" s="22"/>
      <c r="M55" s="83"/>
      <c r="N55" s="83"/>
      <c r="O55" s="83"/>
      <c r="P55" s="90"/>
      <c r="Q55" s="83"/>
      <c r="R55" s="90"/>
      <c r="S55" s="83"/>
      <c r="T55" s="83"/>
      <c r="U55" s="90"/>
      <c r="V55" s="83"/>
      <c r="W55" s="83"/>
    </row>
    <row r="56" spans="1:23" x14ac:dyDescent="0.25">
      <c r="A56" s="12" t="s">
        <v>49</v>
      </c>
      <c r="B56" s="12"/>
      <c r="C56" s="12"/>
      <c r="D56" s="12"/>
      <c r="E56" s="12"/>
      <c r="F56" s="12"/>
      <c r="G56" s="15" t="s">
        <v>25</v>
      </c>
      <c r="H56" s="35"/>
      <c r="I56" s="22"/>
      <c r="J56" s="39" t="s">
        <v>70</v>
      </c>
      <c r="K56" s="22"/>
      <c r="L56" s="22"/>
      <c r="M56" s="83"/>
      <c r="N56" s="83"/>
      <c r="O56" s="83"/>
      <c r="P56" s="90"/>
      <c r="Q56" s="83"/>
      <c r="R56" s="90"/>
      <c r="S56" s="83"/>
      <c r="T56" s="83"/>
      <c r="U56" s="90"/>
      <c r="V56" s="83"/>
      <c r="W56" s="83"/>
    </row>
    <row r="57" spans="1:23" x14ac:dyDescent="0.25">
      <c r="A57" s="12" t="s">
        <v>78</v>
      </c>
      <c r="B57" s="12"/>
      <c r="C57" s="12" t="s">
        <v>203</v>
      </c>
      <c r="D57" s="49"/>
      <c r="E57" s="12"/>
      <c r="F57" s="12"/>
      <c r="G57" s="15" t="s">
        <v>25</v>
      </c>
      <c r="H57" s="22"/>
      <c r="I57" s="22"/>
      <c r="J57" s="44" t="s">
        <v>71</v>
      </c>
      <c r="K57" s="47"/>
      <c r="L57" s="22"/>
      <c r="M57" s="83"/>
      <c r="N57" s="83"/>
      <c r="O57" s="89">
        <f>N57-M57</f>
        <v>0</v>
      </c>
      <c r="P57" s="90"/>
      <c r="Q57" s="83"/>
      <c r="R57" s="90"/>
      <c r="S57" s="83">
        <f>R57-Q57</f>
        <v>0</v>
      </c>
      <c r="T57" s="83"/>
      <c r="U57" s="90"/>
      <c r="V57" s="83"/>
      <c r="W57" s="83"/>
    </row>
    <row r="58" spans="1:23" x14ac:dyDescent="0.25">
      <c r="A58" s="12" t="s">
        <v>78</v>
      </c>
      <c r="B58" s="12"/>
      <c r="C58" s="12" t="s">
        <v>204</v>
      </c>
      <c r="D58" s="49"/>
      <c r="E58" s="12"/>
      <c r="F58" s="12"/>
      <c r="G58" s="15" t="s">
        <v>25</v>
      </c>
      <c r="H58" s="22"/>
      <c r="I58" s="22"/>
      <c r="J58" s="22" t="s">
        <v>141</v>
      </c>
      <c r="K58" s="47"/>
      <c r="L58" s="22"/>
      <c r="M58" s="83"/>
      <c r="N58" s="83"/>
      <c r="O58" s="89">
        <f>N58-M58</f>
        <v>0</v>
      </c>
      <c r="P58" s="90"/>
      <c r="Q58" s="83"/>
      <c r="R58" s="90"/>
      <c r="S58" s="83">
        <f t="shared" ref="S58:S63" si="5">R58-Q58</f>
        <v>0</v>
      </c>
      <c r="T58" s="83"/>
      <c r="U58" s="90"/>
      <c r="V58" s="83"/>
      <c r="W58" s="83"/>
    </row>
    <row r="59" spans="1:23" x14ac:dyDescent="0.25">
      <c r="A59" s="12" t="s">
        <v>78</v>
      </c>
      <c r="B59" s="12"/>
      <c r="C59" s="12" t="s">
        <v>206</v>
      </c>
      <c r="D59" s="49"/>
      <c r="E59" s="12"/>
      <c r="F59" s="12"/>
      <c r="G59" s="15" t="s">
        <v>25</v>
      </c>
      <c r="H59" s="35"/>
      <c r="I59" s="22"/>
      <c r="J59" s="45" t="s">
        <v>72</v>
      </c>
      <c r="K59" s="47"/>
      <c r="L59" s="22"/>
      <c r="M59" s="83"/>
      <c r="N59" s="83"/>
      <c r="O59" s="89">
        <f t="shared" ref="O59:O63" si="6">N59-M59</f>
        <v>0</v>
      </c>
      <c r="P59" s="90"/>
      <c r="Q59" s="83"/>
      <c r="R59" s="90"/>
      <c r="S59" s="83">
        <f t="shared" si="5"/>
        <v>0</v>
      </c>
      <c r="T59" s="83"/>
      <c r="U59" s="90"/>
      <c r="V59" s="83"/>
      <c r="W59" s="83"/>
    </row>
    <row r="60" spans="1:23" ht="30" x14ac:dyDescent="0.25">
      <c r="A60" s="12" t="s">
        <v>78</v>
      </c>
      <c r="B60" s="12"/>
      <c r="C60" s="12" t="s">
        <v>207</v>
      </c>
      <c r="D60" s="49"/>
      <c r="E60" s="12"/>
      <c r="F60" s="12"/>
      <c r="G60" s="15" t="s">
        <v>25</v>
      </c>
      <c r="H60" s="34"/>
      <c r="I60" s="22"/>
      <c r="J60" s="70" t="s">
        <v>142</v>
      </c>
      <c r="K60" s="48"/>
      <c r="L60" s="22"/>
      <c r="M60" s="83"/>
      <c r="N60" s="83"/>
      <c r="O60" s="89">
        <f t="shared" si="6"/>
        <v>0</v>
      </c>
      <c r="P60" s="90"/>
      <c r="Q60" s="83"/>
      <c r="R60" s="90"/>
      <c r="S60" s="83">
        <f t="shared" si="5"/>
        <v>0</v>
      </c>
      <c r="T60" s="83"/>
      <c r="U60" s="90"/>
      <c r="V60" s="83"/>
      <c r="W60" s="83"/>
    </row>
    <row r="61" spans="1:23" x14ac:dyDescent="0.25">
      <c r="A61" s="12" t="s">
        <v>78</v>
      </c>
      <c r="B61" s="12"/>
      <c r="C61" s="12" t="s">
        <v>208</v>
      </c>
      <c r="D61" s="49"/>
      <c r="E61" s="12"/>
      <c r="F61" s="12"/>
      <c r="G61" s="15" t="s">
        <v>25</v>
      </c>
      <c r="H61" s="37"/>
      <c r="I61" s="22"/>
      <c r="J61" s="44" t="s">
        <v>73</v>
      </c>
      <c r="K61" s="48"/>
      <c r="L61" s="22"/>
      <c r="M61" s="83"/>
      <c r="N61" s="83"/>
      <c r="O61" s="89">
        <f t="shared" si="6"/>
        <v>0</v>
      </c>
      <c r="P61" s="90"/>
      <c r="Q61" s="83"/>
      <c r="R61" s="90"/>
      <c r="S61" s="83">
        <f t="shared" si="5"/>
        <v>0</v>
      </c>
      <c r="T61" s="83"/>
      <c r="U61" s="90"/>
      <c r="V61" s="83"/>
      <c r="W61" s="83"/>
    </row>
    <row r="62" spans="1:23" x14ac:dyDescent="0.25">
      <c r="A62" s="12" t="s">
        <v>78</v>
      </c>
      <c r="B62" s="12"/>
      <c r="C62" s="12" t="s">
        <v>209</v>
      </c>
      <c r="D62" s="12"/>
      <c r="E62" s="12"/>
      <c r="F62" s="12"/>
      <c r="G62" s="15" t="s">
        <v>25</v>
      </c>
      <c r="H62" s="22"/>
      <c r="I62" s="22"/>
      <c r="J62" s="44" t="s">
        <v>115</v>
      </c>
      <c r="K62" s="47"/>
      <c r="L62" s="22"/>
      <c r="M62" s="83"/>
      <c r="N62" s="83"/>
      <c r="O62" s="89">
        <f t="shared" si="6"/>
        <v>0</v>
      </c>
      <c r="P62" s="90"/>
      <c r="Q62" s="83"/>
      <c r="R62" s="83"/>
      <c r="S62" s="83">
        <f t="shared" si="5"/>
        <v>0</v>
      </c>
      <c r="T62" s="83"/>
      <c r="U62" s="90"/>
      <c r="V62" s="83"/>
      <c r="W62" s="83"/>
    </row>
    <row r="63" spans="1:23" x14ac:dyDescent="0.25">
      <c r="A63" s="12" t="s">
        <v>78</v>
      </c>
      <c r="B63" s="12"/>
      <c r="C63" s="12" t="s">
        <v>210</v>
      </c>
      <c r="D63" s="12"/>
      <c r="E63" s="12"/>
      <c r="F63" s="12"/>
      <c r="G63" s="15" t="s">
        <v>25</v>
      </c>
      <c r="H63" s="22"/>
      <c r="I63" s="22"/>
      <c r="J63" s="44" t="s">
        <v>167</v>
      </c>
      <c r="K63" s="47"/>
      <c r="L63" s="22"/>
      <c r="M63" s="83"/>
      <c r="N63" s="83"/>
      <c r="O63" s="89">
        <f t="shared" si="6"/>
        <v>0</v>
      </c>
      <c r="P63" s="90"/>
      <c r="Q63" s="83"/>
      <c r="R63" s="83"/>
      <c r="S63" s="83">
        <f t="shared" si="5"/>
        <v>0</v>
      </c>
      <c r="T63" s="83"/>
      <c r="U63" s="90"/>
      <c r="V63" s="83"/>
      <c r="W63" s="83"/>
    </row>
    <row r="64" spans="1:23" x14ac:dyDescent="0.25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22"/>
      <c r="J64" s="39" t="s">
        <v>74</v>
      </c>
      <c r="K64" s="22"/>
      <c r="L64" s="22"/>
      <c r="M64" s="91">
        <f>SUM(M57:M63)</f>
        <v>0</v>
      </c>
      <c r="N64" s="91">
        <f t="shared" ref="N64" si="7">SUM(N57:N63)</f>
        <v>0</v>
      </c>
      <c r="O64" s="91">
        <f>N64-M64</f>
        <v>0</v>
      </c>
      <c r="P64" s="90"/>
      <c r="Q64" s="91">
        <f t="shared" ref="Q64:S64" si="8">SUM(Q57:Q63)</f>
        <v>0</v>
      </c>
      <c r="R64" s="91">
        <f t="shared" si="8"/>
        <v>0</v>
      </c>
      <c r="S64" s="91">
        <f t="shared" si="8"/>
        <v>0</v>
      </c>
      <c r="T64" s="91">
        <f>SUM(T57:T63)</f>
        <v>0</v>
      </c>
      <c r="U64" s="90"/>
      <c r="V64" s="91">
        <f t="shared" ref="V64:W64" si="9">SUM(V57:V63)</f>
        <v>0</v>
      </c>
      <c r="W64" s="91">
        <f t="shared" si="9"/>
        <v>0</v>
      </c>
    </row>
    <row r="65" spans="1:23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22"/>
      <c r="J65" s="22"/>
      <c r="K65" s="22"/>
      <c r="L65" s="22"/>
      <c r="M65" s="83"/>
      <c r="N65" s="83"/>
      <c r="O65" s="83"/>
      <c r="P65" s="90"/>
      <c r="Q65" s="83"/>
      <c r="R65" s="83"/>
      <c r="S65" s="83"/>
      <c r="T65" s="83"/>
      <c r="U65" s="90"/>
      <c r="V65" s="83"/>
      <c r="W65" s="83"/>
    </row>
    <row r="66" spans="1:23" ht="15.75" thickBot="1" x14ac:dyDescent="0.3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22"/>
      <c r="J66" s="39" t="s">
        <v>75</v>
      </c>
      <c r="K66" s="22"/>
      <c r="L66" s="22"/>
      <c r="M66" s="85">
        <f>M54-M64</f>
        <v>0</v>
      </c>
      <c r="N66" s="85">
        <f>N54-N64</f>
        <v>0</v>
      </c>
      <c r="O66" s="85">
        <f>O54-O64</f>
        <v>0</v>
      </c>
      <c r="P66" s="88"/>
      <c r="Q66" s="85">
        <f>Q54-Q64</f>
        <v>0</v>
      </c>
      <c r="R66" s="85">
        <f>R54-R64</f>
        <v>0</v>
      </c>
      <c r="S66" s="85">
        <f>S54-S64</f>
        <v>0</v>
      </c>
      <c r="T66" s="85">
        <f>T54-T64</f>
        <v>0</v>
      </c>
      <c r="U66" s="88"/>
      <c r="V66" s="85">
        <f>V54-V64</f>
        <v>0</v>
      </c>
      <c r="W66" s="85">
        <f>W54-W64</f>
        <v>0</v>
      </c>
    </row>
    <row r="67" spans="1:23" ht="15.75" thickTop="1" x14ac:dyDescent="0.25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22"/>
      <c r="J67" s="22"/>
      <c r="K67" s="22"/>
      <c r="L67" s="22"/>
      <c r="M67" s="84"/>
      <c r="N67" s="84"/>
      <c r="O67" s="84"/>
      <c r="P67" s="88"/>
      <c r="Q67" s="84"/>
      <c r="R67" s="84"/>
      <c r="S67" s="84"/>
      <c r="T67" s="84"/>
      <c r="U67" s="88"/>
      <c r="V67" s="84"/>
      <c r="W67" s="84"/>
    </row>
    <row r="68" spans="1:23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22"/>
      <c r="I68" s="22"/>
      <c r="J68" s="22"/>
      <c r="K68" s="22"/>
      <c r="L68" s="22"/>
      <c r="M68" s="84"/>
      <c r="N68" s="84"/>
      <c r="O68" s="84"/>
      <c r="P68" s="88"/>
      <c r="Q68" s="84"/>
      <c r="R68" s="84"/>
      <c r="S68" s="84"/>
      <c r="T68" s="84"/>
      <c r="U68" s="88"/>
      <c r="V68" s="84"/>
      <c r="W68" s="84"/>
    </row>
    <row r="69" spans="1:23" ht="15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22"/>
      <c r="J69" s="39" t="s">
        <v>76</v>
      </c>
      <c r="K69" s="22"/>
      <c r="L69" s="22"/>
      <c r="M69" s="86">
        <f>M66</f>
        <v>0</v>
      </c>
      <c r="N69" s="86">
        <f>N66</f>
        <v>0</v>
      </c>
      <c r="O69" s="86">
        <f>O66</f>
        <v>0</v>
      </c>
      <c r="P69" s="88"/>
      <c r="Q69" s="86">
        <f>Q66</f>
        <v>0</v>
      </c>
      <c r="R69" s="86">
        <f>R66</f>
        <v>0</v>
      </c>
      <c r="S69" s="86">
        <f>S66</f>
        <v>0</v>
      </c>
      <c r="T69" s="86">
        <f>T66</f>
        <v>0</v>
      </c>
      <c r="U69" s="88"/>
      <c r="V69" s="86">
        <f>V66</f>
        <v>0</v>
      </c>
      <c r="W69" s="86">
        <f>W66</f>
        <v>0</v>
      </c>
    </row>
    <row r="70" spans="1:23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22"/>
      <c r="J70" s="22"/>
      <c r="K70" s="22"/>
      <c r="L70" s="22"/>
      <c r="M70" s="84"/>
      <c r="N70" s="84"/>
      <c r="O70" s="84"/>
      <c r="P70" s="88"/>
      <c r="Q70" s="84"/>
      <c r="R70" s="84"/>
      <c r="S70" s="84"/>
      <c r="T70" s="84"/>
      <c r="U70" s="88"/>
      <c r="V70" s="84"/>
      <c r="W70" s="84"/>
    </row>
    <row r="71" spans="1:23" ht="30.75" thickBot="1" x14ac:dyDescent="0.3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27"/>
      <c r="J71" s="46" t="s">
        <v>77</v>
      </c>
      <c r="K71" s="22"/>
      <c r="L71" s="22"/>
      <c r="M71" s="87">
        <f>M69-M50</f>
        <v>0</v>
      </c>
      <c r="N71" s="87">
        <f>N69-N50</f>
        <v>0</v>
      </c>
      <c r="O71" s="87">
        <f>O69-O50</f>
        <v>0</v>
      </c>
      <c r="P71" s="88"/>
      <c r="Q71" s="87">
        <f>Q69-Q50</f>
        <v>0</v>
      </c>
      <c r="R71" s="87">
        <f>R69-R50</f>
        <v>0</v>
      </c>
      <c r="S71" s="87">
        <f>S69-S50</f>
        <v>0</v>
      </c>
      <c r="T71" s="87">
        <f>T69-T50</f>
        <v>0</v>
      </c>
      <c r="U71" s="88"/>
      <c r="V71" s="87">
        <f>V69-V50</f>
        <v>0</v>
      </c>
      <c r="W71" s="87">
        <f>W69-W50</f>
        <v>0</v>
      </c>
    </row>
    <row r="72" spans="1:23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8"/>
      <c r="J72" s="22"/>
      <c r="K72" s="22"/>
      <c r="L72" s="22"/>
      <c r="M72" s="34"/>
      <c r="N72" s="29"/>
      <c r="O72" s="54"/>
      <c r="P72" s="34"/>
      <c r="Q72" s="34"/>
      <c r="R72" s="34"/>
      <c r="S72" s="34"/>
      <c r="T72" s="77"/>
      <c r="U72" s="34"/>
      <c r="V72" s="54"/>
      <c r="W72" s="54"/>
    </row>
    <row r="73" spans="1:23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2"/>
      <c r="I73" s="75"/>
      <c r="J73" s="22"/>
      <c r="K73" s="22"/>
      <c r="L73" s="22"/>
      <c r="M73" s="34"/>
      <c r="N73" s="22"/>
      <c r="P73" s="22"/>
      <c r="Q73" s="36"/>
      <c r="R73" s="22"/>
      <c r="S73" s="22"/>
      <c r="T73" s="22"/>
      <c r="U73" s="22"/>
    </row>
    <row r="74" spans="1:23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34"/>
      <c r="I74" s="27"/>
      <c r="J74" s="22"/>
      <c r="K74" s="22"/>
      <c r="L74" s="22"/>
      <c r="M74" s="34"/>
      <c r="N74" s="27"/>
      <c r="P74" s="22"/>
      <c r="Q74" s="36"/>
      <c r="R74" s="22"/>
      <c r="S74" s="22"/>
      <c r="T74" s="22"/>
      <c r="U74" s="22"/>
    </row>
    <row r="75" spans="1:23" x14ac:dyDescent="0.25">
      <c r="A75" s="12" t="s">
        <v>49</v>
      </c>
      <c r="B75" s="12"/>
      <c r="C75" s="12"/>
      <c r="D75" s="12"/>
      <c r="E75" s="12"/>
      <c r="F75" s="12"/>
      <c r="G75" s="15" t="s">
        <v>25</v>
      </c>
      <c r="H75" s="27"/>
      <c r="I75" s="31"/>
      <c r="J75" s="22"/>
      <c r="K75" s="22"/>
      <c r="L75" s="22"/>
      <c r="M75" s="34"/>
      <c r="N75" s="31"/>
      <c r="P75" s="22"/>
      <c r="Q75" s="36"/>
      <c r="R75" s="22"/>
      <c r="S75" s="22"/>
      <c r="T75" s="22"/>
      <c r="U75" s="22"/>
    </row>
    <row r="76" spans="1:23" x14ac:dyDescent="0.25">
      <c r="A76" s="12" t="s">
        <v>49</v>
      </c>
      <c r="B76" s="12"/>
      <c r="C76" s="12"/>
      <c r="D76" s="12"/>
      <c r="E76" s="12"/>
      <c r="F76" s="12"/>
      <c r="G76" s="15" t="s">
        <v>25</v>
      </c>
      <c r="H76" s="27"/>
      <c r="I76" s="75"/>
      <c r="J76" s="22"/>
      <c r="K76" s="22"/>
      <c r="L76" s="22"/>
      <c r="M76" s="34"/>
      <c r="N76" s="22"/>
      <c r="P76" s="22"/>
      <c r="Q76" s="36"/>
      <c r="R76" s="22"/>
      <c r="S76" s="22"/>
      <c r="T76" s="22"/>
      <c r="U76" s="22"/>
    </row>
    <row r="77" spans="1:23" x14ac:dyDescent="0.25">
      <c r="H77" s="22"/>
      <c r="I77" s="27"/>
      <c r="J77" s="22"/>
      <c r="K77" s="22"/>
      <c r="L77" s="22"/>
      <c r="M77" s="34"/>
      <c r="N77" s="27"/>
      <c r="P77" s="22"/>
      <c r="Q77" s="36"/>
      <c r="R77" s="22"/>
      <c r="S77" s="22"/>
      <c r="T77" s="22"/>
      <c r="U77" s="22"/>
    </row>
    <row r="78" spans="1:23" x14ac:dyDescent="0.25">
      <c r="H78" s="22"/>
      <c r="I78" s="30"/>
      <c r="J78" s="22"/>
      <c r="K78" s="22"/>
      <c r="L78" s="22"/>
      <c r="M78" s="34"/>
      <c r="N78" s="29"/>
      <c r="P78" s="22"/>
      <c r="Q78" s="36"/>
      <c r="R78" s="22"/>
      <c r="S78" s="22"/>
      <c r="T78" s="22"/>
      <c r="U78" s="22"/>
    </row>
    <row r="79" spans="1:23" x14ac:dyDescent="0.25">
      <c r="H79" s="27"/>
      <c r="I79" s="22"/>
      <c r="J79" s="22"/>
      <c r="K79" s="22"/>
      <c r="L79" s="22"/>
      <c r="M79" s="34"/>
      <c r="N79" s="22"/>
      <c r="P79" s="22"/>
      <c r="Q79" s="36"/>
      <c r="R79" s="22"/>
      <c r="S79" s="22"/>
      <c r="T79" s="22"/>
      <c r="U79" s="22"/>
    </row>
    <row r="80" spans="1:23" x14ac:dyDescent="0.25">
      <c r="H80" s="22"/>
      <c r="I80" s="22"/>
      <c r="J80" s="22"/>
      <c r="K80" s="22"/>
      <c r="L80" s="22"/>
      <c r="M80" s="34"/>
      <c r="N80" s="22"/>
      <c r="P80" s="22"/>
      <c r="Q80" s="36"/>
      <c r="R80" s="22"/>
      <c r="S80" s="22"/>
      <c r="T80" s="22"/>
      <c r="U80" s="22"/>
    </row>
    <row r="81" spans="8:21" x14ac:dyDescent="0.25">
      <c r="H81" s="22"/>
      <c r="I81" s="22"/>
      <c r="J81" s="22"/>
      <c r="K81" s="22"/>
      <c r="L81" s="22"/>
      <c r="M81" s="34"/>
      <c r="N81" s="22"/>
      <c r="P81" s="22"/>
      <c r="Q81" s="36"/>
      <c r="R81" s="22"/>
      <c r="S81" s="22"/>
      <c r="T81" s="22"/>
      <c r="U81" s="22"/>
    </row>
    <row r="82" spans="8:21" x14ac:dyDescent="0.25">
      <c r="H82" s="27"/>
      <c r="I82" s="22"/>
      <c r="J82" s="22"/>
      <c r="K82" s="22"/>
      <c r="L82" s="22"/>
      <c r="M82" s="34"/>
      <c r="N82" s="22"/>
      <c r="P82" s="22"/>
      <c r="Q82" s="36"/>
      <c r="R82" s="22"/>
      <c r="S82" s="22"/>
      <c r="T82" s="22"/>
      <c r="U82" s="22"/>
    </row>
    <row r="83" spans="8:21" x14ac:dyDescent="0.25">
      <c r="H83" s="34"/>
    </row>
    <row r="84" spans="8:21" x14ac:dyDescent="0.25">
      <c r="H84" s="22"/>
    </row>
    <row r="85" spans="8:21" x14ac:dyDescent="0.25">
      <c r="H85" s="34"/>
    </row>
    <row r="86" spans="8:21" x14ac:dyDescent="0.25">
      <c r="H86" s="22"/>
    </row>
    <row r="87" spans="8:21" x14ac:dyDescent="0.25">
      <c r="H87" s="22"/>
    </row>
  </sheetData>
  <mergeCells count="3">
    <mergeCell ref="M40:O40"/>
    <mergeCell ref="Q40:T40"/>
    <mergeCell ref="V40:W40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3"/>
  <sheetViews>
    <sheetView showGridLines="0" tabSelected="1" topLeftCell="B2" zoomScale="75" zoomScaleNormal="75" workbookViewId="0">
      <selection activeCell="Y15" sqref="Y15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11" width="16.85546875" customWidth="1"/>
    <col min="12" max="12" width="1.7109375" customWidth="1"/>
    <col min="13" max="13" width="18.85546875" style="61" customWidth="1"/>
    <col min="14" max="14" width="16.42578125" customWidth="1"/>
    <col min="15" max="17" width="15.85546875" customWidth="1"/>
    <col min="18" max="18" width="20.140625" bestFit="1" customWidth="1"/>
    <col min="19" max="19" width="1.7109375" customWidth="1"/>
    <col min="20" max="20" width="18.140625" customWidth="1"/>
    <col min="21" max="21" width="19.5703125" customWidth="1"/>
  </cols>
  <sheetData>
    <row r="1" spans="1:21" s="2" customFormat="1" ht="24" hidden="1" customHeight="1" x14ac:dyDescent="0.25">
      <c r="A1" s="18" t="s">
        <v>0</v>
      </c>
      <c r="B1" s="2" t="s">
        <v>293</v>
      </c>
      <c r="G1" s="50"/>
      <c r="J1" s="40"/>
      <c r="K1" s="40"/>
      <c r="L1" s="40"/>
      <c r="M1" s="60"/>
      <c r="N1" s="40"/>
      <c r="O1" s="40"/>
      <c r="P1" s="40"/>
      <c r="Q1" s="40"/>
      <c r="R1" s="40"/>
      <c r="S1" s="40"/>
    </row>
    <row r="2" spans="1:21" ht="26.25" x14ac:dyDescent="0.4">
      <c r="A2" s="12" t="s">
        <v>49</v>
      </c>
      <c r="B2" s="69" t="s">
        <v>135</v>
      </c>
    </row>
    <row r="3" spans="1:21" ht="18.75" x14ac:dyDescent="0.3">
      <c r="A3" s="12" t="s">
        <v>49</v>
      </c>
      <c r="B3" s="19" t="s">
        <v>189</v>
      </c>
    </row>
    <row r="4" spans="1:21" ht="18.75" x14ac:dyDescent="0.3">
      <c r="A4" s="12" t="s">
        <v>49</v>
      </c>
      <c r="B4" s="19" t="s">
        <v>276</v>
      </c>
    </row>
    <row r="5" spans="1:21" ht="18.75" x14ac:dyDescent="0.3">
      <c r="A5" s="12" t="s">
        <v>49</v>
      </c>
      <c r="B5" s="19"/>
    </row>
    <row r="6" spans="1:21" x14ac:dyDescent="0.25">
      <c r="A6" s="12" t="s">
        <v>49</v>
      </c>
      <c r="G6" s="174" t="s">
        <v>159</v>
      </c>
      <c r="H6" s="174"/>
      <c r="I6" s="174"/>
      <c r="J6" s="142"/>
      <c r="K6" s="147"/>
      <c r="L6" s="82"/>
      <c r="M6" s="175" t="s">
        <v>163</v>
      </c>
      <c r="N6" s="175"/>
      <c r="O6" s="175"/>
      <c r="P6" s="175"/>
      <c r="Q6" s="175"/>
      <c r="R6" s="175"/>
      <c r="S6" s="82"/>
      <c r="T6" s="176" t="s">
        <v>166</v>
      </c>
      <c r="U6" s="176"/>
    </row>
    <row r="7" spans="1:21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 t="s">
        <v>336</v>
      </c>
      <c r="L7" s="82"/>
      <c r="M7" s="82" t="s">
        <v>66</v>
      </c>
      <c r="N7" s="82" t="s">
        <v>161</v>
      </c>
      <c r="O7" s="82" t="s">
        <v>162</v>
      </c>
      <c r="P7" s="82" t="s">
        <v>160</v>
      </c>
      <c r="Q7" s="82" t="s">
        <v>336</v>
      </c>
      <c r="R7" s="82" t="s">
        <v>165</v>
      </c>
      <c r="S7" s="82"/>
      <c r="T7" s="82" t="s">
        <v>165</v>
      </c>
      <c r="U7" s="82" t="s">
        <v>161</v>
      </c>
    </row>
    <row r="8" spans="1:21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68" t="s">
        <v>337</v>
      </c>
      <c r="L8" s="38"/>
      <c r="M8" s="68" t="s">
        <v>182</v>
      </c>
      <c r="N8" s="68" t="s">
        <v>182</v>
      </c>
      <c r="O8" s="68" t="s">
        <v>182</v>
      </c>
      <c r="P8" s="68">
        <v>2022</v>
      </c>
      <c r="Q8" s="68" t="s">
        <v>337</v>
      </c>
      <c r="R8" s="68" t="s">
        <v>136</v>
      </c>
      <c r="S8" s="38"/>
      <c r="T8" s="68" t="s">
        <v>136</v>
      </c>
      <c r="U8" s="68" t="s">
        <v>182</v>
      </c>
    </row>
    <row r="9" spans="1:21" x14ac:dyDescent="0.25">
      <c r="A9" s="12" t="s">
        <v>49</v>
      </c>
      <c r="B9" s="17"/>
      <c r="C9" s="32"/>
      <c r="D9" s="33"/>
      <c r="E9" s="37" t="s">
        <v>65</v>
      </c>
      <c r="F9" s="33"/>
      <c r="G9" s="140" t="s">
        <v>63</v>
      </c>
      <c r="H9" s="140" t="s">
        <v>63</v>
      </c>
      <c r="I9" s="140" t="s">
        <v>63</v>
      </c>
      <c r="J9" s="143" t="s">
        <v>333</v>
      </c>
      <c r="K9" s="148"/>
      <c r="L9" s="140"/>
      <c r="M9" s="140" t="s">
        <v>63</v>
      </c>
      <c r="N9" s="140" t="s">
        <v>63</v>
      </c>
      <c r="O9" s="140" t="s">
        <v>63</v>
      </c>
      <c r="P9" s="143" t="s">
        <v>333</v>
      </c>
      <c r="Q9" s="148"/>
      <c r="R9" s="140" t="s">
        <v>63</v>
      </c>
      <c r="S9" s="140"/>
      <c r="T9" s="140" t="s">
        <v>63</v>
      </c>
      <c r="U9" s="140" t="s">
        <v>63</v>
      </c>
    </row>
    <row r="10" spans="1:21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L10" s="22"/>
      <c r="M10" s="36"/>
      <c r="N10" s="22"/>
      <c r="O10" s="36"/>
      <c r="R10" s="36"/>
      <c r="S10" s="22"/>
      <c r="U10" s="72"/>
    </row>
    <row r="11" spans="1:21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9"/>
      <c r="K11" s="79"/>
      <c r="L11" s="78"/>
      <c r="M11" s="80"/>
      <c r="N11" s="78"/>
      <c r="O11" s="77"/>
      <c r="P11" s="79"/>
      <c r="Q11" s="79"/>
      <c r="R11" s="77"/>
      <c r="S11" s="78"/>
      <c r="T11" s="79"/>
      <c r="U11" s="81"/>
    </row>
    <row r="12" spans="1:21" x14ac:dyDescent="0.25">
      <c r="A12" s="12" t="s">
        <v>78</v>
      </c>
      <c r="B12" s="35"/>
      <c r="C12" s="23"/>
      <c r="D12" s="43" t="s">
        <v>137</v>
      </c>
      <c r="E12" s="47"/>
      <c r="F12" s="24"/>
      <c r="G12" s="179">
        <v>0</v>
      </c>
      <c r="H12" s="179">
        <v>0</v>
      </c>
      <c r="I12" s="180">
        <f t="shared" ref="I12:I19" si="0">H12-G12</f>
        <v>0</v>
      </c>
      <c r="J12" s="158">
        <f>IFERROR(I12/H12,0)</f>
        <v>0</v>
      </c>
      <c r="K12" s="149" t="str">
        <f>IF(G12&gt;H12,"F","U")</f>
        <v>U</v>
      </c>
      <c r="L12" s="90"/>
      <c r="M12" s="179">
        <v>0</v>
      </c>
      <c r="N12" s="179">
        <v>0</v>
      </c>
      <c r="O12" s="180">
        <v>0</v>
      </c>
      <c r="P12" s="158">
        <f>IFERROR(O12/N12,0)</f>
        <v>0</v>
      </c>
      <c r="Q12" s="149" t="str">
        <f>IF(M12&gt;N12,"F","U")</f>
        <v>U</v>
      </c>
      <c r="R12" s="179">
        <v>0</v>
      </c>
      <c r="S12" s="179"/>
      <c r="T12" s="180">
        <v>0</v>
      </c>
      <c r="U12" s="179">
        <v>0</v>
      </c>
    </row>
    <row r="13" spans="1:21" x14ac:dyDescent="0.25">
      <c r="A13" s="12" t="s">
        <v>78</v>
      </c>
      <c r="B13" s="22"/>
      <c r="C13" s="23"/>
      <c r="D13" s="43" t="s">
        <v>138</v>
      </c>
      <c r="E13" s="47"/>
      <c r="F13" s="24"/>
      <c r="G13" s="179">
        <v>573.05911000000003</v>
      </c>
      <c r="H13" s="179">
        <v>513.82407000000001</v>
      </c>
      <c r="I13" s="180">
        <f t="shared" si="0"/>
        <v>-59.235040000000026</v>
      </c>
      <c r="J13" s="158">
        <f t="shared" ref="J13:J29" si="1">IFERROR(I13/H13,0)</f>
        <v>-0.1152827270236679</v>
      </c>
      <c r="K13" s="149" t="str">
        <f t="shared" ref="K13:K20" si="2">IF(G13&gt;H13,"F","U")</f>
        <v>F</v>
      </c>
      <c r="L13" s="90"/>
      <c r="M13" s="179">
        <v>4217.5913</v>
      </c>
      <c r="N13" s="179">
        <v>4490.5088699999997</v>
      </c>
      <c r="O13" s="180">
        <v>-272.91757000000001</v>
      </c>
      <c r="P13" s="158">
        <f t="shared" ref="P13:P29" si="3">IFERROR(O13/N13,0)</f>
        <v>-6.0776535110151117E-2</v>
      </c>
      <c r="Q13" s="149" t="str">
        <f t="shared" ref="Q13:Q20" si="4">IF(M13&gt;N13,"F","U")</f>
        <v>U</v>
      </c>
      <c r="R13" s="179">
        <v>3976.31439</v>
      </c>
      <c r="S13" s="179"/>
      <c r="T13" s="180">
        <v>5327.9398099999999</v>
      </c>
      <c r="U13" s="179">
        <v>6010.7302399999999</v>
      </c>
    </row>
    <row r="14" spans="1:21" x14ac:dyDescent="0.25">
      <c r="A14" s="12" t="s">
        <v>78</v>
      </c>
      <c r="B14" s="22"/>
      <c r="C14" s="22"/>
      <c r="D14" s="22" t="s">
        <v>139</v>
      </c>
      <c r="E14" s="48"/>
      <c r="F14" s="22"/>
      <c r="G14" s="179">
        <v>1606.48335</v>
      </c>
      <c r="H14" s="179">
        <v>342.4194</v>
      </c>
      <c r="I14" s="180">
        <f t="shared" si="0"/>
        <v>-1264.06395</v>
      </c>
      <c r="J14" s="158">
        <f t="shared" si="1"/>
        <v>-3.6915663948946817</v>
      </c>
      <c r="K14" s="149" t="str">
        <f t="shared" si="2"/>
        <v>F</v>
      </c>
      <c r="L14" s="90"/>
      <c r="M14" s="179">
        <v>3222.0477900000001</v>
      </c>
      <c r="N14" s="179">
        <v>2847.90337</v>
      </c>
      <c r="O14" s="180">
        <v>374.14442000000003</v>
      </c>
      <c r="P14" s="158">
        <f t="shared" si="3"/>
        <v>0.13137539143401486</v>
      </c>
      <c r="Q14" s="149" t="str">
        <f t="shared" si="4"/>
        <v>F</v>
      </c>
      <c r="R14" s="179">
        <v>1217.93713</v>
      </c>
      <c r="S14" s="179"/>
      <c r="T14" s="180">
        <v>3673.0663599999998</v>
      </c>
      <c r="U14" s="179">
        <v>3867.7888600000001</v>
      </c>
    </row>
    <row r="15" spans="1:21" x14ac:dyDescent="0.25">
      <c r="A15" s="12" t="s">
        <v>78</v>
      </c>
      <c r="B15" s="22"/>
      <c r="C15" s="22"/>
      <c r="D15" s="44" t="s">
        <v>67</v>
      </c>
      <c r="E15" s="48"/>
      <c r="F15" s="22"/>
      <c r="G15" s="179">
        <v>1004.2732999999999</v>
      </c>
      <c r="H15" s="179">
        <v>1044.81972</v>
      </c>
      <c r="I15" s="180">
        <f t="shared" si="0"/>
        <v>40.546420000000012</v>
      </c>
      <c r="J15" s="158">
        <f t="shared" si="1"/>
        <v>3.8807096787951141E-2</v>
      </c>
      <c r="K15" s="149" t="str">
        <f t="shared" si="2"/>
        <v>U</v>
      </c>
      <c r="L15" s="90"/>
      <c r="M15" s="179">
        <v>9411.8692100000007</v>
      </c>
      <c r="N15" s="179">
        <v>9087.7432499999995</v>
      </c>
      <c r="O15" s="180">
        <v>324.12596000000002</v>
      </c>
      <c r="P15" s="158">
        <f t="shared" si="3"/>
        <v>3.566627611315934E-2</v>
      </c>
      <c r="Q15" s="149" t="str">
        <f t="shared" si="4"/>
        <v>F</v>
      </c>
      <c r="R15" s="179">
        <v>8004.7896600000004</v>
      </c>
      <c r="S15" s="179"/>
      <c r="T15" s="180">
        <v>12266.26491</v>
      </c>
      <c r="U15" s="179">
        <v>12184.353520000001</v>
      </c>
    </row>
    <row r="16" spans="1:21" x14ac:dyDescent="0.25">
      <c r="A16" s="12" t="s">
        <v>78</v>
      </c>
      <c r="B16" s="22"/>
      <c r="C16" s="22"/>
      <c r="D16" s="44" t="s">
        <v>68</v>
      </c>
      <c r="E16" s="48"/>
      <c r="F16" s="22"/>
      <c r="G16" s="179">
        <v>0</v>
      </c>
      <c r="H16" s="179">
        <v>0</v>
      </c>
      <c r="I16" s="180">
        <f t="shared" si="0"/>
        <v>0</v>
      </c>
      <c r="J16" s="158">
        <f t="shared" si="1"/>
        <v>0</v>
      </c>
      <c r="K16" s="149" t="str">
        <f t="shared" si="2"/>
        <v>U</v>
      </c>
      <c r="L16" s="90"/>
      <c r="M16" s="179">
        <v>0</v>
      </c>
      <c r="N16" s="179">
        <v>0</v>
      </c>
      <c r="O16" s="180">
        <v>0</v>
      </c>
      <c r="P16" s="158">
        <f t="shared" si="3"/>
        <v>0</v>
      </c>
      <c r="Q16" s="149" t="str">
        <f t="shared" si="4"/>
        <v>U</v>
      </c>
      <c r="R16" s="179">
        <v>0</v>
      </c>
      <c r="S16" s="179"/>
      <c r="T16" s="180">
        <v>0</v>
      </c>
      <c r="U16" s="179">
        <v>0</v>
      </c>
    </row>
    <row r="17" spans="1:21" x14ac:dyDescent="0.25">
      <c r="A17" s="12" t="s">
        <v>78</v>
      </c>
      <c r="B17" s="22"/>
      <c r="C17" s="22"/>
      <c r="D17" s="22" t="s">
        <v>140</v>
      </c>
      <c r="E17" s="47"/>
      <c r="F17" s="22"/>
      <c r="G17" s="179">
        <v>0</v>
      </c>
      <c r="H17" s="179">
        <v>1.88923</v>
      </c>
      <c r="I17" s="180">
        <f t="shared" si="0"/>
        <v>1.88923</v>
      </c>
      <c r="J17" s="158">
        <f t="shared" si="1"/>
        <v>1</v>
      </c>
      <c r="K17" s="149" t="str">
        <f t="shared" si="2"/>
        <v>U</v>
      </c>
      <c r="L17" s="90"/>
      <c r="M17" s="179">
        <v>0</v>
      </c>
      <c r="N17" s="179">
        <v>16.91611</v>
      </c>
      <c r="O17" s="180">
        <v>-16.91611</v>
      </c>
      <c r="P17" s="158">
        <f t="shared" si="3"/>
        <v>-1</v>
      </c>
      <c r="Q17" s="149" t="str">
        <f t="shared" si="4"/>
        <v>U</v>
      </c>
      <c r="R17" s="179">
        <v>0</v>
      </c>
      <c r="S17" s="179"/>
      <c r="T17" s="180">
        <v>26.485620000000001</v>
      </c>
      <c r="U17" s="179">
        <v>22.549019999999999</v>
      </c>
    </row>
    <row r="18" spans="1:21" x14ac:dyDescent="0.25">
      <c r="A18" s="12" t="s">
        <v>78</v>
      </c>
      <c r="B18" s="22"/>
      <c r="C18" s="22"/>
      <c r="D18" s="44" t="s">
        <v>144</v>
      </c>
      <c r="E18" s="47"/>
      <c r="F18" s="22"/>
      <c r="G18" s="179">
        <v>0</v>
      </c>
      <c r="H18" s="179">
        <v>0</v>
      </c>
      <c r="I18" s="180">
        <f t="shared" si="0"/>
        <v>0</v>
      </c>
      <c r="J18" s="158">
        <f t="shared" si="1"/>
        <v>0</v>
      </c>
      <c r="K18" s="149" t="str">
        <f t="shared" si="2"/>
        <v>U</v>
      </c>
      <c r="L18" s="90"/>
      <c r="M18" s="179">
        <v>0</v>
      </c>
      <c r="N18" s="179">
        <v>0</v>
      </c>
      <c r="O18" s="180">
        <v>0</v>
      </c>
      <c r="P18" s="158">
        <f t="shared" si="3"/>
        <v>0</v>
      </c>
      <c r="Q18" s="149" t="str">
        <f t="shared" si="4"/>
        <v>U</v>
      </c>
      <c r="R18" s="179">
        <v>0</v>
      </c>
      <c r="S18" s="179"/>
      <c r="T18" s="180">
        <v>0</v>
      </c>
      <c r="U18" s="179">
        <v>0</v>
      </c>
    </row>
    <row r="19" spans="1:21" x14ac:dyDescent="0.25">
      <c r="A19" s="12" t="s">
        <v>78</v>
      </c>
      <c r="B19" s="22"/>
      <c r="C19" s="22"/>
      <c r="D19" s="44" t="s">
        <v>168</v>
      </c>
      <c r="E19" s="47"/>
      <c r="F19" s="22"/>
      <c r="G19" s="179">
        <v>114.6782</v>
      </c>
      <c r="H19" s="179">
        <v>145.96844999999999</v>
      </c>
      <c r="I19" s="180">
        <f t="shared" si="0"/>
        <v>31.290249999999986</v>
      </c>
      <c r="J19" s="159">
        <f t="shared" si="1"/>
        <v>0.21436310380770632</v>
      </c>
      <c r="K19" s="149" t="str">
        <f t="shared" si="2"/>
        <v>U</v>
      </c>
      <c r="L19" s="90"/>
      <c r="M19" s="179">
        <v>881.20739000000003</v>
      </c>
      <c r="N19" s="179">
        <v>1353.82953</v>
      </c>
      <c r="O19" s="180">
        <v>-472.62214</v>
      </c>
      <c r="P19" s="159">
        <f t="shared" si="3"/>
        <v>-0.34910018545687949</v>
      </c>
      <c r="Q19" s="170" t="str">
        <f t="shared" si="4"/>
        <v>U</v>
      </c>
      <c r="R19" s="179">
        <v>831.63800000000003</v>
      </c>
      <c r="S19" s="179"/>
      <c r="T19" s="180">
        <v>1184.4110000000001</v>
      </c>
      <c r="U19" s="179">
        <v>1783.7802799999999</v>
      </c>
    </row>
    <row r="20" spans="1:21" x14ac:dyDescent="0.25">
      <c r="A20" s="12" t="s">
        <v>49</v>
      </c>
      <c r="B20" s="22"/>
      <c r="C20" s="22"/>
      <c r="D20" s="39" t="s">
        <v>69</v>
      </c>
      <c r="E20" s="22"/>
      <c r="F20" s="22"/>
      <c r="G20" s="181">
        <f>SUM(G12:G19)</f>
        <v>3298.4939599999998</v>
      </c>
      <c r="H20" s="181">
        <f t="shared" ref="H20:I20" si="5">SUM(H12:H19)</f>
        <v>2048.9208699999999</v>
      </c>
      <c r="I20" s="181">
        <f t="shared" si="5"/>
        <v>-1249.5730900000001</v>
      </c>
      <c r="J20" s="158">
        <f>IFERROR(I20/H20,0)</f>
        <v>-0.60986888673743667</v>
      </c>
      <c r="K20" s="153" t="str">
        <f t="shared" si="2"/>
        <v>F</v>
      </c>
      <c r="L20" s="83"/>
      <c r="M20" s="181">
        <f>SUM(M12:M19)</f>
        <v>17732.715690000001</v>
      </c>
      <c r="N20" s="181">
        <f t="shared" ref="N20" si="6">SUM(N12:N19)</f>
        <v>17796.901129999995</v>
      </c>
      <c r="O20" s="181">
        <f>SUM(O12:O19)</f>
        <v>-64.185439999999971</v>
      </c>
      <c r="P20" s="158">
        <f>IFERROR(O20/N20,0)</f>
        <v>-3.6065514738295337E-3</v>
      </c>
      <c r="Q20" s="149" t="str">
        <f t="shared" si="4"/>
        <v>U</v>
      </c>
      <c r="R20" s="181">
        <f>SUM(R12:R19)</f>
        <v>14030.679180000001</v>
      </c>
      <c r="S20" s="181"/>
      <c r="T20" s="181">
        <f t="shared" ref="T20:U20" si="7">SUM(T12:T19)</f>
        <v>22478.167699999998</v>
      </c>
      <c r="U20" s="181">
        <f t="shared" si="7"/>
        <v>23869.20192</v>
      </c>
    </row>
    <row r="21" spans="1:21" x14ac:dyDescent="0.25">
      <c r="A21" s="12" t="s">
        <v>81</v>
      </c>
      <c r="B21" s="22"/>
      <c r="C21" s="22"/>
      <c r="D21" s="22"/>
      <c r="E21" s="22"/>
      <c r="F21" s="22"/>
      <c r="G21" s="179"/>
      <c r="H21" s="179"/>
      <c r="I21" s="179"/>
      <c r="J21" s="158"/>
      <c r="K21" s="149"/>
      <c r="L21" s="90"/>
      <c r="M21" s="179"/>
      <c r="N21" s="179"/>
      <c r="O21" s="179"/>
      <c r="P21" s="158"/>
      <c r="Q21" s="149"/>
      <c r="R21" s="179"/>
      <c r="S21" s="179"/>
      <c r="T21" s="179"/>
      <c r="U21" s="179"/>
    </row>
    <row r="22" spans="1:21" x14ac:dyDescent="0.25">
      <c r="A22" s="12" t="s">
        <v>49</v>
      </c>
      <c r="B22" s="35"/>
      <c r="C22" s="22"/>
      <c r="D22" s="39" t="s">
        <v>70</v>
      </c>
      <c r="E22" s="22"/>
      <c r="F22" s="22"/>
      <c r="G22" s="179"/>
      <c r="H22" s="179"/>
      <c r="I22" s="179"/>
      <c r="J22" s="158"/>
      <c r="K22" s="150"/>
      <c r="L22" s="90"/>
      <c r="M22" s="179"/>
      <c r="N22" s="179"/>
      <c r="O22" s="179"/>
      <c r="P22" s="158"/>
      <c r="Q22" s="149"/>
      <c r="R22" s="179"/>
      <c r="S22" s="179"/>
      <c r="T22" s="179"/>
      <c r="U22" s="179"/>
    </row>
    <row r="23" spans="1:21" x14ac:dyDescent="0.25">
      <c r="A23" s="12" t="s">
        <v>78</v>
      </c>
      <c r="B23" s="22"/>
      <c r="C23" s="22"/>
      <c r="D23" s="44" t="s">
        <v>71</v>
      </c>
      <c r="E23" s="47"/>
      <c r="F23" s="22"/>
      <c r="G23" s="179">
        <v>1000.61135</v>
      </c>
      <c r="H23" s="179">
        <v>1034.69532</v>
      </c>
      <c r="I23" s="180">
        <f t="shared" ref="I23:I29" si="8">H23-G23</f>
        <v>34.083970000000022</v>
      </c>
      <c r="J23" s="158">
        <f t="shared" si="1"/>
        <v>3.2941069067558962E-2</v>
      </c>
      <c r="K23" s="150" t="str">
        <f>IF(G23&gt;H23,"U","F")</f>
        <v>F</v>
      </c>
      <c r="L23" s="90"/>
      <c r="M23" s="179">
        <v>9612.4185500000003</v>
      </c>
      <c r="N23" s="179">
        <v>9126.8745699999999</v>
      </c>
      <c r="O23" s="180">
        <v>485.54397999999998</v>
      </c>
      <c r="P23" s="158">
        <f t="shared" si="3"/>
        <v>5.3199370307550967E-2</v>
      </c>
      <c r="Q23" s="150" t="str">
        <f>IF(M23&gt;N23,"U","F")</f>
        <v>U</v>
      </c>
      <c r="R23" s="179">
        <v>8973.6192200000005</v>
      </c>
      <c r="S23" s="179"/>
      <c r="T23" s="180">
        <v>12246.57797</v>
      </c>
      <c r="U23" s="179">
        <v>12245.050380000001</v>
      </c>
    </row>
    <row r="24" spans="1:21" x14ac:dyDescent="0.25">
      <c r="A24" s="12" t="s">
        <v>78</v>
      </c>
      <c r="B24" s="22"/>
      <c r="C24" s="22"/>
      <c r="D24" s="22" t="s">
        <v>141</v>
      </c>
      <c r="E24" s="47"/>
      <c r="F24" s="22"/>
      <c r="G24" s="179">
        <v>725.81898000000001</v>
      </c>
      <c r="H24" s="179">
        <v>402.44162999999998</v>
      </c>
      <c r="I24" s="180">
        <f t="shared" si="8"/>
        <v>-323.37735000000004</v>
      </c>
      <c r="J24" s="158">
        <f>IFERROR(I24/H24,0)</f>
        <v>-0.80353851563517431</v>
      </c>
      <c r="K24" s="150" t="str">
        <f t="shared" ref="K24:K30" si="9">IF(G24&gt;H24,"U","F")</f>
        <v>U</v>
      </c>
      <c r="L24" s="90"/>
      <c r="M24" s="179">
        <v>5396.3611499999997</v>
      </c>
      <c r="N24" s="179">
        <v>3724.09771</v>
      </c>
      <c r="O24" s="180">
        <v>1672.2634399999999</v>
      </c>
      <c r="P24" s="158">
        <f>IFERROR(O24/N24,0)</f>
        <v>0.44903855113941143</v>
      </c>
      <c r="Q24" s="150" t="str">
        <f t="shared" ref="Q24:Q32" si="10">IF(M24&gt;N24,"U","F")</f>
        <v>U</v>
      </c>
      <c r="R24" s="179">
        <v>4466.6170300000003</v>
      </c>
      <c r="S24" s="179"/>
      <c r="T24" s="180">
        <v>6137.47163</v>
      </c>
      <c r="U24" s="179">
        <v>4917.4839599999996</v>
      </c>
    </row>
    <row r="25" spans="1:21" x14ac:dyDescent="0.25">
      <c r="A25" s="12" t="s">
        <v>78</v>
      </c>
      <c r="B25" s="35"/>
      <c r="C25" s="22"/>
      <c r="D25" s="45" t="s">
        <v>72</v>
      </c>
      <c r="E25" s="47"/>
      <c r="F25" s="22"/>
      <c r="G25" s="179">
        <v>114.63283</v>
      </c>
      <c r="H25" s="179">
        <v>104.03949</v>
      </c>
      <c r="I25" s="180">
        <f t="shared" si="8"/>
        <v>-10.593339999999998</v>
      </c>
      <c r="J25" s="158">
        <f t="shared" si="1"/>
        <v>-0.10182037608988662</v>
      </c>
      <c r="K25" s="150" t="str">
        <f t="shared" si="9"/>
        <v>U</v>
      </c>
      <c r="L25" s="90"/>
      <c r="M25" s="179">
        <v>1028.3338799999999</v>
      </c>
      <c r="N25" s="179">
        <v>919.5883</v>
      </c>
      <c r="O25" s="180">
        <v>108.74558</v>
      </c>
      <c r="P25" s="158">
        <f t="shared" si="3"/>
        <v>0.11825463634106698</v>
      </c>
      <c r="Q25" s="150" t="str">
        <f t="shared" si="10"/>
        <v>U</v>
      </c>
      <c r="R25" s="179">
        <v>869.44248000000005</v>
      </c>
      <c r="S25" s="179"/>
      <c r="T25" s="180">
        <v>1650.0714800000001</v>
      </c>
      <c r="U25" s="179">
        <v>1224.9999299999999</v>
      </c>
    </row>
    <row r="26" spans="1:21" ht="30" x14ac:dyDescent="0.25">
      <c r="A26" s="12" t="s">
        <v>78</v>
      </c>
      <c r="B26" s="34"/>
      <c r="C26" s="22"/>
      <c r="D26" s="70" t="s">
        <v>142</v>
      </c>
      <c r="E26" s="48"/>
      <c r="F26" s="22"/>
      <c r="G26" s="179">
        <v>119.506</v>
      </c>
      <c r="H26" s="179">
        <v>119.506</v>
      </c>
      <c r="I26" s="180">
        <f t="shared" si="8"/>
        <v>0</v>
      </c>
      <c r="J26" s="158">
        <f t="shared" si="1"/>
        <v>0</v>
      </c>
      <c r="K26" s="150" t="str">
        <f t="shared" si="9"/>
        <v>F</v>
      </c>
      <c r="L26" s="90"/>
      <c r="M26" s="179">
        <v>1057.5421100000001</v>
      </c>
      <c r="N26" s="179">
        <v>1059.07981</v>
      </c>
      <c r="O26" s="180">
        <v>-1.5377000000000001</v>
      </c>
      <c r="P26" s="158">
        <f t="shared" si="3"/>
        <v>-1.4519207952798194E-3</v>
      </c>
      <c r="Q26" s="150" t="str">
        <f t="shared" si="10"/>
        <v>F</v>
      </c>
      <c r="R26" s="179">
        <v>1038.27468</v>
      </c>
      <c r="S26" s="179"/>
      <c r="T26" s="180">
        <v>1389.5879199999999</v>
      </c>
      <c r="U26" s="179">
        <v>1411.0081299999999</v>
      </c>
    </row>
    <row r="27" spans="1:21" x14ac:dyDescent="0.25">
      <c r="A27" s="12" t="s">
        <v>78</v>
      </c>
      <c r="B27" s="37"/>
      <c r="C27" s="22"/>
      <c r="D27" s="44" t="s">
        <v>73</v>
      </c>
      <c r="E27" s="48"/>
      <c r="F27" s="22"/>
      <c r="G27" s="179">
        <v>0</v>
      </c>
      <c r="H27" s="179">
        <v>0</v>
      </c>
      <c r="I27" s="180">
        <f t="shared" si="8"/>
        <v>0</v>
      </c>
      <c r="J27" s="158">
        <f t="shared" si="1"/>
        <v>0</v>
      </c>
      <c r="K27" s="150" t="str">
        <f t="shared" si="9"/>
        <v>F</v>
      </c>
      <c r="L27" s="90"/>
      <c r="M27" s="179">
        <v>0</v>
      </c>
      <c r="N27" s="179">
        <v>0</v>
      </c>
      <c r="O27" s="180">
        <v>0</v>
      </c>
      <c r="P27" s="158">
        <f t="shared" si="3"/>
        <v>0</v>
      </c>
      <c r="Q27" s="150" t="str">
        <f t="shared" si="10"/>
        <v>F</v>
      </c>
      <c r="R27" s="179">
        <v>0</v>
      </c>
      <c r="S27" s="179"/>
      <c r="T27" s="180">
        <v>0</v>
      </c>
      <c r="U27" s="179">
        <v>0</v>
      </c>
    </row>
    <row r="28" spans="1:21" x14ac:dyDescent="0.25">
      <c r="A28" s="12" t="s">
        <v>78</v>
      </c>
      <c r="B28" s="22"/>
      <c r="C28" s="22"/>
      <c r="D28" s="44" t="s">
        <v>115</v>
      </c>
      <c r="E28" s="47"/>
      <c r="F28" s="22"/>
      <c r="G28" s="179">
        <v>0</v>
      </c>
      <c r="H28" s="179">
        <v>0</v>
      </c>
      <c r="I28" s="180">
        <f t="shared" si="8"/>
        <v>0</v>
      </c>
      <c r="J28" s="158">
        <f t="shared" si="1"/>
        <v>0</v>
      </c>
      <c r="K28" s="150" t="str">
        <f t="shared" si="9"/>
        <v>F</v>
      </c>
      <c r="L28" s="90"/>
      <c r="M28" s="179">
        <v>0</v>
      </c>
      <c r="N28" s="179">
        <v>-16</v>
      </c>
      <c r="O28" s="180">
        <v>16</v>
      </c>
      <c r="P28" s="158">
        <f t="shared" si="3"/>
        <v>-1</v>
      </c>
      <c r="Q28" s="150" t="str">
        <f t="shared" si="10"/>
        <v>U</v>
      </c>
      <c r="R28" s="179">
        <v>-44.670450000000002</v>
      </c>
      <c r="S28" s="179"/>
      <c r="T28" s="180">
        <v>-59.294539999999998</v>
      </c>
      <c r="U28" s="179">
        <v>-16</v>
      </c>
    </row>
    <row r="29" spans="1:21" x14ac:dyDescent="0.25">
      <c r="A29" s="12" t="s">
        <v>78</v>
      </c>
      <c r="B29" s="22"/>
      <c r="C29" s="22"/>
      <c r="D29" s="44" t="s">
        <v>167</v>
      </c>
      <c r="E29" s="47"/>
      <c r="F29" s="22"/>
      <c r="G29" s="179">
        <v>18.3567</v>
      </c>
      <c r="H29" s="179">
        <v>173.23098999999999</v>
      </c>
      <c r="I29" s="180">
        <f t="shared" si="8"/>
        <v>154.87429</v>
      </c>
      <c r="J29" s="159">
        <f t="shared" si="1"/>
        <v>0.89403339437129581</v>
      </c>
      <c r="K29" s="154" t="str">
        <f t="shared" si="9"/>
        <v>F</v>
      </c>
      <c r="L29" s="90"/>
      <c r="M29" s="179">
        <v>1729.13024</v>
      </c>
      <c r="N29" s="179">
        <v>1542.40183</v>
      </c>
      <c r="O29" s="180">
        <v>186.72841</v>
      </c>
      <c r="P29" s="159">
        <f t="shared" si="3"/>
        <v>0.12106340019059754</v>
      </c>
      <c r="Q29" s="154" t="str">
        <f t="shared" si="10"/>
        <v>U</v>
      </c>
      <c r="R29" s="179">
        <v>1098.30584</v>
      </c>
      <c r="S29" s="179"/>
      <c r="T29" s="180">
        <v>1547.2591600000001</v>
      </c>
      <c r="U29" s="179">
        <v>2055.4239600000001</v>
      </c>
    </row>
    <row r="30" spans="1:21" x14ac:dyDescent="0.25">
      <c r="A30" s="12" t="s">
        <v>49</v>
      </c>
      <c r="B30" s="22"/>
      <c r="C30" s="22"/>
      <c r="D30" s="39" t="s">
        <v>74</v>
      </c>
      <c r="E30" s="22"/>
      <c r="F30" s="22"/>
      <c r="G30" s="181">
        <f>SUM(G23:G29)</f>
        <v>1978.9258600000003</v>
      </c>
      <c r="H30" s="181">
        <f t="shared" ref="H30" si="11">SUM(H23:H29)</f>
        <v>1833.9134300000003</v>
      </c>
      <c r="I30" s="181">
        <f t="shared" ref="I30" si="12">H30-G30</f>
        <v>-145.01242999999999</v>
      </c>
      <c r="J30" s="158">
        <f>IFERROR(I30/H30,0)</f>
        <v>-7.9072669204456381E-2</v>
      </c>
      <c r="K30" s="150" t="str">
        <f t="shared" si="9"/>
        <v>U</v>
      </c>
      <c r="L30" s="90"/>
      <c r="M30" s="181">
        <f t="shared" ref="M30:O30" si="13">SUM(M23:M29)</f>
        <v>18823.785929999998</v>
      </c>
      <c r="N30" s="181">
        <f t="shared" si="13"/>
        <v>16356.042219999999</v>
      </c>
      <c r="O30" s="181">
        <f t="shared" si="13"/>
        <v>2467.7437100000002</v>
      </c>
      <c r="P30" s="158">
        <f>IFERROR(O30/N30,0)</f>
        <v>0.15087657984781114</v>
      </c>
      <c r="Q30" s="151" t="str">
        <f t="shared" si="10"/>
        <v>U</v>
      </c>
      <c r="R30" s="181">
        <f>SUM(R23:R29)</f>
        <v>16401.588800000001</v>
      </c>
      <c r="S30" s="181"/>
      <c r="T30" s="181">
        <f t="shared" ref="T30:U30" si="14">SUM(T23:T29)</f>
        <v>22911.673619999998</v>
      </c>
      <c r="U30" s="181">
        <f t="shared" si="14"/>
        <v>21837.966359999995</v>
      </c>
    </row>
    <row r="31" spans="1:21" x14ac:dyDescent="0.25">
      <c r="A31" s="12" t="s">
        <v>49</v>
      </c>
      <c r="B31" s="22"/>
      <c r="C31" s="22"/>
      <c r="D31" s="22"/>
      <c r="E31" s="22"/>
      <c r="F31" s="22"/>
      <c r="G31" s="179"/>
      <c r="H31" s="179"/>
      <c r="I31" s="179"/>
      <c r="J31" s="160"/>
      <c r="K31" s="152"/>
      <c r="L31" s="90"/>
      <c r="M31" s="179"/>
      <c r="N31" s="179"/>
      <c r="O31" s="179"/>
      <c r="P31" s="160"/>
      <c r="Q31" s="152"/>
      <c r="R31" s="179"/>
      <c r="S31" s="179"/>
      <c r="T31" s="179"/>
      <c r="U31" s="179"/>
    </row>
    <row r="32" spans="1:21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182">
        <f>G20-G30</f>
        <v>1319.5680999999995</v>
      </c>
      <c r="H32" s="182">
        <f>H20-H30</f>
        <v>215.00743999999963</v>
      </c>
      <c r="I32" s="182">
        <f>I20-I30</f>
        <v>-1104.5606600000001</v>
      </c>
      <c r="J32" s="161">
        <f>IFERROR(-I32/H32,0)</f>
        <v>5.1373136669131174</v>
      </c>
      <c r="K32" s="155" t="str">
        <f t="shared" ref="K32" si="15">IF(G32&gt;H32,"F","U")</f>
        <v>F</v>
      </c>
      <c r="L32" s="88"/>
      <c r="M32" s="182">
        <f>M20-M30</f>
        <v>-1091.0702399999973</v>
      </c>
      <c r="N32" s="182">
        <f>N20-N30</f>
        <v>1440.8589099999954</v>
      </c>
      <c r="O32" s="182">
        <f>O20-O30</f>
        <v>-2531.9291499999999</v>
      </c>
      <c r="P32" s="161">
        <f>IFERROR(-O32/N32,0)</f>
        <v>1.757236001684584</v>
      </c>
      <c r="Q32" s="166" t="str">
        <f t="shared" ref="Q32" si="16">IF(M32&gt;N32,"F","U")</f>
        <v>U</v>
      </c>
      <c r="R32" s="182">
        <f>R20-R30</f>
        <v>-2370.9096200000004</v>
      </c>
      <c r="S32" s="182"/>
      <c r="T32" s="182">
        <f>T20-T30</f>
        <v>-433.50591999999961</v>
      </c>
      <c r="U32" s="182">
        <f>U20-U30</f>
        <v>2031.2355600000046</v>
      </c>
    </row>
    <row r="33" spans="1:21" ht="15.75" thickTop="1" x14ac:dyDescent="0.25">
      <c r="A33" s="12" t="s">
        <v>49</v>
      </c>
      <c r="B33" s="22"/>
      <c r="C33" s="22"/>
      <c r="D33" s="22"/>
      <c r="E33" s="22"/>
      <c r="F33" s="22"/>
      <c r="G33" s="183"/>
      <c r="H33" s="183"/>
      <c r="I33" s="183"/>
      <c r="J33" s="158"/>
      <c r="K33" s="149"/>
      <c r="L33" s="88"/>
      <c r="M33" s="183"/>
      <c r="N33" s="183"/>
      <c r="O33" s="183"/>
      <c r="P33" s="158"/>
      <c r="Q33" s="167"/>
      <c r="R33" s="183"/>
      <c r="S33" s="183"/>
      <c r="T33" s="183"/>
      <c r="U33" s="183"/>
    </row>
    <row r="34" spans="1:21" x14ac:dyDescent="0.25">
      <c r="A34" s="12" t="s">
        <v>49</v>
      </c>
      <c r="B34" s="22"/>
      <c r="C34" s="22"/>
      <c r="D34" s="22"/>
      <c r="E34" s="22"/>
      <c r="F34" s="22"/>
      <c r="G34" s="183"/>
      <c r="H34" s="183"/>
      <c r="I34" s="183"/>
      <c r="J34" s="158"/>
      <c r="K34" s="149"/>
      <c r="L34" s="88"/>
      <c r="M34" s="183"/>
      <c r="N34" s="183"/>
      <c r="O34" s="183"/>
      <c r="P34" s="158"/>
      <c r="Q34" s="167"/>
      <c r="R34" s="183"/>
      <c r="S34" s="183"/>
      <c r="T34" s="183"/>
      <c r="U34" s="183"/>
    </row>
    <row r="35" spans="1:21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184">
        <f>G32</f>
        <v>1319.5680999999995</v>
      </c>
      <c r="H35" s="184">
        <f>H32</f>
        <v>215.00743999999963</v>
      </c>
      <c r="I35" s="184">
        <f>I32</f>
        <v>-1104.5606600000001</v>
      </c>
      <c r="J35" s="162">
        <f>IFERROR(-I35/H35,0)</f>
        <v>5.1373136669131174</v>
      </c>
      <c r="K35" s="156" t="str">
        <f t="shared" ref="K35:K37" si="17">IF(G35&gt;H35,"F","U")</f>
        <v>F</v>
      </c>
      <c r="L35" s="88"/>
      <c r="M35" s="184">
        <f>M32</f>
        <v>-1091.0702399999973</v>
      </c>
      <c r="N35" s="184">
        <f>N32</f>
        <v>1440.8589099999954</v>
      </c>
      <c r="O35" s="184">
        <f>O32</f>
        <v>-2531.9291499999999</v>
      </c>
      <c r="P35" s="162">
        <f>IFERROR(-O35/N35,0)</f>
        <v>1.757236001684584</v>
      </c>
      <c r="Q35" s="168" t="str">
        <f t="shared" ref="Q35:Q37" si="18">IF(M35&gt;N35,"F","U")</f>
        <v>U</v>
      </c>
      <c r="R35" s="184">
        <f>R32</f>
        <v>-2370.9096200000004</v>
      </c>
      <c r="S35" s="184"/>
      <c r="T35" s="184">
        <f>T32</f>
        <v>-433.50591999999961</v>
      </c>
      <c r="U35" s="184">
        <f>U32</f>
        <v>2031.2355600000046</v>
      </c>
    </row>
    <row r="36" spans="1:21" x14ac:dyDescent="0.25">
      <c r="A36" s="12" t="s">
        <v>49</v>
      </c>
      <c r="B36" s="34"/>
      <c r="C36" s="22"/>
      <c r="D36" s="22"/>
      <c r="E36" s="22"/>
      <c r="F36" s="22"/>
      <c r="G36" s="183"/>
      <c r="H36" s="183"/>
      <c r="I36" s="183"/>
      <c r="J36" s="163"/>
      <c r="K36" s="152"/>
      <c r="L36" s="88"/>
      <c r="M36" s="183"/>
      <c r="N36" s="183"/>
      <c r="O36" s="183"/>
      <c r="P36" s="163"/>
      <c r="Q36" s="171"/>
      <c r="R36" s="183"/>
      <c r="S36" s="183"/>
      <c r="T36" s="183"/>
      <c r="U36" s="183"/>
    </row>
    <row r="37" spans="1:21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185">
        <f>G35-G16</f>
        <v>1319.5680999999995</v>
      </c>
      <c r="H37" s="185">
        <f>H35-H16</f>
        <v>215.00743999999963</v>
      </c>
      <c r="I37" s="185">
        <f>I35-I16</f>
        <v>-1104.5606600000001</v>
      </c>
      <c r="J37" s="162">
        <f>IFERROR(-I37/H37,0)</f>
        <v>5.1373136669131174</v>
      </c>
      <c r="K37" s="157" t="str">
        <f t="shared" si="17"/>
        <v>F</v>
      </c>
      <c r="L37" s="88"/>
      <c r="M37" s="185">
        <f>M35-M16</f>
        <v>-1091.0702399999973</v>
      </c>
      <c r="N37" s="185">
        <f>N35-N16</f>
        <v>1440.8589099999954</v>
      </c>
      <c r="O37" s="185">
        <f>O35-O16</f>
        <v>-2531.9291499999999</v>
      </c>
      <c r="P37" s="162">
        <f>IFERROR(-O37/N37,0)</f>
        <v>1.757236001684584</v>
      </c>
      <c r="Q37" s="168" t="str">
        <f t="shared" si="18"/>
        <v>U</v>
      </c>
      <c r="R37" s="185">
        <f>R35-R16</f>
        <v>-2370.9096200000004</v>
      </c>
      <c r="S37" s="185"/>
      <c r="T37" s="185">
        <f>T35-T16</f>
        <v>-433.50591999999961</v>
      </c>
      <c r="U37" s="185">
        <f>U35-U16</f>
        <v>2031.2355600000046</v>
      </c>
    </row>
    <row r="38" spans="1:21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54"/>
      <c r="L38" s="34"/>
      <c r="M38" s="34"/>
      <c r="N38" s="34"/>
      <c r="O38" s="34"/>
      <c r="P38" s="34"/>
      <c r="Q38" s="34"/>
      <c r="R38" s="77"/>
      <c r="S38" s="34"/>
      <c r="T38" s="54"/>
      <c r="U38" s="54"/>
    </row>
    <row r="39" spans="1:21" x14ac:dyDescent="0.25">
      <c r="A39" s="12" t="s">
        <v>49</v>
      </c>
      <c r="B39" s="22"/>
      <c r="C39" s="141"/>
      <c r="D39" s="22"/>
      <c r="E39" s="22"/>
      <c r="F39" s="22"/>
      <c r="G39" s="34"/>
      <c r="H39" s="22"/>
      <c r="L39" s="22"/>
      <c r="M39" s="36"/>
      <c r="N39" s="22"/>
      <c r="O39" s="22"/>
      <c r="P39" s="22"/>
      <c r="Q39" s="22"/>
      <c r="R39" s="22"/>
      <c r="S39" s="22"/>
    </row>
    <row r="40" spans="1:21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L40" s="22"/>
      <c r="M40" s="36"/>
      <c r="N40" s="22"/>
      <c r="O40" s="22"/>
      <c r="P40" s="22"/>
      <c r="Q40" s="22"/>
      <c r="R40" s="22"/>
      <c r="S40" s="22"/>
    </row>
    <row r="41" spans="1:21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L41" s="22"/>
      <c r="M41" s="36"/>
      <c r="N41" s="22"/>
      <c r="O41" s="22"/>
      <c r="P41" s="22"/>
      <c r="Q41" s="22"/>
      <c r="R41" s="22"/>
      <c r="S41" s="22"/>
    </row>
    <row r="42" spans="1:21" x14ac:dyDescent="0.25">
      <c r="A42" s="12" t="s">
        <v>49</v>
      </c>
      <c r="B42" s="27"/>
      <c r="C42" s="141"/>
      <c r="D42" s="22"/>
      <c r="E42" s="22"/>
      <c r="F42" s="22"/>
      <c r="G42" s="34"/>
      <c r="H42" s="22"/>
      <c r="L42" s="22"/>
      <c r="M42" s="36"/>
      <c r="N42" s="22"/>
      <c r="O42" s="22"/>
      <c r="P42" s="22"/>
      <c r="Q42" s="22"/>
      <c r="R42" s="22"/>
      <c r="S42" s="22"/>
    </row>
    <row r="43" spans="1:21" x14ac:dyDescent="0.25">
      <c r="B43" s="22"/>
      <c r="C43" s="27"/>
      <c r="D43" s="22"/>
      <c r="E43" s="22"/>
      <c r="F43" s="22"/>
      <c r="G43" s="34"/>
      <c r="H43" s="27"/>
      <c r="L43" s="22"/>
      <c r="M43" s="36"/>
      <c r="N43" s="22"/>
      <c r="O43" s="22"/>
      <c r="P43" s="22"/>
      <c r="Q43" s="22"/>
      <c r="R43" s="22"/>
      <c r="S43" s="22"/>
    </row>
    <row r="44" spans="1:21" x14ac:dyDescent="0.25">
      <c r="B44" s="22"/>
      <c r="C44" s="30"/>
      <c r="D44" s="22"/>
      <c r="E44" s="22"/>
      <c r="F44" s="22"/>
      <c r="G44" s="34"/>
      <c r="H44" s="29"/>
      <c r="L44" s="22"/>
      <c r="M44" s="36"/>
      <c r="N44" s="22"/>
      <c r="O44" s="22"/>
      <c r="P44" s="22"/>
      <c r="Q44" s="22"/>
      <c r="R44" s="22"/>
      <c r="S44" s="22"/>
    </row>
    <row r="45" spans="1:21" x14ac:dyDescent="0.25">
      <c r="B45" s="27"/>
      <c r="C45" s="22"/>
      <c r="D45" s="22"/>
      <c r="E45" s="22"/>
      <c r="F45" s="22"/>
      <c r="G45" s="34"/>
      <c r="H45" s="22"/>
      <c r="L45" s="22"/>
      <c r="M45" s="36"/>
      <c r="N45" s="22"/>
      <c r="O45" s="22"/>
      <c r="P45" s="22"/>
      <c r="Q45" s="22"/>
      <c r="R45" s="22"/>
      <c r="S45" s="22"/>
    </row>
    <row r="46" spans="1:21" x14ac:dyDescent="0.25">
      <c r="B46" s="22"/>
      <c r="C46" s="22"/>
      <c r="D46" s="22"/>
      <c r="E46" s="22"/>
      <c r="F46" s="22"/>
      <c r="G46" s="34"/>
      <c r="H46" s="22"/>
      <c r="L46" s="22"/>
      <c r="M46" s="36"/>
      <c r="N46" s="22"/>
      <c r="O46" s="22"/>
      <c r="P46" s="22"/>
      <c r="Q46" s="22"/>
      <c r="R46" s="22"/>
      <c r="S46" s="22"/>
    </row>
    <row r="47" spans="1:21" x14ac:dyDescent="0.25">
      <c r="B47" s="22"/>
      <c r="C47" s="22"/>
      <c r="D47" s="22"/>
      <c r="E47" s="22"/>
      <c r="F47" s="22"/>
      <c r="G47" s="34"/>
      <c r="H47" s="22"/>
      <c r="L47" s="22"/>
      <c r="M47" s="36"/>
      <c r="N47" s="22"/>
      <c r="O47" s="22"/>
      <c r="P47" s="22"/>
      <c r="Q47" s="22"/>
      <c r="R47" s="22"/>
      <c r="S47" s="22"/>
    </row>
    <row r="48" spans="1:21" x14ac:dyDescent="0.25">
      <c r="B48" s="27"/>
      <c r="C48" s="22"/>
      <c r="D48" s="22"/>
      <c r="E48" s="22"/>
      <c r="F48" s="22"/>
      <c r="G48" s="34"/>
      <c r="H48" s="22"/>
      <c r="L48" s="22"/>
      <c r="M48" s="36"/>
      <c r="N48" s="22"/>
      <c r="O48" s="22"/>
      <c r="P48" s="22"/>
      <c r="Q48" s="22"/>
      <c r="R48" s="22"/>
      <c r="S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M6:R6"/>
    <mergeCell ref="T6:U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85"/>
  <sheetViews>
    <sheetView topLeftCell="A28" zoomScale="75" zoomScaleNormal="75" workbookViewId="0">
      <selection activeCell="U59" sqref="U59"/>
    </sheetView>
  </sheetViews>
  <sheetFormatPr defaultRowHeight="15" x14ac:dyDescent="0.25"/>
  <cols>
    <col min="1" max="2" width="14.7109375" style="14" customWidth="1"/>
    <col min="3" max="3" width="12.7109375" style="14" customWidth="1"/>
    <col min="4" max="5" width="10.7109375" style="14" customWidth="1"/>
    <col min="6" max="6" width="32.5703125" style="14" customWidth="1"/>
    <col min="7" max="7" width="18.85546875" style="1" customWidth="1"/>
    <col min="8" max="8" width="4.85546875" customWidth="1"/>
    <col min="9" max="9" width="18.85546875" customWidth="1"/>
    <col min="10" max="10" width="2.140625" customWidth="1"/>
    <col min="11" max="11" width="55" customWidth="1"/>
    <col min="12" max="12" width="7" customWidth="1"/>
    <col min="13" max="13" width="2.140625" customWidth="1"/>
    <col min="14" max="14" width="18.85546875" style="54" customWidth="1"/>
    <col min="15" max="15" width="2.140625" customWidth="1"/>
    <col min="16" max="16" width="18.85546875" style="61" customWidth="1"/>
  </cols>
  <sheetData>
    <row r="1" spans="1:16" s="2" customFormat="1" ht="24" customHeight="1" x14ac:dyDescent="0.25">
      <c r="A1" s="18" t="s">
        <v>0</v>
      </c>
      <c r="N1" s="50"/>
      <c r="O1" s="40"/>
      <c r="P1" s="60"/>
    </row>
    <row r="2" spans="1:16" s="5" customFormat="1" ht="12.95" customHeight="1" x14ac:dyDescent="0.25">
      <c r="A2" s="3" t="s">
        <v>1</v>
      </c>
      <c r="B2" s="4"/>
      <c r="N2" s="51"/>
      <c r="P2" s="4"/>
    </row>
    <row r="3" spans="1:16" s="5" customFormat="1" ht="12.95" customHeight="1" x14ac:dyDescent="0.25">
      <c r="A3" s="6" t="s">
        <v>2</v>
      </c>
      <c r="B3" s="4" t="s">
        <v>118</v>
      </c>
      <c r="N3" s="51"/>
      <c r="P3" s="4"/>
    </row>
    <row r="4" spans="1:16" s="5" customFormat="1" ht="12.95" customHeight="1" x14ac:dyDescent="0.25">
      <c r="A4" s="6" t="s">
        <v>3</v>
      </c>
      <c r="B4" s="4"/>
      <c r="N4" s="51"/>
      <c r="P4" s="4"/>
    </row>
    <row r="5" spans="1:16" s="5" customFormat="1" ht="12.95" customHeight="1" x14ac:dyDescent="0.25">
      <c r="A5" s="6" t="s">
        <v>4</v>
      </c>
      <c r="B5" s="4" t="s">
        <v>119</v>
      </c>
      <c r="N5" s="51"/>
      <c r="P5" s="4"/>
    </row>
    <row r="6" spans="1:16" s="5" customFormat="1" ht="12.95" customHeight="1" x14ac:dyDescent="0.25">
      <c r="A6" s="6" t="s">
        <v>5</v>
      </c>
      <c r="B6" s="4" t="s">
        <v>6</v>
      </c>
      <c r="N6" s="51"/>
      <c r="P6" s="4"/>
    </row>
    <row r="7" spans="1:16" s="5" customFormat="1" ht="12.95" customHeight="1" x14ac:dyDescent="0.25">
      <c r="A7" s="6" t="s">
        <v>7</v>
      </c>
      <c r="B7" s="4" t="s">
        <v>8</v>
      </c>
      <c r="N7" s="51"/>
      <c r="P7" s="4"/>
    </row>
    <row r="8" spans="1:16" s="5" customFormat="1" ht="12.95" customHeight="1" x14ac:dyDescent="0.25">
      <c r="A8" s="6" t="s">
        <v>9</v>
      </c>
      <c r="B8" s="4" t="s">
        <v>10</v>
      </c>
      <c r="N8" s="51"/>
      <c r="P8" s="4"/>
    </row>
    <row r="9" spans="1:16" s="5" customFormat="1" ht="12.95" customHeight="1" x14ac:dyDescent="0.25">
      <c r="A9" s="6"/>
      <c r="B9" s="4"/>
      <c r="N9" s="51"/>
      <c r="P9" s="4"/>
    </row>
    <row r="10" spans="1:16" s="9" customFormat="1" ht="12.95" customHeight="1" x14ac:dyDescent="0.25">
      <c r="A10" s="7" t="s">
        <v>11</v>
      </c>
      <c r="B10" s="8"/>
      <c r="C10" s="8"/>
      <c r="D10" s="8"/>
      <c r="E10" s="8"/>
      <c r="F10" s="8"/>
      <c r="G10" s="8"/>
      <c r="N10" s="52"/>
      <c r="P10" s="8"/>
    </row>
    <row r="11" spans="1:16" s="9" customFormat="1" ht="12.95" customHeight="1" x14ac:dyDescent="0.25">
      <c r="A11" s="8"/>
      <c r="B11" s="10" t="s">
        <v>12</v>
      </c>
      <c r="C11" s="10" t="s">
        <v>13</v>
      </c>
      <c r="D11" s="10" t="s">
        <v>14</v>
      </c>
      <c r="E11" s="10" t="s">
        <v>15</v>
      </c>
      <c r="F11" s="10" t="s">
        <v>16</v>
      </c>
      <c r="G11" s="10" t="s">
        <v>17</v>
      </c>
      <c r="N11" s="52"/>
      <c r="P11" s="8"/>
    </row>
    <row r="12" spans="1:16" s="9" customFormat="1" ht="12.95" customHeight="1" x14ac:dyDescent="0.25">
      <c r="A12" s="10" t="s">
        <v>18</v>
      </c>
      <c r="B12" s="8" t="s">
        <v>50</v>
      </c>
      <c r="C12" s="8" t="s">
        <v>51</v>
      </c>
      <c r="D12" s="8" t="s">
        <v>52</v>
      </c>
      <c r="E12" s="26" t="s">
        <v>129</v>
      </c>
      <c r="F12" s="8"/>
      <c r="G12" s="8" t="s">
        <v>53</v>
      </c>
      <c r="N12" s="52"/>
      <c r="P12" s="8"/>
    </row>
    <row r="13" spans="1:16" s="9" customFormat="1" ht="12.95" customHeight="1" x14ac:dyDescent="0.25">
      <c r="A13" s="10" t="s">
        <v>19</v>
      </c>
      <c r="B13" s="8" t="s">
        <v>54</v>
      </c>
      <c r="C13" s="8" t="s">
        <v>55</v>
      </c>
      <c r="D13" s="8" t="s">
        <v>87</v>
      </c>
      <c r="E13" s="8" t="s">
        <v>56</v>
      </c>
      <c r="F13" s="8"/>
      <c r="G13" s="8"/>
      <c r="N13" s="52"/>
      <c r="P13" s="8"/>
    </row>
    <row r="14" spans="1:16" s="9" customFormat="1" ht="12.95" customHeight="1" x14ac:dyDescent="0.25">
      <c r="A14" s="10" t="s">
        <v>20</v>
      </c>
      <c r="B14" s="8" t="s">
        <v>57</v>
      </c>
      <c r="C14" s="8" t="s">
        <v>58</v>
      </c>
      <c r="D14" s="8" t="s">
        <v>87</v>
      </c>
      <c r="E14" s="8" t="s">
        <v>59</v>
      </c>
      <c r="F14" s="8"/>
      <c r="G14" s="8"/>
      <c r="N14" s="52"/>
      <c r="P14" s="8"/>
    </row>
    <row r="15" spans="1:16" s="9" customFormat="1" ht="12.95" customHeight="1" x14ac:dyDescent="0.25">
      <c r="A15" s="10" t="s">
        <v>21</v>
      </c>
      <c r="B15" s="8" t="s">
        <v>88</v>
      </c>
      <c r="C15" s="8" t="s">
        <v>89</v>
      </c>
      <c r="D15" s="8" t="s">
        <v>87</v>
      </c>
      <c r="E15" s="8" t="s">
        <v>90</v>
      </c>
      <c r="F15" s="8"/>
      <c r="G15" s="8"/>
      <c r="N15" s="52"/>
      <c r="P15" s="8"/>
    </row>
    <row r="16" spans="1:16" s="9" customFormat="1" ht="12.95" customHeight="1" x14ac:dyDescent="0.25">
      <c r="A16" s="10" t="s">
        <v>22</v>
      </c>
      <c r="B16" s="8" t="s">
        <v>125</v>
      </c>
      <c r="C16" s="8" t="s">
        <v>126</v>
      </c>
      <c r="D16" s="8" t="s">
        <v>52</v>
      </c>
      <c r="E16" s="8" t="s">
        <v>41</v>
      </c>
      <c r="F16" s="8"/>
      <c r="G16" s="8" t="s">
        <v>127</v>
      </c>
      <c r="N16" s="52"/>
      <c r="P16" s="8"/>
    </row>
    <row r="17" spans="1:17" s="9" customFormat="1" ht="12.95" customHeight="1" x14ac:dyDescent="0.25">
      <c r="A17" s="10" t="s">
        <v>23</v>
      </c>
      <c r="B17" s="8"/>
      <c r="C17" s="8"/>
      <c r="D17" s="8"/>
      <c r="E17" s="8"/>
      <c r="F17" s="8"/>
      <c r="G17" s="8"/>
      <c r="N17" s="52"/>
      <c r="P17" s="8"/>
    </row>
    <row r="18" spans="1:17" s="9" customFormat="1" ht="12.95" customHeight="1" x14ac:dyDescent="0.25">
      <c r="A18" s="10"/>
      <c r="B18" s="8"/>
      <c r="C18" s="8"/>
      <c r="D18" s="8"/>
      <c r="E18" s="8"/>
      <c r="F18" s="8"/>
      <c r="G18" s="8"/>
      <c r="N18" s="52"/>
      <c r="P18" s="8"/>
    </row>
    <row r="19" spans="1:17" s="5" customFormat="1" ht="12.95" customHeight="1" x14ac:dyDescent="0.25">
      <c r="A19" s="3" t="s">
        <v>24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 t="s">
        <v>25</v>
      </c>
    </row>
    <row r="20" spans="1:17" s="5" customFormat="1" ht="12.95" customHeight="1" x14ac:dyDescent="0.25">
      <c r="A20" s="6" t="s">
        <v>26</v>
      </c>
      <c r="B20" s="4" t="s">
        <v>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 t="s">
        <v>25</v>
      </c>
    </row>
    <row r="21" spans="1:17" s="5" customFormat="1" ht="12.95" customHeight="1" x14ac:dyDescent="0.25">
      <c r="A21" s="6" t="s">
        <v>28</v>
      </c>
      <c r="B21" s="4" t="s">
        <v>29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 t="s">
        <v>25</v>
      </c>
    </row>
    <row r="22" spans="1:17" s="5" customFormat="1" ht="12.95" customHeight="1" x14ac:dyDescent="0.25">
      <c r="A22" s="6" t="s">
        <v>30</v>
      </c>
      <c r="B22" s="4" t="s">
        <v>133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 t="s">
        <v>25</v>
      </c>
    </row>
    <row r="23" spans="1:17" s="5" customFormat="1" ht="12.95" customHeight="1" x14ac:dyDescent="0.25">
      <c r="A23" s="6" t="s">
        <v>31</v>
      </c>
      <c r="B23" s="4" t="s">
        <v>32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 t="s">
        <v>25</v>
      </c>
    </row>
    <row r="24" spans="1:17" s="5" customFormat="1" ht="12.95" customHeight="1" x14ac:dyDescent="0.25">
      <c r="A24" s="6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 t="s">
        <v>25</v>
      </c>
    </row>
    <row r="25" spans="1:17" s="5" customFormat="1" ht="12.95" customHeight="1" x14ac:dyDescent="0.25">
      <c r="A25" s="6"/>
      <c r="B25" s="4"/>
      <c r="C25" s="4"/>
      <c r="D25" s="4"/>
      <c r="E25" s="4"/>
      <c r="F25" s="4"/>
      <c r="G25" s="6" t="s">
        <v>33</v>
      </c>
      <c r="H25" s="4" t="s">
        <v>104</v>
      </c>
      <c r="I25" s="4" t="s">
        <v>121</v>
      </c>
      <c r="J25" s="4" t="s">
        <v>102</v>
      </c>
      <c r="K25" s="4" t="s">
        <v>110</v>
      </c>
      <c r="L25" s="4" t="s">
        <v>108</v>
      </c>
      <c r="M25" s="4" t="s">
        <v>106</v>
      </c>
      <c r="N25" s="4" t="s">
        <v>91</v>
      </c>
      <c r="O25" s="4" t="s">
        <v>116</v>
      </c>
      <c r="P25" s="4" t="s">
        <v>99</v>
      </c>
      <c r="Q25" s="4" t="s">
        <v>25</v>
      </c>
    </row>
    <row r="26" spans="1:17" s="5" customFormat="1" ht="12.95" customHeight="1" x14ac:dyDescent="0.25">
      <c r="A26" s="6"/>
      <c r="B26" s="4"/>
      <c r="C26" s="4"/>
      <c r="D26" s="4"/>
      <c r="E26" s="4"/>
      <c r="F26" s="4"/>
      <c r="G26" s="6" t="s">
        <v>35</v>
      </c>
      <c r="H26" s="4" t="s">
        <v>34</v>
      </c>
      <c r="I26" s="4" t="s">
        <v>92</v>
      </c>
      <c r="J26" s="4" t="s">
        <v>34</v>
      </c>
      <c r="K26" s="4" t="s">
        <v>13</v>
      </c>
      <c r="L26" s="4" t="s">
        <v>34</v>
      </c>
      <c r="M26" s="4" t="s">
        <v>34</v>
      </c>
      <c r="N26" s="4" t="s">
        <v>92</v>
      </c>
      <c r="O26" s="4" t="s">
        <v>34</v>
      </c>
      <c r="P26" s="4" t="s">
        <v>92</v>
      </c>
      <c r="Q26" s="4" t="s">
        <v>25</v>
      </c>
    </row>
    <row r="27" spans="1:17" s="5" customFormat="1" ht="12.95" customHeight="1" x14ac:dyDescent="0.25">
      <c r="A27" s="6"/>
      <c r="B27" s="4"/>
      <c r="C27" s="4"/>
      <c r="D27" s="4"/>
      <c r="E27" s="4"/>
      <c r="F27" s="4"/>
      <c r="G27" s="6" t="s">
        <v>36</v>
      </c>
      <c r="H27" s="4"/>
      <c r="I27" s="4" t="s">
        <v>37</v>
      </c>
      <c r="J27" s="4"/>
      <c r="K27" s="4"/>
      <c r="L27" s="4"/>
      <c r="M27" s="4"/>
      <c r="N27" s="4" t="s">
        <v>37</v>
      </c>
      <c r="O27" s="4"/>
      <c r="P27" s="4" t="s">
        <v>37</v>
      </c>
      <c r="Q27" s="4" t="s">
        <v>25</v>
      </c>
    </row>
    <row r="28" spans="1:17" s="5" customFormat="1" ht="12.95" customHeight="1" x14ac:dyDescent="0.25">
      <c r="A28" s="6"/>
      <c r="B28" s="4"/>
      <c r="C28" s="4"/>
      <c r="D28" s="4"/>
      <c r="E28" s="4"/>
      <c r="F28" s="4"/>
      <c r="G28" s="6" t="s">
        <v>38</v>
      </c>
      <c r="H28" s="4"/>
      <c r="I28" s="4"/>
      <c r="J28" s="4"/>
      <c r="K28" s="4" t="s">
        <v>39</v>
      </c>
      <c r="L28" s="4"/>
      <c r="M28" s="4"/>
      <c r="N28" s="4"/>
      <c r="O28" s="4"/>
      <c r="P28" s="4"/>
      <c r="Q28" s="4" t="s">
        <v>25</v>
      </c>
    </row>
    <row r="29" spans="1:17" s="5" customFormat="1" ht="12.95" customHeight="1" x14ac:dyDescent="0.25">
      <c r="A29" s="6"/>
      <c r="B29" s="4"/>
      <c r="C29" s="4"/>
      <c r="D29" s="4"/>
      <c r="E29" s="4"/>
      <c r="F29" s="4"/>
      <c r="G29" s="6" t="s">
        <v>40</v>
      </c>
      <c r="H29" s="4" t="s">
        <v>41</v>
      </c>
      <c r="I29" s="4" t="s">
        <v>128</v>
      </c>
      <c r="J29" s="4" t="s">
        <v>41</v>
      </c>
      <c r="K29" s="4" t="s">
        <v>41</v>
      </c>
      <c r="L29" s="4" t="s">
        <v>41</v>
      </c>
      <c r="M29" s="4" t="s">
        <v>41</v>
      </c>
      <c r="N29" s="4" t="s">
        <v>41</v>
      </c>
      <c r="O29" s="4" t="s">
        <v>41</v>
      </c>
      <c r="P29" s="4" t="s">
        <v>41</v>
      </c>
      <c r="Q29" s="4" t="s">
        <v>25</v>
      </c>
    </row>
    <row r="30" spans="1:17" s="5" customFormat="1" ht="12.95" customHeight="1" x14ac:dyDescent="0.25">
      <c r="A30" s="6"/>
      <c r="B30" s="4"/>
      <c r="C30" s="4"/>
      <c r="D30" s="4"/>
      <c r="E30" s="4"/>
      <c r="F30" s="4"/>
      <c r="G30" s="6" t="s">
        <v>7</v>
      </c>
      <c r="H30" s="4" t="s">
        <v>105</v>
      </c>
      <c r="I30" s="4" t="s">
        <v>123</v>
      </c>
      <c r="J30" s="4" t="s">
        <v>103</v>
      </c>
      <c r="K30" s="4" t="s">
        <v>111</v>
      </c>
      <c r="L30" s="4" t="s">
        <v>109</v>
      </c>
      <c r="M30" s="4" t="s">
        <v>107</v>
      </c>
      <c r="N30" s="4" t="s">
        <v>93</v>
      </c>
      <c r="O30" s="4" t="s">
        <v>117</v>
      </c>
      <c r="P30" s="4" t="s">
        <v>100</v>
      </c>
      <c r="Q30" s="4" t="s">
        <v>25</v>
      </c>
    </row>
    <row r="31" spans="1:17" s="5" customFormat="1" ht="12.95" customHeight="1" x14ac:dyDescent="0.25">
      <c r="A31" s="6"/>
      <c r="B31" s="4"/>
      <c r="C31" s="4"/>
      <c r="D31" s="4"/>
      <c r="E31" s="4"/>
      <c r="F31" s="4"/>
      <c r="G31" s="6" t="s">
        <v>94</v>
      </c>
      <c r="H31" s="4"/>
      <c r="I31" s="4" t="s">
        <v>122</v>
      </c>
      <c r="J31" s="4"/>
      <c r="K31" s="4"/>
      <c r="L31" s="4"/>
      <c r="M31" s="4"/>
      <c r="N31" s="4" t="s">
        <v>95</v>
      </c>
      <c r="O31" s="4"/>
      <c r="P31" s="4" t="s">
        <v>101</v>
      </c>
      <c r="Q31" s="4" t="s">
        <v>25</v>
      </c>
    </row>
    <row r="32" spans="1:17" s="5" customFormat="1" ht="12.95" customHeight="1" x14ac:dyDescent="0.25">
      <c r="A32" s="6"/>
      <c r="B32" s="4"/>
      <c r="C32" s="4"/>
      <c r="D32" s="4"/>
      <c r="E32" s="4"/>
      <c r="F32" s="4"/>
      <c r="G32" s="6" t="s">
        <v>96</v>
      </c>
      <c r="H32" s="4"/>
      <c r="I32" s="67" t="s">
        <v>97</v>
      </c>
      <c r="J32" s="4"/>
      <c r="K32" s="4"/>
      <c r="L32" s="4"/>
      <c r="M32" s="4"/>
      <c r="N32" s="67" t="s">
        <v>97</v>
      </c>
      <c r="O32" s="4"/>
      <c r="P32" s="67" t="s">
        <v>97</v>
      </c>
      <c r="Q32" s="4" t="s">
        <v>25</v>
      </c>
    </row>
    <row r="33" spans="1:17" s="5" customFormat="1" ht="12.95" customHeight="1" x14ac:dyDescent="0.25">
      <c r="A33" s="6"/>
      <c r="B33" s="4"/>
      <c r="C33" s="4"/>
      <c r="D33" s="4"/>
      <c r="E33" s="4"/>
      <c r="F33" s="4"/>
      <c r="G33" s="6" t="s">
        <v>98</v>
      </c>
      <c r="H33" s="4"/>
      <c r="I33" s="67" t="s">
        <v>130</v>
      </c>
      <c r="J33" s="4"/>
      <c r="K33" s="4"/>
      <c r="L33" s="4"/>
      <c r="M33" s="4"/>
      <c r="N33" s="67" t="s">
        <v>130</v>
      </c>
      <c r="O33" s="4"/>
      <c r="P33" s="67" t="s">
        <v>130</v>
      </c>
      <c r="Q33" s="4" t="s">
        <v>25</v>
      </c>
    </row>
    <row r="34" spans="1:17" s="5" customFormat="1" ht="12.95" customHeight="1" x14ac:dyDescent="0.25">
      <c r="A34" s="6"/>
      <c r="B34" s="4"/>
      <c r="C34" s="4"/>
      <c r="D34" s="4"/>
      <c r="E34" s="4"/>
      <c r="F34" s="4"/>
      <c r="G34" s="6"/>
      <c r="H34" s="4"/>
      <c r="I34" s="4"/>
      <c r="J34" s="4"/>
      <c r="K34" s="4"/>
      <c r="L34" s="4"/>
      <c r="M34" s="4"/>
      <c r="N34" s="4"/>
      <c r="O34" s="4"/>
      <c r="P34" s="4"/>
      <c r="Q34" s="4" t="s">
        <v>25</v>
      </c>
    </row>
    <row r="35" spans="1:17" s="1" customFormat="1" x14ac:dyDescent="0.25">
      <c r="A35" s="11" t="s">
        <v>42</v>
      </c>
      <c r="B35" s="12"/>
      <c r="C35" s="12"/>
      <c r="D35" s="12"/>
      <c r="E35" s="12"/>
      <c r="F35" s="12"/>
      <c r="G35" s="15"/>
      <c r="H35" s="16" t="s">
        <v>158</v>
      </c>
      <c r="N35" s="53"/>
      <c r="P35" s="15"/>
    </row>
    <row r="36" spans="1:17" s="1" customFormat="1" x14ac:dyDescent="0.25">
      <c r="A36" s="13" t="s">
        <v>43</v>
      </c>
      <c r="B36" s="13" t="s">
        <v>44</v>
      </c>
      <c r="C36" s="13" t="s">
        <v>45</v>
      </c>
      <c r="D36" s="13" t="s">
        <v>46</v>
      </c>
      <c r="E36" s="13" t="s">
        <v>47</v>
      </c>
      <c r="F36" s="13" t="s">
        <v>48</v>
      </c>
      <c r="G36" s="16"/>
      <c r="H36" s="16"/>
      <c r="N36" s="53"/>
      <c r="P36" s="15"/>
    </row>
    <row r="37" spans="1:17" ht="26.25" x14ac:dyDescent="0.4">
      <c r="A37" s="12" t="s">
        <v>49</v>
      </c>
      <c r="B37" s="12"/>
      <c r="C37" s="12"/>
      <c r="D37" s="12"/>
      <c r="E37" s="12"/>
      <c r="F37" s="12"/>
      <c r="G37" s="15" t="s">
        <v>25</v>
      </c>
      <c r="H37" s="69" t="s">
        <v>120</v>
      </c>
    </row>
    <row r="38" spans="1:17" ht="18.75" x14ac:dyDescent="0.3">
      <c r="A38" s="12" t="s">
        <v>49</v>
      </c>
      <c r="B38" s="12"/>
      <c r="C38" s="12"/>
      <c r="D38" s="12"/>
      <c r="E38" s="12"/>
      <c r="F38" s="12"/>
      <c r="G38" s="15" t="s">
        <v>25</v>
      </c>
      <c r="H38" s="19" t="s">
        <v>132</v>
      </c>
    </row>
    <row r="39" spans="1:17" ht="18.75" x14ac:dyDescent="0.3">
      <c r="A39" s="12" t="s">
        <v>49</v>
      </c>
      <c r="B39" s="12"/>
      <c r="C39" s="12"/>
      <c r="D39" s="12"/>
      <c r="E39" s="12"/>
      <c r="F39" s="12"/>
      <c r="G39" s="15" t="s">
        <v>25</v>
      </c>
      <c r="H39" s="19" t="s">
        <v>131</v>
      </c>
    </row>
    <row r="40" spans="1:17" x14ac:dyDescent="0.25">
      <c r="A40" s="12" t="s">
        <v>49</v>
      </c>
      <c r="B40" s="12" t="s">
        <v>124</v>
      </c>
      <c r="C40" s="12"/>
      <c r="D40" s="12"/>
      <c r="E40" s="12"/>
      <c r="F40" s="12"/>
      <c r="G40" s="15" t="s">
        <v>25</v>
      </c>
    </row>
    <row r="41" spans="1:17" x14ac:dyDescent="0.25">
      <c r="A41" s="12" t="s">
        <v>49</v>
      </c>
      <c r="B41" s="12"/>
      <c r="C41" s="12"/>
      <c r="D41" s="12"/>
      <c r="E41" s="12"/>
      <c r="F41" s="12"/>
      <c r="G41" s="15" t="s">
        <v>25</v>
      </c>
      <c r="I41" s="38" t="s">
        <v>62</v>
      </c>
      <c r="K41" s="177"/>
      <c r="L41" s="177"/>
      <c r="M41" s="177"/>
      <c r="N41" s="38" t="s">
        <v>66</v>
      </c>
      <c r="P41" s="41" t="s">
        <v>66</v>
      </c>
    </row>
    <row r="42" spans="1:17" x14ac:dyDescent="0.25">
      <c r="A42" s="12" t="s">
        <v>49</v>
      </c>
      <c r="B42" s="12"/>
      <c r="C42" s="12"/>
      <c r="D42" s="12"/>
      <c r="E42" s="12"/>
      <c r="F42" s="12"/>
      <c r="G42" s="15" t="s">
        <v>25</v>
      </c>
      <c r="I42" s="38" t="s">
        <v>60</v>
      </c>
      <c r="K42" s="25"/>
      <c r="M42" s="25"/>
      <c r="N42" s="38" t="s">
        <v>60</v>
      </c>
      <c r="O42" s="38"/>
      <c r="P42" s="41" t="s">
        <v>61</v>
      </c>
    </row>
    <row r="43" spans="1:17" x14ac:dyDescent="0.25">
      <c r="A43" s="12" t="s">
        <v>49</v>
      </c>
      <c r="B43" s="12"/>
      <c r="C43" s="12"/>
      <c r="D43" s="12"/>
      <c r="E43" s="12"/>
      <c r="F43" s="12"/>
      <c r="G43" s="15" t="s">
        <v>25</v>
      </c>
      <c r="H43" s="17"/>
      <c r="I43" s="71" t="s">
        <v>63</v>
      </c>
      <c r="J43" s="32"/>
      <c r="K43" s="33"/>
      <c r="L43" s="37" t="s">
        <v>65</v>
      </c>
      <c r="M43" s="33"/>
      <c r="N43" s="71" t="s">
        <v>63</v>
      </c>
      <c r="O43" s="71"/>
      <c r="P43" s="42" t="s">
        <v>63</v>
      </c>
    </row>
    <row r="44" spans="1:17" x14ac:dyDescent="0.25">
      <c r="A44" s="12" t="s">
        <v>84</v>
      </c>
      <c r="B44" s="49" t="s">
        <v>85</v>
      </c>
      <c r="C44" s="12" t="s">
        <v>83</v>
      </c>
      <c r="D44" s="12"/>
      <c r="E44" s="12"/>
      <c r="F44" s="12"/>
      <c r="G44" s="15" t="s">
        <v>25</v>
      </c>
      <c r="H44" s="34"/>
      <c r="I44" s="22"/>
      <c r="J44" s="22"/>
      <c r="K44" s="22"/>
      <c r="L44" s="22"/>
      <c r="M44" s="22"/>
      <c r="N44" s="55"/>
      <c r="O44" s="22"/>
      <c r="P44" s="36"/>
    </row>
    <row r="45" spans="1:17" x14ac:dyDescent="0.25">
      <c r="A45" s="12" t="s">
        <v>81</v>
      </c>
      <c r="B45" s="12" t="s">
        <v>82</v>
      </c>
      <c r="C45" s="12" t="s">
        <v>83</v>
      </c>
      <c r="D45" s="12"/>
      <c r="E45" s="12"/>
      <c r="F45" s="12"/>
      <c r="G45" s="15" t="s">
        <v>25</v>
      </c>
      <c r="H45" s="35"/>
      <c r="I45" s="20"/>
      <c r="J45" s="20"/>
      <c r="K45" s="39" t="s">
        <v>64</v>
      </c>
      <c r="L45" s="20"/>
      <c r="M45" s="21"/>
      <c r="N45" s="55"/>
      <c r="O45" s="20"/>
      <c r="P45" s="21"/>
    </row>
    <row r="46" spans="1:17" x14ac:dyDescent="0.25">
      <c r="A46" s="12" t="s">
        <v>78</v>
      </c>
      <c r="B46" s="12"/>
      <c r="C46" s="12" t="s">
        <v>145</v>
      </c>
      <c r="D46" s="49"/>
      <c r="E46" s="12"/>
      <c r="F46" s="12"/>
      <c r="G46" s="15" t="s">
        <v>25</v>
      </c>
      <c r="H46" s="35"/>
      <c r="I46" s="62"/>
      <c r="J46" s="23"/>
      <c r="K46" s="43" t="s">
        <v>137</v>
      </c>
      <c r="L46" s="47"/>
      <c r="M46" s="24"/>
      <c r="N46" s="55"/>
      <c r="O46" s="22"/>
      <c r="P46" s="62"/>
    </row>
    <row r="47" spans="1:17" x14ac:dyDescent="0.25">
      <c r="A47" s="12" t="s">
        <v>78</v>
      </c>
      <c r="B47" s="12"/>
      <c r="C47" s="12" t="s">
        <v>146</v>
      </c>
      <c r="D47" s="49"/>
      <c r="E47" s="12"/>
      <c r="F47" s="12"/>
      <c r="G47" s="15" t="s">
        <v>25</v>
      </c>
      <c r="H47" s="22"/>
      <c r="I47" s="62"/>
      <c r="J47" s="23"/>
      <c r="K47" s="43" t="s">
        <v>138</v>
      </c>
      <c r="L47" s="47"/>
      <c r="M47" s="24"/>
      <c r="N47" s="55"/>
      <c r="O47" s="22"/>
      <c r="P47" s="62"/>
    </row>
    <row r="48" spans="1:17" x14ac:dyDescent="0.25">
      <c r="A48" s="12" t="s">
        <v>78</v>
      </c>
      <c r="B48" s="12"/>
      <c r="C48" s="12" t="s">
        <v>147</v>
      </c>
      <c r="D48" s="49"/>
      <c r="E48" s="12"/>
      <c r="F48" s="12"/>
      <c r="G48" s="15" t="s">
        <v>25</v>
      </c>
      <c r="H48" s="22"/>
      <c r="I48" s="62"/>
      <c r="J48" s="22"/>
      <c r="K48" s="22" t="s">
        <v>139</v>
      </c>
      <c r="L48" s="48"/>
      <c r="M48" s="22"/>
      <c r="N48" s="55"/>
      <c r="O48" s="22"/>
      <c r="P48" s="62"/>
    </row>
    <row r="49" spans="1:17" x14ac:dyDescent="0.25">
      <c r="A49" s="12" t="s">
        <v>78</v>
      </c>
      <c r="B49" s="12"/>
      <c r="C49" s="12" t="s">
        <v>148</v>
      </c>
      <c r="D49" s="49"/>
      <c r="E49" s="12"/>
      <c r="F49" s="12"/>
      <c r="G49" s="15" t="s">
        <v>25</v>
      </c>
      <c r="H49" s="22"/>
      <c r="I49" s="62"/>
      <c r="J49" s="22"/>
      <c r="K49" s="44" t="s">
        <v>67</v>
      </c>
      <c r="L49" s="48"/>
      <c r="M49" s="22"/>
      <c r="N49" s="55"/>
      <c r="O49" s="22"/>
      <c r="P49" s="62"/>
    </row>
    <row r="50" spans="1:17" x14ac:dyDescent="0.25">
      <c r="A50" s="12" t="s">
        <v>78</v>
      </c>
      <c r="B50" s="12"/>
      <c r="C50" s="12" t="s">
        <v>149</v>
      </c>
      <c r="D50" s="49"/>
      <c r="E50" s="12"/>
      <c r="F50" s="12"/>
      <c r="G50" s="15" t="s">
        <v>25</v>
      </c>
      <c r="H50" s="22"/>
      <c r="I50" s="62"/>
      <c r="J50" s="22"/>
      <c r="K50" s="44" t="s">
        <v>68</v>
      </c>
      <c r="L50" s="48"/>
      <c r="M50" s="22"/>
      <c r="N50" s="55"/>
      <c r="O50" s="22"/>
      <c r="P50" s="62"/>
    </row>
    <row r="51" spans="1:17" x14ac:dyDescent="0.25">
      <c r="A51" s="12" t="s">
        <v>78</v>
      </c>
      <c r="B51" s="12"/>
      <c r="C51" s="12" t="s">
        <v>150</v>
      </c>
      <c r="D51" s="49"/>
      <c r="E51" s="12"/>
      <c r="F51" s="12"/>
      <c r="G51" s="15" t="s">
        <v>25</v>
      </c>
      <c r="H51" s="22"/>
      <c r="I51" s="62"/>
      <c r="J51" s="22"/>
      <c r="K51" s="22" t="s">
        <v>140</v>
      </c>
      <c r="L51" s="47"/>
      <c r="M51" s="22"/>
      <c r="N51" s="55"/>
      <c r="O51" s="22"/>
      <c r="P51" s="62"/>
    </row>
    <row r="52" spans="1:17" x14ac:dyDescent="0.25">
      <c r="A52" s="12" t="s">
        <v>78</v>
      </c>
      <c r="B52" s="12"/>
      <c r="C52" s="12" t="s">
        <v>134</v>
      </c>
      <c r="D52" s="49" t="s">
        <v>79</v>
      </c>
      <c r="E52" s="12" t="s">
        <v>152</v>
      </c>
      <c r="F52" s="12"/>
      <c r="G52" s="15" t="s">
        <v>25</v>
      </c>
      <c r="H52" s="22"/>
      <c r="I52" s="62"/>
      <c r="J52" s="22"/>
      <c r="K52" s="44" t="s">
        <v>144</v>
      </c>
      <c r="L52" s="47"/>
      <c r="M52" s="22"/>
      <c r="N52" s="55"/>
      <c r="O52" s="22"/>
      <c r="P52" s="62"/>
    </row>
    <row r="53" spans="1:17" x14ac:dyDescent="0.25">
      <c r="A53" s="12" t="s">
        <v>49</v>
      </c>
      <c r="B53" s="12"/>
      <c r="C53" s="12"/>
      <c r="D53" s="12"/>
      <c r="E53" s="12"/>
      <c r="F53" s="12"/>
      <c r="G53" s="15" t="s">
        <v>25</v>
      </c>
      <c r="H53" s="22"/>
      <c r="I53" s="56">
        <f>SUM(I46:I52)</f>
        <v>0</v>
      </c>
      <c r="J53" s="22"/>
      <c r="K53" s="39" t="s">
        <v>69</v>
      </c>
      <c r="L53" s="22"/>
      <c r="M53" s="22"/>
      <c r="N53" s="56">
        <f>SUM(N46:N52)</f>
        <v>0</v>
      </c>
      <c r="O53" s="55"/>
      <c r="P53" s="56">
        <f>SUM(P46:P52)</f>
        <v>0</v>
      </c>
      <c r="Q53" s="55"/>
    </row>
    <row r="54" spans="1:17" x14ac:dyDescent="0.25">
      <c r="A54" s="12" t="s">
        <v>81</v>
      </c>
      <c r="B54" s="12" t="s">
        <v>86</v>
      </c>
      <c r="C54" s="12" t="s">
        <v>83</v>
      </c>
      <c r="D54" s="12"/>
      <c r="E54" s="12"/>
      <c r="F54" s="12"/>
      <c r="G54" s="15" t="s">
        <v>25</v>
      </c>
      <c r="H54" s="22"/>
      <c r="I54" s="62"/>
      <c r="J54" s="22"/>
      <c r="K54" s="22"/>
      <c r="L54" s="22"/>
      <c r="M54" s="22"/>
      <c r="N54" s="55"/>
      <c r="O54" s="22"/>
      <c r="P54" s="62"/>
    </row>
    <row r="55" spans="1:17" x14ac:dyDescent="0.25">
      <c r="A55" s="12" t="s">
        <v>49</v>
      </c>
      <c r="B55" s="12"/>
      <c r="C55" s="12"/>
      <c r="D55" s="12"/>
      <c r="E55" s="12"/>
      <c r="F55" s="12"/>
      <c r="G55" s="15" t="s">
        <v>25</v>
      </c>
      <c r="H55" s="35"/>
      <c r="I55" s="62"/>
      <c r="J55" s="22"/>
      <c r="K55" s="39" t="s">
        <v>70</v>
      </c>
      <c r="L55" s="22"/>
      <c r="M55" s="22"/>
      <c r="N55" s="55"/>
      <c r="O55" s="22"/>
      <c r="P55" s="62"/>
    </row>
    <row r="56" spans="1:17" x14ac:dyDescent="0.25">
      <c r="A56" s="12" t="s">
        <v>78</v>
      </c>
      <c r="B56" s="12"/>
      <c r="C56" s="12" t="s">
        <v>134</v>
      </c>
      <c r="D56" s="49" t="s">
        <v>79</v>
      </c>
      <c r="E56" s="12" t="s">
        <v>112</v>
      </c>
      <c r="F56" s="12"/>
      <c r="G56" s="15" t="s">
        <v>25</v>
      </c>
      <c r="H56" s="22"/>
      <c r="I56" s="62"/>
      <c r="J56" s="22"/>
      <c r="K56" s="44" t="s">
        <v>71</v>
      </c>
      <c r="L56" s="47"/>
      <c r="M56" s="22"/>
      <c r="N56" s="55"/>
      <c r="O56" s="22"/>
      <c r="P56" s="62"/>
    </row>
    <row r="57" spans="1:17" x14ac:dyDescent="0.25">
      <c r="A57" s="12" t="s">
        <v>78</v>
      </c>
      <c r="B57" s="12"/>
      <c r="C57" s="12" t="s">
        <v>157</v>
      </c>
      <c r="D57" s="49"/>
      <c r="E57" s="12"/>
      <c r="F57" s="12"/>
      <c r="G57" s="15" t="s">
        <v>25</v>
      </c>
      <c r="H57" s="22"/>
      <c r="I57" s="62"/>
      <c r="J57" s="22"/>
      <c r="K57" s="22" t="s">
        <v>141</v>
      </c>
      <c r="L57" s="47"/>
      <c r="M57" s="22"/>
      <c r="N57" s="55"/>
      <c r="O57" s="22"/>
      <c r="P57" s="62"/>
    </row>
    <row r="58" spans="1:17" x14ac:dyDescent="0.25">
      <c r="A58" s="12" t="s">
        <v>78</v>
      </c>
      <c r="B58" s="12"/>
      <c r="C58" s="12" t="s">
        <v>134</v>
      </c>
      <c r="D58" s="49" t="s">
        <v>79</v>
      </c>
      <c r="E58" s="12" t="s">
        <v>113</v>
      </c>
      <c r="F58" s="12"/>
      <c r="G58" s="15" t="s">
        <v>25</v>
      </c>
      <c r="H58" s="35"/>
      <c r="I58" s="62"/>
      <c r="J58" s="22"/>
      <c r="K58" s="45" t="s">
        <v>72</v>
      </c>
      <c r="L58" s="47"/>
      <c r="M58" s="22"/>
      <c r="N58" s="55"/>
      <c r="O58" s="22"/>
      <c r="P58" s="62"/>
    </row>
    <row r="59" spans="1:17" ht="30" x14ac:dyDescent="0.25">
      <c r="A59" s="12" t="s">
        <v>78</v>
      </c>
      <c r="B59" s="12"/>
      <c r="C59" s="12" t="s">
        <v>134</v>
      </c>
      <c r="D59" s="49" t="s">
        <v>79</v>
      </c>
      <c r="E59" s="12" t="s">
        <v>114</v>
      </c>
      <c r="F59" s="12"/>
      <c r="G59" s="15" t="s">
        <v>25</v>
      </c>
      <c r="H59" s="34"/>
      <c r="I59" s="62"/>
      <c r="J59" s="22"/>
      <c r="K59" s="70" t="s">
        <v>142</v>
      </c>
      <c r="L59" s="48"/>
      <c r="M59" s="22"/>
      <c r="N59" s="55"/>
      <c r="O59" s="22"/>
      <c r="P59" s="62"/>
    </row>
    <row r="60" spans="1:17" x14ac:dyDescent="0.25">
      <c r="A60" s="12" t="s">
        <v>78</v>
      </c>
      <c r="B60" s="12"/>
      <c r="C60" s="12" t="s">
        <v>134</v>
      </c>
      <c r="D60" s="49" t="s">
        <v>80</v>
      </c>
      <c r="E60" s="12" t="s">
        <v>143</v>
      </c>
      <c r="F60" s="12"/>
      <c r="G60" s="15" t="s">
        <v>25</v>
      </c>
      <c r="H60" s="37"/>
      <c r="I60" s="62"/>
      <c r="J60" s="22"/>
      <c r="K60" s="44" t="s">
        <v>73</v>
      </c>
      <c r="L60" s="48"/>
      <c r="M60" s="22"/>
      <c r="N60" s="55"/>
      <c r="O60" s="22"/>
      <c r="P60" s="62"/>
    </row>
    <row r="61" spans="1:17" x14ac:dyDescent="0.25">
      <c r="A61" s="12" t="s">
        <v>78</v>
      </c>
      <c r="B61" s="12"/>
      <c r="C61" s="12" t="s">
        <v>134</v>
      </c>
      <c r="D61" s="12" t="s">
        <v>80</v>
      </c>
      <c r="E61" s="12" t="s">
        <v>151</v>
      </c>
      <c r="F61" s="12"/>
      <c r="G61" s="15" t="s">
        <v>25</v>
      </c>
      <c r="H61" s="22"/>
      <c r="I61" s="62"/>
      <c r="J61" s="22"/>
      <c r="K61" s="44" t="s">
        <v>115</v>
      </c>
      <c r="L61" s="47"/>
      <c r="M61" s="22"/>
      <c r="N61" s="55"/>
      <c r="O61" s="22"/>
      <c r="P61" s="62"/>
    </row>
    <row r="62" spans="1:17" x14ac:dyDescent="0.25">
      <c r="A62" s="12" t="s">
        <v>49</v>
      </c>
      <c r="B62" s="12"/>
      <c r="C62" s="12"/>
      <c r="D62" s="12"/>
      <c r="E62" s="12"/>
      <c r="F62" s="12"/>
      <c r="G62" s="15" t="s">
        <v>25</v>
      </c>
      <c r="H62" s="22"/>
      <c r="I62" s="63">
        <f>SUM(I56:I61)</f>
        <v>0</v>
      </c>
      <c r="J62" s="22"/>
      <c r="K62" s="39" t="s">
        <v>74</v>
      </c>
      <c r="L62" s="22"/>
      <c r="M62" s="22"/>
      <c r="N62" s="63">
        <f>SUM(N56:N61)</f>
        <v>0</v>
      </c>
      <c r="O62" s="22"/>
      <c r="P62" s="63">
        <f>SUM(P56:P61)</f>
        <v>0</v>
      </c>
    </row>
    <row r="63" spans="1:17" x14ac:dyDescent="0.25">
      <c r="A63" s="12" t="s">
        <v>49</v>
      </c>
      <c r="B63" s="12"/>
      <c r="C63" s="12"/>
      <c r="D63" s="12"/>
      <c r="E63" s="12"/>
      <c r="F63" s="12"/>
      <c r="G63" s="15" t="s">
        <v>25</v>
      </c>
      <c r="H63" s="22"/>
      <c r="I63" s="62"/>
      <c r="J63" s="22"/>
      <c r="K63" s="22"/>
      <c r="L63" s="22"/>
      <c r="M63" s="22"/>
      <c r="N63" s="55"/>
      <c r="O63" s="22"/>
      <c r="P63" s="62"/>
    </row>
    <row r="64" spans="1:17" ht="15.75" thickBot="1" x14ac:dyDescent="0.3">
      <c r="A64" s="12" t="s">
        <v>49</v>
      </c>
      <c r="B64" s="12"/>
      <c r="C64" s="12"/>
      <c r="D64" s="12"/>
      <c r="E64" s="12"/>
      <c r="F64" s="12"/>
      <c r="G64" s="15" t="s">
        <v>25</v>
      </c>
      <c r="H64" s="22"/>
      <c r="I64" s="64">
        <f>I53-I62</f>
        <v>0</v>
      </c>
      <c r="J64" s="22"/>
      <c r="K64" s="39" t="s">
        <v>75</v>
      </c>
      <c r="L64" s="22"/>
      <c r="M64" s="22"/>
      <c r="N64" s="57">
        <f>N53-N62</f>
        <v>0</v>
      </c>
      <c r="O64" s="22"/>
      <c r="P64" s="64">
        <f>P53-P62</f>
        <v>0</v>
      </c>
    </row>
    <row r="65" spans="1:16" ht="15.75" thickTop="1" x14ac:dyDescent="0.25">
      <c r="A65" s="12" t="s">
        <v>49</v>
      </c>
      <c r="B65" s="12"/>
      <c r="C65" s="12"/>
      <c r="D65" s="12"/>
      <c r="E65" s="12"/>
      <c r="F65" s="12"/>
      <c r="G65" s="15" t="s">
        <v>25</v>
      </c>
      <c r="H65" s="22"/>
      <c r="I65" s="62"/>
      <c r="J65" s="22"/>
      <c r="K65" s="22"/>
      <c r="L65" s="22"/>
      <c r="M65" s="22"/>
      <c r="N65" s="55"/>
      <c r="O65" s="22"/>
      <c r="P65" s="62"/>
    </row>
    <row r="66" spans="1:16" x14ac:dyDescent="0.25">
      <c r="A66" s="12" t="s">
        <v>49</v>
      </c>
      <c r="B66" s="12"/>
      <c r="C66" s="12"/>
      <c r="D66" s="12"/>
      <c r="E66" s="12"/>
      <c r="F66" s="12"/>
      <c r="G66" s="15" t="s">
        <v>25</v>
      </c>
      <c r="H66" s="22"/>
      <c r="I66" s="62"/>
      <c r="J66" s="22"/>
      <c r="K66" s="22"/>
      <c r="L66" s="22"/>
      <c r="M66" s="22"/>
      <c r="N66" s="55"/>
      <c r="O66" s="22"/>
      <c r="P66" s="62"/>
    </row>
    <row r="67" spans="1:16" ht="15.75" thickBot="1" x14ac:dyDescent="0.3">
      <c r="A67" s="12" t="s">
        <v>49</v>
      </c>
      <c r="B67" s="12"/>
      <c r="C67" s="12"/>
      <c r="D67" s="12"/>
      <c r="E67" s="12"/>
      <c r="F67" s="12"/>
      <c r="G67" s="15" t="s">
        <v>25</v>
      </c>
      <c r="H67" s="22"/>
      <c r="I67" s="65">
        <f>I64</f>
        <v>0</v>
      </c>
      <c r="J67" s="22"/>
      <c r="K67" s="39" t="s">
        <v>76</v>
      </c>
      <c r="L67" s="22"/>
      <c r="M67" s="22"/>
      <c r="N67" s="58">
        <f>N64</f>
        <v>0</v>
      </c>
      <c r="O67" s="22"/>
      <c r="P67" s="65">
        <f>P64</f>
        <v>0</v>
      </c>
    </row>
    <row r="68" spans="1:16" x14ac:dyDescent="0.25">
      <c r="A68" s="12" t="s">
        <v>49</v>
      </c>
      <c r="B68" s="12"/>
      <c r="C68" s="12"/>
      <c r="D68" s="12"/>
      <c r="E68" s="12"/>
      <c r="F68" s="12"/>
      <c r="G68" s="15" t="s">
        <v>25</v>
      </c>
      <c r="H68" s="34"/>
      <c r="I68" s="62"/>
      <c r="J68" s="22"/>
      <c r="K68" s="22"/>
      <c r="L68" s="22"/>
      <c r="M68" s="22"/>
      <c r="N68" s="55"/>
      <c r="O68" s="22"/>
      <c r="P68" s="62"/>
    </row>
    <row r="69" spans="1:16" ht="30.75" thickBot="1" x14ac:dyDescent="0.3">
      <c r="A69" s="12" t="s">
        <v>49</v>
      </c>
      <c r="B69" s="12"/>
      <c r="C69" s="12"/>
      <c r="D69" s="12"/>
      <c r="E69" s="12"/>
      <c r="F69" s="12"/>
      <c r="G69" s="15" t="s">
        <v>25</v>
      </c>
      <c r="H69" s="22"/>
      <c r="I69" s="66">
        <f>I67-I50</f>
        <v>0</v>
      </c>
      <c r="J69" s="27"/>
      <c r="K69" s="46" t="s">
        <v>77</v>
      </c>
      <c r="L69" s="22"/>
      <c r="M69" s="22"/>
      <c r="N69" s="59">
        <f>N67-N50</f>
        <v>0</v>
      </c>
      <c r="O69" s="22"/>
      <c r="P69" s="66">
        <f>P67-P50</f>
        <v>0</v>
      </c>
    </row>
    <row r="70" spans="1:16" x14ac:dyDescent="0.25">
      <c r="A70" s="12" t="s">
        <v>49</v>
      </c>
      <c r="B70" s="12"/>
      <c r="C70" s="12"/>
      <c r="D70" s="12"/>
      <c r="E70" s="12"/>
      <c r="F70" s="12"/>
      <c r="G70" s="15" t="s">
        <v>25</v>
      </c>
      <c r="H70" s="34"/>
      <c r="I70" s="31"/>
      <c r="J70" s="28"/>
      <c r="K70" s="22"/>
      <c r="L70" s="22"/>
      <c r="M70" s="22"/>
      <c r="N70" s="34"/>
      <c r="O70" s="22"/>
      <c r="P70" s="36"/>
    </row>
    <row r="71" spans="1:16" x14ac:dyDescent="0.25">
      <c r="A71" s="12" t="s">
        <v>49</v>
      </c>
      <c r="B71" s="12"/>
      <c r="C71" s="12"/>
      <c r="D71" s="12"/>
      <c r="E71" s="12"/>
      <c r="F71" s="12"/>
      <c r="G71" s="15" t="s">
        <v>25</v>
      </c>
      <c r="H71" s="22"/>
      <c r="I71" s="178"/>
      <c r="J71" s="178"/>
      <c r="K71" s="22"/>
      <c r="L71" s="22"/>
      <c r="M71" s="22"/>
      <c r="N71" s="34"/>
      <c r="O71" s="22"/>
      <c r="P71" s="36"/>
    </row>
    <row r="72" spans="1:16" x14ac:dyDescent="0.25">
      <c r="A72" s="12" t="s">
        <v>49</v>
      </c>
      <c r="B72" s="12"/>
      <c r="C72" s="12"/>
      <c r="D72" s="12"/>
      <c r="E72" s="12"/>
      <c r="F72" s="12"/>
      <c r="G72" s="15" t="s">
        <v>25</v>
      </c>
      <c r="H72" s="34"/>
      <c r="I72" s="27"/>
      <c r="J72" s="27"/>
      <c r="K72" s="22"/>
      <c r="L72" s="22"/>
      <c r="M72" s="22"/>
      <c r="N72" s="34"/>
      <c r="O72" s="22"/>
      <c r="P72" s="36"/>
    </row>
    <row r="73" spans="1:16" x14ac:dyDescent="0.25">
      <c r="A73" s="12" t="s">
        <v>49</v>
      </c>
      <c r="B73" s="12"/>
      <c r="C73" s="12"/>
      <c r="D73" s="12"/>
      <c r="E73" s="12"/>
      <c r="F73" s="12"/>
      <c r="G73" s="15" t="s">
        <v>25</v>
      </c>
      <c r="H73" s="27"/>
      <c r="I73" s="31"/>
      <c r="J73" s="31"/>
      <c r="K73" s="22"/>
      <c r="L73" s="22"/>
      <c r="M73" s="22"/>
      <c r="N73" s="34"/>
      <c r="O73" s="22"/>
      <c r="P73" s="36"/>
    </row>
    <row r="74" spans="1:16" x14ac:dyDescent="0.25">
      <c r="A74" s="12" t="s">
        <v>49</v>
      </c>
      <c r="B74" s="12"/>
      <c r="C74" s="12"/>
      <c r="D74" s="12"/>
      <c r="E74" s="12"/>
      <c r="F74" s="12"/>
      <c r="G74" s="15" t="s">
        <v>25</v>
      </c>
      <c r="H74" s="27"/>
      <c r="I74" s="178"/>
      <c r="J74" s="178"/>
      <c r="K74" s="22"/>
      <c r="L74" s="22"/>
      <c r="M74" s="22"/>
      <c r="N74" s="34"/>
      <c r="O74" s="22"/>
      <c r="P74" s="36"/>
    </row>
    <row r="75" spans="1:16" x14ac:dyDescent="0.25">
      <c r="H75" s="22"/>
      <c r="I75" s="27"/>
      <c r="J75" s="27"/>
      <c r="K75" s="22"/>
      <c r="L75" s="22"/>
      <c r="M75" s="22"/>
      <c r="N75" s="34"/>
      <c r="O75" s="22"/>
      <c r="P75" s="36"/>
    </row>
    <row r="76" spans="1:16" x14ac:dyDescent="0.25">
      <c r="H76" s="22"/>
      <c r="I76" s="29"/>
      <c r="J76" s="30"/>
      <c r="K76" s="22"/>
      <c r="L76" s="22"/>
      <c r="M76" s="22"/>
      <c r="N76" s="34"/>
      <c r="O76" s="22"/>
      <c r="P76" s="36"/>
    </row>
    <row r="77" spans="1:16" x14ac:dyDescent="0.25">
      <c r="H77" s="27"/>
      <c r="I77" s="22"/>
      <c r="J77" s="22"/>
      <c r="K77" s="22"/>
      <c r="L77" s="22"/>
      <c r="M77" s="22"/>
      <c r="N77" s="34"/>
      <c r="O77" s="22"/>
      <c r="P77" s="36"/>
    </row>
    <row r="78" spans="1:16" x14ac:dyDescent="0.25">
      <c r="H78" s="22"/>
      <c r="I78" s="22"/>
      <c r="J78" s="22"/>
      <c r="K78" s="22"/>
      <c r="L78" s="22"/>
      <c r="M78" s="22"/>
      <c r="N78" s="34"/>
      <c r="O78" s="22"/>
      <c r="P78" s="36"/>
    </row>
    <row r="79" spans="1:16" x14ac:dyDescent="0.25">
      <c r="H79" s="22"/>
      <c r="I79" s="22"/>
      <c r="J79" s="22"/>
      <c r="K79" s="22"/>
      <c r="L79" s="22"/>
      <c r="M79" s="22"/>
      <c r="N79" s="34"/>
      <c r="O79" s="22"/>
      <c r="P79" s="36"/>
    </row>
    <row r="80" spans="1:16" x14ac:dyDescent="0.25">
      <c r="H80" s="27"/>
      <c r="I80" s="22"/>
      <c r="J80" s="22"/>
      <c r="K80" s="22"/>
      <c r="L80" s="22"/>
      <c r="M80" s="22"/>
      <c r="N80" s="34"/>
      <c r="O80" s="22"/>
      <c r="P80" s="36"/>
    </row>
    <row r="81" spans="8:8" x14ac:dyDescent="0.25">
      <c r="H81" s="34"/>
    </row>
    <row r="82" spans="8:8" x14ac:dyDescent="0.25">
      <c r="H82" s="22"/>
    </row>
    <row r="83" spans="8:8" x14ac:dyDescent="0.25">
      <c r="H83" s="34"/>
    </row>
    <row r="84" spans="8:8" x14ac:dyDescent="0.25">
      <c r="H84" s="22"/>
    </row>
    <row r="85" spans="8:8" x14ac:dyDescent="0.25">
      <c r="H85" s="22"/>
    </row>
  </sheetData>
  <mergeCells count="3">
    <mergeCell ref="K41:M41"/>
    <mergeCell ref="I71:J71"/>
    <mergeCell ref="I74:J74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59999389629810485"/>
    <pageSetUpPr fitToPage="1"/>
  </sheetPr>
  <dimension ref="A1:Q53"/>
  <sheetViews>
    <sheetView showGridLines="0" topLeftCell="C17" zoomScale="75" zoomScaleNormal="75" workbookViewId="0">
      <selection activeCell="C39" sqref="C39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1.7109375" customWidth="1"/>
    <col min="11" max="11" width="18.85546875" style="61" customWidth="1"/>
    <col min="12" max="12" width="16.42578125" customWidth="1"/>
    <col min="13" max="13" width="15.85546875" customWidth="1"/>
    <col min="14" max="14" width="20.140625" bestFit="1" customWidth="1"/>
    <col min="15" max="15" width="1.7109375" customWidth="1"/>
    <col min="16" max="16" width="18.140625" customWidth="1"/>
    <col min="17" max="17" width="19.5703125" customWidth="1"/>
  </cols>
  <sheetData>
    <row r="1" spans="1:17" s="2" customFormat="1" ht="24" hidden="1" customHeight="1" x14ac:dyDescent="0.25">
      <c r="A1" s="18" t="s">
        <v>0</v>
      </c>
      <c r="B1" s="2" t="s">
        <v>293</v>
      </c>
      <c r="G1" s="50"/>
      <c r="J1" s="40"/>
      <c r="K1" s="60"/>
      <c r="L1" s="40"/>
      <c r="M1" s="40"/>
      <c r="N1" s="40"/>
      <c r="O1" s="40"/>
    </row>
    <row r="2" spans="1:17" ht="26.25" x14ac:dyDescent="0.4">
      <c r="A2" s="12" t="s">
        <v>49</v>
      </c>
      <c r="B2" s="69" t="s">
        <v>135</v>
      </c>
    </row>
    <row r="3" spans="1:17" ht="18.75" x14ac:dyDescent="0.3">
      <c r="A3" s="12" t="s">
        <v>49</v>
      </c>
      <c r="B3" s="19" t="s">
        <v>189</v>
      </c>
    </row>
    <row r="4" spans="1:17" ht="18.75" x14ac:dyDescent="0.3">
      <c r="A4" s="12" t="s">
        <v>49</v>
      </c>
      <c r="B4" s="19" t="s">
        <v>276</v>
      </c>
    </row>
    <row r="5" spans="1:17" ht="18.75" x14ac:dyDescent="0.3">
      <c r="A5" s="12" t="s">
        <v>49</v>
      </c>
      <c r="B5" s="19"/>
    </row>
    <row r="6" spans="1:17" x14ac:dyDescent="0.25">
      <c r="A6" s="12" t="s">
        <v>49</v>
      </c>
      <c r="G6" s="174" t="s">
        <v>159</v>
      </c>
      <c r="H6" s="174"/>
      <c r="I6" s="174"/>
      <c r="J6" s="82"/>
      <c r="K6" s="175" t="s">
        <v>163</v>
      </c>
      <c r="L6" s="175"/>
      <c r="M6" s="175"/>
      <c r="N6" s="175"/>
      <c r="O6" s="82"/>
      <c r="P6" s="176" t="s">
        <v>166</v>
      </c>
      <c r="Q6" s="176"/>
    </row>
    <row r="7" spans="1:17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/>
      <c r="K7" s="82" t="s">
        <v>66</v>
      </c>
      <c r="L7" s="82" t="s">
        <v>161</v>
      </c>
      <c r="M7" s="82" t="s">
        <v>162</v>
      </c>
      <c r="N7" s="82" t="s">
        <v>165</v>
      </c>
      <c r="O7" s="82"/>
      <c r="P7" s="82" t="s">
        <v>165</v>
      </c>
      <c r="Q7" s="82" t="s">
        <v>161</v>
      </c>
    </row>
    <row r="8" spans="1:17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38"/>
      <c r="K8" s="68" t="s">
        <v>182</v>
      </c>
      <c r="L8" s="68" t="s">
        <v>182</v>
      </c>
      <c r="M8" s="68" t="s">
        <v>182</v>
      </c>
      <c r="N8" s="68" t="s">
        <v>136</v>
      </c>
      <c r="O8" s="38"/>
      <c r="P8" s="68" t="s">
        <v>136</v>
      </c>
      <c r="Q8" s="68" t="s">
        <v>182</v>
      </c>
    </row>
    <row r="9" spans="1:17" x14ac:dyDescent="0.25">
      <c r="A9" s="12" t="s">
        <v>49</v>
      </c>
      <c r="B9" s="17"/>
      <c r="C9" s="32"/>
      <c r="D9" s="33"/>
      <c r="E9" s="37" t="s">
        <v>65</v>
      </c>
      <c r="F9" s="33"/>
      <c r="G9" s="138" t="s">
        <v>63</v>
      </c>
      <c r="H9" s="138" t="s">
        <v>63</v>
      </c>
      <c r="I9" s="138" t="s">
        <v>63</v>
      </c>
      <c r="J9" s="138"/>
      <c r="K9" s="138" t="s">
        <v>63</v>
      </c>
      <c r="L9" s="138" t="s">
        <v>63</v>
      </c>
      <c r="M9" s="138" t="s">
        <v>63</v>
      </c>
      <c r="N9" s="138" t="s">
        <v>63</v>
      </c>
      <c r="O9" s="138"/>
      <c r="P9" s="138" t="s">
        <v>63</v>
      </c>
      <c r="Q9" s="138" t="s">
        <v>63</v>
      </c>
    </row>
    <row r="10" spans="1:17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J10" s="22"/>
      <c r="K10" s="36"/>
      <c r="L10" s="22"/>
      <c r="M10" s="36"/>
      <c r="N10" s="36"/>
      <c r="O10" s="22"/>
      <c r="Q10" s="72"/>
    </row>
    <row r="11" spans="1:17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8"/>
      <c r="K11" s="80"/>
      <c r="L11" s="78"/>
      <c r="M11" s="77"/>
      <c r="N11" s="77"/>
      <c r="O11" s="78"/>
      <c r="P11" s="79"/>
      <c r="Q11" s="81"/>
    </row>
    <row r="12" spans="1:17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0</v>
      </c>
      <c r="H12" s="83">
        <v>0</v>
      </c>
      <c r="I12" s="89">
        <f t="shared" ref="I12:I19" si="0">H12-G12</f>
        <v>0</v>
      </c>
      <c r="J12" s="90"/>
      <c r="K12" s="83">
        <v>0</v>
      </c>
      <c r="L12" s="90">
        <v>0</v>
      </c>
      <c r="M12" s="83">
        <v>0</v>
      </c>
      <c r="N12" s="83">
        <v>0</v>
      </c>
      <c r="O12" s="90"/>
      <c r="P12" s="83">
        <v>0</v>
      </c>
      <c r="Q12" s="83">
        <v>0</v>
      </c>
    </row>
    <row r="13" spans="1:17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573.05911000000003</v>
      </c>
      <c r="H13" s="83">
        <v>513.82407000000001</v>
      </c>
      <c r="I13" s="89">
        <f t="shared" si="0"/>
        <v>-59.235040000000026</v>
      </c>
      <c r="J13" s="90"/>
      <c r="K13" s="83">
        <v>4217.5913</v>
      </c>
      <c r="L13" s="90">
        <v>4490.5088699999997</v>
      </c>
      <c r="M13" s="83">
        <v>-272.91757000000001</v>
      </c>
      <c r="N13" s="83">
        <v>3976.31439</v>
      </c>
      <c r="O13" s="90"/>
      <c r="P13" s="83">
        <v>5327.9398099999999</v>
      </c>
      <c r="Q13" s="83">
        <v>6010.7302399999999</v>
      </c>
    </row>
    <row r="14" spans="1:17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1606.48335</v>
      </c>
      <c r="H14" s="83">
        <v>342.4194</v>
      </c>
      <c r="I14" s="89">
        <f t="shared" si="0"/>
        <v>-1264.06395</v>
      </c>
      <c r="J14" s="90"/>
      <c r="K14" s="83">
        <v>3222.0477900000001</v>
      </c>
      <c r="L14" s="90">
        <v>2847.90337</v>
      </c>
      <c r="M14" s="83">
        <v>374.14442000000003</v>
      </c>
      <c r="N14" s="83">
        <v>1217.93713</v>
      </c>
      <c r="O14" s="90"/>
      <c r="P14" s="83">
        <v>3673.0663599999998</v>
      </c>
      <c r="Q14" s="83">
        <v>3867.7888600000001</v>
      </c>
    </row>
    <row r="15" spans="1:17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1004.2732999999999</v>
      </c>
      <c r="H15" s="83">
        <v>1044.81972</v>
      </c>
      <c r="I15" s="89">
        <f t="shared" si="0"/>
        <v>40.546420000000012</v>
      </c>
      <c r="J15" s="90"/>
      <c r="K15" s="83">
        <v>9411.8692100000007</v>
      </c>
      <c r="L15" s="90">
        <v>9087.7432499999995</v>
      </c>
      <c r="M15" s="83">
        <v>324.12596000000002</v>
      </c>
      <c r="N15" s="83">
        <v>8004.7896600000004</v>
      </c>
      <c r="O15" s="90"/>
      <c r="P15" s="83">
        <v>12266.26491</v>
      </c>
      <c r="Q15" s="83">
        <v>12184.353520000001</v>
      </c>
    </row>
    <row r="16" spans="1:17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0</v>
      </c>
      <c r="H16" s="83">
        <v>0</v>
      </c>
      <c r="I16" s="89">
        <f t="shared" si="0"/>
        <v>0</v>
      </c>
      <c r="J16" s="90"/>
      <c r="K16" s="83">
        <v>0</v>
      </c>
      <c r="L16" s="90">
        <v>0</v>
      </c>
      <c r="M16" s="83">
        <v>0</v>
      </c>
      <c r="N16" s="83">
        <v>0</v>
      </c>
      <c r="O16" s="90"/>
      <c r="P16" s="83">
        <v>0</v>
      </c>
      <c r="Q16" s="83">
        <v>0</v>
      </c>
    </row>
    <row r="17" spans="1:17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0</v>
      </c>
      <c r="H17" s="83">
        <v>1.88923</v>
      </c>
      <c r="I17" s="89">
        <f t="shared" si="0"/>
        <v>1.88923</v>
      </c>
      <c r="J17" s="90"/>
      <c r="K17" s="83">
        <v>0</v>
      </c>
      <c r="L17" s="90">
        <v>16.91611</v>
      </c>
      <c r="M17" s="83">
        <v>-16.91611</v>
      </c>
      <c r="N17" s="83">
        <v>0</v>
      </c>
      <c r="O17" s="90"/>
      <c r="P17" s="83">
        <v>26.485620000000001</v>
      </c>
      <c r="Q17" s="83">
        <v>22.549019999999999</v>
      </c>
    </row>
    <row r="18" spans="1:17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90"/>
      <c r="K18" s="83">
        <v>0</v>
      </c>
      <c r="L18" s="90">
        <v>0</v>
      </c>
      <c r="M18" s="83">
        <v>0</v>
      </c>
      <c r="N18" s="83">
        <v>0</v>
      </c>
      <c r="O18" s="90"/>
      <c r="P18" s="83">
        <v>0</v>
      </c>
      <c r="Q18" s="83">
        <v>0</v>
      </c>
    </row>
    <row r="19" spans="1:17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0.15909000000000001</v>
      </c>
      <c r="H19" s="83">
        <v>0</v>
      </c>
      <c r="I19" s="89">
        <f t="shared" si="0"/>
        <v>-0.15909000000000001</v>
      </c>
      <c r="J19" s="90"/>
      <c r="K19" s="83">
        <v>0.19545000000000001</v>
      </c>
      <c r="L19" s="90">
        <v>0</v>
      </c>
      <c r="M19" s="83">
        <v>0.19545000000000001</v>
      </c>
      <c r="N19" s="83">
        <v>0</v>
      </c>
      <c r="O19" s="90"/>
      <c r="P19" s="83">
        <v>0</v>
      </c>
      <c r="Q19" s="83">
        <v>0</v>
      </c>
    </row>
    <row r="20" spans="1:17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3183.9748500000001</v>
      </c>
      <c r="H20" s="91">
        <f t="shared" ref="H20:I20" si="1">SUM(H12:H19)</f>
        <v>1902.9524199999998</v>
      </c>
      <c r="I20" s="91">
        <f t="shared" si="1"/>
        <v>-1281.0224300000002</v>
      </c>
      <c r="J20" s="83"/>
      <c r="K20" s="91">
        <f>SUM(K12:K19)</f>
        <v>16851.703750000001</v>
      </c>
      <c r="L20" s="91">
        <f t="shared" ref="L20" si="2">SUM(L12:L19)</f>
        <v>16443.071599999996</v>
      </c>
      <c r="M20" s="91">
        <f>SUM(M12:M19)</f>
        <v>408.63215000000002</v>
      </c>
      <c r="N20" s="91">
        <f>SUM(N12:N19)</f>
        <v>13199.04118</v>
      </c>
      <c r="O20" s="83"/>
      <c r="P20" s="91">
        <f t="shared" ref="P20:Q20" si="3">SUM(P12:P19)</f>
        <v>21293.756699999998</v>
      </c>
      <c r="Q20" s="91">
        <f t="shared" si="3"/>
        <v>22085.42164</v>
      </c>
    </row>
    <row r="21" spans="1:17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90"/>
      <c r="K21" s="83"/>
      <c r="L21" s="90"/>
      <c r="M21" s="83"/>
      <c r="N21" s="83"/>
      <c r="O21" s="90"/>
      <c r="P21" s="83"/>
      <c r="Q21" s="83"/>
    </row>
    <row r="22" spans="1:17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90"/>
      <c r="K22" s="83"/>
      <c r="L22" s="90"/>
      <c r="M22" s="83"/>
      <c r="N22" s="83"/>
      <c r="O22" s="90"/>
      <c r="P22" s="83"/>
      <c r="Q22" s="83"/>
    </row>
    <row r="23" spans="1:17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1000.61135</v>
      </c>
      <c r="H23" s="83">
        <v>1034.69532</v>
      </c>
      <c r="I23" s="89">
        <f t="shared" ref="I23:I29" si="4">H23-G23</f>
        <v>34.083970000000022</v>
      </c>
      <c r="J23" s="90"/>
      <c r="K23" s="83">
        <v>9612.4185500000003</v>
      </c>
      <c r="L23" s="90">
        <v>9126.8745699999999</v>
      </c>
      <c r="M23" s="83">
        <v>485.54397999999998</v>
      </c>
      <c r="N23" s="83">
        <v>8973.6192200000005</v>
      </c>
      <c r="O23" s="90"/>
      <c r="P23" s="83">
        <v>12246.57797</v>
      </c>
      <c r="Q23" s="83">
        <v>12245.050380000001</v>
      </c>
    </row>
    <row r="24" spans="1:17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725.81898000000001</v>
      </c>
      <c r="H24" s="83">
        <v>402.44162999999998</v>
      </c>
      <c r="I24" s="89">
        <f t="shared" si="4"/>
        <v>-323.37735000000004</v>
      </c>
      <c r="J24" s="90"/>
      <c r="K24" s="83">
        <v>5396.3611499999997</v>
      </c>
      <c r="L24" s="90">
        <v>3724.09771</v>
      </c>
      <c r="M24" s="83">
        <v>1672.2634399999999</v>
      </c>
      <c r="N24" s="83">
        <v>4466.6170300000003</v>
      </c>
      <c r="O24" s="90"/>
      <c r="P24" s="83">
        <v>6137.47163</v>
      </c>
      <c r="Q24" s="83">
        <v>4917.4839599999996</v>
      </c>
    </row>
    <row r="25" spans="1:17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114.63283</v>
      </c>
      <c r="H25" s="83">
        <v>104.03949</v>
      </c>
      <c r="I25" s="89">
        <f t="shared" si="4"/>
        <v>-10.593339999999998</v>
      </c>
      <c r="J25" s="90"/>
      <c r="K25" s="83">
        <v>1028.3338799999999</v>
      </c>
      <c r="L25" s="90">
        <v>919.5883</v>
      </c>
      <c r="M25" s="83">
        <v>108.74558</v>
      </c>
      <c r="N25" s="83">
        <v>869.44248000000005</v>
      </c>
      <c r="O25" s="90"/>
      <c r="P25" s="83">
        <v>1650.0714800000001</v>
      </c>
      <c r="Q25" s="83">
        <v>1224.9999299999999</v>
      </c>
    </row>
    <row r="26" spans="1:17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v>119.506</v>
      </c>
      <c r="H26" s="83">
        <v>119.506</v>
      </c>
      <c r="I26" s="89">
        <f t="shared" si="4"/>
        <v>0</v>
      </c>
      <c r="J26" s="90"/>
      <c r="K26" s="83">
        <v>1057.5421100000001</v>
      </c>
      <c r="L26" s="90">
        <v>1059.07981</v>
      </c>
      <c r="M26" s="83">
        <v>-1.5377000000000001</v>
      </c>
      <c r="N26" s="83">
        <v>1038.27468</v>
      </c>
      <c r="O26" s="90"/>
      <c r="P26" s="83">
        <v>1389.5879199999999</v>
      </c>
      <c r="Q26" s="83">
        <v>1411.0081299999999</v>
      </c>
    </row>
    <row r="27" spans="1:17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0</v>
      </c>
      <c r="H27" s="83">
        <v>0</v>
      </c>
      <c r="I27" s="89">
        <f t="shared" si="4"/>
        <v>0</v>
      </c>
      <c r="J27" s="90"/>
      <c r="K27" s="83">
        <v>0</v>
      </c>
      <c r="L27" s="90">
        <v>0</v>
      </c>
      <c r="M27" s="83">
        <v>0</v>
      </c>
      <c r="N27" s="83">
        <v>0</v>
      </c>
      <c r="O27" s="90"/>
      <c r="P27" s="83">
        <v>0</v>
      </c>
      <c r="Q27" s="83">
        <v>0</v>
      </c>
    </row>
    <row r="28" spans="1:17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0</v>
      </c>
      <c r="H28" s="83">
        <v>0</v>
      </c>
      <c r="I28" s="89">
        <f t="shared" si="4"/>
        <v>0</v>
      </c>
      <c r="J28" s="90"/>
      <c r="K28" s="83">
        <v>0</v>
      </c>
      <c r="L28" s="83">
        <v>-16</v>
      </c>
      <c r="M28" s="83">
        <v>16</v>
      </c>
      <c r="N28" s="83">
        <v>-44.670450000000002</v>
      </c>
      <c r="O28" s="90"/>
      <c r="P28" s="83">
        <v>-59.294539999999998</v>
      </c>
      <c r="Q28" s="83">
        <v>-16</v>
      </c>
    </row>
    <row r="29" spans="1:17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-96.162409999999994</v>
      </c>
      <c r="H29" s="83">
        <v>27.262540000000001</v>
      </c>
      <c r="I29" s="89">
        <f t="shared" si="4"/>
        <v>123.42495</v>
      </c>
      <c r="J29" s="90"/>
      <c r="K29" s="83">
        <v>848.11829999999998</v>
      </c>
      <c r="L29" s="83">
        <v>188.57230000000001</v>
      </c>
      <c r="M29" s="83">
        <v>659.54600000000005</v>
      </c>
      <c r="N29" s="83">
        <v>266.66784000000001</v>
      </c>
      <c r="O29" s="90"/>
      <c r="P29" s="83">
        <v>362.84816000000001</v>
      </c>
      <c r="Q29" s="83">
        <v>271.64368000000002</v>
      </c>
    </row>
    <row r="30" spans="1:17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1864.4067500000003</v>
      </c>
      <c r="H30" s="91">
        <f t="shared" ref="H30" si="5">SUM(H23:H29)</f>
        <v>1687.9449800000002</v>
      </c>
      <c r="I30" s="91">
        <f t="shared" ref="I30" si="6">H30-G30</f>
        <v>-176.46177000000012</v>
      </c>
      <c r="J30" s="90"/>
      <c r="K30" s="91">
        <f t="shared" ref="K30:M30" si="7">SUM(K23:K29)</f>
        <v>17942.773989999998</v>
      </c>
      <c r="L30" s="91">
        <f t="shared" si="7"/>
        <v>15002.212689999998</v>
      </c>
      <c r="M30" s="91">
        <f t="shared" si="7"/>
        <v>2940.5613000000003</v>
      </c>
      <c r="N30" s="91">
        <f>SUM(N23:N29)</f>
        <v>15569.950800000002</v>
      </c>
      <c r="O30" s="90"/>
      <c r="P30" s="91">
        <f t="shared" ref="P30:Q30" si="8">SUM(P23:P29)</f>
        <v>21727.262619999998</v>
      </c>
      <c r="Q30" s="91">
        <f t="shared" si="8"/>
        <v>20054.186079999996</v>
      </c>
    </row>
    <row r="31" spans="1:17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90"/>
      <c r="K31" s="83"/>
      <c r="L31" s="83"/>
      <c r="M31" s="83"/>
      <c r="N31" s="83"/>
      <c r="O31" s="90"/>
      <c r="P31" s="83"/>
      <c r="Q31" s="83"/>
    </row>
    <row r="32" spans="1:17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1319.5680999999997</v>
      </c>
      <c r="H32" s="85">
        <f>H20-H30</f>
        <v>215.00743999999963</v>
      </c>
      <c r="I32" s="85">
        <f>I20-I30</f>
        <v>-1104.5606600000001</v>
      </c>
      <c r="J32" s="88"/>
      <c r="K32" s="85">
        <f>K20-K30</f>
        <v>-1091.0702399999973</v>
      </c>
      <c r="L32" s="85">
        <f>L20-L30</f>
        <v>1440.8589099999972</v>
      </c>
      <c r="M32" s="85">
        <f>M20-M30</f>
        <v>-2531.9291500000004</v>
      </c>
      <c r="N32" s="85">
        <f>N20-N30</f>
        <v>-2370.9096200000022</v>
      </c>
      <c r="O32" s="88"/>
      <c r="P32" s="85">
        <f>P20-P30</f>
        <v>-433.50591999999961</v>
      </c>
      <c r="Q32" s="85">
        <f>Q20-Q30</f>
        <v>2031.2355600000046</v>
      </c>
    </row>
    <row r="33" spans="1:17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88"/>
      <c r="K33" s="84"/>
      <c r="L33" s="84"/>
      <c r="M33" s="84"/>
      <c r="N33" s="84"/>
      <c r="O33" s="88"/>
      <c r="P33" s="84"/>
      <c r="Q33" s="84"/>
    </row>
    <row r="34" spans="1:17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88"/>
      <c r="K34" s="84"/>
      <c r="L34" s="84"/>
      <c r="M34" s="84"/>
      <c r="N34" s="84"/>
      <c r="O34" s="88"/>
      <c r="P34" s="84"/>
      <c r="Q34" s="84"/>
    </row>
    <row r="35" spans="1:17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1319.5680999999997</v>
      </c>
      <c r="H35" s="86">
        <f>H32</f>
        <v>215.00743999999963</v>
      </c>
      <c r="I35" s="86">
        <f>I32</f>
        <v>-1104.5606600000001</v>
      </c>
      <c r="J35" s="88"/>
      <c r="K35" s="86">
        <f>K32</f>
        <v>-1091.0702399999973</v>
      </c>
      <c r="L35" s="86">
        <f>L32</f>
        <v>1440.8589099999972</v>
      </c>
      <c r="M35" s="86">
        <f>M32</f>
        <v>-2531.9291500000004</v>
      </c>
      <c r="N35" s="86">
        <f>N32</f>
        <v>-2370.9096200000022</v>
      </c>
      <c r="O35" s="88"/>
      <c r="P35" s="86">
        <f>P32</f>
        <v>-433.50591999999961</v>
      </c>
      <c r="Q35" s="86">
        <f>Q32</f>
        <v>2031.2355600000046</v>
      </c>
    </row>
    <row r="36" spans="1:17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88"/>
      <c r="K36" s="84"/>
      <c r="L36" s="84"/>
      <c r="M36" s="84"/>
      <c r="N36" s="84"/>
      <c r="O36" s="88"/>
      <c r="P36" s="84"/>
      <c r="Q36" s="84"/>
    </row>
    <row r="37" spans="1:17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1319.5680999999997</v>
      </c>
      <c r="H37" s="87">
        <f>H35-H16</f>
        <v>215.00743999999963</v>
      </c>
      <c r="I37" s="87">
        <f>I35-I16</f>
        <v>-1104.5606600000001</v>
      </c>
      <c r="J37" s="88"/>
      <c r="K37" s="87">
        <f>K35-K16</f>
        <v>-1091.0702399999973</v>
      </c>
      <c r="L37" s="87">
        <f>L35-L16</f>
        <v>1440.8589099999972</v>
      </c>
      <c r="M37" s="87">
        <f>M35-M16</f>
        <v>-2531.9291500000004</v>
      </c>
      <c r="N37" s="87">
        <f>N35-N16</f>
        <v>-2370.9096200000022</v>
      </c>
      <c r="O37" s="88"/>
      <c r="P37" s="87">
        <f>P35-P16</f>
        <v>-433.50591999999961</v>
      </c>
      <c r="Q37" s="87">
        <f>Q35-Q16</f>
        <v>2031.2355600000046</v>
      </c>
    </row>
    <row r="38" spans="1:17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34"/>
      <c r="K38" s="34"/>
      <c r="L38" s="34"/>
      <c r="M38" s="34"/>
      <c r="N38" s="77"/>
      <c r="O38" s="34"/>
      <c r="P38" s="54"/>
      <c r="Q38" s="54"/>
    </row>
    <row r="39" spans="1:17" x14ac:dyDescent="0.25">
      <c r="A39" s="12" t="s">
        <v>49</v>
      </c>
      <c r="B39" s="22"/>
      <c r="C39" s="139"/>
      <c r="D39" s="22"/>
      <c r="E39" s="22"/>
      <c r="F39" s="22"/>
      <c r="G39" s="34"/>
      <c r="H39" s="22"/>
      <c r="J39" s="22"/>
      <c r="K39" s="36"/>
      <c r="L39" s="22"/>
      <c r="M39" s="22"/>
      <c r="N39" s="22"/>
      <c r="O39" s="22"/>
    </row>
    <row r="40" spans="1:17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J40" s="22"/>
      <c r="K40" s="36"/>
      <c r="L40" s="22"/>
      <c r="M40" s="22"/>
      <c r="N40" s="22"/>
      <c r="O40" s="22"/>
    </row>
    <row r="41" spans="1:17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J41" s="22"/>
      <c r="K41" s="36"/>
      <c r="L41" s="22"/>
      <c r="M41" s="22"/>
      <c r="N41" s="22"/>
      <c r="O41" s="22"/>
    </row>
    <row r="42" spans="1:17" x14ac:dyDescent="0.25">
      <c r="A42" s="12" t="s">
        <v>49</v>
      </c>
      <c r="B42" s="27"/>
      <c r="C42" s="139"/>
      <c r="D42" s="22"/>
      <c r="E42" s="22"/>
      <c r="F42" s="22"/>
      <c r="G42" s="34"/>
      <c r="H42" s="22"/>
      <c r="J42" s="22"/>
      <c r="K42" s="36"/>
      <c r="L42" s="22"/>
      <c r="M42" s="22"/>
      <c r="N42" s="22"/>
      <c r="O42" s="22"/>
    </row>
    <row r="43" spans="1:17" x14ac:dyDescent="0.25">
      <c r="B43" s="22"/>
      <c r="C43" s="27"/>
      <c r="D43" s="22"/>
      <c r="E43" s="22"/>
      <c r="F43" s="22"/>
      <c r="G43" s="34"/>
      <c r="H43" s="27"/>
      <c r="J43" s="22"/>
      <c r="K43" s="36"/>
      <c r="L43" s="22"/>
      <c r="M43" s="22"/>
      <c r="N43" s="22"/>
      <c r="O43" s="22"/>
    </row>
    <row r="44" spans="1:17" x14ac:dyDescent="0.25">
      <c r="B44" s="22"/>
      <c r="C44" s="30"/>
      <c r="D44" s="22"/>
      <c r="E44" s="22"/>
      <c r="F44" s="22"/>
      <c r="G44" s="34"/>
      <c r="H44" s="29"/>
      <c r="J44" s="22"/>
      <c r="K44" s="36"/>
      <c r="L44" s="22"/>
      <c r="M44" s="22"/>
      <c r="N44" s="22"/>
      <c r="O44" s="22"/>
    </row>
    <row r="45" spans="1:17" x14ac:dyDescent="0.25">
      <c r="B45" s="27"/>
      <c r="C45" s="22"/>
      <c r="D45" s="22"/>
      <c r="E45" s="22"/>
      <c r="F45" s="22"/>
      <c r="G45" s="34"/>
      <c r="H45" s="22"/>
      <c r="J45" s="22"/>
      <c r="K45" s="36"/>
      <c r="L45" s="22"/>
      <c r="M45" s="22"/>
      <c r="N45" s="22"/>
      <c r="O45" s="22"/>
    </row>
    <row r="46" spans="1:17" x14ac:dyDescent="0.25">
      <c r="B46" s="22"/>
      <c r="C46" s="22"/>
      <c r="D46" s="22"/>
      <c r="E46" s="22"/>
      <c r="F46" s="22"/>
      <c r="G46" s="34"/>
      <c r="H46" s="22"/>
      <c r="J46" s="22"/>
      <c r="K46" s="36"/>
      <c r="L46" s="22"/>
      <c r="M46" s="22"/>
      <c r="N46" s="22"/>
      <c r="O46" s="22"/>
    </row>
    <row r="47" spans="1:17" x14ac:dyDescent="0.25">
      <c r="B47" s="22"/>
      <c r="C47" s="22"/>
      <c r="D47" s="22"/>
      <c r="E47" s="22"/>
      <c r="F47" s="22"/>
      <c r="G47" s="34"/>
      <c r="H47" s="22"/>
      <c r="J47" s="22"/>
      <c r="K47" s="36"/>
      <c r="L47" s="22"/>
      <c r="M47" s="22"/>
      <c r="N47" s="22"/>
      <c r="O47" s="22"/>
    </row>
    <row r="48" spans="1:17" x14ac:dyDescent="0.25">
      <c r="B48" s="27"/>
      <c r="C48" s="22"/>
      <c r="D48" s="22"/>
      <c r="E48" s="22"/>
      <c r="F48" s="22"/>
      <c r="G48" s="34"/>
      <c r="H48" s="22"/>
      <c r="J48" s="22"/>
      <c r="K48" s="36"/>
      <c r="L48" s="22"/>
      <c r="M48" s="22"/>
      <c r="N48" s="22"/>
      <c r="O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K6:N6"/>
    <mergeCell ref="P6:Q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Q53"/>
  <sheetViews>
    <sheetView showGridLines="0" topLeftCell="B2" zoomScale="85" zoomScaleNormal="85" workbookViewId="0">
      <selection activeCell="C39" sqref="C39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1.7109375" customWidth="1"/>
    <col min="11" max="11" width="18.85546875" style="61" customWidth="1"/>
    <col min="12" max="12" width="16.42578125" customWidth="1"/>
    <col min="13" max="13" width="15.85546875" customWidth="1"/>
    <col min="14" max="14" width="20.140625" bestFit="1" customWidth="1"/>
    <col min="15" max="15" width="1.7109375" customWidth="1"/>
    <col min="16" max="16" width="18.140625" customWidth="1"/>
    <col min="17" max="17" width="19.5703125" customWidth="1"/>
  </cols>
  <sheetData>
    <row r="1" spans="1:17" s="2" customFormat="1" ht="24" hidden="1" customHeight="1" x14ac:dyDescent="0.25">
      <c r="A1" s="18" t="s">
        <v>0</v>
      </c>
      <c r="B1" s="2" t="s">
        <v>312</v>
      </c>
      <c r="G1" s="50"/>
      <c r="J1" s="40"/>
      <c r="K1" s="60"/>
      <c r="L1" s="40"/>
      <c r="M1" s="40"/>
      <c r="N1" s="40"/>
      <c r="O1" s="40"/>
    </row>
    <row r="2" spans="1:17" ht="26.25" x14ac:dyDescent="0.4">
      <c r="A2" s="12" t="s">
        <v>49</v>
      </c>
      <c r="B2" s="69" t="s">
        <v>135</v>
      </c>
    </row>
    <row r="3" spans="1:17" ht="18.75" x14ac:dyDescent="0.3">
      <c r="A3" s="12" t="s">
        <v>49</v>
      </c>
      <c r="B3" s="19" t="s">
        <v>189</v>
      </c>
    </row>
    <row r="4" spans="1:17" ht="18.75" x14ac:dyDescent="0.3">
      <c r="A4" s="12" t="s">
        <v>49</v>
      </c>
      <c r="B4" s="19" t="s">
        <v>324</v>
      </c>
    </row>
    <row r="5" spans="1:17" ht="18.75" x14ac:dyDescent="0.3">
      <c r="A5" s="12" t="s">
        <v>49</v>
      </c>
      <c r="B5" s="19"/>
    </row>
    <row r="6" spans="1:17" x14ac:dyDescent="0.25">
      <c r="A6" s="12" t="s">
        <v>49</v>
      </c>
      <c r="G6" s="174" t="s">
        <v>159</v>
      </c>
      <c r="H6" s="174"/>
      <c r="I6" s="174"/>
      <c r="J6" s="82"/>
      <c r="K6" s="175" t="s">
        <v>163</v>
      </c>
      <c r="L6" s="175"/>
      <c r="M6" s="175"/>
      <c r="N6" s="175"/>
      <c r="O6" s="82"/>
      <c r="P6" s="176" t="s">
        <v>166</v>
      </c>
      <c r="Q6" s="176"/>
    </row>
    <row r="7" spans="1:17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/>
      <c r="K7" s="82" t="s">
        <v>66</v>
      </c>
      <c r="L7" s="82" t="s">
        <v>161</v>
      </c>
      <c r="M7" s="82" t="s">
        <v>162</v>
      </c>
      <c r="N7" s="82" t="s">
        <v>165</v>
      </c>
      <c r="O7" s="82"/>
      <c r="P7" s="82" t="s">
        <v>165</v>
      </c>
      <c r="Q7" s="82" t="s">
        <v>161</v>
      </c>
    </row>
    <row r="8" spans="1:17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38"/>
      <c r="K8" s="68" t="s">
        <v>182</v>
      </c>
      <c r="L8" s="68" t="s">
        <v>182</v>
      </c>
      <c r="M8" s="68" t="s">
        <v>182</v>
      </c>
      <c r="N8" s="68" t="s">
        <v>136</v>
      </c>
      <c r="O8" s="38"/>
      <c r="P8" s="68" t="s">
        <v>136</v>
      </c>
      <c r="Q8" s="68" t="s">
        <v>182</v>
      </c>
    </row>
    <row r="9" spans="1:17" x14ac:dyDescent="0.25">
      <c r="A9" s="12" t="s">
        <v>49</v>
      </c>
      <c r="B9" s="17"/>
      <c r="C9" s="32"/>
      <c r="D9" s="33"/>
      <c r="E9" s="37" t="s">
        <v>65</v>
      </c>
      <c r="F9" s="33"/>
      <c r="G9" s="138" t="s">
        <v>63</v>
      </c>
      <c r="H9" s="138" t="s">
        <v>63</v>
      </c>
      <c r="I9" s="138" t="s">
        <v>63</v>
      </c>
      <c r="J9" s="138"/>
      <c r="K9" s="138" t="s">
        <v>63</v>
      </c>
      <c r="L9" s="138" t="s">
        <v>63</v>
      </c>
      <c r="M9" s="138" t="s">
        <v>63</v>
      </c>
      <c r="N9" s="138" t="s">
        <v>63</v>
      </c>
      <c r="O9" s="138"/>
      <c r="P9" s="138" t="s">
        <v>63</v>
      </c>
      <c r="Q9" s="138" t="s">
        <v>63</v>
      </c>
    </row>
    <row r="10" spans="1:17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J10" s="22"/>
      <c r="K10" s="36"/>
      <c r="L10" s="22"/>
      <c r="M10" s="36"/>
      <c r="N10" s="36"/>
      <c r="O10" s="22"/>
      <c r="Q10" s="72"/>
    </row>
    <row r="11" spans="1:17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78"/>
      <c r="K11" s="80"/>
      <c r="L11" s="78"/>
      <c r="M11" s="77"/>
      <c r="N11" s="77"/>
      <c r="O11" s="78"/>
      <c r="P11" s="79"/>
      <c r="Q11" s="81"/>
    </row>
    <row r="12" spans="1:17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1620.0970600000001</v>
      </c>
      <c r="H12" s="83">
        <v>1635.7164299999999</v>
      </c>
      <c r="I12" s="89">
        <f t="shared" ref="I12:I19" si="0">H12-G12</f>
        <v>15.61936999999989</v>
      </c>
      <c r="J12" s="90"/>
      <c r="K12" s="83">
        <v>14527.51672</v>
      </c>
      <c r="L12" s="90">
        <v>21516.38867</v>
      </c>
      <c r="M12" s="83">
        <v>-6988.8719499999997</v>
      </c>
      <c r="N12" s="83">
        <v>19203.055810000002</v>
      </c>
      <c r="O12" s="90"/>
      <c r="P12" s="83">
        <v>25410.59174</v>
      </c>
      <c r="Q12" s="83">
        <v>26423.537960000001</v>
      </c>
    </row>
    <row r="13" spans="1:17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1575.67831</v>
      </c>
      <c r="H13" s="83">
        <v>2164.1174500000002</v>
      </c>
      <c r="I13" s="89">
        <f t="shared" si="0"/>
        <v>588.43914000000018</v>
      </c>
      <c r="J13" s="90"/>
      <c r="K13" s="83">
        <v>20446.683639999999</v>
      </c>
      <c r="L13" s="90">
        <v>13139.18857</v>
      </c>
      <c r="M13" s="83">
        <v>7307.4950699999999</v>
      </c>
      <c r="N13" s="83">
        <v>22931.334419999999</v>
      </c>
      <c r="O13" s="90"/>
      <c r="P13" s="83">
        <v>21775.16734</v>
      </c>
      <c r="Q13" s="83">
        <v>19578.00877</v>
      </c>
    </row>
    <row r="14" spans="1:17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1681.23631</v>
      </c>
      <c r="H14" s="83">
        <v>432.24139000000002</v>
      </c>
      <c r="I14" s="89">
        <f t="shared" si="0"/>
        <v>-1248.9949200000001</v>
      </c>
      <c r="J14" s="90"/>
      <c r="K14" s="83">
        <v>4183.5598</v>
      </c>
      <c r="L14" s="90">
        <v>3860.2722800000001</v>
      </c>
      <c r="M14" s="83">
        <v>323.28751999999997</v>
      </c>
      <c r="N14" s="83">
        <v>2053.5060400000002</v>
      </c>
      <c r="O14" s="90"/>
      <c r="P14" s="83">
        <v>5009.0368399999998</v>
      </c>
      <c r="Q14" s="83">
        <v>5149.62374</v>
      </c>
    </row>
    <row r="15" spans="1:17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2006.3614500000001</v>
      </c>
      <c r="H15" s="83">
        <v>1098.0028199999999</v>
      </c>
      <c r="I15" s="89">
        <f t="shared" si="0"/>
        <v>-908.35863000000018</v>
      </c>
      <c r="J15" s="90"/>
      <c r="K15" s="83">
        <v>12134.821679999999</v>
      </c>
      <c r="L15" s="90">
        <v>10874.820299999999</v>
      </c>
      <c r="M15" s="83">
        <v>1260.0013799999999</v>
      </c>
      <c r="N15" s="83">
        <v>9772.5899599999993</v>
      </c>
      <c r="O15" s="90"/>
      <c r="P15" s="83">
        <v>15460.36111</v>
      </c>
      <c r="Q15" s="83">
        <v>15332.751469999999</v>
      </c>
    </row>
    <row r="16" spans="1:17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88.108260000000001</v>
      </c>
      <c r="H16" s="83">
        <v>624.27332999999999</v>
      </c>
      <c r="I16" s="89">
        <f t="shared" si="0"/>
        <v>536.16507000000001</v>
      </c>
      <c r="J16" s="90"/>
      <c r="K16" s="83">
        <v>1463.2033899999999</v>
      </c>
      <c r="L16" s="90">
        <v>5254.4599699999999</v>
      </c>
      <c r="M16" s="83">
        <v>-3791.2565800000002</v>
      </c>
      <c r="N16" s="83">
        <v>1668.2463600000001</v>
      </c>
      <c r="O16" s="90"/>
      <c r="P16" s="83">
        <v>3680.5465600000002</v>
      </c>
      <c r="Q16" s="83">
        <v>7027.2799599999998</v>
      </c>
    </row>
    <row r="17" spans="1:17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17.814550000000001</v>
      </c>
      <c r="H17" s="83">
        <v>17.722560000000001</v>
      </c>
      <c r="I17" s="89">
        <f t="shared" si="0"/>
        <v>-9.1989999999999128E-2</v>
      </c>
      <c r="J17" s="90"/>
      <c r="K17" s="83">
        <v>99.655540000000002</v>
      </c>
      <c r="L17" s="90">
        <v>159.41607999999999</v>
      </c>
      <c r="M17" s="83">
        <v>-59.760539999999999</v>
      </c>
      <c r="N17" s="83">
        <v>126.90483</v>
      </c>
      <c r="O17" s="90"/>
      <c r="P17" s="83">
        <v>246.5163</v>
      </c>
      <c r="Q17" s="83">
        <v>212.54898</v>
      </c>
    </row>
    <row r="18" spans="1:17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90"/>
      <c r="K18" s="83">
        <v>0</v>
      </c>
      <c r="L18" s="90">
        <v>0</v>
      </c>
      <c r="M18" s="83">
        <v>0</v>
      </c>
      <c r="N18" s="83">
        <v>0</v>
      </c>
      <c r="O18" s="90"/>
      <c r="P18" s="83">
        <v>10803.06345</v>
      </c>
      <c r="Q18" s="83">
        <v>0</v>
      </c>
    </row>
    <row r="19" spans="1:17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23.1007</v>
      </c>
      <c r="H19" s="83">
        <v>347.98622</v>
      </c>
      <c r="I19" s="89">
        <f t="shared" si="0"/>
        <v>324.88551999999999</v>
      </c>
      <c r="J19" s="90"/>
      <c r="K19" s="83">
        <v>1514.80268</v>
      </c>
      <c r="L19" s="90">
        <v>1571.9290800000001</v>
      </c>
      <c r="M19" s="83">
        <v>-57.126399999999997</v>
      </c>
      <c r="N19" s="83">
        <v>1239.48864</v>
      </c>
      <c r="O19" s="90"/>
      <c r="P19" s="83">
        <v>2112.02484</v>
      </c>
      <c r="Q19" s="83">
        <v>2615.8877400000001</v>
      </c>
    </row>
    <row r="20" spans="1:17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7012.3966400000008</v>
      </c>
      <c r="H20" s="91">
        <f t="shared" ref="H20:I20" si="1">SUM(H12:H19)</f>
        <v>6320.0601999999999</v>
      </c>
      <c r="I20" s="91">
        <f t="shared" si="1"/>
        <v>-692.33644000000027</v>
      </c>
      <c r="J20" s="83"/>
      <c r="K20" s="91">
        <f>SUM(K12:K19)</f>
        <v>54370.243450000009</v>
      </c>
      <c r="L20" s="91">
        <f t="shared" ref="L20" si="2">SUM(L12:L19)</f>
        <v>56376.474949999996</v>
      </c>
      <c r="M20" s="91">
        <f>SUM(M12:M19)</f>
        <v>-2006.2315000000001</v>
      </c>
      <c r="N20" s="91">
        <f>SUM(N12:N19)</f>
        <v>56995.126060000002</v>
      </c>
      <c r="O20" s="83"/>
      <c r="P20" s="91">
        <f t="shared" ref="P20:Q20" si="3">SUM(P12:P19)</f>
        <v>84497.308180000007</v>
      </c>
      <c r="Q20" s="91">
        <f t="shared" si="3"/>
        <v>76339.638620000012</v>
      </c>
    </row>
    <row r="21" spans="1:17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90"/>
      <c r="K21" s="83"/>
      <c r="L21" s="90"/>
      <c r="M21" s="83"/>
      <c r="N21" s="83"/>
      <c r="O21" s="90"/>
      <c r="P21" s="83"/>
      <c r="Q21" s="83"/>
    </row>
    <row r="22" spans="1:17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90"/>
      <c r="K22" s="83"/>
      <c r="L22" s="90"/>
      <c r="M22" s="83"/>
      <c r="N22" s="83"/>
      <c r="O22" s="90"/>
      <c r="P22" s="83"/>
      <c r="Q22" s="83"/>
    </row>
    <row r="23" spans="1:17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2949.8869199999999</v>
      </c>
      <c r="H23" s="83">
        <v>3004.2618299999999</v>
      </c>
      <c r="I23" s="89">
        <f t="shared" ref="I23:I29" si="4">H23-G23</f>
        <v>54.37491</v>
      </c>
      <c r="J23" s="90"/>
      <c r="K23" s="83">
        <v>26639.27893</v>
      </c>
      <c r="L23" s="90">
        <v>26956.529780000001</v>
      </c>
      <c r="M23" s="83">
        <v>-317.25085000000001</v>
      </c>
      <c r="N23" s="83">
        <v>26486.410970000001</v>
      </c>
      <c r="O23" s="90"/>
      <c r="P23" s="83">
        <v>35526.092109999998</v>
      </c>
      <c r="Q23" s="83">
        <v>35773.612789999999</v>
      </c>
    </row>
    <row r="24" spans="1:17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2437.1441599999998</v>
      </c>
      <c r="H24" s="83">
        <v>1904.4299900000001</v>
      </c>
      <c r="I24" s="89">
        <f t="shared" si="4"/>
        <v>-532.71416999999974</v>
      </c>
      <c r="J24" s="90"/>
      <c r="K24" s="83">
        <v>20417.259470000001</v>
      </c>
      <c r="L24" s="90">
        <v>15229.522430000001</v>
      </c>
      <c r="M24" s="83">
        <v>5187.73704</v>
      </c>
      <c r="N24" s="83">
        <v>18818.073670000002</v>
      </c>
      <c r="O24" s="90"/>
      <c r="P24" s="83">
        <v>24916.12803</v>
      </c>
      <c r="Q24" s="83">
        <v>21447.111260000001</v>
      </c>
    </row>
    <row r="25" spans="1:17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101.93549</v>
      </c>
      <c r="H25" s="83">
        <v>241.37560999999999</v>
      </c>
      <c r="I25" s="89">
        <f t="shared" si="4"/>
        <v>139.44011999999998</v>
      </c>
      <c r="J25" s="90"/>
      <c r="K25" s="83">
        <v>1238.0988199999999</v>
      </c>
      <c r="L25" s="90">
        <v>2094.5803799999999</v>
      </c>
      <c r="M25" s="83">
        <v>-856.48155999999994</v>
      </c>
      <c r="N25" s="83">
        <v>888.34079999999994</v>
      </c>
      <c r="O25" s="90"/>
      <c r="P25" s="83">
        <v>1247.82267</v>
      </c>
      <c r="Q25" s="83">
        <v>2812.0003700000002</v>
      </c>
    </row>
    <row r="26" spans="1:17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v>957.60923000000003</v>
      </c>
      <c r="H26" s="83">
        <v>910.14409000000001</v>
      </c>
      <c r="I26" s="89">
        <f t="shared" si="4"/>
        <v>-47.465140000000019</v>
      </c>
      <c r="J26" s="90"/>
      <c r="K26" s="83">
        <v>2733.8458000000001</v>
      </c>
      <c r="L26" s="90">
        <v>8174.8226199999999</v>
      </c>
      <c r="M26" s="83">
        <v>-5440.9768199999999</v>
      </c>
      <c r="N26" s="83">
        <v>1038.27468</v>
      </c>
      <c r="O26" s="90"/>
      <c r="P26" s="83">
        <v>11314.38867</v>
      </c>
      <c r="Q26" s="83">
        <v>10898.665209999999</v>
      </c>
    </row>
    <row r="27" spans="1:17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83.291460000000001</v>
      </c>
      <c r="H27" s="83">
        <v>66.689220000000006</v>
      </c>
      <c r="I27" s="89">
        <f t="shared" si="4"/>
        <v>-16.602239999999995</v>
      </c>
      <c r="J27" s="90"/>
      <c r="K27" s="83">
        <v>754.06907000000001</v>
      </c>
      <c r="L27" s="90">
        <v>623.78525999999999</v>
      </c>
      <c r="M27" s="83">
        <v>130.28380999999999</v>
      </c>
      <c r="N27" s="83">
        <v>529.21492999999998</v>
      </c>
      <c r="O27" s="90"/>
      <c r="P27" s="83">
        <v>924.46144000000004</v>
      </c>
      <c r="Q27" s="83">
        <v>823.85292000000004</v>
      </c>
    </row>
    <row r="28" spans="1:17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-121.40182</v>
      </c>
      <c r="H28" s="83">
        <v>0</v>
      </c>
      <c r="I28" s="89">
        <f t="shared" si="4"/>
        <v>121.40182</v>
      </c>
      <c r="J28" s="90"/>
      <c r="K28" s="83">
        <v>-531.34136999999998</v>
      </c>
      <c r="L28" s="83">
        <v>-257.33334000000002</v>
      </c>
      <c r="M28" s="83">
        <v>-274.00803000000002</v>
      </c>
      <c r="N28" s="83">
        <v>-377.99038999999999</v>
      </c>
      <c r="O28" s="90"/>
      <c r="P28" s="83">
        <v>1164.23245</v>
      </c>
      <c r="Q28" s="83">
        <v>-378.00000999999997</v>
      </c>
    </row>
    <row r="29" spans="1:17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51.273040000000002</v>
      </c>
      <c r="H29" s="83">
        <v>354.60865999999999</v>
      </c>
      <c r="I29" s="89">
        <f t="shared" si="4"/>
        <v>303.33562000000001</v>
      </c>
      <c r="J29" s="90"/>
      <c r="K29" s="83">
        <v>1498.4112399999999</v>
      </c>
      <c r="L29" s="83">
        <v>2919.3459800000001</v>
      </c>
      <c r="M29" s="83">
        <v>-1420.9347399999999</v>
      </c>
      <c r="N29" s="83">
        <v>1024.95911</v>
      </c>
      <c r="O29" s="90"/>
      <c r="P29" s="83">
        <v>2112.02484</v>
      </c>
      <c r="Q29" s="83">
        <v>3968.2637199999999</v>
      </c>
    </row>
    <row r="30" spans="1:17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6459.73848</v>
      </c>
      <c r="H30" s="91">
        <f t="shared" ref="H30" si="5">SUM(H23:H29)</f>
        <v>6481.5093999999999</v>
      </c>
      <c r="I30" s="91">
        <f t="shared" ref="I30" si="6">H30-G30</f>
        <v>21.770919999999933</v>
      </c>
      <c r="J30" s="90"/>
      <c r="K30" s="91">
        <f t="shared" ref="K30:M30" si="7">SUM(K23:K29)</f>
        <v>52749.621960000004</v>
      </c>
      <c r="L30" s="91">
        <f t="shared" si="7"/>
        <v>55741.253109999998</v>
      </c>
      <c r="M30" s="91">
        <f t="shared" si="7"/>
        <v>-2991.6311500000002</v>
      </c>
      <c r="N30" s="91">
        <f>SUM(N23:N29)</f>
        <v>48407.283770000009</v>
      </c>
      <c r="O30" s="90"/>
      <c r="P30" s="91">
        <f t="shared" ref="P30:Q30" si="8">SUM(P23:P29)</f>
        <v>77205.150209999993</v>
      </c>
      <c r="Q30" s="91">
        <f t="shared" si="8"/>
        <v>75345.506260000009</v>
      </c>
    </row>
    <row r="31" spans="1:17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90"/>
      <c r="K31" s="83"/>
      <c r="L31" s="83"/>
      <c r="M31" s="83"/>
      <c r="N31" s="83"/>
      <c r="O31" s="90"/>
      <c r="P31" s="83"/>
      <c r="Q31" s="83"/>
    </row>
    <row r="32" spans="1:17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552.65816000000086</v>
      </c>
      <c r="H32" s="85">
        <f>H20-H30</f>
        <v>-161.44920000000002</v>
      </c>
      <c r="I32" s="85">
        <f>I20-I30</f>
        <v>-714.1073600000002</v>
      </c>
      <c r="J32" s="88"/>
      <c r="K32" s="85">
        <f>K20-K30</f>
        <v>1620.621490000005</v>
      </c>
      <c r="L32" s="85">
        <f>L20-L30</f>
        <v>635.22183999999834</v>
      </c>
      <c r="M32" s="85">
        <f>M20-M30</f>
        <v>985.39965000000007</v>
      </c>
      <c r="N32" s="85">
        <f>N20-N30</f>
        <v>8587.8422899999932</v>
      </c>
      <c r="O32" s="88"/>
      <c r="P32" s="85">
        <f>P20-P30</f>
        <v>7292.1579700000148</v>
      </c>
      <c r="Q32" s="85">
        <f>Q20-Q30</f>
        <v>994.13236000000325</v>
      </c>
    </row>
    <row r="33" spans="1:17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88"/>
      <c r="K33" s="84"/>
      <c r="L33" s="84"/>
      <c r="M33" s="84"/>
      <c r="N33" s="84"/>
      <c r="O33" s="88"/>
      <c r="P33" s="84"/>
      <c r="Q33" s="84"/>
    </row>
    <row r="34" spans="1:17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88"/>
      <c r="K34" s="84"/>
      <c r="L34" s="84"/>
      <c r="M34" s="84"/>
      <c r="N34" s="84"/>
      <c r="O34" s="88"/>
      <c r="P34" s="84"/>
      <c r="Q34" s="84"/>
    </row>
    <row r="35" spans="1:17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552.65816000000086</v>
      </c>
      <c r="H35" s="86">
        <f>H32</f>
        <v>-161.44920000000002</v>
      </c>
      <c r="I35" s="86">
        <f>I32</f>
        <v>-714.1073600000002</v>
      </c>
      <c r="J35" s="88"/>
      <c r="K35" s="86">
        <f>K32</f>
        <v>1620.621490000005</v>
      </c>
      <c r="L35" s="86">
        <f>L32</f>
        <v>635.22183999999834</v>
      </c>
      <c r="M35" s="86">
        <f>M32</f>
        <v>985.39965000000007</v>
      </c>
      <c r="N35" s="86">
        <f>N32</f>
        <v>8587.8422899999932</v>
      </c>
      <c r="O35" s="88"/>
      <c r="P35" s="86">
        <f>P32</f>
        <v>7292.1579700000148</v>
      </c>
      <c r="Q35" s="86">
        <f>Q32</f>
        <v>994.13236000000325</v>
      </c>
    </row>
    <row r="36" spans="1:17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88"/>
      <c r="K36" s="84"/>
      <c r="L36" s="84"/>
      <c r="M36" s="84"/>
      <c r="N36" s="84"/>
      <c r="O36" s="88"/>
      <c r="P36" s="84"/>
      <c r="Q36" s="84"/>
    </row>
    <row r="37" spans="1:17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464.54990000000089</v>
      </c>
      <c r="H37" s="87">
        <f>H35-H16</f>
        <v>-785.72253000000001</v>
      </c>
      <c r="I37" s="87">
        <f>I35-I16</f>
        <v>-1250.2724300000002</v>
      </c>
      <c r="J37" s="88"/>
      <c r="K37" s="87">
        <f>K35-K16</f>
        <v>157.4181000000051</v>
      </c>
      <c r="L37" s="87">
        <f>L35-L16</f>
        <v>-4619.2381300000015</v>
      </c>
      <c r="M37" s="87">
        <f>M35-M16</f>
        <v>4776.6562300000005</v>
      </c>
      <c r="N37" s="87">
        <f>N35-N16</f>
        <v>6919.5959299999931</v>
      </c>
      <c r="O37" s="88"/>
      <c r="P37" s="87">
        <f>P35-P16</f>
        <v>3611.6114100000145</v>
      </c>
      <c r="Q37" s="87">
        <f>Q35-Q16</f>
        <v>-6033.1475999999966</v>
      </c>
    </row>
    <row r="38" spans="1:17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34"/>
      <c r="K38" s="34"/>
      <c r="L38" s="34"/>
      <c r="M38" s="34"/>
      <c r="N38" s="77"/>
      <c r="O38" s="34"/>
      <c r="P38" s="54"/>
      <c r="Q38" s="54"/>
    </row>
    <row r="39" spans="1:17" x14ac:dyDescent="0.25">
      <c r="A39" s="12" t="s">
        <v>49</v>
      </c>
      <c r="B39" s="22"/>
      <c r="C39" s="139"/>
      <c r="D39" s="22"/>
      <c r="E39" s="22"/>
      <c r="F39" s="22"/>
      <c r="G39" s="34"/>
      <c r="H39" s="22"/>
      <c r="J39" s="22"/>
      <c r="K39" s="36"/>
      <c r="L39" s="22"/>
      <c r="M39" s="22"/>
      <c r="N39" s="22"/>
      <c r="O39" s="22"/>
    </row>
    <row r="40" spans="1:17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J40" s="22"/>
      <c r="K40" s="36"/>
      <c r="L40" s="22"/>
      <c r="M40" s="22"/>
      <c r="N40" s="22"/>
      <c r="O40" s="22"/>
    </row>
    <row r="41" spans="1:17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J41" s="22"/>
      <c r="K41" s="36"/>
      <c r="L41" s="22"/>
      <c r="M41" s="22"/>
      <c r="N41" s="22"/>
      <c r="O41" s="22"/>
    </row>
    <row r="42" spans="1:17" x14ac:dyDescent="0.25">
      <c r="A42" s="12" t="s">
        <v>49</v>
      </c>
      <c r="B42" s="27"/>
      <c r="C42" s="139"/>
      <c r="D42" s="22"/>
      <c r="E42" s="22"/>
      <c r="F42" s="22"/>
      <c r="G42" s="34"/>
      <c r="H42" s="22"/>
      <c r="J42" s="22"/>
      <c r="K42" s="36"/>
      <c r="L42" s="22"/>
      <c r="M42" s="22"/>
      <c r="N42" s="22"/>
      <c r="O42" s="22"/>
    </row>
    <row r="43" spans="1:17" x14ac:dyDescent="0.25">
      <c r="B43" s="22"/>
      <c r="C43" s="27"/>
      <c r="D43" s="22"/>
      <c r="E43" s="22"/>
      <c r="F43" s="22"/>
      <c r="G43" s="34"/>
      <c r="H43" s="27"/>
      <c r="J43" s="22"/>
      <c r="K43" s="36"/>
      <c r="L43" s="22"/>
      <c r="M43" s="22"/>
      <c r="N43" s="22"/>
      <c r="O43" s="22"/>
    </row>
    <row r="44" spans="1:17" x14ac:dyDescent="0.25">
      <c r="B44" s="22"/>
      <c r="C44" s="30"/>
      <c r="D44" s="22"/>
      <c r="E44" s="22"/>
      <c r="F44" s="22"/>
      <c r="G44" s="34"/>
      <c r="H44" s="29"/>
      <c r="J44" s="22"/>
      <c r="K44" s="36"/>
      <c r="L44" s="22"/>
      <c r="M44" s="22"/>
      <c r="N44" s="22"/>
      <c r="O44" s="22"/>
    </row>
    <row r="45" spans="1:17" x14ac:dyDescent="0.25">
      <c r="B45" s="27"/>
      <c r="C45" s="22"/>
      <c r="D45" s="22"/>
      <c r="E45" s="22"/>
      <c r="F45" s="22"/>
      <c r="G45" s="34"/>
      <c r="H45" s="22"/>
      <c r="J45" s="22"/>
      <c r="K45" s="36"/>
      <c r="L45" s="22"/>
      <c r="M45" s="22"/>
      <c r="N45" s="22"/>
      <c r="O45" s="22"/>
    </row>
    <row r="46" spans="1:17" x14ac:dyDescent="0.25">
      <c r="B46" s="22"/>
      <c r="C46" s="22"/>
      <c r="D46" s="22"/>
      <c r="E46" s="22"/>
      <c r="F46" s="22"/>
      <c r="G46" s="34"/>
      <c r="H46" s="22"/>
      <c r="J46" s="22"/>
      <c r="K46" s="36"/>
      <c r="L46" s="22"/>
      <c r="M46" s="22"/>
      <c r="N46" s="22"/>
      <c r="O46" s="22"/>
    </row>
    <row r="47" spans="1:17" x14ac:dyDescent="0.25">
      <c r="B47" s="22"/>
      <c r="C47" s="22"/>
      <c r="D47" s="22"/>
      <c r="E47" s="22"/>
      <c r="F47" s="22"/>
      <c r="G47" s="34"/>
      <c r="H47" s="22"/>
      <c r="J47" s="22"/>
      <c r="K47" s="36"/>
      <c r="L47" s="22"/>
      <c r="M47" s="22"/>
      <c r="N47" s="22"/>
      <c r="O47" s="22"/>
    </row>
    <row r="48" spans="1:17" x14ac:dyDescent="0.25">
      <c r="B48" s="27"/>
      <c r="C48" s="22"/>
      <c r="D48" s="22"/>
      <c r="E48" s="22"/>
      <c r="F48" s="22"/>
      <c r="G48" s="34"/>
      <c r="H48" s="22"/>
      <c r="J48" s="22"/>
      <c r="K48" s="36"/>
      <c r="L48" s="22"/>
      <c r="M48" s="22"/>
      <c r="N48" s="22"/>
      <c r="O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K6:N6"/>
    <mergeCell ref="P6:Q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3"/>
  <sheetViews>
    <sheetView showGridLines="0" topLeftCell="B2" zoomScale="75" zoomScaleNormal="75" workbookViewId="0">
      <selection activeCell="C39" sqref="C39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10" width="16.85546875" customWidth="1"/>
    <col min="11" max="11" width="1.7109375" customWidth="1"/>
    <col min="12" max="12" width="18.85546875" style="61" customWidth="1"/>
    <col min="13" max="13" width="16.42578125" customWidth="1"/>
    <col min="14" max="15" width="15.85546875" customWidth="1"/>
    <col min="16" max="16" width="20.140625" bestFit="1" customWidth="1"/>
    <col min="17" max="17" width="1.7109375" customWidth="1"/>
    <col min="18" max="18" width="18.140625" customWidth="1"/>
    <col min="19" max="19" width="19.5703125" customWidth="1"/>
  </cols>
  <sheetData>
    <row r="1" spans="1:19" s="2" customFormat="1" ht="24" hidden="1" customHeight="1" x14ac:dyDescent="0.25">
      <c r="A1" s="18" t="s">
        <v>0</v>
      </c>
      <c r="B1" s="2" t="s">
        <v>293</v>
      </c>
      <c r="G1" s="50"/>
      <c r="J1" s="40"/>
      <c r="K1" s="40"/>
      <c r="L1" s="60"/>
      <c r="M1" s="40"/>
      <c r="N1" s="40"/>
      <c r="O1" s="40"/>
      <c r="P1" s="40"/>
      <c r="Q1" s="40"/>
    </row>
    <row r="2" spans="1:19" ht="26.25" x14ac:dyDescent="0.4">
      <c r="A2" s="12" t="s">
        <v>49</v>
      </c>
      <c r="B2" s="69" t="s">
        <v>135</v>
      </c>
    </row>
    <row r="3" spans="1:19" ht="18.75" x14ac:dyDescent="0.3">
      <c r="A3" s="12" t="s">
        <v>49</v>
      </c>
      <c r="B3" s="19" t="s">
        <v>189</v>
      </c>
    </row>
    <row r="4" spans="1:19" ht="18.75" x14ac:dyDescent="0.3">
      <c r="A4" s="12" t="s">
        <v>49</v>
      </c>
      <c r="B4" s="19" t="s">
        <v>276</v>
      </c>
    </row>
    <row r="5" spans="1:19" ht="18.75" x14ac:dyDescent="0.3">
      <c r="A5" s="12" t="s">
        <v>49</v>
      </c>
      <c r="B5" s="19"/>
    </row>
    <row r="6" spans="1:19" x14ac:dyDescent="0.25">
      <c r="A6" s="12" t="s">
        <v>49</v>
      </c>
      <c r="G6" s="174" t="s">
        <v>159</v>
      </c>
      <c r="H6" s="174"/>
      <c r="I6" s="174"/>
      <c r="J6" s="136"/>
      <c r="K6" s="82"/>
      <c r="L6" s="175" t="s">
        <v>163</v>
      </c>
      <c r="M6" s="175"/>
      <c r="N6" s="175"/>
      <c r="O6" s="175"/>
      <c r="P6" s="175"/>
      <c r="Q6" s="82"/>
      <c r="R6" s="176" t="s">
        <v>166</v>
      </c>
      <c r="S6" s="176"/>
    </row>
    <row r="7" spans="1:19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/>
      <c r="L7" s="82" t="s">
        <v>66</v>
      </c>
      <c r="M7" s="82" t="s">
        <v>161</v>
      </c>
      <c r="N7" s="82" t="s">
        <v>162</v>
      </c>
      <c r="O7" s="82" t="s">
        <v>160</v>
      </c>
      <c r="P7" s="82" t="s">
        <v>165</v>
      </c>
      <c r="Q7" s="82"/>
      <c r="R7" s="82" t="s">
        <v>165</v>
      </c>
      <c r="S7" s="82" t="s">
        <v>161</v>
      </c>
    </row>
    <row r="8" spans="1:19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38"/>
      <c r="L8" s="68" t="s">
        <v>182</v>
      </c>
      <c r="M8" s="68" t="s">
        <v>182</v>
      </c>
      <c r="N8" s="68" t="s">
        <v>182</v>
      </c>
      <c r="O8" s="68">
        <v>2022</v>
      </c>
      <c r="P8" s="68" t="s">
        <v>136</v>
      </c>
      <c r="Q8" s="38"/>
      <c r="R8" s="68" t="s">
        <v>136</v>
      </c>
      <c r="S8" s="68" t="s">
        <v>182</v>
      </c>
    </row>
    <row r="9" spans="1:19" x14ac:dyDescent="0.25">
      <c r="A9" s="12" t="s">
        <v>49</v>
      </c>
      <c r="B9" s="17"/>
      <c r="C9" s="32"/>
      <c r="D9" s="33"/>
      <c r="E9" s="37" t="s">
        <v>65</v>
      </c>
      <c r="F9" s="33"/>
      <c r="G9" s="112" t="s">
        <v>63</v>
      </c>
      <c r="H9" s="112" t="s">
        <v>63</v>
      </c>
      <c r="I9" s="112" t="s">
        <v>63</v>
      </c>
      <c r="J9" s="137" t="s">
        <v>333</v>
      </c>
      <c r="K9" s="112"/>
      <c r="L9" s="112" t="s">
        <v>63</v>
      </c>
      <c r="M9" s="112" t="s">
        <v>63</v>
      </c>
      <c r="N9" s="112" t="s">
        <v>63</v>
      </c>
      <c r="O9" s="137" t="s">
        <v>333</v>
      </c>
      <c r="P9" s="112" t="s">
        <v>63</v>
      </c>
      <c r="Q9" s="112"/>
      <c r="R9" s="112" t="s">
        <v>63</v>
      </c>
      <c r="S9" s="112" t="s">
        <v>63</v>
      </c>
    </row>
    <row r="10" spans="1:19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K10" s="22"/>
      <c r="L10" s="36"/>
      <c r="M10" s="22"/>
      <c r="N10" s="36"/>
      <c r="P10" s="36"/>
      <c r="Q10" s="22"/>
      <c r="S10" s="72"/>
    </row>
    <row r="11" spans="1:19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116"/>
      <c r="K11" s="78"/>
      <c r="L11" s="80"/>
      <c r="M11" s="78"/>
      <c r="N11" s="77"/>
      <c r="O11" s="116"/>
      <c r="P11" s="77"/>
      <c r="Q11" s="78"/>
      <c r="R11" s="79"/>
      <c r="S11" s="81"/>
    </row>
    <row r="12" spans="1:19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0</v>
      </c>
      <c r="H12" s="83">
        <v>0</v>
      </c>
      <c r="I12" s="89">
        <f t="shared" ref="I12:I19" si="0">H12-G12</f>
        <v>0</v>
      </c>
      <c r="J12" s="117">
        <f t="shared" ref="J12:J20" si="1">IFERROR(G12/H12,0)</f>
        <v>0</v>
      </c>
      <c r="K12" s="90"/>
      <c r="L12" s="83">
        <v>0</v>
      </c>
      <c r="M12" s="90">
        <v>0</v>
      </c>
      <c r="N12" s="83">
        <v>0</v>
      </c>
      <c r="O12" s="117">
        <f t="shared" ref="O12:O20" si="2">IFERROR(L12/M12,0)</f>
        <v>0</v>
      </c>
      <c r="P12" s="83">
        <v>0</v>
      </c>
      <c r="Q12" s="90"/>
      <c r="R12" s="83">
        <v>0</v>
      </c>
      <c r="S12" s="83">
        <v>0</v>
      </c>
    </row>
    <row r="13" spans="1:19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546.35915999999997</v>
      </c>
      <c r="H13" s="83">
        <v>513.82407000000001</v>
      </c>
      <c r="I13" s="89">
        <f t="shared" si="0"/>
        <v>-32.535089999999968</v>
      </c>
      <c r="J13" s="117">
        <f t="shared" si="1"/>
        <v>1.0633195132333912</v>
      </c>
      <c r="K13" s="90"/>
      <c r="L13" s="83">
        <v>4190.8913499999999</v>
      </c>
      <c r="M13" s="90">
        <v>4490.5088699999997</v>
      </c>
      <c r="N13" s="83">
        <v>-299.61752000000001</v>
      </c>
      <c r="O13" s="117">
        <f t="shared" si="2"/>
        <v>0.93327760201039311</v>
      </c>
      <c r="P13" s="83">
        <v>3976.31439</v>
      </c>
      <c r="Q13" s="90"/>
      <c r="R13" s="83">
        <v>5327.9398099999999</v>
      </c>
      <c r="S13" s="83">
        <v>6010.7302399999999</v>
      </c>
    </row>
    <row r="14" spans="1:19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-1154.13681</v>
      </c>
      <c r="H14" s="83">
        <v>342.4194</v>
      </c>
      <c r="I14" s="89">
        <f t="shared" si="0"/>
        <v>1496.55621</v>
      </c>
      <c r="J14" s="117">
        <f t="shared" si="1"/>
        <v>-3.3705356939472471</v>
      </c>
      <c r="K14" s="90"/>
      <c r="L14" s="83">
        <v>461.42763000000002</v>
      </c>
      <c r="M14" s="90">
        <v>2847.90337</v>
      </c>
      <c r="N14" s="83">
        <v>-2386.4757399999999</v>
      </c>
      <c r="O14" s="117">
        <f t="shared" si="2"/>
        <v>0.16202362582266969</v>
      </c>
      <c r="P14" s="83">
        <v>1217.93713</v>
      </c>
      <c r="Q14" s="90"/>
      <c r="R14" s="83">
        <v>3673.0663599999998</v>
      </c>
      <c r="S14" s="83">
        <v>3867.7888600000001</v>
      </c>
    </row>
    <row r="15" spans="1:19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1029.62671</v>
      </c>
      <c r="H15" s="83">
        <v>1044.81972</v>
      </c>
      <c r="I15" s="89">
        <f t="shared" si="0"/>
        <v>15.193009999999958</v>
      </c>
      <c r="J15" s="117">
        <f t="shared" si="1"/>
        <v>0.98545872583645344</v>
      </c>
      <c r="K15" s="90"/>
      <c r="L15" s="83">
        <v>9437.2226200000005</v>
      </c>
      <c r="M15" s="90">
        <v>9087.7432499999995</v>
      </c>
      <c r="N15" s="83">
        <v>349.47937000000002</v>
      </c>
      <c r="O15" s="117">
        <f t="shared" si="2"/>
        <v>1.0384561227563291</v>
      </c>
      <c r="P15" s="83">
        <v>8004.7896600000004</v>
      </c>
      <c r="Q15" s="90"/>
      <c r="R15" s="83">
        <v>12266.26491</v>
      </c>
      <c r="S15" s="83">
        <v>12184.353520000001</v>
      </c>
    </row>
    <row r="16" spans="1:19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0</v>
      </c>
      <c r="H16" s="83">
        <v>0</v>
      </c>
      <c r="I16" s="89">
        <f t="shared" si="0"/>
        <v>0</v>
      </c>
      <c r="J16" s="117">
        <f t="shared" si="1"/>
        <v>0</v>
      </c>
      <c r="K16" s="90"/>
      <c r="L16" s="83">
        <v>0</v>
      </c>
      <c r="M16" s="90">
        <v>0</v>
      </c>
      <c r="N16" s="83">
        <v>0</v>
      </c>
      <c r="O16" s="117">
        <f t="shared" si="2"/>
        <v>0</v>
      </c>
      <c r="P16" s="83">
        <v>0</v>
      </c>
      <c r="Q16" s="90"/>
      <c r="R16" s="83">
        <v>0</v>
      </c>
      <c r="S16" s="83">
        <v>0</v>
      </c>
    </row>
    <row r="17" spans="1:19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0</v>
      </c>
      <c r="H17" s="83">
        <v>1.88923</v>
      </c>
      <c r="I17" s="89">
        <f t="shared" si="0"/>
        <v>1.88923</v>
      </c>
      <c r="J17" s="117">
        <f t="shared" si="1"/>
        <v>0</v>
      </c>
      <c r="K17" s="90"/>
      <c r="L17" s="83">
        <v>0</v>
      </c>
      <c r="M17" s="90">
        <v>16.91611</v>
      </c>
      <c r="N17" s="83">
        <v>-16.91611</v>
      </c>
      <c r="O17" s="117">
        <f t="shared" si="2"/>
        <v>0</v>
      </c>
      <c r="P17" s="83">
        <v>0</v>
      </c>
      <c r="Q17" s="90"/>
      <c r="R17" s="83">
        <v>26.485620000000001</v>
      </c>
      <c r="S17" s="83">
        <v>22.549019999999999</v>
      </c>
    </row>
    <row r="18" spans="1:19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117">
        <f t="shared" si="1"/>
        <v>0</v>
      </c>
      <c r="K18" s="90"/>
      <c r="L18" s="83">
        <v>0</v>
      </c>
      <c r="M18" s="90">
        <v>0</v>
      </c>
      <c r="N18" s="83">
        <v>0</v>
      </c>
      <c r="O18" s="117">
        <f t="shared" si="2"/>
        <v>0</v>
      </c>
      <c r="P18" s="83">
        <v>0</v>
      </c>
      <c r="Q18" s="90"/>
      <c r="R18" s="83">
        <v>0</v>
      </c>
      <c r="S18" s="83">
        <v>0</v>
      </c>
    </row>
    <row r="19" spans="1:19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0.15909000000000001</v>
      </c>
      <c r="H19" s="83">
        <v>0</v>
      </c>
      <c r="I19" s="89">
        <f t="shared" si="0"/>
        <v>-0.15909000000000001</v>
      </c>
      <c r="J19" s="117">
        <f t="shared" si="1"/>
        <v>0</v>
      </c>
      <c r="K19" s="90"/>
      <c r="L19" s="83">
        <v>0.19545000000000001</v>
      </c>
      <c r="M19" s="90">
        <v>0</v>
      </c>
      <c r="N19" s="83">
        <v>0.19545000000000001</v>
      </c>
      <c r="O19" s="117">
        <f t="shared" si="2"/>
        <v>0</v>
      </c>
      <c r="P19" s="83">
        <v>0</v>
      </c>
      <c r="Q19" s="90"/>
      <c r="R19" s="83">
        <v>0</v>
      </c>
      <c r="S19" s="83">
        <v>0</v>
      </c>
    </row>
    <row r="20" spans="1:19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422.00815</v>
      </c>
      <c r="H20" s="91">
        <f t="shared" ref="H20:I20" si="3">SUM(H12:H19)</f>
        <v>1902.9524199999998</v>
      </c>
      <c r="I20" s="91">
        <f t="shared" si="3"/>
        <v>1480.9442699999997</v>
      </c>
      <c r="J20" s="118">
        <f t="shared" si="1"/>
        <v>0.22176495090718035</v>
      </c>
      <c r="K20" s="83"/>
      <c r="L20" s="91">
        <f>SUM(L12:L19)</f>
        <v>14089.73705</v>
      </c>
      <c r="M20" s="91">
        <f t="shared" ref="M20" si="4">SUM(M12:M19)</f>
        <v>16443.071599999996</v>
      </c>
      <c r="N20" s="91">
        <f>SUM(N12:N19)</f>
        <v>-2353.3345499999996</v>
      </c>
      <c r="O20" s="118">
        <f t="shared" si="2"/>
        <v>0.8568798696953922</v>
      </c>
      <c r="P20" s="91">
        <f>SUM(P12:P19)</f>
        <v>13199.04118</v>
      </c>
      <c r="Q20" s="83"/>
      <c r="R20" s="91">
        <f t="shared" ref="R20:S20" si="5">SUM(R12:R19)</f>
        <v>21293.756699999998</v>
      </c>
      <c r="S20" s="91">
        <f t="shared" si="5"/>
        <v>22085.42164</v>
      </c>
    </row>
    <row r="21" spans="1:19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119"/>
      <c r="K21" s="90"/>
      <c r="L21" s="83"/>
      <c r="M21" s="90"/>
      <c r="N21" s="83"/>
      <c r="O21" s="119"/>
      <c r="P21" s="83"/>
      <c r="Q21" s="90"/>
      <c r="R21" s="83"/>
      <c r="S21" s="83"/>
    </row>
    <row r="22" spans="1:19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119"/>
      <c r="K22" s="90"/>
      <c r="L22" s="83"/>
      <c r="M22" s="90"/>
      <c r="N22" s="83"/>
      <c r="O22" s="119"/>
      <c r="P22" s="83"/>
      <c r="Q22" s="90"/>
      <c r="R22" s="83"/>
      <c r="S22" s="83"/>
    </row>
    <row r="23" spans="1:19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909.64667999999995</v>
      </c>
      <c r="H23" s="83">
        <v>1034.69532</v>
      </c>
      <c r="I23" s="89">
        <f t="shared" ref="I23:I29" si="6">H23-G23</f>
        <v>125.04864000000009</v>
      </c>
      <c r="J23" s="117">
        <f t="shared" ref="J23:J30" si="7">IFERROR(G23/H23,0)</f>
        <v>0.87914448090864072</v>
      </c>
      <c r="K23" s="90"/>
      <c r="L23" s="83">
        <v>9521.4538799999991</v>
      </c>
      <c r="M23" s="90">
        <v>9126.8745699999999</v>
      </c>
      <c r="N23" s="83">
        <v>394.57931000000002</v>
      </c>
      <c r="O23" s="117">
        <f t="shared" ref="O23:O30" si="8">IFERROR(L23/M23,0)</f>
        <v>1.043232686827644</v>
      </c>
      <c r="P23" s="83">
        <v>8973.6192200000005</v>
      </c>
      <c r="Q23" s="90"/>
      <c r="R23" s="83">
        <v>12246.57797</v>
      </c>
      <c r="S23" s="83">
        <v>12245.050380000001</v>
      </c>
    </row>
    <row r="24" spans="1:19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712.41151000000002</v>
      </c>
      <c r="H24" s="83">
        <v>434.10829000000001</v>
      </c>
      <c r="I24" s="89">
        <f t="shared" si="6"/>
        <v>-278.30322000000001</v>
      </c>
      <c r="J24" s="117">
        <f t="shared" si="7"/>
        <v>1.6410916962677677</v>
      </c>
      <c r="K24" s="90"/>
      <c r="L24" s="83">
        <v>5395.4188100000001</v>
      </c>
      <c r="M24" s="90">
        <v>4009.0976500000002</v>
      </c>
      <c r="N24" s="83">
        <v>1386.32116</v>
      </c>
      <c r="O24" s="117">
        <f t="shared" si="8"/>
        <v>1.3457938122310391</v>
      </c>
      <c r="P24" s="83">
        <v>4750.2591300000004</v>
      </c>
      <c r="Q24" s="90"/>
      <c r="R24" s="83">
        <v>6514.55728</v>
      </c>
      <c r="S24" s="83">
        <v>5297.4838799999998</v>
      </c>
    </row>
    <row r="25" spans="1:19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114.63283</v>
      </c>
      <c r="H25" s="83">
        <v>104.03949</v>
      </c>
      <c r="I25" s="89">
        <f t="shared" si="6"/>
        <v>-10.593339999999998</v>
      </c>
      <c r="J25" s="117">
        <f t="shared" si="7"/>
        <v>1.1018203760898866</v>
      </c>
      <c r="K25" s="90"/>
      <c r="L25" s="83">
        <v>1028.3338799999999</v>
      </c>
      <c r="M25" s="90">
        <v>919.5883</v>
      </c>
      <c r="N25" s="83">
        <v>108.74558</v>
      </c>
      <c r="O25" s="117">
        <f t="shared" si="8"/>
        <v>1.1182546363410668</v>
      </c>
      <c r="P25" s="83">
        <v>869.44248000000005</v>
      </c>
      <c r="Q25" s="90"/>
      <c r="R25" s="83">
        <v>1650.0714800000001</v>
      </c>
      <c r="S25" s="83">
        <v>1224.9999299999999</v>
      </c>
    </row>
    <row r="26" spans="1:19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v>119.506</v>
      </c>
      <c r="H26" s="83">
        <v>119.506</v>
      </c>
      <c r="I26" s="89">
        <f t="shared" si="6"/>
        <v>0</v>
      </c>
      <c r="J26" s="117">
        <f t="shared" si="7"/>
        <v>1</v>
      </c>
      <c r="K26" s="90"/>
      <c r="L26" s="83">
        <v>1057.5421100000001</v>
      </c>
      <c r="M26" s="90">
        <v>1059.07981</v>
      </c>
      <c r="N26" s="83">
        <v>-1.5377000000000001</v>
      </c>
      <c r="O26" s="117">
        <f t="shared" si="8"/>
        <v>0.99854807920472033</v>
      </c>
      <c r="P26" s="83">
        <v>1038.27468</v>
      </c>
      <c r="Q26" s="90"/>
      <c r="R26" s="83">
        <v>1389.5879199999999</v>
      </c>
      <c r="S26" s="83">
        <v>1411.0081299999999</v>
      </c>
    </row>
    <row r="27" spans="1:19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0</v>
      </c>
      <c r="H27" s="83">
        <v>0</v>
      </c>
      <c r="I27" s="89">
        <f t="shared" si="6"/>
        <v>0</v>
      </c>
      <c r="J27" s="117">
        <f t="shared" si="7"/>
        <v>0</v>
      </c>
      <c r="K27" s="90"/>
      <c r="L27" s="83">
        <v>0</v>
      </c>
      <c r="M27" s="90">
        <v>0</v>
      </c>
      <c r="N27" s="83">
        <v>0</v>
      </c>
      <c r="O27" s="117">
        <f t="shared" si="8"/>
        <v>0</v>
      </c>
      <c r="P27" s="83">
        <v>0</v>
      </c>
      <c r="Q27" s="90"/>
      <c r="R27" s="83">
        <v>0</v>
      </c>
      <c r="S27" s="83">
        <v>0</v>
      </c>
    </row>
    <row r="28" spans="1:19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0</v>
      </c>
      <c r="H28" s="83">
        <v>0</v>
      </c>
      <c r="I28" s="89">
        <f t="shared" si="6"/>
        <v>0</v>
      </c>
      <c r="J28" s="117">
        <f t="shared" si="7"/>
        <v>0</v>
      </c>
      <c r="K28" s="90"/>
      <c r="L28" s="83">
        <v>0</v>
      </c>
      <c r="M28" s="83">
        <v>-16</v>
      </c>
      <c r="N28" s="83">
        <v>16</v>
      </c>
      <c r="O28" s="117">
        <f t="shared" si="8"/>
        <v>0</v>
      </c>
      <c r="P28" s="83">
        <v>-44.670450000000002</v>
      </c>
      <c r="Q28" s="90"/>
      <c r="R28" s="83">
        <v>-59.294539999999998</v>
      </c>
      <c r="S28" s="83">
        <v>-16</v>
      </c>
    </row>
    <row r="29" spans="1:19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-222.66943000000001</v>
      </c>
      <c r="H29" s="83">
        <v>27.262540000000001</v>
      </c>
      <c r="I29" s="89">
        <f t="shared" si="6"/>
        <v>249.93197000000001</v>
      </c>
      <c r="J29" s="117">
        <f t="shared" si="7"/>
        <v>-8.1675966362635322</v>
      </c>
      <c r="K29" s="90"/>
      <c r="L29" s="83">
        <v>721.61127999999997</v>
      </c>
      <c r="M29" s="83">
        <v>188.57230000000001</v>
      </c>
      <c r="N29" s="83">
        <v>533.03898000000004</v>
      </c>
      <c r="O29" s="117">
        <f t="shared" si="8"/>
        <v>3.8267088008153896</v>
      </c>
      <c r="P29" s="83">
        <v>266.66784000000001</v>
      </c>
      <c r="Q29" s="90"/>
      <c r="R29" s="83">
        <v>362.84816000000001</v>
      </c>
      <c r="S29" s="83">
        <v>271.64368000000002</v>
      </c>
    </row>
    <row r="30" spans="1:19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1633.5275900000001</v>
      </c>
      <c r="H30" s="91">
        <f t="shared" ref="H30" si="9">SUM(H23:H29)</f>
        <v>1719.6116400000001</v>
      </c>
      <c r="I30" s="91">
        <f t="shared" ref="I30" si="10">H30-G30</f>
        <v>86.084049999999934</v>
      </c>
      <c r="J30" s="118">
        <f t="shared" si="7"/>
        <v>0.94993983060035581</v>
      </c>
      <c r="K30" s="90"/>
      <c r="L30" s="91">
        <f t="shared" ref="L30:N30" si="11">SUM(L23:L29)</f>
        <v>17724.359960000002</v>
      </c>
      <c r="M30" s="91">
        <f t="shared" si="11"/>
        <v>15287.212629999998</v>
      </c>
      <c r="N30" s="91">
        <f t="shared" si="11"/>
        <v>2437.1473299999998</v>
      </c>
      <c r="O30" s="118">
        <f t="shared" si="8"/>
        <v>1.1594239178185621</v>
      </c>
      <c r="P30" s="91">
        <f>SUM(P23:P29)</f>
        <v>15853.592900000001</v>
      </c>
      <c r="Q30" s="90"/>
      <c r="R30" s="91">
        <f t="shared" ref="R30:S30" si="12">SUM(R23:R29)</f>
        <v>22104.348269999999</v>
      </c>
      <c r="S30" s="91">
        <f t="shared" si="12"/>
        <v>20434.185999999998</v>
      </c>
    </row>
    <row r="31" spans="1:19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119"/>
      <c r="K31" s="90"/>
      <c r="L31" s="83"/>
      <c r="M31" s="83"/>
      <c r="N31" s="83"/>
      <c r="O31" s="119"/>
      <c r="P31" s="83"/>
      <c r="Q31" s="90"/>
      <c r="R31" s="83"/>
      <c r="S31" s="83"/>
    </row>
    <row r="32" spans="1:19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-1211.51944</v>
      </c>
      <c r="H32" s="85">
        <f>H20-H30</f>
        <v>183.34077999999977</v>
      </c>
      <c r="I32" s="85">
        <f>I20-I30</f>
        <v>1394.8602199999998</v>
      </c>
      <c r="J32" s="120">
        <f>IFERROR(G32/H32,0)</f>
        <v>-6.6080194488100332</v>
      </c>
      <c r="K32" s="88"/>
      <c r="L32" s="85">
        <f>L20-L30</f>
        <v>-3634.6229100000019</v>
      </c>
      <c r="M32" s="85">
        <f>M20-M30</f>
        <v>1155.8589699999975</v>
      </c>
      <c r="N32" s="85">
        <f>N20-N30</f>
        <v>-4790.4818799999994</v>
      </c>
      <c r="O32" s="120">
        <f>IFERROR(L32/M32,0)</f>
        <v>-3.1445210915307511</v>
      </c>
      <c r="P32" s="85">
        <f>P20-P30</f>
        <v>-2654.5517200000013</v>
      </c>
      <c r="Q32" s="88"/>
      <c r="R32" s="85">
        <f>R20-R30</f>
        <v>-810.5915700000005</v>
      </c>
      <c r="S32" s="85">
        <f>S20-S30</f>
        <v>1651.2356400000026</v>
      </c>
    </row>
    <row r="33" spans="1:19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121"/>
      <c r="K33" s="88"/>
      <c r="L33" s="84"/>
      <c r="M33" s="84"/>
      <c r="N33" s="84"/>
      <c r="O33" s="121"/>
      <c r="P33" s="84"/>
      <c r="Q33" s="88"/>
      <c r="R33" s="84"/>
      <c r="S33" s="84"/>
    </row>
    <row r="34" spans="1:19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121"/>
      <c r="K34" s="88"/>
      <c r="L34" s="84"/>
      <c r="M34" s="84"/>
      <c r="N34" s="84"/>
      <c r="O34" s="121"/>
      <c r="P34" s="84"/>
      <c r="Q34" s="88"/>
      <c r="R34" s="84"/>
      <c r="S34" s="84"/>
    </row>
    <row r="35" spans="1:19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-1211.51944</v>
      </c>
      <c r="H35" s="86">
        <f>H32</f>
        <v>183.34077999999977</v>
      </c>
      <c r="I35" s="86">
        <f>I32</f>
        <v>1394.8602199999998</v>
      </c>
      <c r="J35" s="122">
        <f>IFERROR(G35/H35,0)</f>
        <v>-6.6080194488100332</v>
      </c>
      <c r="K35" s="88"/>
      <c r="L35" s="86">
        <f>L32</f>
        <v>-3634.6229100000019</v>
      </c>
      <c r="M35" s="86">
        <f>M32</f>
        <v>1155.8589699999975</v>
      </c>
      <c r="N35" s="86">
        <f>N32</f>
        <v>-4790.4818799999994</v>
      </c>
      <c r="O35" s="122">
        <f>IFERROR(L35/M35,0)</f>
        <v>-3.1445210915307511</v>
      </c>
      <c r="P35" s="86">
        <f>P32</f>
        <v>-2654.5517200000013</v>
      </c>
      <c r="Q35" s="88"/>
      <c r="R35" s="86">
        <f>R32</f>
        <v>-810.5915700000005</v>
      </c>
      <c r="S35" s="86">
        <f>S32</f>
        <v>1651.2356400000026</v>
      </c>
    </row>
    <row r="36" spans="1:19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121"/>
      <c r="K36" s="88"/>
      <c r="L36" s="84"/>
      <c r="M36" s="84"/>
      <c r="N36" s="84"/>
      <c r="O36" s="121"/>
      <c r="P36" s="84"/>
      <c r="Q36" s="88"/>
      <c r="R36" s="84"/>
      <c r="S36" s="84"/>
    </row>
    <row r="37" spans="1:19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-1211.51944</v>
      </c>
      <c r="H37" s="87">
        <f>H35-H16</f>
        <v>183.34077999999977</v>
      </c>
      <c r="I37" s="87">
        <f>I35-I16</f>
        <v>1394.8602199999998</v>
      </c>
      <c r="J37" s="123">
        <f>IFERROR(G37/H37,0)</f>
        <v>-6.6080194488100332</v>
      </c>
      <c r="K37" s="88"/>
      <c r="L37" s="87">
        <f>L35-L16</f>
        <v>-3634.6229100000019</v>
      </c>
      <c r="M37" s="87">
        <f>M35-M16</f>
        <v>1155.8589699999975</v>
      </c>
      <c r="N37" s="87">
        <f>N35-N16</f>
        <v>-4790.4818799999994</v>
      </c>
      <c r="O37" s="123">
        <f>IFERROR(L37/M37,0)</f>
        <v>-3.1445210915307511</v>
      </c>
      <c r="P37" s="87">
        <f>P35-P16</f>
        <v>-2654.5517200000013</v>
      </c>
      <c r="Q37" s="88"/>
      <c r="R37" s="87">
        <f>R35-R16</f>
        <v>-810.5915700000005</v>
      </c>
      <c r="S37" s="87">
        <f>S35-S16</f>
        <v>1651.2356400000026</v>
      </c>
    </row>
    <row r="38" spans="1:19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34"/>
      <c r="L38" s="34"/>
      <c r="M38" s="34"/>
      <c r="N38" s="34"/>
      <c r="O38" s="34"/>
      <c r="P38" s="77"/>
      <c r="Q38" s="34"/>
      <c r="R38" s="54"/>
      <c r="S38" s="54"/>
    </row>
    <row r="39" spans="1:19" x14ac:dyDescent="0.25">
      <c r="A39" s="12" t="s">
        <v>49</v>
      </c>
      <c r="B39" s="22"/>
      <c r="C39" s="113"/>
      <c r="D39" s="22"/>
      <c r="E39" s="22"/>
      <c r="F39" s="22"/>
      <c r="G39" s="34"/>
      <c r="H39" s="22"/>
      <c r="K39" s="22"/>
      <c r="L39" s="36"/>
      <c r="M39" s="22"/>
      <c r="N39" s="22"/>
      <c r="O39" s="22"/>
      <c r="P39" s="22"/>
      <c r="Q39" s="22"/>
    </row>
    <row r="40" spans="1:19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K40" s="22"/>
      <c r="L40" s="36"/>
      <c r="M40" s="22"/>
      <c r="N40" s="22"/>
      <c r="O40" s="22"/>
      <c r="P40" s="22"/>
      <c r="Q40" s="22"/>
    </row>
    <row r="41" spans="1:19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K41" s="22"/>
      <c r="L41" s="36"/>
      <c r="M41" s="22"/>
      <c r="N41" s="22"/>
      <c r="O41" s="22"/>
      <c r="P41" s="22"/>
      <c r="Q41" s="22"/>
    </row>
    <row r="42" spans="1:19" x14ac:dyDescent="0.25">
      <c r="A42" s="12" t="s">
        <v>49</v>
      </c>
      <c r="B42" s="27"/>
      <c r="C42" s="113"/>
      <c r="D42" s="22"/>
      <c r="E42" s="22"/>
      <c r="F42" s="22"/>
      <c r="G42" s="34"/>
      <c r="H42" s="22"/>
      <c r="K42" s="22"/>
      <c r="L42" s="36"/>
      <c r="M42" s="22"/>
      <c r="N42" s="22"/>
      <c r="O42" s="22"/>
      <c r="P42" s="22"/>
      <c r="Q42" s="22"/>
    </row>
    <row r="43" spans="1:19" x14ac:dyDescent="0.25">
      <c r="B43" s="22"/>
      <c r="C43" s="27"/>
      <c r="D43" s="22"/>
      <c r="E43" s="22"/>
      <c r="F43" s="22"/>
      <c r="G43" s="34"/>
      <c r="H43" s="27"/>
      <c r="K43" s="22"/>
      <c r="L43" s="36"/>
      <c r="M43" s="22"/>
      <c r="N43" s="22"/>
      <c r="O43" s="22"/>
      <c r="P43" s="22"/>
      <c r="Q43" s="22"/>
    </row>
    <row r="44" spans="1:19" x14ac:dyDescent="0.25">
      <c r="B44" s="22"/>
      <c r="C44" s="30"/>
      <c r="D44" s="22"/>
      <c r="E44" s="22"/>
      <c r="F44" s="22"/>
      <c r="G44" s="34"/>
      <c r="H44" s="29"/>
      <c r="K44" s="22"/>
      <c r="L44" s="36"/>
      <c r="M44" s="22"/>
      <c r="N44" s="22"/>
      <c r="O44" s="22"/>
      <c r="P44" s="22"/>
      <c r="Q44" s="22"/>
    </row>
    <row r="45" spans="1:19" x14ac:dyDescent="0.25">
      <c r="B45" s="27"/>
      <c r="C45" s="22"/>
      <c r="D45" s="22"/>
      <c r="E45" s="22"/>
      <c r="F45" s="22"/>
      <c r="G45" s="34"/>
      <c r="H45" s="22"/>
      <c r="K45" s="22"/>
      <c r="L45" s="36"/>
      <c r="M45" s="22"/>
      <c r="N45" s="22"/>
      <c r="O45" s="22"/>
      <c r="P45" s="22"/>
      <c r="Q45" s="22"/>
    </row>
    <row r="46" spans="1:19" x14ac:dyDescent="0.25">
      <c r="B46" s="22"/>
      <c r="C46" s="22"/>
      <c r="D46" s="22"/>
      <c r="E46" s="22"/>
      <c r="F46" s="22"/>
      <c r="G46" s="34"/>
      <c r="H46" s="22"/>
      <c r="K46" s="22"/>
      <c r="L46" s="36"/>
      <c r="M46" s="22"/>
      <c r="N46" s="22"/>
      <c r="O46" s="22"/>
      <c r="P46" s="22"/>
      <c r="Q46" s="22"/>
    </row>
    <row r="47" spans="1:19" x14ac:dyDescent="0.25">
      <c r="B47" s="22"/>
      <c r="C47" s="22"/>
      <c r="D47" s="22"/>
      <c r="E47" s="22"/>
      <c r="F47" s="22"/>
      <c r="G47" s="34"/>
      <c r="H47" s="22"/>
      <c r="K47" s="22"/>
      <c r="L47" s="36"/>
      <c r="M47" s="22"/>
      <c r="N47" s="22"/>
      <c r="O47" s="22"/>
      <c r="P47" s="22"/>
      <c r="Q47" s="22"/>
    </row>
    <row r="48" spans="1:19" x14ac:dyDescent="0.25">
      <c r="B48" s="27"/>
      <c r="C48" s="22"/>
      <c r="D48" s="22"/>
      <c r="E48" s="22"/>
      <c r="F48" s="22"/>
      <c r="G48" s="34"/>
      <c r="H48" s="22"/>
      <c r="K48" s="22"/>
      <c r="L48" s="36"/>
      <c r="M48" s="22"/>
      <c r="N48" s="22"/>
      <c r="O48" s="22"/>
      <c r="P48" s="22"/>
      <c r="Q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L6:P6"/>
    <mergeCell ref="R6:S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53"/>
  <sheetViews>
    <sheetView showGridLines="0" topLeftCell="B2" zoomScale="85" zoomScaleNormal="85" workbookViewId="0">
      <selection activeCell="I23" sqref="I23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9.140625" bestFit="1" customWidth="1"/>
    <col min="11" max="11" width="1.7109375" customWidth="1"/>
    <col min="12" max="12" width="18.85546875" style="61" customWidth="1"/>
    <col min="13" max="13" width="16.42578125" customWidth="1"/>
    <col min="14" max="14" width="15.85546875" customWidth="1"/>
    <col min="15" max="15" width="9.140625" bestFit="1" customWidth="1"/>
    <col min="16" max="16" width="15" bestFit="1" customWidth="1"/>
    <col min="17" max="17" width="1.7109375" customWidth="1"/>
    <col min="18" max="18" width="18.140625" customWidth="1"/>
    <col min="19" max="19" width="19.5703125" customWidth="1"/>
  </cols>
  <sheetData>
    <row r="1" spans="1:19" s="2" customFormat="1" ht="24" hidden="1" customHeight="1" x14ac:dyDescent="0.25">
      <c r="A1" s="18" t="s">
        <v>0</v>
      </c>
      <c r="B1" s="2" t="s">
        <v>312</v>
      </c>
      <c r="G1" s="50"/>
      <c r="J1" s="40"/>
      <c r="K1" s="40"/>
      <c r="L1" s="60"/>
      <c r="M1" s="40"/>
      <c r="N1" s="40"/>
      <c r="O1" s="40"/>
      <c r="P1" s="40"/>
      <c r="Q1" s="40"/>
    </row>
    <row r="2" spans="1:19" ht="26.25" x14ac:dyDescent="0.4">
      <c r="A2" s="12" t="s">
        <v>49</v>
      </c>
      <c r="B2" s="69" t="s">
        <v>135</v>
      </c>
    </row>
    <row r="3" spans="1:19" ht="18.75" x14ac:dyDescent="0.3">
      <c r="A3" s="12" t="s">
        <v>49</v>
      </c>
      <c r="B3" s="19" t="s">
        <v>189</v>
      </c>
    </row>
    <row r="4" spans="1:19" ht="18.75" x14ac:dyDescent="0.3">
      <c r="A4" s="12" t="s">
        <v>49</v>
      </c>
      <c r="B4" s="19" t="s">
        <v>324</v>
      </c>
    </row>
    <row r="5" spans="1:19" ht="18.75" x14ac:dyDescent="0.3">
      <c r="A5" s="12" t="s">
        <v>49</v>
      </c>
      <c r="B5" s="19"/>
    </row>
    <row r="6" spans="1:19" x14ac:dyDescent="0.25">
      <c r="A6" s="12" t="s">
        <v>49</v>
      </c>
      <c r="G6" s="174" t="s">
        <v>159</v>
      </c>
      <c r="H6" s="174"/>
      <c r="I6" s="174"/>
      <c r="J6" s="136"/>
      <c r="K6" s="82"/>
      <c r="L6" s="175" t="s">
        <v>163</v>
      </c>
      <c r="M6" s="175"/>
      <c r="N6" s="175"/>
      <c r="O6" s="175"/>
      <c r="P6" s="175"/>
      <c r="Q6" s="82"/>
      <c r="R6" s="176" t="s">
        <v>166</v>
      </c>
      <c r="S6" s="176"/>
    </row>
    <row r="7" spans="1:19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/>
      <c r="L7" s="82" t="s">
        <v>66</v>
      </c>
      <c r="M7" s="82" t="s">
        <v>161</v>
      </c>
      <c r="N7" s="82" t="s">
        <v>162</v>
      </c>
      <c r="O7" s="82" t="s">
        <v>160</v>
      </c>
      <c r="P7" s="82" t="s">
        <v>165</v>
      </c>
      <c r="Q7" s="82"/>
      <c r="R7" s="82" t="s">
        <v>165</v>
      </c>
      <c r="S7" s="82" t="s">
        <v>161</v>
      </c>
    </row>
    <row r="8" spans="1:19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38"/>
      <c r="L8" s="68" t="s">
        <v>182</v>
      </c>
      <c r="M8" s="68" t="s">
        <v>182</v>
      </c>
      <c r="N8" s="68" t="s">
        <v>182</v>
      </c>
      <c r="O8" s="68">
        <v>2022</v>
      </c>
      <c r="P8" s="68" t="s">
        <v>136</v>
      </c>
      <c r="Q8" s="38"/>
      <c r="R8" s="68" t="s">
        <v>136</v>
      </c>
      <c r="S8" s="68" t="s">
        <v>182</v>
      </c>
    </row>
    <row r="9" spans="1:19" x14ac:dyDescent="0.25">
      <c r="A9" s="12" t="s">
        <v>49</v>
      </c>
      <c r="B9" s="17"/>
      <c r="C9" s="32"/>
      <c r="D9" s="33"/>
      <c r="E9" s="37" t="s">
        <v>65</v>
      </c>
      <c r="F9" s="33"/>
      <c r="G9" s="112" t="s">
        <v>63</v>
      </c>
      <c r="H9" s="112" t="s">
        <v>63</v>
      </c>
      <c r="I9" s="112" t="s">
        <v>63</v>
      </c>
      <c r="J9" s="137" t="s">
        <v>333</v>
      </c>
      <c r="K9" s="112"/>
      <c r="L9" s="112" t="s">
        <v>63</v>
      </c>
      <c r="M9" s="112" t="s">
        <v>63</v>
      </c>
      <c r="N9" s="112" t="s">
        <v>63</v>
      </c>
      <c r="O9" s="137" t="s">
        <v>333</v>
      </c>
      <c r="P9" s="112" t="s">
        <v>63</v>
      </c>
      <c r="Q9" s="112"/>
      <c r="R9" s="112" t="s">
        <v>63</v>
      </c>
      <c r="S9" s="112" t="s">
        <v>63</v>
      </c>
    </row>
    <row r="10" spans="1:19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K10" s="22"/>
      <c r="L10" s="36"/>
      <c r="M10" s="22"/>
      <c r="N10" s="36"/>
      <c r="P10" s="36"/>
      <c r="Q10" s="22"/>
      <c r="S10" s="72"/>
    </row>
    <row r="11" spans="1:19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116"/>
      <c r="K11" s="78"/>
      <c r="L11" s="80"/>
      <c r="M11" s="78"/>
      <c r="N11" s="77"/>
      <c r="O11" s="116"/>
      <c r="P11" s="77"/>
      <c r="Q11" s="78"/>
      <c r="R11" s="79"/>
      <c r="S11" s="81"/>
    </row>
    <row r="12" spans="1:19" x14ac:dyDescent="0.25">
      <c r="A12" s="12" t="s">
        <v>78</v>
      </c>
      <c r="B12" s="35"/>
      <c r="C12" s="23"/>
      <c r="D12" s="43" t="s">
        <v>137</v>
      </c>
      <c r="E12" s="47"/>
      <c r="F12" s="24"/>
      <c r="G12" s="83">
        <v>6383.8109599999998</v>
      </c>
      <c r="H12" s="83">
        <v>1635.7164299999999</v>
      </c>
      <c r="I12" s="89">
        <f t="shared" ref="I12:I19" si="0">H12-G12</f>
        <v>-4748.0945300000003</v>
      </c>
      <c r="J12" s="117">
        <f t="shared" ref="J12:J20" si="1">IFERROR(G12/H12,0)</f>
        <v>3.9027614095677943</v>
      </c>
      <c r="K12" s="90"/>
      <c r="L12" s="83">
        <v>19291.230619999998</v>
      </c>
      <c r="M12" s="90">
        <v>21516.38867</v>
      </c>
      <c r="N12" s="83">
        <v>-2225.15805</v>
      </c>
      <c r="O12" s="117">
        <f t="shared" ref="O12:O20" si="2">IFERROR(L12/M12,0)</f>
        <v>0.8965831076893257</v>
      </c>
      <c r="P12" s="83">
        <v>19203.055810000002</v>
      </c>
      <c r="Q12" s="90"/>
      <c r="R12" s="83">
        <v>25410.59174</v>
      </c>
      <c r="S12" s="83">
        <v>26423.537960000001</v>
      </c>
    </row>
    <row r="13" spans="1:19" x14ac:dyDescent="0.25">
      <c r="A13" s="12" t="s">
        <v>78</v>
      </c>
      <c r="B13" s="22"/>
      <c r="C13" s="23"/>
      <c r="D13" s="43" t="s">
        <v>138</v>
      </c>
      <c r="E13" s="47"/>
      <c r="F13" s="24"/>
      <c r="G13" s="83">
        <v>3097.9183200000002</v>
      </c>
      <c r="H13" s="83">
        <v>2164.1174500000002</v>
      </c>
      <c r="I13" s="89">
        <f t="shared" si="0"/>
        <v>-933.80087000000003</v>
      </c>
      <c r="J13" s="117">
        <f t="shared" si="1"/>
        <v>1.4314926946317077</v>
      </c>
      <c r="K13" s="90"/>
      <c r="L13" s="83">
        <v>21968.923650000001</v>
      </c>
      <c r="M13" s="90">
        <v>13139.18857</v>
      </c>
      <c r="N13" s="83">
        <v>8829.7350800000004</v>
      </c>
      <c r="O13" s="117">
        <f t="shared" si="2"/>
        <v>1.6720152491121452</v>
      </c>
      <c r="P13" s="83">
        <v>22931.334419999999</v>
      </c>
      <c r="Q13" s="90"/>
      <c r="R13" s="83">
        <v>21775.16734</v>
      </c>
      <c r="S13" s="83">
        <v>19578.00877</v>
      </c>
    </row>
    <row r="14" spans="1:19" x14ac:dyDescent="0.25">
      <c r="A14" s="12" t="s">
        <v>78</v>
      </c>
      <c r="B14" s="22"/>
      <c r="C14" s="22"/>
      <c r="D14" s="22" t="s">
        <v>139</v>
      </c>
      <c r="E14" s="48"/>
      <c r="F14" s="22"/>
      <c r="G14" s="83">
        <v>-1079.3838499999999</v>
      </c>
      <c r="H14" s="83">
        <v>432.24139000000002</v>
      </c>
      <c r="I14" s="89">
        <f t="shared" si="0"/>
        <v>1511.6252399999998</v>
      </c>
      <c r="J14" s="117">
        <f t="shared" si="1"/>
        <v>-2.4971783706322062</v>
      </c>
      <c r="K14" s="90"/>
      <c r="L14" s="83">
        <v>1422.9396400000001</v>
      </c>
      <c r="M14" s="90">
        <v>3860.2722800000001</v>
      </c>
      <c r="N14" s="83">
        <v>-2437.3326400000001</v>
      </c>
      <c r="O14" s="117">
        <f t="shared" si="2"/>
        <v>0.36861121102058636</v>
      </c>
      <c r="P14" s="83">
        <v>2053.5060400000002</v>
      </c>
      <c r="Q14" s="90"/>
      <c r="R14" s="83">
        <v>5009.0368399999998</v>
      </c>
      <c r="S14" s="83">
        <v>5149.62374</v>
      </c>
    </row>
    <row r="15" spans="1:19" x14ac:dyDescent="0.25">
      <c r="A15" s="12" t="s">
        <v>78</v>
      </c>
      <c r="B15" s="22"/>
      <c r="C15" s="22"/>
      <c r="D15" s="44" t="s">
        <v>67</v>
      </c>
      <c r="E15" s="48"/>
      <c r="F15" s="22"/>
      <c r="G15" s="83">
        <v>2031.71486</v>
      </c>
      <c r="H15" s="83">
        <v>1098.0028199999999</v>
      </c>
      <c r="I15" s="89">
        <f t="shared" si="0"/>
        <v>-933.71204000000012</v>
      </c>
      <c r="J15" s="117">
        <f t="shared" si="1"/>
        <v>1.8503730800982825</v>
      </c>
      <c r="K15" s="90"/>
      <c r="L15" s="83">
        <v>12160.175090000001</v>
      </c>
      <c r="M15" s="90">
        <v>10874.820299999999</v>
      </c>
      <c r="N15" s="83">
        <v>1285.3547900000001</v>
      </c>
      <c r="O15" s="117">
        <f t="shared" si="2"/>
        <v>1.1181954969867411</v>
      </c>
      <c r="P15" s="83">
        <v>9772.5899599999993</v>
      </c>
      <c r="Q15" s="90"/>
      <c r="R15" s="83">
        <v>15460.36111</v>
      </c>
      <c r="S15" s="83">
        <v>15332.751469999999</v>
      </c>
    </row>
    <row r="16" spans="1:19" x14ac:dyDescent="0.25">
      <c r="A16" s="12" t="s">
        <v>78</v>
      </c>
      <c r="B16" s="22"/>
      <c r="C16" s="22"/>
      <c r="D16" s="44" t="s">
        <v>68</v>
      </c>
      <c r="E16" s="48"/>
      <c r="F16" s="22"/>
      <c r="G16" s="83">
        <v>88.108260000000001</v>
      </c>
      <c r="H16" s="83">
        <v>624.27332999999999</v>
      </c>
      <c r="I16" s="89">
        <f t="shared" si="0"/>
        <v>536.16507000000001</v>
      </c>
      <c r="J16" s="117">
        <f t="shared" si="1"/>
        <v>0.14113731240128424</v>
      </c>
      <c r="K16" s="90"/>
      <c r="L16" s="83">
        <v>1463.2033899999999</v>
      </c>
      <c r="M16" s="90">
        <v>5254.4599699999999</v>
      </c>
      <c r="N16" s="83">
        <v>-3791.2565800000002</v>
      </c>
      <c r="O16" s="117">
        <f t="shared" si="2"/>
        <v>0.27846884329770616</v>
      </c>
      <c r="P16" s="83">
        <v>1668.2463600000001</v>
      </c>
      <c r="Q16" s="90"/>
      <c r="R16" s="83">
        <v>3680.5465600000002</v>
      </c>
      <c r="S16" s="83">
        <v>7027.2799599999998</v>
      </c>
    </row>
    <row r="17" spans="1:19" x14ac:dyDescent="0.25">
      <c r="A17" s="12" t="s">
        <v>78</v>
      </c>
      <c r="B17" s="22"/>
      <c r="C17" s="22"/>
      <c r="D17" s="22" t="s">
        <v>140</v>
      </c>
      <c r="E17" s="47"/>
      <c r="F17" s="22"/>
      <c r="G17" s="83">
        <v>17.814550000000001</v>
      </c>
      <c r="H17" s="83">
        <v>17.722560000000001</v>
      </c>
      <c r="I17" s="89">
        <f t="shared" si="0"/>
        <v>-9.1989999999999128E-2</v>
      </c>
      <c r="J17" s="117">
        <f t="shared" si="1"/>
        <v>1.0051905593774262</v>
      </c>
      <c r="K17" s="90"/>
      <c r="L17" s="83">
        <v>99.655540000000002</v>
      </c>
      <c r="M17" s="90">
        <v>159.41607999999999</v>
      </c>
      <c r="N17" s="83">
        <v>-59.760539999999999</v>
      </c>
      <c r="O17" s="117">
        <f t="shared" si="2"/>
        <v>0.62512853157598658</v>
      </c>
      <c r="P17" s="83">
        <v>126.90483</v>
      </c>
      <c r="Q17" s="90"/>
      <c r="R17" s="83">
        <v>246.5163</v>
      </c>
      <c r="S17" s="83">
        <v>212.54898</v>
      </c>
    </row>
    <row r="18" spans="1:19" x14ac:dyDescent="0.25">
      <c r="A18" s="12" t="s">
        <v>78</v>
      </c>
      <c r="B18" s="22"/>
      <c r="C18" s="22"/>
      <c r="D18" s="44" t="s">
        <v>144</v>
      </c>
      <c r="E18" s="47"/>
      <c r="F18" s="22"/>
      <c r="G18" s="83">
        <v>0</v>
      </c>
      <c r="H18" s="83">
        <v>0</v>
      </c>
      <c r="I18" s="89">
        <f t="shared" si="0"/>
        <v>0</v>
      </c>
      <c r="J18" s="117">
        <f t="shared" si="1"/>
        <v>0</v>
      </c>
      <c r="K18" s="90"/>
      <c r="L18" s="83">
        <v>0</v>
      </c>
      <c r="M18" s="90">
        <v>0</v>
      </c>
      <c r="N18" s="83">
        <v>0</v>
      </c>
      <c r="O18" s="117">
        <f t="shared" si="2"/>
        <v>0</v>
      </c>
      <c r="P18" s="83">
        <v>0</v>
      </c>
      <c r="Q18" s="90"/>
      <c r="R18" s="83">
        <v>10803.06345</v>
      </c>
      <c r="S18" s="83">
        <v>0</v>
      </c>
    </row>
    <row r="19" spans="1:19" x14ac:dyDescent="0.25">
      <c r="A19" s="12" t="s">
        <v>78</v>
      </c>
      <c r="B19" s="22"/>
      <c r="C19" s="22"/>
      <c r="D19" s="44" t="s">
        <v>168</v>
      </c>
      <c r="E19" s="47"/>
      <c r="F19" s="22"/>
      <c r="G19" s="83">
        <v>23.1007</v>
      </c>
      <c r="H19" s="83">
        <v>347.98622</v>
      </c>
      <c r="I19" s="89">
        <f t="shared" si="0"/>
        <v>324.88551999999999</v>
      </c>
      <c r="J19" s="117">
        <f t="shared" si="1"/>
        <v>6.6383950490913113E-2</v>
      </c>
      <c r="K19" s="90"/>
      <c r="L19" s="83">
        <v>1514.80268</v>
      </c>
      <c r="M19" s="90">
        <v>1571.9290800000001</v>
      </c>
      <c r="N19" s="83">
        <v>-57.126399999999997</v>
      </c>
      <c r="O19" s="117">
        <f t="shared" si="2"/>
        <v>0.96365841135784569</v>
      </c>
      <c r="P19" s="83">
        <v>1239.48864</v>
      </c>
      <c r="Q19" s="90"/>
      <c r="R19" s="83">
        <v>2112.02484</v>
      </c>
      <c r="S19" s="83">
        <v>2615.8877400000001</v>
      </c>
    </row>
    <row r="20" spans="1:19" x14ac:dyDescent="0.25">
      <c r="A20" s="12" t="s">
        <v>49</v>
      </c>
      <c r="B20" s="22"/>
      <c r="C20" s="22"/>
      <c r="D20" s="39" t="s">
        <v>69</v>
      </c>
      <c r="E20" s="22"/>
      <c r="F20" s="22"/>
      <c r="G20" s="91">
        <f>SUM(G12:G19)</f>
        <v>10563.0838</v>
      </c>
      <c r="H20" s="91">
        <f t="shared" ref="H20:I20" si="3">SUM(H12:H19)</f>
        <v>6320.0601999999999</v>
      </c>
      <c r="I20" s="91">
        <f t="shared" si="3"/>
        <v>-4243.0236000000004</v>
      </c>
      <c r="J20" s="118">
        <f t="shared" si="1"/>
        <v>1.6713580987725403</v>
      </c>
      <c r="K20" s="83"/>
      <c r="L20" s="91">
        <f>SUM(L12:L19)</f>
        <v>57920.930610000003</v>
      </c>
      <c r="M20" s="91">
        <f t="shared" ref="M20" si="4">SUM(M12:M19)</f>
        <v>56376.474949999996</v>
      </c>
      <c r="N20" s="91">
        <f>SUM(N12:N19)</f>
        <v>1544.4556599999999</v>
      </c>
      <c r="O20" s="118">
        <f t="shared" si="2"/>
        <v>1.0273953925173536</v>
      </c>
      <c r="P20" s="91">
        <f>SUM(P12:P19)</f>
        <v>56995.126060000002</v>
      </c>
      <c r="Q20" s="83"/>
      <c r="R20" s="91">
        <f t="shared" ref="R20:S20" si="5">SUM(R12:R19)</f>
        <v>84497.308180000007</v>
      </c>
      <c r="S20" s="91">
        <f t="shared" si="5"/>
        <v>76339.638620000012</v>
      </c>
    </row>
    <row r="21" spans="1:19" x14ac:dyDescent="0.25">
      <c r="A21" s="12" t="s">
        <v>81</v>
      </c>
      <c r="B21" s="22"/>
      <c r="C21" s="22"/>
      <c r="D21" s="22"/>
      <c r="E21" s="22"/>
      <c r="F21" s="22"/>
      <c r="G21" s="83"/>
      <c r="H21" s="83"/>
      <c r="I21" s="83"/>
      <c r="J21" s="119"/>
      <c r="K21" s="90"/>
      <c r="L21" s="83"/>
      <c r="M21" s="90"/>
      <c r="N21" s="83"/>
      <c r="O21" s="119"/>
      <c r="P21" s="83"/>
      <c r="Q21" s="90"/>
      <c r="R21" s="83"/>
      <c r="S21" s="83"/>
    </row>
    <row r="22" spans="1:19" x14ac:dyDescent="0.25">
      <c r="A22" s="12" t="s">
        <v>49</v>
      </c>
      <c r="B22" s="35"/>
      <c r="C22" s="22"/>
      <c r="D22" s="39" t="s">
        <v>70</v>
      </c>
      <c r="E22" s="22"/>
      <c r="F22" s="22"/>
      <c r="G22" s="83"/>
      <c r="H22" s="83"/>
      <c r="I22" s="83"/>
      <c r="J22" s="119"/>
      <c r="K22" s="90"/>
      <c r="L22" s="83"/>
      <c r="M22" s="90"/>
      <c r="N22" s="83"/>
      <c r="O22" s="119"/>
      <c r="P22" s="83"/>
      <c r="Q22" s="90"/>
      <c r="R22" s="83"/>
      <c r="S22" s="83"/>
    </row>
    <row r="23" spans="1:19" x14ac:dyDescent="0.25">
      <c r="A23" s="12" t="s">
        <v>78</v>
      </c>
      <c r="B23" s="22"/>
      <c r="C23" s="22"/>
      <c r="D23" s="44" t="s">
        <v>71</v>
      </c>
      <c r="E23" s="47"/>
      <c r="F23" s="22"/>
      <c r="G23" s="83">
        <v>2949.8869199999999</v>
      </c>
      <c r="H23" s="83">
        <v>3004.2618299999999</v>
      </c>
      <c r="I23" s="89">
        <f t="shared" ref="I23:I29" si="6">H23-G23</f>
        <v>54.37491</v>
      </c>
      <c r="J23" s="117">
        <f t="shared" ref="J23:J30" si="7">IFERROR(G23/H23,0)</f>
        <v>0.98190074198692601</v>
      </c>
      <c r="K23" s="90"/>
      <c r="L23" s="83">
        <v>26639.27893</v>
      </c>
      <c r="M23" s="90">
        <v>26956.529780000001</v>
      </c>
      <c r="N23" s="83">
        <v>-317.25085000000001</v>
      </c>
      <c r="O23" s="117">
        <f t="shared" ref="O23:O30" si="8">IFERROR(L23/M23,0)</f>
        <v>0.98823102036541144</v>
      </c>
      <c r="P23" s="83">
        <v>26486.410970000001</v>
      </c>
      <c r="Q23" s="90"/>
      <c r="R23" s="83">
        <v>35526.092109999998</v>
      </c>
      <c r="S23" s="83">
        <v>35773.612789999999</v>
      </c>
    </row>
    <row r="24" spans="1:19" x14ac:dyDescent="0.25">
      <c r="A24" s="12" t="s">
        <v>78</v>
      </c>
      <c r="B24" s="22"/>
      <c r="C24" s="22"/>
      <c r="D24" s="22" t="s">
        <v>141</v>
      </c>
      <c r="E24" s="47"/>
      <c r="F24" s="22"/>
      <c r="G24" s="83">
        <v>3253.1774700000001</v>
      </c>
      <c r="H24" s="83">
        <v>1936.09665</v>
      </c>
      <c r="I24" s="89">
        <f t="shared" si="6"/>
        <v>-1317.0808200000001</v>
      </c>
      <c r="J24" s="117">
        <f t="shared" si="7"/>
        <v>1.6802763797974654</v>
      </c>
      <c r="K24" s="90"/>
      <c r="L24" s="83">
        <v>21409.944179999999</v>
      </c>
      <c r="M24" s="90">
        <v>15556.022370000001</v>
      </c>
      <c r="N24" s="83">
        <v>5853.9218099999998</v>
      </c>
      <c r="O24" s="117">
        <f t="shared" si="8"/>
        <v>1.3763122519860453</v>
      </c>
      <c r="P24" s="83">
        <v>20791.785</v>
      </c>
      <c r="Q24" s="90"/>
      <c r="R24" s="83">
        <v>26194.996780000001</v>
      </c>
      <c r="S24" s="83">
        <v>21868.61118</v>
      </c>
    </row>
    <row r="25" spans="1:19" x14ac:dyDescent="0.25">
      <c r="A25" s="12" t="s">
        <v>78</v>
      </c>
      <c r="B25" s="35"/>
      <c r="C25" s="22"/>
      <c r="D25" s="45" t="s">
        <v>72</v>
      </c>
      <c r="E25" s="47"/>
      <c r="F25" s="22"/>
      <c r="G25" s="83">
        <v>101.77049</v>
      </c>
      <c r="H25" s="83">
        <v>241.37560999999999</v>
      </c>
      <c r="I25" s="89">
        <f t="shared" si="6"/>
        <v>139.60512</v>
      </c>
      <c r="J25" s="117">
        <f t="shared" si="7"/>
        <v>0.42162706497147745</v>
      </c>
      <c r="K25" s="90"/>
      <c r="L25" s="83">
        <v>1237.93382</v>
      </c>
      <c r="M25" s="90">
        <v>2094.5803799999999</v>
      </c>
      <c r="N25" s="83">
        <v>-856.64656000000002</v>
      </c>
      <c r="O25" s="117">
        <f t="shared" si="8"/>
        <v>0.59101757651334441</v>
      </c>
      <c r="P25" s="83">
        <v>888.34079999999994</v>
      </c>
      <c r="Q25" s="90"/>
      <c r="R25" s="83">
        <v>1247.82267</v>
      </c>
      <c r="S25" s="83">
        <v>2812.0003700000002</v>
      </c>
    </row>
    <row r="26" spans="1:19" ht="30" x14ac:dyDescent="0.25">
      <c r="A26" s="12" t="s">
        <v>78</v>
      </c>
      <c r="B26" s="34"/>
      <c r="C26" s="22"/>
      <c r="D26" s="70" t="s">
        <v>142</v>
      </c>
      <c r="E26" s="48"/>
      <c r="F26" s="22"/>
      <c r="G26" s="83">
        <v>957.60923000000003</v>
      </c>
      <c r="H26" s="83">
        <v>910.14409000000001</v>
      </c>
      <c r="I26" s="89">
        <f t="shared" si="6"/>
        <v>-47.465140000000019</v>
      </c>
      <c r="J26" s="117">
        <f t="shared" si="7"/>
        <v>1.0521512368442671</v>
      </c>
      <c r="K26" s="90"/>
      <c r="L26" s="83">
        <v>2733.8458000000001</v>
      </c>
      <c r="M26" s="90">
        <v>8174.8226199999999</v>
      </c>
      <c r="N26" s="83">
        <v>-5440.9768199999999</v>
      </c>
      <c r="O26" s="117">
        <f t="shared" si="8"/>
        <v>0.334422644634704</v>
      </c>
      <c r="P26" s="83">
        <v>1038.27468</v>
      </c>
      <c r="Q26" s="90"/>
      <c r="R26" s="83">
        <v>11314.38867</v>
      </c>
      <c r="S26" s="83">
        <v>10898.665209999999</v>
      </c>
    </row>
    <row r="27" spans="1:19" x14ac:dyDescent="0.25">
      <c r="A27" s="12" t="s">
        <v>78</v>
      </c>
      <c r="B27" s="37"/>
      <c r="C27" s="22"/>
      <c r="D27" s="44" t="s">
        <v>73</v>
      </c>
      <c r="E27" s="48"/>
      <c r="F27" s="22"/>
      <c r="G27" s="83">
        <v>83.291460000000001</v>
      </c>
      <c r="H27" s="83">
        <v>66.689220000000006</v>
      </c>
      <c r="I27" s="89">
        <f t="shared" si="6"/>
        <v>-16.602239999999995</v>
      </c>
      <c r="J27" s="117">
        <f t="shared" si="7"/>
        <v>1.2489493804246024</v>
      </c>
      <c r="K27" s="90"/>
      <c r="L27" s="83">
        <v>754.06907000000001</v>
      </c>
      <c r="M27" s="90">
        <v>623.78525999999999</v>
      </c>
      <c r="N27" s="83">
        <v>130.28380999999999</v>
      </c>
      <c r="O27" s="117">
        <f t="shared" si="8"/>
        <v>1.208860033018414</v>
      </c>
      <c r="P27" s="83">
        <v>529.21492999999998</v>
      </c>
      <c r="Q27" s="90"/>
      <c r="R27" s="83">
        <v>924.46144000000004</v>
      </c>
      <c r="S27" s="83">
        <v>823.85292000000004</v>
      </c>
    </row>
    <row r="28" spans="1:19" x14ac:dyDescent="0.25">
      <c r="A28" s="12" t="s">
        <v>78</v>
      </c>
      <c r="B28" s="22"/>
      <c r="C28" s="22"/>
      <c r="D28" s="44" t="s">
        <v>115</v>
      </c>
      <c r="E28" s="47"/>
      <c r="F28" s="22"/>
      <c r="G28" s="83">
        <v>-121.40182</v>
      </c>
      <c r="H28" s="83">
        <v>0</v>
      </c>
      <c r="I28" s="89">
        <f t="shared" si="6"/>
        <v>121.40182</v>
      </c>
      <c r="J28" s="117">
        <f t="shared" si="7"/>
        <v>0</v>
      </c>
      <c r="K28" s="90"/>
      <c r="L28" s="83">
        <v>-531.34136999999998</v>
      </c>
      <c r="M28" s="83">
        <v>-257.33334000000002</v>
      </c>
      <c r="N28" s="83">
        <v>-274.00803000000002</v>
      </c>
      <c r="O28" s="117">
        <f t="shared" si="8"/>
        <v>2.0647980164560096</v>
      </c>
      <c r="P28" s="83">
        <v>-377.99038999999999</v>
      </c>
      <c r="Q28" s="90"/>
      <c r="R28" s="83">
        <v>1164.23245</v>
      </c>
      <c r="S28" s="83">
        <v>-378.00000999999997</v>
      </c>
    </row>
    <row r="29" spans="1:19" x14ac:dyDescent="0.25">
      <c r="A29" s="12" t="s">
        <v>78</v>
      </c>
      <c r="B29" s="22"/>
      <c r="C29" s="22"/>
      <c r="D29" s="44" t="s">
        <v>167</v>
      </c>
      <c r="E29" s="47"/>
      <c r="F29" s="22"/>
      <c r="G29" s="83">
        <v>51.273029999999999</v>
      </c>
      <c r="H29" s="83">
        <v>354.60865999999999</v>
      </c>
      <c r="I29" s="89">
        <f t="shared" si="6"/>
        <v>303.33562999999998</v>
      </c>
      <c r="J29" s="117">
        <f t="shared" si="7"/>
        <v>0.14459046206034562</v>
      </c>
      <c r="K29" s="90"/>
      <c r="L29" s="83">
        <v>1498.4518</v>
      </c>
      <c r="M29" s="83">
        <v>2919.3459800000001</v>
      </c>
      <c r="N29" s="83">
        <v>-1420.89418</v>
      </c>
      <c r="O29" s="117">
        <f t="shared" si="8"/>
        <v>0.5132833895898834</v>
      </c>
      <c r="P29" s="83">
        <v>1024.95911</v>
      </c>
      <c r="Q29" s="90"/>
      <c r="R29" s="83">
        <v>2112.02484</v>
      </c>
      <c r="S29" s="83">
        <v>3968.2637199999999</v>
      </c>
    </row>
    <row r="30" spans="1:19" x14ac:dyDescent="0.25">
      <c r="A30" s="12" t="s">
        <v>49</v>
      </c>
      <c r="B30" s="22"/>
      <c r="C30" s="22"/>
      <c r="D30" s="39" t="s">
        <v>74</v>
      </c>
      <c r="E30" s="22"/>
      <c r="F30" s="22"/>
      <c r="G30" s="91">
        <f>SUM(G23:G29)</f>
        <v>7275.6067800000001</v>
      </c>
      <c r="H30" s="91">
        <f t="shared" ref="H30" si="9">SUM(H23:H29)</f>
        <v>6513.1760599999998</v>
      </c>
      <c r="I30" s="91">
        <f t="shared" ref="I30" si="10">H30-G30</f>
        <v>-762.43072000000029</v>
      </c>
      <c r="J30" s="118">
        <f t="shared" si="7"/>
        <v>1.1170597436606067</v>
      </c>
      <c r="K30" s="90"/>
      <c r="L30" s="91">
        <f t="shared" ref="L30:N30" si="11">SUM(L23:L29)</f>
        <v>53742.182229999999</v>
      </c>
      <c r="M30" s="91">
        <f t="shared" si="11"/>
        <v>56067.753049999999</v>
      </c>
      <c r="N30" s="91">
        <f t="shared" si="11"/>
        <v>-2325.5708200000008</v>
      </c>
      <c r="O30" s="118">
        <f t="shared" si="8"/>
        <v>0.95852213271457287</v>
      </c>
      <c r="P30" s="91">
        <f>SUM(P23:P29)</f>
        <v>50380.995100000007</v>
      </c>
      <c r="Q30" s="90"/>
      <c r="R30" s="91">
        <f t="shared" ref="R30:S30" si="12">SUM(R23:R29)</f>
        <v>78484.018959999987</v>
      </c>
      <c r="S30" s="91">
        <f t="shared" si="12"/>
        <v>75767.006179999997</v>
      </c>
    </row>
    <row r="31" spans="1:19" x14ac:dyDescent="0.25">
      <c r="A31" s="12" t="s">
        <v>49</v>
      </c>
      <c r="B31" s="22"/>
      <c r="C31" s="22"/>
      <c r="D31" s="22"/>
      <c r="E31" s="22"/>
      <c r="F31" s="22"/>
      <c r="G31" s="83"/>
      <c r="H31" s="83"/>
      <c r="I31" s="83"/>
      <c r="J31" s="119"/>
      <c r="K31" s="90"/>
      <c r="L31" s="83"/>
      <c r="M31" s="83"/>
      <c r="N31" s="83"/>
      <c r="O31" s="119"/>
      <c r="P31" s="83"/>
      <c r="Q31" s="90"/>
      <c r="R31" s="83"/>
      <c r="S31" s="83"/>
    </row>
    <row r="32" spans="1:19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85">
        <f>G20-G30</f>
        <v>3287.4770200000003</v>
      </c>
      <c r="H32" s="85">
        <f>H20-H30</f>
        <v>-193.11585999999988</v>
      </c>
      <c r="I32" s="85">
        <f>I20-I30</f>
        <v>-3480.5928800000002</v>
      </c>
      <c r="J32" s="120">
        <f>IFERROR(G32/H32,0)</f>
        <v>-17.023340392653417</v>
      </c>
      <c r="K32" s="88"/>
      <c r="L32" s="85">
        <f>L20-L30</f>
        <v>4178.7483800000045</v>
      </c>
      <c r="M32" s="85">
        <f>M20-M30</f>
        <v>308.72189999999682</v>
      </c>
      <c r="N32" s="85">
        <f>N20-N30</f>
        <v>3870.0264800000004</v>
      </c>
      <c r="O32" s="120">
        <f>IFERROR(L32/M32,0)</f>
        <v>13.535639616107725</v>
      </c>
      <c r="P32" s="85">
        <f>P20-P30</f>
        <v>6614.130959999995</v>
      </c>
      <c r="Q32" s="88"/>
      <c r="R32" s="85">
        <f>R20-R30</f>
        <v>6013.2892200000206</v>
      </c>
      <c r="S32" s="85">
        <f>S20-S30</f>
        <v>572.63244000001578</v>
      </c>
    </row>
    <row r="33" spans="1:19" ht="15.75" thickTop="1" x14ac:dyDescent="0.25">
      <c r="A33" s="12" t="s">
        <v>49</v>
      </c>
      <c r="B33" s="22"/>
      <c r="C33" s="22"/>
      <c r="D33" s="22"/>
      <c r="E33" s="22"/>
      <c r="F33" s="22"/>
      <c r="G33" s="84"/>
      <c r="H33" s="84"/>
      <c r="I33" s="84"/>
      <c r="J33" s="121"/>
      <c r="K33" s="88"/>
      <c r="L33" s="84"/>
      <c r="M33" s="84"/>
      <c r="N33" s="84"/>
      <c r="O33" s="121"/>
      <c r="P33" s="84"/>
      <c r="Q33" s="88"/>
      <c r="R33" s="84"/>
      <c r="S33" s="84"/>
    </row>
    <row r="34" spans="1:19" x14ac:dyDescent="0.25">
      <c r="A34" s="12" t="s">
        <v>49</v>
      </c>
      <c r="B34" s="22"/>
      <c r="C34" s="22"/>
      <c r="D34" s="22"/>
      <c r="E34" s="22"/>
      <c r="F34" s="22"/>
      <c r="G34" s="84"/>
      <c r="H34" s="84"/>
      <c r="I34" s="84"/>
      <c r="J34" s="121"/>
      <c r="K34" s="88"/>
      <c r="L34" s="84"/>
      <c r="M34" s="84"/>
      <c r="N34" s="84"/>
      <c r="O34" s="121"/>
      <c r="P34" s="84"/>
      <c r="Q34" s="88"/>
      <c r="R34" s="84"/>
      <c r="S34" s="84"/>
    </row>
    <row r="35" spans="1:19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86">
        <f>G32</f>
        <v>3287.4770200000003</v>
      </c>
      <c r="H35" s="86">
        <f>H32</f>
        <v>-193.11585999999988</v>
      </c>
      <c r="I35" s="86">
        <f>I32</f>
        <v>-3480.5928800000002</v>
      </c>
      <c r="J35" s="122">
        <f>IFERROR(G35/H35,0)</f>
        <v>-17.023340392653417</v>
      </c>
      <c r="K35" s="88"/>
      <c r="L35" s="86">
        <f>L32</f>
        <v>4178.7483800000045</v>
      </c>
      <c r="M35" s="86">
        <f>M32</f>
        <v>308.72189999999682</v>
      </c>
      <c r="N35" s="86">
        <f>N32</f>
        <v>3870.0264800000004</v>
      </c>
      <c r="O35" s="122">
        <f>IFERROR(L35/M35,0)</f>
        <v>13.535639616107725</v>
      </c>
      <c r="P35" s="86">
        <f>P32</f>
        <v>6614.130959999995</v>
      </c>
      <c r="Q35" s="88"/>
      <c r="R35" s="86">
        <f>R32</f>
        <v>6013.2892200000206</v>
      </c>
      <c r="S35" s="86">
        <f>S32</f>
        <v>572.63244000001578</v>
      </c>
    </row>
    <row r="36" spans="1:19" x14ac:dyDescent="0.25">
      <c r="A36" s="12" t="s">
        <v>49</v>
      </c>
      <c r="B36" s="34"/>
      <c r="C36" s="22"/>
      <c r="D36" s="22"/>
      <c r="E36" s="22"/>
      <c r="F36" s="22"/>
      <c r="G36" s="84"/>
      <c r="H36" s="84"/>
      <c r="I36" s="84"/>
      <c r="J36" s="121"/>
      <c r="K36" s="88"/>
      <c r="L36" s="84"/>
      <c r="M36" s="84"/>
      <c r="N36" s="84"/>
      <c r="O36" s="121"/>
      <c r="P36" s="84"/>
      <c r="Q36" s="88"/>
      <c r="R36" s="84"/>
      <c r="S36" s="84"/>
    </row>
    <row r="37" spans="1:19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87">
        <f>G35-G16</f>
        <v>3199.3687600000003</v>
      </c>
      <c r="H37" s="87">
        <f>H35-H16</f>
        <v>-817.38918999999987</v>
      </c>
      <c r="I37" s="87">
        <f>I35-I16</f>
        <v>-4016.7579500000002</v>
      </c>
      <c r="J37" s="123">
        <f>IFERROR(G37/H37,0)</f>
        <v>-3.9141314800113771</v>
      </c>
      <c r="K37" s="88"/>
      <c r="L37" s="87">
        <f>L35-L16</f>
        <v>2715.5449900000049</v>
      </c>
      <c r="M37" s="87">
        <f>M35-M16</f>
        <v>-4945.7380700000031</v>
      </c>
      <c r="N37" s="87">
        <f>N35-N16</f>
        <v>7661.2830600000007</v>
      </c>
      <c r="O37" s="123">
        <f>IFERROR(L37/M37,0)</f>
        <v>-0.54906769253956933</v>
      </c>
      <c r="P37" s="87">
        <f>P35-P16</f>
        <v>4945.8845999999949</v>
      </c>
      <c r="Q37" s="88"/>
      <c r="R37" s="87">
        <f>R35-R16</f>
        <v>2332.7426600000204</v>
      </c>
      <c r="S37" s="87">
        <f>S35-S16</f>
        <v>-6454.6475199999841</v>
      </c>
    </row>
    <row r="38" spans="1:19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34"/>
      <c r="L38" s="34"/>
      <c r="M38" s="34"/>
      <c r="N38" s="34"/>
      <c r="O38" s="34"/>
      <c r="P38" s="77"/>
      <c r="Q38" s="34"/>
      <c r="R38" s="54"/>
      <c r="S38" s="54"/>
    </row>
    <row r="39" spans="1:19" x14ac:dyDescent="0.25">
      <c r="A39" s="12" t="s">
        <v>49</v>
      </c>
      <c r="B39" s="22"/>
      <c r="C39" s="113"/>
      <c r="D39" s="22"/>
      <c r="E39" s="22"/>
      <c r="F39" s="22"/>
      <c r="G39" s="34"/>
      <c r="H39" s="22"/>
      <c r="K39" s="22"/>
      <c r="L39" s="36"/>
      <c r="M39" s="22"/>
      <c r="N39" s="22"/>
      <c r="O39" s="22"/>
      <c r="P39" s="22"/>
      <c r="Q39" s="22"/>
    </row>
    <row r="40" spans="1:19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K40" s="22"/>
      <c r="L40" s="36"/>
      <c r="M40" s="22"/>
      <c r="N40" s="22"/>
      <c r="O40" s="22"/>
      <c r="P40" s="22"/>
      <c r="Q40" s="22"/>
    </row>
    <row r="41" spans="1:19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K41" s="22"/>
      <c r="L41" s="36"/>
      <c r="M41" s="22"/>
      <c r="N41" s="22"/>
      <c r="O41" s="22"/>
      <c r="P41" s="22"/>
      <c r="Q41" s="22"/>
    </row>
    <row r="42" spans="1:19" x14ac:dyDescent="0.25">
      <c r="A42" s="12" t="s">
        <v>49</v>
      </c>
      <c r="B42" s="27"/>
      <c r="C42" s="113"/>
      <c r="D42" s="22"/>
      <c r="E42" s="22"/>
      <c r="F42" s="22"/>
      <c r="G42" s="34"/>
      <c r="H42" s="22"/>
      <c r="K42" s="22"/>
      <c r="L42" s="36"/>
      <c r="M42" s="22"/>
      <c r="N42" s="22"/>
      <c r="O42" s="22"/>
      <c r="P42" s="22"/>
      <c r="Q42" s="22"/>
    </row>
    <row r="43" spans="1:19" x14ac:dyDescent="0.25">
      <c r="B43" s="22"/>
      <c r="C43" s="27"/>
      <c r="D43" s="22"/>
      <c r="E43" s="22"/>
      <c r="F43" s="22"/>
      <c r="G43" s="34"/>
      <c r="H43" s="27"/>
      <c r="K43" s="22"/>
      <c r="L43" s="36"/>
      <c r="M43" s="22"/>
      <c r="N43" s="22"/>
      <c r="O43" s="22"/>
      <c r="P43" s="22"/>
      <c r="Q43" s="22"/>
    </row>
    <row r="44" spans="1:19" x14ac:dyDescent="0.25">
      <c r="B44" s="22"/>
      <c r="C44" s="30"/>
      <c r="D44" s="22"/>
      <c r="E44" s="22"/>
      <c r="F44" s="22"/>
      <c r="G44" s="34"/>
      <c r="H44" s="29"/>
      <c r="K44" s="22"/>
      <c r="L44" s="36"/>
      <c r="M44" s="22"/>
      <c r="N44" s="22"/>
      <c r="O44" s="22"/>
      <c r="P44" s="22"/>
      <c r="Q44" s="22"/>
    </row>
    <row r="45" spans="1:19" x14ac:dyDescent="0.25">
      <c r="B45" s="27"/>
      <c r="C45" s="22"/>
      <c r="D45" s="22"/>
      <c r="E45" s="22"/>
      <c r="F45" s="22"/>
      <c r="G45" s="34"/>
      <c r="H45" s="22"/>
      <c r="K45" s="22"/>
      <c r="L45" s="36"/>
      <c r="M45" s="22"/>
      <c r="N45" s="22"/>
      <c r="O45" s="22"/>
      <c r="P45" s="22"/>
      <c r="Q45" s="22"/>
    </row>
    <row r="46" spans="1:19" x14ac:dyDescent="0.25">
      <c r="B46" s="22"/>
      <c r="C46" s="22"/>
      <c r="D46" s="22"/>
      <c r="E46" s="22"/>
      <c r="F46" s="22"/>
      <c r="G46" s="34"/>
      <c r="H46" s="22"/>
      <c r="K46" s="22"/>
      <c r="L46" s="36"/>
      <c r="M46" s="22"/>
      <c r="N46" s="22"/>
      <c r="O46" s="22"/>
      <c r="P46" s="22"/>
      <c r="Q46" s="22"/>
    </row>
    <row r="47" spans="1:19" x14ac:dyDescent="0.25">
      <c r="B47" s="22"/>
      <c r="C47" s="22"/>
      <c r="D47" s="22"/>
      <c r="E47" s="22"/>
      <c r="F47" s="22"/>
      <c r="G47" s="34"/>
      <c r="H47" s="22"/>
      <c r="K47" s="22"/>
      <c r="L47" s="36"/>
      <c r="M47" s="22"/>
      <c r="N47" s="22"/>
      <c r="O47" s="22"/>
      <c r="P47" s="22"/>
      <c r="Q47" s="22"/>
    </row>
    <row r="48" spans="1:19" x14ac:dyDescent="0.25">
      <c r="B48" s="27"/>
      <c r="C48" s="22"/>
      <c r="D48" s="22"/>
      <c r="E48" s="22"/>
      <c r="F48" s="22"/>
      <c r="G48" s="34"/>
      <c r="H48" s="22"/>
      <c r="K48" s="22"/>
      <c r="L48" s="36"/>
      <c r="M48" s="22"/>
      <c r="N48" s="22"/>
      <c r="O48" s="22"/>
      <c r="P48" s="22"/>
      <c r="Q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L6:P6"/>
    <mergeCell ref="R6:S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S53"/>
  <sheetViews>
    <sheetView showGridLines="0" topLeftCell="B2" zoomScale="85" zoomScaleNormal="85" workbookViewId="0">
      <selection activeCell="C39" sqref="C39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2.140625" customWidth="1"/>
    <col min="7" max="7" width="18.85546875" style="54" customWidth="1"/>
    <col min="8" max="8" width="18.85546875" customWidth="1"/>
    <col min="9" max="9" width="16.85546875" customWidth="1"/>
    <col min="10" max="10" width="10.140625" bestFit="1" customWidth="1"/>
    <col min="11" max="11" width="1.7109375" customWidth="1"/>
    <col min="12" max="12" width="18.85546875" style="61" customWidth="1"/>
    <col min="13" max="13" width="16.42578125" customWidth="1"/>
    <col min="14" max="14" width="15.85546875" customWidth="1"/>
    <col min="15" max="15" width="10.7109375" customWidth="1"/>
    <col min="16" max="16" width="20.140625" bestFit="1" customWidth="1"/>
    <col min="17" max="17" width="1.7109375" customWidth="1"/>
    <col min="18" max="18" width="18.140625" customWidth="1"/>
    <col min="19" max="19" width="19.5703125" customWidth="1"/>
  </cols>
  <sheetData>
    <row r="1" spans="1:19" s="2" customFormat="1" ht="24" hidden="1" customHeight="1" x14ac:dyDescent="0.25">
      <c r="A1" s="18" t="s">
        <v>0</v>
      </c>
      <c r="B1" s="2" t="s">
        <v>293</v>
      </c>
      <c r="G1" s="50"/>
      <c r="J1" s="40"/>
      <c r="K1" s="40"/>
      <c r="L1" s="60"/>
      <c r="M1" s="40"/>
      <c r="N1" s="40"/>
      <c r="O1" s="40"/>
      <c r="P1" s="40"/>
      <c r="Q1" s="40"/>
    </row>
    <row r="2" spans="1:19" ht="26.25" x14ac:dyDescent="0.4">
      <c r="A2" s="12" t="s">
        <v>49</v>
      </c>
      <c r="B2" s="69" t="s">
        <v>135</v>
      </c>
    </row>
    <row r="3" spans="1:19" ht="18.75" x14ac:dyDescent="0.3">
      <c r="A3" s="12" t="s">
        <v>49</v>
      </c>
      <c r="B3" s="19" t="s">
        <v>189</v>
      </c>
    </row>
    <row r="4" spans="1:19" ht="18.75" x14ac:dyDescent="0.3">
      <c r="A4" s="12" t="s">
        <v>49</v>
      </c>
      <c r="B4" s="19" t="s">
        <v>276</v>
      </c>
    </row>
    <row r="5" spans="1:19" ht="18.75" x14ac:dyDescent="0.3">
      <c r="A5" s="12" t="s">
        <v>49</v>
      </c>
      <c r="B5" s="19"/>
    </row>
    <row r="6" spans="1:19" x14ac:dyDescent="0.25">
      <c r="A6" s="12" t="s">
        <v>49</v>
      </c>
      <c r="G6" s="174" t="s">
        <v>159</v>
      </c>
      <c r="H6" s="174"/>
      <c r="I6" s="174"/>
      <c r="J6" s="109"/>
      <c r="K6" s="82"/>
      <c r="L6" s="175" t="s">
        <v>163</v>
      </c>
      <c r="M6" s="175"/>
      <c r="N6" s="175"/>
      <c r="O6" s="175"/>
      <c r="P6" s="175"/>
      <c r="Q6" s="82"/>
      <c r="R6" s="176" t="s">
        <v>166</v>
      </c>
      <c r="S6" s="176"/>
    </row>
    <row r="7" spans="1:19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/>
      <c r="L7" s="82" t="s">
        <v>66</v>
      </c>
      <c r="M7" s="82" t="s">
        <v>161</v>
      </c>
      <c r="N7" s="82" t="s">
        <v>162</v>
      </c>
      <c r="O7" s="82" t="s">
        <v>160</v>
      </c>
      <c r="P7" s="82" t="s">
        <v>165</v>
      </c>
      <c r="Q7" s="82"/>
      <c r="R7" s="82" t="s">
        <v>165</v>
      </c>
      <c r="S7" s="82" t="s">
        <v>161</v>
      </c>
    </row>
    <row r="8" spans="1:19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38"/>
      <c r="L8" s="68" t="s">
        <v>182</v>
      </c>
      <c r="M8" s="68" t="s">
        <v>182</v>
      </c>
      <c r="N8" s="68" t="s">
        <v>182</v>
      </c>
      <c r="O8" s="68">
        <v>2022</v>
      </c>
      <c r="P8" s="68" t="s">
        <v>136</v>
      </c>
      <c r="Q8" s="38"/>
      <c r="R8" s="68" t="s">
        <v>136</v>
      </c>
      <c r="S8" s="68" t="s">
        <v>182</v>
      </c>
    </row>
    <row r="9" spans="1:19" x14ac:dyDescent="0.25">
      <c r="A9" s="12" t="s">
        <v>49</v>
      </c>
      <c r="B9" s="17"/>
      <c r="C9" s="32"/>
      <c r="D9" s="33"/>
      <c r="E9" s="37" t="s">
        <v>65</v>
      </c>
      <c r="F9" s="33"/>
      <c r="G9" s="107" t="s">
        <v>63</v>
      </c>
      <c r="H9" s="107" t="s">
        <v>63</v>
      </c>
      <c r="I9" s="107" t="s">
        <v>63</v>
      </c>
      <c r="J9" s="110" t="s">
        <v>333</v>
      </c>
      <c r="K9" s="107"/>
      <c r="L9" s="107" t="s">
        <v>63</v>
      </c>
      <c r="M9" s="107" t="s">
        <v>63</v>
      </c>
      <c r="N9" s="107" t="s">
        <v>63</v>
      </c>
      <c r="O9" s="110" t="s">
        <v>333</v>
      </c>
      <c r="P9" s="107" t="s">
        <v>63</v>
      </c>
      <c r="Q9" s="107"/>
      <c r="R9" s="107" t="s">
        <v>63</v>
      </c>
      <c r="S9" s="107" t="s">
        <v>63</v>
      </c>
    </row>
    <row r="10" spans="1:19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K10" s="22"/>
      <c r="L10" s="36"/>
      <c r="M10" s="22"/>
      <c r="N10" s="36"/>
      <c r="O10" s="36"/>
      <c r="P10" s="36"/>
      <c r="Q10" s="22"/>
      <c r="S10" s="72"/>
    </row>
    <row r="11" spans="1:19" x14ac:dyDescent="0.25">
      <c r="A11" s="12" t="s">
        <v>81</v>
      </c>
      <c r="B11" s="35"/>
      <c r="C11" s="20"/>
      <c r="D11" s="39" t="s">
        <v>64</v>
      </c>
      <c r="E11" s="20"/>
      <c r="F11" s="21"/>
      <c r="G11" s="77"/>
      <c r="H11" s="78"/>
      <c r="I11" s="79"/>
      <c r="J11" s="116"/>
      <c r="K11" s="78"/>
      <c r="L11" s="80"/>
      <c r="M11" s="78"/>
      <c r="N11" s="77"/>
      <c r="O11" s="77"/>
      <c r="P11" s="77"/>
      <c r="Q11" s="78"/>
      <c r="R11" s="79"/>
      <c r="S11" s="81"/>
    </row>
    <row r="12" spans="1:19" x14ac:dyDescent="0.25">
      <c r="A12" s="12" t="s">
        <v>78</v>
      </c>
      <c r="B12" s="35"/>
      <c r="C12" s="23"/>
      <c r="D12" s="43" t="s">
        <v>137</v>
      </c>
      <c r="E12" s="47"/>
      <c r="F12" s="24"/>
      <c r="G12" s="128">
        <v>0</v>
      </c>
      <c r="H12" s="128">
        <v>0</v>
      </c>
      <c r="I12" s="114">
        <f t="shared" ref="I12:I19" si="0">H12-G12</f>
        <v>0</v>
      </c>
      <c r="J12" s="117">
        <f t="shared" ref="J12:J20" si="1">IFERROR(G12/H12,0)</f>
        <v>0</v>
      </c>
      <c r="K12" s="90"/>
      <c r="L12" s="128">
        <v>0</v>
      </c>
      <c r="M12" s="129">
        <v>0</v>
      </c>
      <c r="N12" s="114">
        <v>0</v>
      </c>
      <c r="O12" s="117">
        <f>IFERROR(L12/M12,0)</f>
        <v>0</v>
      </c>
      <c r="P12" s="128">
        <v>0</v>
      </c>
      <c r="Q12" s="129"/>
      <c r="R12" s="128">
        <v>0</v>
      </c>
      <c r="S12" s="128">
        <v>0</v>
      </c>
    </row>
    <row r="13" spans="1:19" x14ac:dyDescent="0.25">
      <c r="A13" s="12" t="s">
        <v>78</v>
      </c>
      <c r="B13" s="22"/>
      <c r="C13" s="23"/>
      <c r="D13" s="43" t="s">
        <v>138</v>
      </c>
      <c r="E13" s="47"/>
      <c r="F13" s="24"/>
      <c r="G13" s="128">
        <v>546.35915999999997</v>
      </c>
      <c r="H13" s="128">
        <v>513.82407000000001</v>
      </c>
      <c r="I13" s="114">
        <f t="shared" si="0"/>
        <v>-32.535089999999968</v>
      </c>
      <c r="J13" s="117">
        <f t="shared" si="1"/>
        <v>1.0633195132333912</v>
      </c>
      <c r="K13" s="90"/>
      <c r="L13" s="128">
        <v>4190.8913499999999</v>
      </c>
      <c r="M13" s="129">
        <v>4490.5088699999997</v>
      </c>
      <c r="N13" s="114">
        <v>-299.61752000000001</v>
      </c>
      <c r="O13" s="117">
        <f t="shared" ref="O13:O19" si="2">IFERROR(L13/M13,0)</f>
        <v>0.93327760201039311</v>
      </c>
      <c r="P13" s="128">
        <v>3976.31439</v>
      </c>
      <c r="Q13" s="129"/>
      <c r="R13" s="128">
        <v>5327.9398099999999</v>
      </c>
      <c r="S13" s="128">
        <v>6010.7302399999999</v>
      </c>
    </row>
    <row r="14" spans="1:19" x14ac:dyDescent="0.25">
      <c r="A14" s="12" t="s">
        <v>78</v>
      </c>
      <c r="B14" s="22"/>
      <c r="C14" s="22"/>
      <c r="D14" s="22" t="s">
        <v>139</v>
      </c>
      <c r="E14" s="48"/>
      <c r="F14" s="22"/>
      <c r="G14" s="128">
        <v>225.54427000000001</v>
      </c>
      <c r="H14" s="128">
        <v>342.4194</v>
      </c>
      <c r="I14" s="114">
        <f t="shared" si="0"/>
        <v>116.87512999999998</v>
      </c>
      <c r="J14" s="117">
        <f t="shared" si="1"/>
        <v>0.65867842184175318</v>
      </c>
      <c r="K14" s="90"/>
      <c r="L14" s="128">
        <v>1841.10871</v>
      </c>
      <c r="M14" s="129">
        <v>2847.90337</v>
      </c>
      <c r="N14" s="114">
        <v>-1006.79466</v>
      </c>
      <c r="O14" s="117">
        <f t="shared" si="2"/>
        <v>0.64647864439305047</v>
      </c>
      <c r="P14" s="128">
        <v>1217.93713</v>
      </c>
      <c r="Q14" s="129"/>
      <c r="R14" s="128">
        <v>3673.0663599999998</v>
      </c>
      <c r="S14" s="128">
        <v>3867.7888600000001</v>
      </c>
    </row>
    <row r="15" spans="1:19" x14ac:dyDescent="0.25">
      <c r="A15" s="12" t="s">
        <v>78</v>
      </c>
      <c r="B15" s="22"/>
      <c r="C15" s="22"/>
      <c r="D15" s="44" t="s">
        <v>67</v>
      </c>
      <c r="E15" s="48"/>
      <c r="F15" s="22"/>
      <c r="G15" s="128">
        <v>1029.62671</v>
      </c>
      <c r="H15" s="128">
        <v>1044.81972</v>
      </c>
      <c r="I15" s="114">
        <f t="shared" si="0"/>
        <v>15.193009999999958</v>
      </c>
      <c r="J15" s="117">
        <f t="shared" si="1"/>
        <v>0.98545872583645344</v>
      </c>
      <c r="K15" s="90"/>
      <c r="L15" s="128">
        <v>9437.2226200000005</v>
      </c>
      <c r="M15" s="129">
        <v>9087.7432499999995</v>
      </c>
      <c r="N15" s="114">
        <v>349.47937000000002</v>
      </c>
      <c r="O15" s="117">
        <f t="shared" si="2"/>
        <v>1.0384561227563291</v>
      </c>
      <c r="P15" s="128">
        <v>8004.7896600000004</v>
      </c>
      <c r="Q15" s="129"/>
      <c r="R15" s="128">
        <v>12266.26491</v>
      </c>
      <c r="S15" s="128">
        <v>12184.353520000001</v>
      </c>
    </row>
    <row r="16" spans="1:19" x14ac:dyDescent="0.25">
      <c r="A16" s="12" t="s">
        <v>78</v>
      </c>
      <c r="B16" s="22"/>
      <c r="C16" s="22"/>
      <c r="D16" s="44" t="s">
        <v>68</v>
      </c>
      <c r="E16" s="48"/>
      <c r="F16" s="22"/>
      <c r="G16" s="128">
        <v>0</v>
      </c>
      <c r="H16" s="128">
        <v>0</v>
      </c>
      <c r="I16" s="114">
        <f t="shared" si="0"/>
        <v>0</v>
      </c>
      <c r="J16" s="117">
        <f t="shared" si="1"/>
        <v>0</v>
      </c>
      <c r="K16" s="90"/>
      <c r="L16" s="128">
        <v>0</v>
      </c>
      <c r="M16" s="129">
        <v>0</v>
      </c>
      <c r="N16" s="114">
        <v>0</v>
      </c>
      <c r="O16" s="117">
        <f t="shared" si="2"/>
        <v>0</v>
      </c>
      <c r="P16" s="128">
        <v>0</v>
      </c>
      <c r="Q16" s="129"/>
      <c r="R16" s="128">
        <v>0</v>
      </c>
      <c r="S16" s="128">
        <v>0</v>
      </c>
    </row>
    <row r="17" spans="1:19" x14ac:dyDescent="0.25">
      <c r="A17" s="12" t="s">
        <v>78</v>
      </c>
      <c r="B17" s="22"/>
      <c r="C17" s="22"/>
      <c r="D17" s="22" t="s">
        <v>140</v>
      </c>
      <c r="E17" s="47"/>
      <c r="F17" s="22"/>
      <c r="G17" s="128">
        <v>0</v>
      </c>
      <c r="H17" s="128">
        <v>1.88923</v>
      </c>
      <c r="I17" s="114">
        <f t="shared" si="0"/>
        <v>1.88923</v>
      </c>
      <c r="J17" s="117">
        <f t="shared" si="1"/>
        <v>0</v>
      </c>
      <c r="K17" s="90"/>
      <c r="L17" s="128">
        <v>0</v>
      </c>
      <c r="M17" s="129">
        <v>16.91611</v>
      </c>
      <c r="N17" s="114">
        <v>-16.91611</v>
      </c>
      <c r="O17" s="117">
        <f t="shared" si="2"/>
        <v>0</v>
      </c>
      <c r="P17" s="128">
        <v>0</v>
      </c>
      <c r="Q17" s="129"/>
      <c r="R17" s="128">
        <v>26.485620000000001</v>
      </c>
      <c r="S17" s="128">
        <v>22.549019999999999</v>
      </c>
    </row>
    <row r="18" spans="1:19" x14ac:dyDescent="0.25">
      <c r="A18" s="12" t="s">
        <v>78</v>
      </c>
      <c r="B18" s="22"/>
      <c r="C18" s="22"/>
      <c r="D18" s="44" t="s">
        <v>144</v>
      </c>
      <c r="E18" s="47"/>
      <c r="F18" s="22"/>
      <c r="G18" s="128">
        <v>0</v>
      </c>
      <c r="H18" s="128">
        <v>0</v>
      </c>
      <c r="I18" s="114">
        <f t="shared" si="0"/>
        <v>0</v>
      </c>
      <c r="J18" s="117">
        <f t="shared" si="1"/>
        <v>0</v>
      </c>
      <c r="K18" s="90"/>
      <c r="L18" s="128">
        <v>0</v>
      </c>
      <c r="M18" s="129">
        <v>0</v>
      </c>
      <c r="N18" s="114">
        <v>0</v>
      </c>
      <c r="O18" s="117">
        <f t="shared" si="2"/>
        <v>0</v>
      </c>
      <c r="P18" s="128">
        <v>0</v>
      </c>
      <c r="Q18" s="129"/>
      <c r="R18" s="128">
        <v>0</v>
      </c>
      <c r="S18" s="128">
        <v>0</v>
      </c>
    </row>
    <row r="19" spans="1:19" x14ac:dyDescent="0.25">
      <c r="A19" s="12" t="s">
        <v>78</v>
      </c>
      <c r="B19" s="22"/>
      <c r="C19" s="22"/>
      <c r="D19" s="44" t="s">
        <v>168</v>
      </c>
      <c r="E19" s="47"/>
      <c r="F19" s="22"/>
      <c r="G19" s="128">
        <v>0.12273000000000001</v>
      </c>
      <c r="H19" s="128">
        <v>0</v>
      </c>
      <c r="I19" s="114">
        <f t="shared" si="0"/>
        <v>-0.12273000000000001</v>
      </c>
      <c r="J19" s="117">
        <f t="shared" si="1"/>
        <v>0</v>
      </c>
      <c r="K19" s="90"/>
      <c r="L19" s="128">
        <v>0.15909000000000001</v>
      </c>
      <c r="M19" s="129">
        <v>0</v>
      </c>
      <c r="N19" s="114">
        <v>0.15909000000000001</v>
      </c>
      <c r="O19" s="117">
        <f t="shared" si="2"/>
        <v>0</v>
      </c>
      <c r="P19" s="128">
        <v>0</v>
      </c>
      <c r="Q19" s="129"/>
      <c r="R19" s="128">
        <v>0</v>
      </c>
      <c r="S19" s="128">
        <v>0</v>
      </c>
    </row>
    <row r="20" spans="1:19" x14ac:dyDescent="0.25">
      <c r="A20" s="12" t="s">
        <v>49</v>
      </c>
      <c r="B20" s="22"/>
      <c r="C20" s="22"/>
      <c r="D20" s="39" t="s">
        <v>69</v>
      </c>
      <c r="E20" s="22"/>
      <c r="F20" s="22"/>
      <c r="G20" s="130">
        <f>SUM(G12:G19)</f>
        <v>1801.6528699999999</v>
      </c>
      <c r="H20" s="130">
        <f t="shared" ref="H20:I20" si="3">SUM(H12:H19)</f>
        <v>1902.9524199999998</v>
      </c>
      <c r="I20" s="130">
        <f t="shared" si="3"/>
        <v>101.29954999999997</v>
      </c>
      <c r="J20" s="118">
        <f t="shared" si="1"/>
        <v>0.94676716614911482</v>
      </c>
      <c r="K20" s="83"/>
      <c r="L20" s="130">
        <f>SUM(L12:L19)</f>
        <v>15469.38177</v>
      </c>
      <c r="M20" s="130">
        <f t="shared" ref="M20" si="4">SUM(M12:M19)</f>
        <v>16443.071599999996</v>
      </c>
      <c r="N20" s="126">
        <f>SUM(N12:N19)</f>
        <v>-973.68983000000003</v>
      </c>
      <c r="O20" s="118">
        <f>IFERROR(L20/M20,0)</f>
        <v>0.94078418839944744</v>
      </c>
      <c r="P20" s="130">
        <f>SUM(P12:P19)</f>
        <v>13199.04118</v>
      </c>
      <c r="Q20" s="128"/>
      <c r="R20" s="130">
        <f t="shared" ref="R20:S20" si="5">SUM(R12:R19)</f>
        <v>21293.756699999998</v>
      </c>
      <c r="S20" s="130">
        <f t="shared" si="5"/>
        <v>22085.42164</v>
      </c>
    </row>
    <row r="21" spans="1:19" x14ac:dyDescent="0.25">
      <c r="A21" s="12" t="s">
        <v>81</v>
      </c>
      <c r="B21" s="22"/>
      <c r="C21" s="22"/>
      <c r="D21" s="22"/>
      <c r="E21" s="22"/>
      <c r="F21" s="22"/>
      <c r="G21" s="128"/>
      <c r="H21" s="128"/>
      <c r="I21" s="128"/>
      <c r="J21" s="119"/>
      <c r="K21" s="90"/>
      <c r="L21" s="128"/>
      <c r="M21" s="129"/>
      <c r="N21" s="114"/>
      <c r="O21" s="119"/>
      <c r="P21" s="128"/>
      <c r="Q21" s="129"/>
      <c r="R21" s="128"/>
      <c r="S21" s="128"/>
    </row>
    <row r="22" spans="1:19" x14ac:dyDescent="0.25">
      <c r="A22" s="12" t="s">
        <v>49</v>
      </c>
      <c r="B22" s="35"/>
      <c r="C22" s="22"/>
      <c r="D22" s="39" t="s">
        <v>70</v>
      </c>
      <c r="E22" s="22"/>
      <c r="F22" s="22"/>
      <c r="G22" s="128"/>
      <c r="H22" s="128"/>
      <c r="I22" s="128"/>
      <c r="J22" s="119"/>
      <c r="K22" s="90"/>
      <c r="L22" s="128"/>
      <c r="M22" s="129"/>
      <c r="N22" s="114"/>
      <c r="O22" s="119"/>
      <c r="P22" s="128"/>
      <c r="Q22" s="129"/>
      <c r="R22" s="128"/>
      <c r="S22" s="128"/>
    </row>
    <row r="23" spans="1:19" x14ac:dyDescent="0.25">
      <c r="A23" s="12" t="s">
        <v>78</v>
      </c>
      <c r="B23" s="22"/>
      <c r="C23" s="22"/>
      <c r="D23" s="44" t="s">
        <v>71</v>
      </c>
      <c r="E23" s="47"/>
      <c r="F23" s="22"/>
      <c r="G23" s="128">
        <v>604.71136000000001</v>
      </c>
      <c r="H23" s="128">
        <v>1034.69532</v>
      </c>
      <c r="I23" s="114">
        <f t="shared" ref="I23:I29" si="6">H23-G23</f>
        <v>429.98396000000002</v>
      </c>
      <c r="J23" s="117">
        <f t="shared" ref="J23:J30" si="7">IFERROR(G23/H23,0)</f>
        <v>0.58443422745934526</v>
      </c>
      <c r="K23" s="90"/>
      <c r="L23" s="128">
        <v>9216.5185600000004</v>
      </c>
      <c r="M23" s="129">
        <v>9126.8745699999999</v>
      </c>
      <c r="N23" s="114">
        <v>89.643990000000002</v>
      </c>
      <c r="O23" s="117">
        <f t="shared" ref="O23:O30" si="8">IFERROR(L23/M23,0)</f>
        <v>1.0098219811516485</v>
      </c>
      <c r="P23" s="128">
        <v>8973.6192200000005</v>
      </c>
      <c r="Q23" s="129"/>
      <c r="R23" s="128">
        <v>12246.57797</v>
      </c>
      <c r="S23" s="128">
        <v>12245.050380000001</v>
      </c>
    </row>
    <row r="24" spans="1:19" x14ac:dyDescent="0.25">
      <c r="A24" s="12" t="s">
        <v>78</v>
      </c>
      <c r="B24" s="22"/>
      <c r="C24" s="22"/>
      <c r="D24" s="22" t="s">
        <v>141</v>
      </c>
      <c r="E24" s="47"/>
      <c r="F24" s="22"/>
      <c r="G24" s="128">
        <v>712.41151000000002</v>
      </c>
      <c r="H24" s="128">
        <v>434.10829000000001</v>
      </c>
      <c r="I24" s="114">
        <f t="shared" si="6"/>
        <v>-278.30322000000001</v>
      </c>
      <c r="J24" s="117">
        <f t="shared" si="7"/>
        <v>1.6410916962677677</v>
      </c>
      <c r="K24" s="90"/>
      <c r="L24" s="128">
        <v>5395.4188100000001</v>
      </c>
      <c r="M24" s="129">
        <v>4009.0976500000002</v>
      </c>
      <c r="N24" s="114">
        <v>1386.32116</v>
      </c>
      <c r="O24" s="117">
        <f t="shared" si="8"/>
        <v>1.3457938122310391</v>
      </c>
      <c r="P24" s="128">
        <v>4750.2591300000004</v>
      </c>
      <c r="Q24" s="129"/>
      <c r="R24" s="128">
        <v>6514.55728</v>
      </c>
      <c r="S24" s="128">
        <v>5297.4838799999998</v>
      </c>
    </row>
    <row r="25" spans="1:19" x14ac:dyDescent="0.25">
      <c r="A25" s="12" t="s">
        <v>78</v>
      </c>
      <c r="B25" s="35"/>
      <c r="C25" s="22"/>
      <c r="D25" s="45" t="s">
        <v>72</v>
      </c>
      <c r="E25" s="47"/>
      <c r="F25" s="22"/>
      <c r="G25" s="128">
        <v>114.63283</v>
      </c>
      <c r="H25" s="128">
        <v>104.03949</v>
      </c>
      <c r="I25" s="114">
        <f t="shared" si="6"/>
        <v>-10.593339999999998</v>
      </c>
      <c r="J25" s="117">
        <f t="shared" si="7"/>
        <v>1.1018203760898866</v>
      </c>
      <c r="K25" s="90"/>
      <c r="L25" s="128">
        <v>1028.3338799999999</v>
      </c>
      <c r="M25" s="129">
        <v>919.5883</v>
      </c>
      <c r="N25" s="114">
        <v>108.74558</v>
      </c>
      <c r="O25" s="117">
        <f t="shared" si="8"/>
        <v>1.1182546363410668</v>
      </c>
      <c r="P25" s="128">
        <v>869.44248000000005</v>
      </c>
      <c r="Q25" s="129"/>
      <c r="R25" s="128">
        <v>1650.0714800000001</v>
      </c>
      <c r="S25" s="128">
        <v>1224.9999299999999</v>
      </c>
    </row>
    <row r="26" spans="1:19" ht="30" x14ac:dyDescent="0.25">
      <c r="A26" s="12" t="s">
        <v>78</v>
      </c>
      <c r="B26" s="34"/>
      <c r="C26" s="22"/>
      <c r="D26" s="70" t="s">
        <v>142</v>
      </c>
      <c r="E26" s="48"/>
      <c r="F26" s="22"/>
      <c r="G26" s="128">
        <v>0</v>
      </c>
      <c r="H26" s="128">
        <v>119.506</v>
      </c>
      <c r="I26" s="114">
        <f t="shared" si="6"/>
        <v>119.506</v>
      </c>
      <c r="J26" s="117">
        <f t="shared" si="7"/>
        <v>0</v>
      </c>
      <c r="K26" s="90"/>
      <c r="L26" s="128">
        <v>938.03611000000001</v>
      </c>
      <c r="M26" s="129">
        <v>1059.07981</v>
      </c>
      <c r="N26" s="114">
        <v>-121.0437</v>
      </c>
      <c r="O26" s="117">
        <f t="shared" si="8"/>
        <v>0.88570861340468765</v>
      </c>
      <c r="P26" s="128">
        <v>1038.27468</v>
      </c>
      <c r="Q26" s="129"/>
      <c r="R26" s="128">
        <v>1389.5879199999999</v>
      </c>
      <c r="S26" s="128">
        <v>1411.0081299999999</v>
      </c>
    </row>
    <row r="27" spans="1:19" x14ac:dyDescent="0.25">
      <c r="A27" s="12" t="s">
        <v>78</v>
      </c>
      <c r="B27" s="37"/>
      <c r="C27" s="22"/>
      <c r="D27" s="44" t="s">
        <v>73</v>
      </c>
      <c r="E27" s="48"/>
      <c r="F27" s="22"/>
      <c r="G27" s="128">
        <v>0</v>
      </c>
      <c r="H27" s="128">
        <v>0</v>
      </c>
      <c r="I27" s="114">
        <f t="shared" si="6"/>
        <v>0</v>
      </c>
      <c r="J27" s="117">
        <f t="shared" si="7"/>
        <v>0</v>
      </c>
      <c r="K27" s="90"/>
      <c r="L27" s="128">
        <v>0</v>
      </c>
      <c r="M27" s="129">
        <v>0</v>
      </c>
      <c r="N27" s="114">
        <v>0</v>
      </c>
      <c r="O27" s="117">
        <f t="shared" si="8"/>
        <v>0</v>
      </c>
      <c r="P27" s="128">
        <v>0</v>
      </c>
      <c r="Q27" s="129"/>
      <c r="R27" s="128">
        <v>0</v>
      </c>
      <c r="S27" s="128">
        <v>0</v>
      </c>
    </row>
    <row r="28" spans="1:19" x14ac:dyDescent="0.25">
      <c r="A28" s="12" t="s">
        <v>78</v>
      </c>
      <c r="B28" s="22"/>
      <c r="C28" s="22"/>
      <c r="D28" s="44" t="s">
        <v>115</v>
      </c>
      <c r="E28" s="47"/>
      <c r="F28" s="22"/>
      <c r="G28" s="128">
        <v>0</v>
      </c>
      <c r="H28" s="128">
        <v>0</v>
      </c>
      <c r="I28" s="114">
        <f t="shared" si="6"/>
        <v>0</v>
      </c>
      <c r="J28" s="117">
        <f t="shared" si="7"/>
        <v>0</v>
      </c>
      <c r="K28" s="90"/>
      <c r="L28" s="128">
        <v>0</v>
      </c>
      <c r="M28" s="128">
        <v>-16</v>
      </c>
      <c r="N28" s="114">
        <v>16</v>
      </c>
      <c r="O28" s="117">
        <f t="shared" si="8"/>
        <v>0</v>
      </c>
      <c r="P28" s="128">
        <v>-44.670450000000002</v>
      </c>
      <c r="Q28" s="129"/>
      <c r="R28" s="128">
        <v>-59.294539999999998</v>
      </c>
      <c r="S28" s="128">
        <v>-16</v>
      </c>
    </row>
    <row r="29" spans="1:19" x14ac:dyDescent="0.25">
      <c r="A29" s="12" t="s">
        <v>78</v>
      </c>
      <c r="B29" s="22"/>
      <c r="C29" s="22"/>
      <c r="D29" s="44" t="s">
        <v>167</v>
      </c>
      <c r="E29" s="47"/>
      <c r="F29" s="22"/>
      <c r="G29" s="128">
        <v>-222.66943000000001</v>
      </c>
      <c r="H29" s="128">
        <v>27.262540000000001</v>
      </c>
      <c r="I29" s="114">
        <f t="shared" si="6"/>
        <v>249.93197000000001</v>
      </c>
      <c r="J29" s="117">
        <f t="shared" si="7"/>
        <v>-8.1675966362635322</v>
      </c>
      <c r="K29" s="90"/>
      <c r="L29" s="128">
        <v>721.61127999999997</v>
      </c>
      <c r="M29" s="128">
        <v>188.57230000000001</v>
      </c>
      <c r="N29" s="114">
        <v>533.03898000000004</v>
      </c>
      <c r="O29" s="117">
        <f t="shared" si="8"/>
        <v>3.8267088008153896</v>
      </c>
      <c r="P29" s="128">
        <v>266.66784000000001</v>
      </c>
      <c r="Q29" s="129"/>
      <c r="R29" s="128">
        <v>362.84816000000001</v>
      </c>
      <c r="S29" s="128">
        <v>271.64368000000002</v>
      </c>
    </row>
    <row r="30" spans="1:19" x14ac:dyDescent="0.25">
      <c r="A30" s="12" t="s">
        <v>49</v>
      </c>
      <c r="B30" s="22"/>
      <c r="C30" s="22"/>
      <c r="D30" s="39" t="s">
        <v>74</v>
      </c>
      <c r="E30" s="22"/>
      <c r="F30" s="22"/>
      <c r="G30" s="130">
        <f>SUM(G23:G29)</f>
        <v>1209.0862700000002</v>
      </c>
      <c r="H30" s="130">
        <f t="shared" ref="H30" si="9">SUM(H23:H29)</f>
        <v>1719.6116400000001</v>
      </c>
      <c r="I30" s="130">
        <f t="shared" ref="I30" si="10">H30-G30</f>
        <v>510.52536999999984</v>
      </c>
      <c r="J30" s="118">
        <f t="shared" si="7"/>
        <v>0.70311589074844838</v>
      </c>
      <c r="K30" s="90"/>
      <c r="L30" s="130">
        <f t="shared" ref="L30:N30" si="11">SUM(L23:L29)</f>
        <v>17299.91864</v>
      </c>
      <c r="M30" s="130">
        <f t="shared" si="11"/>
        <v>15287.212629999998</v>
      </c>
      <c r="N30" s="126">
        <f t="shared" si="11"/>
        <v>2012.7060100000001</v>
      </c>
      <c r="O30" s="118">
        <f t="shared" si="8"/>
        <v>1.131659450202859</v>
      </c>
      <c r="P30" s="130">
        <f>SUM(P23:P29)</f>
        <v>15853.592900000001</v>
      </c>
      <c r="Q30" s="129"/>
      <c r="R30" s="130">
        <f t="shared" ref="R30:S30" si="12">SUM(R23:R29)</f>
        <v>22104.348269999999</v>
      </c>
      <c r="S30" s="130">
        <f t="shared" si="12"/>
        <v>20434.185999999998</v>
      </c>
    </row>
    <row r="31" spans="1:19" x14ac:dyDescent="0.25">
      <c r="A31" s="12" t="s">
        <v>49</v>
      </c>
      <c r="B31" s="22"/>
      <c r="C31" s="22"/>
      <c r="D31" s="22"/>
      <c r="E31" s="22"/>
      <c r="F31" s="22"/>
      <c r="G31" s="128"/>
      <c r="H31" s="128"/>
      <c r="I31" s="128"/>
      <c r="J31" s="119"/>
      <c r="K31" s="90"/>
      <c r="L31" s="128"/>
      <c r="M31" s="128"/>
      <c r="N31" s="114"/>
      <c r="O31" s="119"/>
      <c r="P31" s="128"/>
      <c r="Q31" s="129"/>
      <c r="R31" s="128"/>
      <c r="S31" s="128"/>
    </row>
    <row r="32" spans="1:19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131">
        <f>G20-G30</f>
        <v>592.56659999999965</v>
      </c>
      <c r="H32" s="131">
        <f>H20-H30</f>
        <v>183.34077999999977</v>
      </c>
      <c r="I32" s="124">
        <f>I20-I30</f>
        <v>-409.22581999999989</v>
      </c>
      <c r="J32" s="120">
        <f>IFERROR(G32/H32,0)</f>
        <v>3.2320501745438217</v>
      </c>
      <c r="K32" s="88"/>
      <c r="L32" s="131">
        <f>L20-L30</f>
        <v>-1830.5368699999999</v>
      </c>
      <c r="M32" s="131">
        <f>M20-M30</f>
        <v>1155.8589699999975</v>
      </c>
      <c r="N32" s="124">
        <f>N20-N30</f>
        <v>-2986.3958400000001</v>
      </c>
      <c r="O32" s="120">
        <f>IFERROR(L32/M32,0)</f>
        <v>-1.5837026120928956</v>
      </c>
      <c r="P32" s="131">
        <f>P20-P30</f>
        <v>-2654.5517200000013</v>
      </c>
      <c r="Q32" s="132"/>
      <c r="R32" s="131">
        <f>R20-R30</f>
        <v>-810.5915700000005</v>
      </c>
      <c r="S32" s="131">
        <f>S20-S30</f>
        <v>1651.2356400000026</v>
      </c>
    </row>
    <row r="33" spans="1:19" ht="15.75" thickTop="1" x14ac:dyDescent="0.25">
      <c r="A33" s="12" t="s">
        <v>49</v>
      </c>
      <c r="B33" s="22"/>
      <c r="C33" s="22"/>
      <c r="D33" s="22"/>
      <c r="E33" s="22"/>
      <c r="F33" s="22"/>
      <c r="G33" s="133"/>
      <c r="H33" s="133"/>
      <c r="I33" s="133"/>
      <c r="J33" s="121"/>
      <c r="K33" s="88"/>
      <c r="L33" s="133"/>
      <c r="M33" s="133"/>
      <c r="N33" s="114"/>
      <c r="O33" s="121"/>
      <c r="P33" s="133"/>
      <c r="Q33" s="132"/>
      <c r="R33" s="133"/>
      <c r="S33" s="133"/>
    </row>
    <row r="34" spans="1:19" x14ac:dyDescent="0.25">
      <c r="A34" s="12" t="s">
        <v>49</v>
      </c>
      <c r="B34" s="22"/>
      <c r="C34" s="22"/>
      <c r="D34" s="22"/>
      <c r="E34" s="22"/>
      <c r="F34" s="22"/>
      <c r="G34" s="133"/>
      <c r="H34" s="133"/>
      <c r="I34" s="133"/>
      <c r="J34" s="121"/>
      <c r="K34" s="88"/>
      <c r="L34" s="133"/>
      <c r="M34" s="133"/>
      <c r="N34" s="114"/>
      <c r="O34" s="121"/>
      <c r="P34" s="133"/>
      <c r="Q34" s="132"/>
      <c r="R34" s="133"/>
      <c r="S34" s="133"/>
    </row>
    <row r="35" spans="1:19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134">
        <f>G32</f>
        <v>592.56659999999965</v>
      </c>
      <c r="H35" s="134">
        <f>H32</f>
        <v>183.34077999999977</v>
      </c>
      <c r="I35" s="125">
        <f>I32</f>
        <v>-409.22581999999989</v>
      </c>
      <c r="J35" s="122">
        <f>IFERROR(G35/H35,0)</f>
        <v>3.2320501745438217</v>
      </c>
      <c r="K35" s="88"/>
      <c r="L35" s="134">
        <f>L32</f>
        <v>-1830.5368699999999</v>
      </c>
      <c r="M35" s="134">
        <f>M32</f>
        <v>1155.8589699999975</v>
      </c>
      <c r="N35" s="125">
        <f>N32</f>
        <v>-2986.3958400000001</v>
      </c>
      <c r="O35" s="122">
        <f>IFERROR(L35/M35,0)</f>
        <v>-1.5837026120928956</v>
      </c>
      <c r="P35" s="134">
        <f>P32</f>
        <v>-2654.5517200000013</v>
      </c>
      <c r="Q35" s="132"/>
      <c r="R35" s="134">
        <f>R32</f>
        <v>-810.5915700000005</v>
      </c>
      <c r="S35" s="134">
        <f>S32</f>
        <v>1651.2356400000026</v>
      </c>
    </row>
    <row r="36" spans="1:19" x14ac:dyDescent="0.25">
      <c r="A36" s="12" t="s">
        <v>49</v>
      </c>
      <c r="B36" s="34"/>
      <c r="C36" s="22"/>
      <c r="D36" s="22"/>
      <c r="E36" s="22"/>
      <c r="F36" s="22"/>
      <c r="G36" s="133"/>
      <c r="H36" s="133"/>
      <c r="I36" s="127"/>
      <c r="J36" s="121"/>
      <c r="K36" s="88"/>
      <c r="L36" s="133"/>
      <c r="M36" s="133"/>
      <c r="N36" s="127"/>
      <c r="O36" s="121"/>
      <c r="P36" s="133"/>
      <c r="Q36" s="132"/>
      <c r="R36" s="133"/>
      <c r="S36" s="133"/>
    </row>
    <row r="37" spans="1:19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135">
        <f>G35-G16</f>
        <v>592.56659999999965</v>
      </c>
      <c r="H37" s="135">
        <f>H35-H16</f>
        <v>183.34077999999977</v>
      </c>
      <c r="I37" s="125">
        <f>I35-I16</f>
        <v>-409.22581999999989</v>
      </c>
      <c r="J37" s="123">
        <f>IFERROR(G37/H37,0)</f>
        <v>3.2320501745438217</v>
      </c>
      <c r="K37" s="88"/>
      <c r="L37" s="135">
        <f>L35-L16</f>
        <v>-1830.5368699999999</v>
      </c>
      <c r="M37" s="135">
        <f>M35-M16</f>
        <v>1155.8589699999975</v>
      </c>
      <c r="N37" s="125">
        <f>N35-N16</f>
        <v>-2986.3958400000001</v>
      </c>
      <c r="O37" s="123">
        <f>IFERROR(L37/M37,0)</f>
        <v>-1.5837026120928956</v>
      </c>
      <c r="P37" s="135">
        <f>P35-P16</f>
        <v>-2654.5517200000013</v>
      </c>
      <c r="Q37" s="132"/>
      <c r="R37" s="135">
        <f>R35-R16</f>
        <v>-810.5915700000005</v>
      </c>
      <c r="S37" s="135">
        <f>S35-S16</f>
        <v>1651.2356400000026</v>
      </c>
    </row>
    <row r="38" spans="1:19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34"/>
      <c r="L38" s="34"/>
      <c r="M38" s="34"/>
      <c r="N38" s="34"/>
      <c r="O38" s="34"/>
      <c r="P38" s="77"/>
      <c r="Q38" s="34"/>
      <c r="R38" s="54"/>
      <c r="S38" s="54"/>
    </row>
    <row r="39" spans="1:19" x14ac:dyDescent="0.25">
      <c r="A39" s="12" t="s">
        <v>49</v>
      </c>
      <c r="B39" s="22"/>
      <c r="C39" s="108"/>
      <c r="D39" s="22"/>
      <c r="E39" s="22"/>
      <c r="F39" s="22"/>
      <c r="G39" s="34"/>
      <c r="H39" s="22"/>
      <c r="K39" s="22"/>
      <c r="L39" s="36"/>
      <c r="M39" s="22"/>
      <c r="N39" s="22"/>
      <c r="O39" s="22"/>
      <c r="P39" s="22"/>
      <c r="Q39" s="22"/>
    </row>
    <row r="40" spans="1:19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K40" s="22"/>
      <c r="L40" s="36"/>
      <c r="M40" s="22"/>
      <c r="N40" s="22"/>
      <c r="O40" s="22"/>
      <c r="P40" s="22"/>
      <c r="Q40" s="22"/>
    </row>
    <row r="41" spans="1:19" x14ac:dyDescent="0.25">
      <c r="A41" s="12" t="s">
        <v>49</v>
      </c>
      <c r="B41" s="115" t="s">
        <v>332</v>
      </c>
      <c r="C41" s="31"/>
      <c r="D41" s="22"/>
      <c r="E41" s="22"/>
      <c r="F41" s="22"/>
      <c r="G41" s="34"/>
      <c r="H41" s="31"/>
      <c r="K41" s="22"/>
      <c r="L41" s="36"/>
      <c r="M41" s="22"/>
      <c r="N41" s="22"/>
      <c r="O41" s="22"/>
      <c r="P41" s="22"/>
      <c r="Q41" s="22"/>
    </row>
    <row r="42" spans="1:19" x14ac:dyDescent="0.25">
      <c r="A42" s="12" t="s">
        <v>49</v>
      </c>
      <c r="B42" s="27"/>
      <c r="C42" s="108"/>
      <c r="D42" s="22"/>
      <c r="E42" s="22"/>
      <c r="F42" s="22"/>
      <c r="G42" s="34"/>
      <c r="H42" s="22"/>
      <c r="K42" s="22"/>
      <c r="L42" s="36"/>
      <c r="M42" s="22"/>
      <c r="N42" s="22"/>
      <c r="O42" s="22"/>
      <c r="P42" s="22"/>
      <c r="Q42" s="22"/>
    </row>
    <row r="43" spans="1:19" x14ac:dyDescent="0.25">
      <c r="B43" s="22"/>
      <c r="C43" s="27"/>
      <c r="D43" s="22"/>
      <c r="E43" s="22"/>
      <c r="F43" s="22"/>
      <c r="G43" s="34"/>
      <c r="H43" s="27"/>
      <c r="K43" s="22"/>
      <c r="L43" s="36"/>
      <c r="M43" s="22"/>
      <c r="N43" s="22"/>
      <c r="O43" s="22"/>
      <c r="P43" s="22"/>
      <c r="Q43" s="22"/>
    </row>
    <row r="44" spans="1:19" x14ac:dyDescent="0.25">
      <c r="B44" s="22"/>
      <c r="C44" s="30"/>
      <c r="D44" s="22"/>
      <c r="E44" s="22"/>
      <c r="F44" s="22"/>
      <c r="G44" s="34"/>
      <c r="H44" s="29"/>
      <c r="K44" s="22"/>
      <c r="L44" s="36"/>
      <c r="M44" s="22"/>
      <c r="N44" s="22"/>
      <c r="O44" s="22"/>
      <c r="P44" s="22"/>
      <c r="Q44" s="22"/>
    </row>
    <row r="45" spans="1:19" x14ac:dyDescent="0.25">
      <c r="B45" s="27"/>
      <c r="C45" s="22"/>
      <c r="D45" s="22"/>
      <c r="E45" s="22"/>
      <c r="F45" s="22"/>
      <c r="G45" s="34"/>
      <c r="H45" s="22"/>
      <c r="K45" s="22"/>
      <c r="L45" s="36"/>
      <c r="M45" s="22"/>
      <c r="N45" s="22"/>
      <c r="O45" s="22"/>
      <c r="P45" s="22"/>
      <c r="Q45" s="22"/>
    </row>
    <row r="46" spans="1:19" x14ac:dyDescent="0.25">
      <c r="B46" s="22"/>
      <c r="C46" s="22"/>
      <c r="D46" s="22"/>
      <c r="E46" s="22"/>
      <c r="F46" s="22"/>
      <c r="G46" s="34"/>
      <c r="H46" s="22"/>
      <c r="K46" s="22"/>
      <c r="L46" s="36"/>
      <c r="M46" s="22"/>
      <c r="N46" s="22"/>
      <c r="O46" s="22"/>
      <c r="P46" s="22"/>
      <c r="Q46" s="22"/>
    </row>
    <row r="47" spans="1:19" x14ac:dyDescent="0.25">
      <c r="B47" s="22"/>
      <c r="C47" s="22"/>
      <c r="D47" s="22"/>
      <c r="E47" s="22"/>
      <c r="F47" s="22"/>
      <c r="G47" s="34"/>
      <c r="H47" s="22"/>
      <c r="K47" s="22"/>
      <c r="L47" s="36"/>
      <c r="M47" s="22"/>
      <c r="N47" s="22"/>
      <c r="O47" s="22"/>
      <c r="P47" s="22"/>
      <c r="Q47" s="22"/>
    </row>
    <row r="48" spans="1:19" x14ac:dyDescent="0.25">
      <c r="B48" s="27"/>
      <c r="C48" s="22"/>
      <c r="D48" s="22"/>
      <c r="E48" s="22"/>
      <c r="F48" s="22"/>
      <c r="G48" s="34"/>
      <c r="H48" s="22"/>
      <c r="K48" s="22"/>
      <c r="L48" s="36"/>
      <c r="M48" s="22"/>
      <c r="N48" s="22"/>
      <c r="O48" s="22"/>
      <c r="P48" s="22"/>
      <c r="Q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L6:P6"/>
    <mergeCell ref="R6:S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S53"/>
  <sheetViews>
    <sheetView showGridLines="0" topLeftCell="B2" zoomScale="85" zoomScaleNormal="85" workbookViewId="0">
      <selection activeCell="C39" sqref="C39"/>
    </sheetView>
  </sheetViews>
  <sheetFormatPr defaultRowHeight="15" x14ac:dyDescent="0.25"/>
  <cols>
    <col min="1" max="1" width="14.7109375" style="14" hidden="1" customWidth="1"/>
    <col min="2" max="2" width="4.85546875" customWidth="1"/>
    <col min="3" max="3" width="2.140625" customWidth="1"/>
    <col min="4" max="4" width="55" customWidth="1"/>
    <col min="5" max="5" width="7" hidden="1" customWidth="1"/>
    <col min="6" max="6" width="1.85546875" customWidth="1"/>
    <col min="7" max="7" width="18.85546875" style="54" customWidth="1"/>
    <col min="8" max="8" width="18.85546875" customWidth="1"/>
    <col min="9" max="10" width="16.85546875" customWidth="1"/>
    <col min="11" max="11" width="1.7109375" customWidth="1"/>
    <col min="12" max="12" width="18.85546875" style="61" customWidth="1"/>
    <col min="13" max="13" width="16.42578125" customWidth="1"/>
    <col min="14" max="15" width="15.85546875" customWidth="1"/>
    <col min="16" max="16" width="20.140625" bestFit="1" customWidth="1"/>
    <col min="17" max="17" width="1.7109375" customWidth="1"/>
    <col min="18" max="18" width="18.140625" customWidth="1"/>
    <col min="19" max="19" width="19.5703125" customWidth="1"/>
  </cols>
  <sheetData>
    <row r="1" spans="1:19" s="2" customFormat="1" ht="24" hidden="1" customHeight="1" x14ac:dyDescent="0.25">
      <c r="A1" s="18" t="s">
        <v>0</v>
      </c>
      <c r="B1" s="2" t="s">
        <v>312</v>
      </c>
      <c r="G1" s="50"/>
      <c r="J1" s="40"/>
      <c r="K1" s="40"/>
      <c r="L1" s="60"/>
      <c r="M1" s="40"/>
      <c r="N1" s="40"/>
      <c r="O1" s="40"/>
      <c r="P1" s="40"/>
      <c r="Q1" s="40"/>
    </row>
    <row r="2" spans="1:19" ht="26.25" x14ac:dyDescent="0.4">
      <c r="A2" s="12" t="s">
        <v>49</v>
      </c>
      <c r="B2" s="69" t="s">
        <v>135</v>
      </c>
    </row>
    <row r="3" spans="1:19" ht="18.75" x14ac:dyDescent="0.3">
      <c r="A3" s="12" t="s">
        <v>49</v>
      </c>
      <c r="B3" s="19" t="s">
        <v>189</v>
      </c>
    </row>
    <row r="4" spans="1:19" ht="18.75" x14ac:dyDescent="0.3">
      <c r="A4" s="12" t="s">
        <v>49</v>
      </c>
      <c r="B4" s="19" t="s">
        <v>324</v>
      </c>
    </row>
    <row r="5" spans="1:19" ht="18.75" x14ac:dyDescent="0.3">
      <c r="A5" s="12" t="s">
        <v>49</v>
      </c>
      <c r="B5" s="19"/>
    </row>
    <row r="6" spans="1:19" x14ac:dyDescent="0.25">
      <c r="A6" s="12" t="s">
        <v>49</v>
      </c>
      <c r="G6" s="174" t="s">
        <v>159</v>
      </c>
      <c r="H6" s="174"/>
      <c r="I6" s="174"/>
      <c r="J6" s="109"/>
      <c r="K6" s="82"/>
      <c r="L6" s="175" t="s">
        <v>163</v>
      </c>
      <c r="M6" s="175"/>
      <c r="N6" s="175"/>
      <c r="O6" s="175"/>
      <c r="P6" s="175"/>
      <c r="Q6" s="82"/>
      <c r="R6" s="176" t="s">
        <v>166</v>
      </c>
      <c r="S6" s="176"/>
    </row>
    <row r="7" spans="1:19" x14ac:dyDescent="0.25">
      <c r="A7" s="12" t="s">
        <v>49</v>
      </c>
      <c r="D7" s="76"/>
      <c r="E7" s="76"/>
      <c r="F7" s="76"/>
      <c r="G7" s="82" t="s">
        <v>66</v>
      </c>
      <c r="H7" s="82" t="s">
        <v>161</v>
      </c>
      <c r="I7" s="82" t="s">
        <v>160</v>
      </c>
      <c r="J7" s="82" t="s">
        <v>160</v>
      </c>
      <c r="K7" s="82"/>
      <c r="L7" s="82" t="s">
        <v>66</v>
      </c>
      <c r="M7" s="82" t="s">
        <v>161</v>
      </c>
      <c r="N7" s="82" t="s">
        <v>162</v>
      </c>
      <c r="O7" s="82" t="s">
        <v>160</v>
      </c>
      <c r="P7" s="82" t="s">
        <v>165</v>
      </c>
      <c r="Q7" s="82"/>
      <c r="R7" s="82" t="s">
        <v>165</v>
      </c>
      <c r="S7" s="82" t="s">
        <v>161</v>
      </c>
    </row>
    <row r="8" spans="1:19" x14ac:dyDescent="0.25">
      <c r="A8" s="12" t="s">
        <v>49</v>
      </c>
      <c r="D8" s="25"/>
      <c r="F8" s="25"/>
      <c r="G8" s="68" t="s">
        <v>182</v>
      </c>
      <c r="H8" s="68" t="s">
        <v>182</v>
      </c>
      <c r="I8" s="68" t="s">
        <v>182</v>
      </c>
      <c r="J8" s="68">
        <v>2022</v>
      </c>
      <c r="K8" s="38"/>
      <c r="L8" s="68" t="s">
        <v>182</v>
      </c>
      <c r="M8" s="68" t="s">
        <v>182</v>
      </c>
      <c r="N8" s="68" t="s">
        <v>182</v>
      </c>
      <c r="O8" s="68">
        <v>2022</v>
      </c>
      <c r="P8" s="68" t="s">
        <v>136</v>
      </c>
      <c r="Q8" s="38"/>
      <c r="R8" s="68" t="s">
        <v>136</v>
      </c>
      <c r="S8" s="68" t="s">
        <v>182</v>
      </c>
    </row>
    <row r="9" spans="1:19" x14ac:dyDescent="0.25">
      <c r="A9" s="12" t="s">
        <v>49</v>
      </c>
      <c r="B9" s="17"/>
      <c r="C9" s="32"/>
      <c r="D9" s="33"/>
      <c r="E9" s="37" t="s">
        <v>65</v>
      </c>
      <c r="F9" s="33"/>
      <c r="G9" s="107" t="s">
        <v>63</v>
      </c>
      <c r="H9" s="107" t="s">
        <v>63</v>
      </c>
      <c r="I9" s="107" t="s">
        <v>63</v>
      </c>
      <c r="J9" s="110" t="s">
        <v>333</v>
      </c>
      <c r="K9" s="107"/>
      <c r="L9" s="107" t="s">
        <v>63</v>
      </c>
      <c r="M9" s="107" t="s">
        <v>63</v>
      </c>
      <c r="N9" s="107" t="s">
        <v>63</v>
      </c>
      <c r="O9" s="110" t="s">
        <v>333</v>
      </c>
      <c r="P9" s="107" t="s">
        <v>63</v>
      </c>
      <c r="Q9" s="107"/>
      <c r="R9" s="107" t="s">
        <v>63</v>
      </c>
      <c r="S9" s="107" t="s">
        <v>63</v>
      </c>
    </row>
    <row r="10" spans="1:19" x14ac:dyDescent="0.25">
      <c r="A10" s="12" t="s">
        <v>84</v>
      </c>
      <c r="B10" s="34"/>
      <c r="C10" s="22"/>
      <c r="D10" s="22"/>
      <c r="E10" s="22"/>
      <c r="F10" s="22"/>
      <c r="G10" s="55"/>
      <c r="H10" s="22"/>
      <c r="K10" s="22"/>
      <c r="L10" s="36"/>
      <c r="M10" s="22"/>
      <c r="N10" s="36"/>
      <c r="P10" s="36"/>
      <c r="Q10" s="22"/>
      <c r="S10" s="72"/>
    </row>
    <row r="11" spans="1:19" x14ac:dyDescent="0.25">
      <c r="A11" s="12" t="s">
        <v>81</v>
      </c>
      <c r="B11" s="35"/>
      <c r="C11" s="20"/>
      <c r="D11" s="39" t="s">
        <v>64</v>
      </c>
      <c r="E11" s="20"/>
      <c r="G11" s="77"/>
      <c r="H11" s="78"/>
      <c r="I11" s="79"/>
      <c r="J11" s="116"/>
      <c r="K11" s="78"/>
      <c r="L11" s="77"/>
      <c r="M11" s="78"/>
      <c r="N11" s="79"/>
      <c r="O11" s="116"/>
      <c r="P11" s="77"/>
      <c r="Q11" s="78"/>
      <c r="R11" s="79"/>
      <c r="S11" s="77"/>
    </row>
    <row r="12" spans="1:19" x14ac:dyDescent="0.25">
      <c r="A12" s="12" t="s">
        <v>78</v>
      </c>
      <c r="B12" s="35"/>
      <c r="C12" s="23"/>
      <c r="D12" s="43" t="s">
        <v>137</v>
      </c>
      <c r="E12" s="47"/>
      <c r="G12" s="128">
        <v>6383.8109599999998</v>
      </c>
      <c r="H12" s="128">
        <v>1635.7164299999999</v>
      </c>
      <c r="I12" s="114">
        <f t="shared" ref="I12:I19" si="0">H12-G12</f>
        <v>-4748.0945300000003</v>
      </c>
      <c r="J12" s="117">
        <f t="shared" ref="J12:J20" si="1">IFERROR(G12/H12,0)</f>
        <v>3.9027614095677943</v>
      </c>
      <c r="K12" s="90"/>
      <c r="L12" s="128">
        <v>19291.230619999998</v>
      </c>
      <c r="M12" s="128">
        <v>21516.38867</v>
      </c>
      <c r="N12" s="114">
        <v>-2225.15805</v>
      </c>
      <c r="O12" s="117">
        <f t="shared" ref="O12:O20" si="2">IFERROR(L12/M12,0)</f>
        <v>0.8965831076893257</v>
      </c>
      <c r="P12" s="128">
        <v>19203.055810000002</v>
      </c>
      <c r="Q12" s="128"/>
      <c r="R12" s="114">
        <v>25410.59174</v>
      </c>
      <c r="S12" s="128">
        <v>26423.537960000001</v>
      </c>
    </row>
    <row r="13" spans="1:19" x14ac:dyDescent="0.25">
      <c r="A13" s="12" t="s">
        <v>78</v>
      </c>
      <c r="B13" s="22"/>
      <c r="C13" s="23"/>
      <c r="D13" s="43" t="s">
        <v>138</v>
      </c>
      <c r="E13" s="47"/>
      <c r="G13" s="128">
        <v>2923.9043200000001</v>
      </c>
      <c r="H13" s="128">
        <v>2164.1174500000002</v>
      </c>
      <c r="I13" s="114">
        <f t="shared" si="0"/>
        <v>-759.78686999999991</v>
      </c>
      <c r="J13" s="117">
        <f t="shared" si="1"/>
        <v>1.3510839349315351</v>
      </c>
      <c r="K13" s="90"/>
      <c r="L13" s="128">
        <v>21794.909650000001</v>
      </c>
      <c r="M13" s="128">
        <v>13139.18857</v>
      </c>
      <c r="N13" s="114">
        <v>8655.7210799999993</v>
      </c>
      <c r="O13" s="117">
        <f t="shared" si="2"/>
        <v>1.6587713566850804</v>
      </c>
      <c r="P13" s="128">
        <v>22931.334419999999</v>
      </c>
      <c r="Q13" s="128"/>
      <c r="R13" s="114">
        <v>21775.16734</v>
      </c>
      <c r="S13" s="128">
        <v>19578.00877</v>
      </c>
    </row>
    <row r="14" spans="1:19" x14ac:dyDescent="0.25">
      <c r="A14" s="12" t="s">
        <v>78</v>
      </c>
      <c r="B14" s="22"/>
      <c r="C14" s="22"/>
      <c r="D14" s="22" t="s">
        <v>139</v>
      </c>
      <c r="E14" s="48"/>
      <c r="G14" s="128">
        <v>296.95137</v>
      </c>
      <c r="H14" s="128">
        <v>432.24139000000002</v>
      </c>
      <c r="I14" s="114">
        <f t="shared" si="0"/>
        <v>135.29002000000003</v>
      </c>
      <c r="J14" s="117">
        <f t="shared" si="1"/>
        <v>0.68700355141834057</v>
      </c>
      <c r="K14" s="90"/>
      <c r="L14" s="128">
        <v>2799.27486</v>
      </c>
      <c r="M14" s="128">
        <v>3860.2722800000001</v>
      </c>
      <c r="N14" s="114">
        <v>-1060.9974199999999</v>
      </c>
      <c r="O14" s="117">
        <f t="shared" si="2"/>
        <v>0.72514958970717991</v>
      </c>
      <c r="P14" s="128">
        <v>2053.5060400000002</v>
      </c>
      <c r="Q14" s="128"/>
      <c r="R14" s="114">
        <v>5009.0368399999998</v>
      </c>
      <c r="S14" s="128">
        <v>5149.62374</v>
      </c>
    </row>
    <row r="15" spans="1:19" x14ac:dyDescent="0.25">
      <c r="A15" s="12" t="s">
        <v>78</v>
      </c>
      <c r="B15" s="22"/>
      <c r="C15" s="22"/>
      <c r="D15" s="44" t="s">
        <v>67</v>
      </c>
      <c r="E15" s="48"/>
      <c r="G15" s="128">
        <v>2031.71486</v>
      </c>
      <c r="H15" s="128">
        <v>1098.0028199999999</v>
      </c>
      <c r="I15" s="114">
        <f t="shared" si="0"/>
        <v>-933.71204000000012</v>
      </c>
      <c r="J15" s="117">
        <f t="shared" si="1"/>
        <v>1.8503730800982825</v>
      </c>
      <c r="K15" s="90"/>
      <c r="L15" s="128">
        <v>12160.175090000001</v>
      </c>
      <c r="M15" s="128">
        <v>10874.820299999999</v>
      </c>
      <c r="N15" s="114">
        <v>1285.3547900000001</v>
      </c>
      <c r="O15" s="117">
        <f t="shared" si="2"/>
        <v>1.1181954969867411</v>
      </c>
      <c r="P15" s="128">
        <v>9772.5899599999993</v>
      </c>
      <c r="Q15" s="128"/>
      <c r="R15" s="114">
        <v>15460.36111</v>
      </c>
      <c r="S15" s="128">
        <v>15332.751469999999</v>
      </c>
    </row>
    <row r="16" spans="1:19" x14ac:dyDescent="0.25">
      <c r="A16" s="12" t="s">
        <v>78</v>
      </c>
      <c r="B16" s="22"/>
      <c r="C16" s="22"/>
      <c r="D16" s="44" t="s">
        <v>68</v>
      </c>
      <c r="E16" s="48"/>
      <c r="G16" s="128">
        <v>88.108260000000001</v>
      </c>
      <c r="H16" s="128">
        <v>624.27332999999999</v>
      </c>
      <c r="I16" s="114">
        <f t="shared" si="0"/>
        <v>536.16507000000001</v>
      </c>
      <c r="J16" s="117">
        <f t="shared" si="1"/>
        <v>0.14113731240128424</v>
      </c>
      <c r="K16" s="90"/>
      <c r="L16" s="128">
        <v>1463.2033899999999</v>
      </c>
      <c r="M16" s="128">
        <v>5254.4599699999999</v>
      </c>
      <c r="N16" s="114">
        <v>-3791.2565800000002</v>
      </c>
      <c r="O16" s="117">
        <f t="shared" si="2"/>
        <v>0.27846884329770616</v>
      </c>
      <c r="P16" s="128">
        <v>1668.2463600000001</v>
      </c>
      <c r="Q16" s="128"/>
      <c r="R16" s="114">
        <v>3680.5465600000002</v>
      </c>
      <c r="S16" s="128">
        <v>7027.2799599999998</v>
      </c>
    </row>
    <row r="17" spans="1:19" x14ac:dyDescent="0.25">
      <c r="A17" s="12" t="s">
        <v>78</v>
      </c>
      <c r="B17" s="22"/>
      <c r="C17" s="22"/>
      <c r="D17" s="22" t="s">
        <v>140</v>
      </c>
      <c r="E17" s="47"/>
      <c r="G17" s="128">
        <v>17.814550000000001</v>
      </c>
      <c r="H17" s="128">
        <v>17.722560000000001</v>
      </c>
      <c r="I17" s="114">
        <f t="shared" si="0"/>
        <v>-9.1989999999999128E-2</v>
      </c>
      <c r="J17" s="117">
        <f t="shared" si="1"/>
        <v>1.0051905593774262</v>
      </c>
      <c r="K17" s="90"/>
      <c r="L17" s="128">
        <v>99.655540000000002</v>
      </c>
      <c r="M17" s="128">
        <v>159.41607999999999</v>
      </c>
      <c r="N17" s="114">
        <v>-59.760539999999999</v>
      </c>
      <c r="O17" s="117">
        <f t="shared" si="2"/>
        <v>0.62512853157598658</v>
      </c>
      <c r="P17" s="128">
        <v>126.90483</v>
      </c>
      <c r="Q17" s="128"/>
      <c r="R17" s="114">
        <v>246.5163</v>
      </c>
      <c r="S17" s="128">
        <v>212.54898</v>
      </c>
    </row>
    <row r="18" spans="1:19" x14ac:dyDescent="0.25">
      <c r="A18" s="12" t="s">
        <v>78</v>
      </c>
      <c r="B18" s="22"/>
      <c r="C18" s="22"/>
      <c r="D18" s="44" t="s">
        <v>144</v>
      </c>
      <c r="E18" s="47"/>
      <c r="G18" s="128">
        <v>0</v>
      </c>
      <c r="H18" s="128">
        <v>0</v>
      </c>
      <c r="I18" s="114">
        <f t="shared" si="0"/>
        <v>0</v>
      </c>
      <c r="J18" s="117">
        <f t="shared" si="1"/>
        <v>0</v>
      </c>
      <c r="K18" s="90"/>
      <c r="L18" s="128">
        <v>0</v>
      </c>
      <c r="M18" s="128">
        <v>0</v>
      </c>
      <c r="N18" s="114">
        <v>0</v>
      </c>
      <c r="O18" s="117">
        <f t="shared" si="2"/>
        <v>0</v>
      </c>
      <c r="P18" s="128">
        <v>0</v>
      </c>
      <c r="Q18" s="128"/>
      <c r="R18" s="114">
        <v>10803.06345</v>
      </c>
      <c r="S18" s="128">
        <v>0</v>
      </c>
    </row>
    <row r="19" spans="1:19" x14ac:dyDescent="0.25">
      <c r="A19" s="12" t="s">
        <v>78</v>
      </c>
      <c r="B19" s="22"/>
      <c r="C19" s="22"/>
      <c r="D19" s="44" t="s">
        <v>168</v>
      </c>
      <c r="E19" s="47"/>
      <c r="F19" s="22"/>
      <c r="G19" s="128">
        <v>22.81889</v>
      </c>
      <c r="H19" s="128">
        <v>347.98622</v>
      </c>
      <c r="I19" s="114">
        <f t="shared" si="0"/>
        <v>325.16732999999999</v>
      </c>
      <c r="J19" s="117">
        <f t="shared" si="1"/>
        <v>6.5574119572895731E-2</v>
      </c>
      <c r="K19" s="90"/>
      <c r="L19" s="128">
        <v>1514.5208700000001</v>
      </c>
      <c r="M19" s="128">
        <v>1571.9290800000001</v>
      </c>
      <c r="N19" s="114">
        <v>-57.408209999999997</v>
      </c>
      <c r="O19" s="117">
        <f t="shared" si="2"/>
        <v>0.96347913482203662</v>
      </c>
      <c r="P19" s="128">
        <v>1239.48864</v>
      </c>
      <c r="Q19" s="128"/>
      <c r="R19" s="114">
        <v>2112.02484</v>
      </c>
      <c r="S19" s="128">
        <v>2615.8877400000001</v>
      </c>
    </row>
    <row r="20" spans="1:19" x14ac:dyDescent="0.25">
      <c r="A20" s="12" t="s">
        <v>49</v>
      </c>
      <c r="B20" s="22"/>
      <c r="C20" s="22"/>
      <c r="D20" s="39" t="s">
        <v>69</v>
      </c>
      <c r="E20" s="22"/>
      <c r="F20" s="22"/>
      <c r="G20" s="130">
        <f>SUM(G12:G19)</f>
        <v>11765.123210000002</v>
      </c>
      <c r="H20" s="130">
        <f t="shared" ref="H20:I20" si="3">SUM(H12:H19)</f>
        <v>6320.0601999999999</v>
      </c>
      <c r="I20" s="130">
        <f t="shared" si="3"/>
        <v>-5445.0630099999998</v>
      </c>
      <c r="J20" s="118">
        <f t="shared" si="1"/>
        <v>1.8615523962888838</v>
      </c>
      <c r="K20" s="83"/>
      <c r="L20" s="130">
        <f>SUM(L12:L19)</f>
        <v>59122.970020000001</v>
      </c>
      <c r="M20" s="130">
        <f t="shared" ref="M20" si="4">SUM(M12:M19)</f>
        <v>56376.474949999996</v>
      </c>
      <c r="N20" s="130">
        <f>SUM(N12:N19)</f>
        <v>2746.4950699999995</v>
      </c>
      <c r="O20" s="118">
        <f t="shared" si="2"/>
        <v>1.0487170415042064</v>
      </c>
      <c r="P20" s="130">
        <f>SUM(P12:P19)</f>
        <v>56995.126060000002</v>
      </c>
      <c r="Q20" s="130"/>
      <c r="R20" s="130">
        <f t="shared" ref="R20:S20" si="5">SUM(R12:R19)</f>
        <v>84497.308180000007</v>
      </c>
      <c r="S20" s="130">
        <f t="shared" si="5"/>
        <v>76339.638620000012</v>
      </c>
    </row>
    <row r="21" spans="1:19" x14ac:dyDescent="0.25">
      <c r="A21" s="12" t="s">
        <v>81</v>
      </c>
      <c r="B21" s="22"/>
      <c r="C21" s="22"/>
      <c r="D21" s="22"/>
      <c r="E21" s="22"/>
      <c r="F21" s="22"/>
      <c r="G21" s="128"/>
      <c r="H21" s="128"/>
      <c r="I21" s="128"/>
      <c r="J21" s="119"/>
      <c r="K21" s="90"/>
      <c r="L21" s="128"/>
      <c r="M21" s="128"/>
      <c r="N21" s="128"/>
      <c r="O21" s="119"/>
      <c r="P21" s="128"/>
      <c r="Q21" s="128"/>
      <c r="R21" s="128"/>
      <c r="S21" s="128"/>
    </row>
    <row r="22" spans="1:19" x14ac:dyDescent="0.25">
      <c r="A22" s="12" t="s">
        <v>49</v>
      </c>
      <c r="B22" s="35"/>
      <c r="C22" s="22"/>
      <c r="D22" s="39" t="s">
        <v>70</v>
      </c>
      <c r="E22" s="22"/>
      <c r="F22" s="22"/>
      <c r="G22" s="128"/>
      <c r="H22" s="128"/>
      <c r="I22" s="128"/>
      <c r="J22" s="119"/>
      <c r="K22" s="90"/>
      <c r="L22" s="128"/>
      <c r="M22" s="128"/>
      <c r="N22" s="128"/>
      <c r="O22" s="119"/>
      <c r="P22" s="128"/>
      <c r="Q22" s="128"/>
      <c r="R22" s="128"/>
      <c r="S22" s="128"/>
    </row>
    <row r="23" spans="1:19" x14ac:dyDescent="0.25">
      <c r="A23" s="12" t="s">
        <v>78</v>
      </c>
      <c r="B23" s="22"/>
      <c r="C23" s="22"/>
      <c r="D23" s="44" t="s">
        <v>71</v>
      </c>
      <c r="E23" s="47"/>
      <c r="F23" s="22"/>
      <c r="G23" s="128">
        <v>2252.4499000000001</v>
      </c>
      <c r="H23" s="128">
        <v>3004.2618299999999</v>
      </c>
      <c r="I23" s="114">
        <f t="shared" ref="I23:I29" si="6">H23-G23</f>
        <v>751.81192999999985</v>
      </c>
      <c r="J23" s="117">
        <f t="shared" ref="J23:J30" si="7">IFERROR(G23/H23,0)</f>
        <v>0.74975152881398499</v>
      </c>
      <c r="K23" s="90"/>
      <c r="L23" s="128">
        <v>25941.841909999999</v>
      </c>
      <c r="M23" s="128">
        <v>26956.529780000001</v>
      </c>
      <c r="N23" s="114">
        <v>-1014.68787</v>
      </c>
      <c r="O23" s="117">
        <f t="shared" ref="O23:O30" si="8">IFERROR(L23/M23,0)</f>
        <v>0.96235836443781297</v>
      </c>
      <c r="P23" s="128">
        <v>26486.410970000001</v>
      </c>
      <c r="Q23" s="128"/>
      <c r="R23" s="114">
        <v>35526.092109999998</v>
      </c>
      <c r="S23" s="128">
        <v>35773.612789999999</v>
      </c>
    </row>
    <row r="24" spans="1:19" x14ac:dyDescent="0.25">
      <c r="A24" s="12" t="s">
        <v>78</v>
      </c>
      <c r="B24" s="22"/>
      <c r="C24" s="22"/>
      <c r="D24" s="22" t="s">
        <v>141</v>
      </c>
      <c r="E24" s="47"/>
      <c r="F24" s="22"/>
      <c r="G24" s="128">
        <v>3251.3555000000001</v>
      </c>
      <c r="H24" s="128">
        <v>1936.09665</v>
      </c>
      <c r="I24" s="114">
        <f t="shared" si="6"/>
        <v>-1315.2588500000002</v>
      </c>
      <c r="J24" s="117">
        <f t="shared" si="7"/>
        <v>1.6793353265706028</v>
      </c>
      <c r="K24" s="90"/>
      <c r="L24" s="128">
        <v>21408.122210000001</v>
      </c>
      <c r="M24" s="128">
        <v>15556.022370000001</v>
      </c>
      <c r="N24" s="114">
        <v>5852.0998399999999</v>
      </c>
      <c r="O24" s="117">
        <f t="shared" si="8"/>
        <v>1.3761951288579948</v>
      </c>
      <c r="P24" s="128">
        <v>20791.785</v>
      </c>
      <c r="Q24" s="128"/>
      <c r="R24" s="114">
        <v>26194.996780000001</v>
      </c>
      <c r="S24" s="128">
        <v>21868.61118</v>
      </c>
    </row>
    <row r="25" spans="1:19" x14ac:dyDescent="0.25">
      <c r="A25" s="12" t="s">
        <v>78</v>
      </c>
      <c r="B25" s="35"/>
      <c r="C25" s="22"/>
      <c r="D25" s="45" t="s">
        <v>72</v>
      </c>
      <c r="E25" s="47"/>
      <c r="F25" s="22"/>
      <c r="G25" s="128">
        <v>101.77049</v>
      </c>
      <c r="H25" s="128">
        <v>241.37560999999999</v>
      </c>
      <c r="I25" s="114">
        <f t="shared" si="6"/>
        <v>139.60512</v>
      </c>
      <c r="J25" s="117">
        <f t="shared" si="7"/>
        <v>0.42162706497147745</v>
      </c>
      <c r="K25" s="90"/>
      <c r="L25" s="128">
        <v>1237.93382</v>
      </c>
      <c r="M25" s="128">
        <v>2094.5803799999999</v>
      </c>
      <c r="N25" s="114">
        <v>-856.64656000000002</v>
      </c>
      <c r="O25" s="117">
        <f t="shared" si="8"/>
        <v>0.59101757651334441</v>
      </c>
      <c r="P25" s="128">
        <v>888.34079999999994</v>
      </c>
      <c r="Q25" s="128"/>
      <c r="R25" s="114">
        <v>1247.82267</v>
      </c>
      <c r="S25" s="128">
        <v>2812.0003700000002</v>
      </c>
    </row>
    <row r="26" spans="1:19" ht="30" x14ac:dyDescent="0.25">
      <c r="A26" s="12" t="s">
        <v>78</v>
      </c>
      <c r="B26" s="34"/>
      <c r="C26" s="22"/>
      <c r="D26" s="70" t="s">
        <v>142</v>
      </c>
      <c r="E26" s="48"/>
      <c r="F26" s="22"/>
      <c r="G26" s="128">
        <v>0</v>
      </c>
      <c r="H26" s="128">
        <v>910.14409000000001</v>
      </c>
      <c r="I26" s="114">
        <f t="shared" si="6"/>
        <v>910.14409000000001</v>
      </c>
      <c r="J26" s="117">
        <f t="shared" si="7"/>
        <v>0</v>
      </c>
      <c r="K26" s="90"/>
      <c r="L26" s="128">
        <v>1776.23657</v>
      </c>
      <c r="M26" s="128">
        <v>8174.8226199999999</v>
      </c>
      <c r="N26" s="114">
        <v>-6398.5860499999999</v>
      </c>
      <c r="O26" s="117">
        <f t="shared" si="8"/>
        <v>0.21728135918868416</v>
      </c>
      <c r="P26" s="128">
        <v>1038.27468</v>
      </c>
      <c r="Q26" s="128"/>
      <c r="R26" s="114">
        <v>11314.38867</v>
      </c>
      <c r="S26" s="128">
        <v>10898.665209999999</v>
      </c>
    </row>
    <row r="27" spans="1:19" x14ac:dyDescent="0.25">
      <c r="A27" s="12" t="s">
        <v>78</v>
      </c>
      <c r="B27" s="37"/>
      <c r="C27" s="22"/>
      <c r="D27" s="44" t="s">
        <v>73</v>
      </c>
      <c r="E27" s="48"/>
      <c r="F27" s="22"/>
      <c r="G27" s="128">
        <v>83.434619999999995</v>
      </c>
      <c r="H27" s="128">
        <v>66.689220000000006</v>
      </c>
      <c r="I27" s="114">
        <f t="shared" si="6"/>
        <v>-16.745399999999989</v>
      </c>
      <c r="J27" s="117">
        <f t="shared" si="7"/>
        <v>1.2510960542048624</v>
      </c>
      <c r="K27" s="90"/>
      <c r="L27" s="128">
        <v>754.21222999999998</v>
      </c>
      <c r="M27" s="128">
        <v>623.78525999999999</v>
      </c>
      <c r="N27" s="114">
        <v>130.42697000000001</v>
      </c>
      <c r="O27" s="117">
        <f t="shared" si="8"/>
        <v>1.2090895350749391</v>
      </c>
      <c r="P27" s="128">
        <v>529.21492999999998</v>
      </c>
      <c r="Q27" s="128"/>
      <c r="R27" s="114">
        <v>924.46144000000004</v>
      </c>
      <c r="S27" s="128">
        <v>823.85292000000004</v>
      </c>
    </row>
    <row r="28" spans="1:19" x14ac:dyDescent="0.25">
      <c r="A28" s="12" t="s">
        <v>78</v>
      </c>
      <c r="B28" s="22"/>
      <c r="C28" s="22"/>
      <c r="D28" s="44" t="s">
        <v>115</v>
      </c>
      <c r="E28" s="47"/>
      <c r="F28" s="22"/>
      <c r="G28" s="128">
        <v>-121.40182</v>
      </c>
      <c r="H28" s="128">
        <v>0</v>
      </c>
      <c r="I28" s="114">
        <f t="shared" si="6"/>
        <v>121.40182</v>
      </c>
      <c r="J28" s="117">
        <f t="shared" si="7"/>
        <v>0</v>
      </c>
      <c r="K28" s="90"/>
      <c r="L28" s="128">
        <v>-531.34136999999998</v>
      </c>
      <c r="M28" s="128">
        <v>-257.33334000000002</v>
      </c>
      <c r="N28" s="114">
        <v>-274.00803000000002</v>
      </c>
      <c r="O28" s="117">
        <f t="shared" si="8"/>
        <v>2.0647980164560096</v>
      </c>
      <c r="P28" s="128">
        <v>-377.99038999999999</v>
      </c>
      <c r="Q28" s="128"/>
      <c r="R28" s="114">
        <v>1164.23245</v>
      </c>
      <c r="S28" s="128">
        <v>-378.00000999999997</v>
      </c>
    </row>
    <row r="29" spans="1:19" x14ac:dyDescent="0.25">
      <c r="A29" s="12" t="s">
        <v>78</v>
      </c>
      <c r="B29" s="22"/>
      <c r="C29" s="22"/>
      <c r="D29" s="44" t="s">
        <v>167</v>
      </c>
      <c r="E29" s="47"/>
      <c r="F29" s="22"/>
      <c r="G29" s="128">
        <v>50.991219999999998</v>
      </c>
      <c r="H29" s="128">
        <v>354.60865999999999</v>
      </c>
      <c r="I29" s="114">
        <f t="shared" si="6"/>
        <v>303.61743999999999</v>
      </c>
      <c r="J29" s="117">
        <f t="shared" si="7"/>
        <v>0.14379575501624806</v>
      </c>
      <c r="K29" s="90"/>
      <c r="L29" s="128">
        <v>1498.1699900000001</v>
      </c>
      <c r="M29" s="128">
        <v>2919.3459800000001</v>
      </c>
      <c r="N29" s="114">
        <v>-1421.17599</v>
      </c>
      <c r="O29" s="117">
        <f t="shared" si="8"/>
        <v>0.51318685769474981</v>
      </c>
      <c r="P29" s="128">
        <v>1024.95911</v>
      </c>
      <c r="Q29" s="128"/>
      <c r="R29" s="114">
        <v>2112.02484</v>
      </c>
      <c r="S29" s="128">
        <v>3968.2637199999999</v>
      </c>
    </row>
    <row r="30" spans="1:19" x14ac:dyDescent="0.25">
      <c r="A30" s="12" t="s">
        <v>49</v>
      </c>
      <c r="B30" s="22"/>
      <c r="C30" s="22"/>
      <c r="D30" s="39" t="s">
        <v>74</v>
      </c>
      <c r="E30" s="22"/>
      <c r="F30" s="22"/>
      <c r="G30" s="130">
        <f>SUM(G23:G29)</f>
        <v>5618.5999099999999</v>
      </c>
      <c r="H30" s="130">
        <f t="shared" ref="H30" si="9">SUM(H23:H29)</f>
        <v>6513.1760599999998</v>
      </c>
      <c r="I30" s="130">
        <f t="shared" ref="I30" si="10">H30-G30</f>
        <v>894.57614999999987</v>
      </c>
      <c r="J30" s="118">
        <f t="shared" si="7"/>
        <v>0.86265131761231706</v>
      </c>
      <c r="K30" s="90"/>
      <c r="L30" s="130">
        <f t="shared" ref="L30:N30" si="11">SUM(L23:L29)</f>
        <v>52085.175360000001</v>
      </c>
      <c r="M30" s="130">
        <f t="shared" si="11"/>
        <v>56067.753049999999</v>
      </c>
      <c r="N30" s="130">
        <f t="shared" si="11"/>
        <v>-3982.5776900000001</v>
      </c>
      <c r="O30" s="118">
        <f t="shared" si="8"/>
        <v>0.92896848057298775</v>
      </c>
      <c r="P30" s="130">
        <f>SUM(P23:P29)</f>
        <v>50380.995100000007</v>
      </c>
      <c r="Q30" s="130"/>
      <c r="R30" s="130">
        <f t="shared" ref="R30:S30" si="12">SUM(R23:R29)</f>
        <v>78484.018959999987</v>
      </c>
      <c r="S30" s="130">
        <f t="shared" si="12"/>
        <v>75767.006179999997</v>
      </c>
    </row>
    <row r="31" spans="1:19" x14ac:dyDescent="0.25">
      <c r="A31" s="12" t="s">
        <v>49</v>
      </c>
      <c r="B31" s="22"/>
      <c r="C31" s="22"/>
      <c r="D31" s="22"/>
      <c r="E31" s="22"/>
      <c r="F31" s="22"/>
      <c r="G31" s="128"/>
      <c r="H31" s="128"/>
      <c r="I31" s="128"/>
      <c r="J31" s="119"/>
      <c r="K31" s="90"/>
      <c r="L31" s="128"/>
      <c r="M31" s="128"/>
      <c r="N31" s="128"/>
      <c r="O31" s="119"/>
      <c r="P31" s="128"/>
      <c r="Q31" s="128"/>
      <c r="R31" s="128"/>
      <c r="S31" s="128"/>
    </row>
    <row r="32" spans="1:19" ht="15.75" thickBot="1" x14ac:dyDescent="0.3">
      <c r="A32" s="12" t="s">
        <v>49</v>
      </c>
      <c r="B32" s="22"/>
      <c r="C32" s="22"/>
      <c r="D32" s="39" t="s">
        <v>75</v>
      </c>
      <c r="E32" s="22"/>
      <c r="F32" s="22"/>
      <c r="G32" s="131">
        <f>G20-G30</f>
        <v>6146.5233000000017</v>
      </c>
      <c r="H32" s="131">
        <f>H20-H30</f>
        <v>-193.11585999999988</v>
      </c>
      <c r="I32" s="124">
        <f>I20-I30</f>
        <v>-6339.6391599999997</v>
      </c>
      <c r="J32" s="120">
        <f>IFERROR(G32/H32,0)</f>
        <v>-31.828164191175212</v>
      </c>
      <c r="K32" s="88"/>
      <c r="L32" s="131">
        <f>L20-L30</f>
        <v>7037.7946599999996</v>
      </c>
      <c r="M32" s="131">
        <f>M20-M30</f>
        <v>308.72189999999682</v>
      </c>
      <c r="N32" s="124">
        <f>N20-N30</f>
        <v>6729.0727599999991</v>
      </c>
      <c r="O32" s="120">
        <f>IFERROR(L32/M32,0)</f>
        <v>22.796551394637284</v>
      </c>
      <c r="P32" s="131">
        <f>P20-P30</f>
        <v>6614.130959999995</v>
      </c>
      <c r="Q32" s="131"/>
      <c r="R32" s="124">
        <f>R20-R30</f>
        <v>6013.2892200000206</v>
      </c>
      <c r="S32" s="131">
        <f>S20-S30</f>
        <v>572.63244000001578</v>
      </c>
    </row>
    <row r="33" spans="1:19" ht="15.75" thickTop="1" x14ac:dyDescent="0.25">
      <c r="A33" s="12" t="s">
        <v>49</v>
      </c>
      <c r="B33" s="22"/>
      <c r="C33" s="22"/>
      <c r="D33" s="22"/>
      <c r="E33" s="22"/>
      <c r="F33" s="22"/>
      <c r="G33" s="133"/>
      <c r="H33" s="133"/>
      <c r="I33" s="133"/>
      <c r="J33" s="121"/>
      <c r="K33" s="88"/>
      <c r="L33" s="133"/>
      <c r="M33" s="133"/>
      <c r="N33" s="133"/>
      <c r="O33" s="121"/>
      <c r="P33" s="133"/>
      <c r="Q33" s="133"/>
      <c r="R33" s="133"/>
      <c r="S33" s="133"/>
    </row>
    <row r="34" spans="1:19" x14ac:dyDescent="0.25">
      <c r="A34" s="12" t="s">
        <v>49</v>
      </c>
      <c r="B34" s="22"/>
      <c r="C34" s="22"/>
      <c r="D34" s="22"/>
      <c r="E34" s="22"/>
      <c r="F34" s="22"/>
      <c r="G34" s="133"/>
      <c r="H34" s="133"/>
      <c r="I34" s="133"/>
      <c r="J34" s="121"/>
      <c r="K34" s="88"/>
      <c r="L34" s="133"/>
      <c r="M34" s="133"/>
      <c r="N34" s="133"/>
      <c r="O34" s="121"/>
      <c r="P34" s="133"/>
      <c r="Q34" s="133"/>
      <c r="R34" s="133"/>
      <c r="S34" s="133"/>
    </row>
    <row r="35" spans="1:19" ht="15.75" thickBot="1" x14ac:dyDescent="0.3">
      <c r="A35" s="12" t="s">
        <v>49</v>
      </c>
      <c r="B35" s="22"/>
      <c r="C35" s="22"/>
      <c r="D35" s="39" t="s">
        <v>76</v>
      </c>
      <c r="E35" s="22"/>
      <c r="F35" s="22"/>
      <c r="G35" s="134">
        <f>G32</f>
        <v>6146.5233000000017</v>
      </c>
      <c r="H35" s="134">
        <f>H32</f>
        <v>-193.11585999999988</v>
      </c>
      <c r="I35" s="125">
        <f>I32</f>
        <v>-6339.6391599999997</v>
      </c>
      <c r="J35" s="122">
        <f>IFERROR(G35/H35,0)</f>
        <v>-31.828164191175212</v>
      </c>
      <c r="K35" s="88"/>
      <c r="L35" s="134">
        <f>L32</f>
        <v>7037.7946599999996</v>
      </c>
      <c r="M35" s="134">
        <f>M32</f>
        <v>308.72189999999682</v>
      </c>
      <c r="N35" s="125">
        <f>N32</f>
        <v>6729.0727599999991</v>
      </c>
      <c r="O35" s="122">
        <f>IFERROR(L35/M35,0)</f>
        <v>22.796551394637284</v>
      </c>
      <c r="P35" s="134">
        <f>P32</f>
        <v>6614.130959999995</v>
      </c>
      <c r="Q35" s="134"/>
      <c r="R35" s="125">
        <f>R32</f>
        <v>6013.2892200000206</v>
      </c>
      <c r="S35" s="134">
        <f>S32</f>
        <v>572.63244000001578</v>
      </c>
    </row>
    <row r="36" spans="1:19" x14ac:dyDescent="0.25">
      <c r="A36" s="12" t="s">
        <v>49</v>
      </c>
      <c r="B36" s="34"/>
      <c r="C36" s="22"/>
      <c r="D36" s="22"/>
      <c r="E36" s="22"/>
      <c r="F36" s="22"/>
      <c r="G36" s="133"/>
      <c r="H36" s="133"/>
      <c r="I36" s="127"/>
      <c r="J36" s="121"/>
      <c r="K36" s="88"/>
      <c r="L36" s="133"/>
      <c r="M36" s="133"/>
      <c r="N36" s="127"/>
      <c r="O36" s="121"/>
      <c r="P36" s="133"/>
      <c r="Q36" s="133"/>
      <c r="R36" s="127"/>
      <c r="S36" s="133"/>
    </row>
    <row r="37" spans="1:19" ht="30.75" thickBot="1" x14ac:dyDescent="0.3">
      <c r="A37" s="12" t="s">
        <v>49</v>
      </c>
      <c r="B37" s="22"/>
      <c r="C37" s="27"/>
      <c r="D37" s="46" t="s">
        <v>77</v>
      </c>
      <c r="E37" s="22"/>
      <c r="F37" s="22"/>
      <c r="G37" s="135">
        <f>G35-G16</f>
        <v>6058.4150400000017</v>
      </c>
      <c r="H37" s="135">
        <f>H35-H16</f>
        <v>-817.38918999999987</v>
      </c>
      <c r="I37" s="125">
        <f>I35-I16</f>
        <v>-6875.8042299999997</v>
      </c>
      <c r="J37" s="123">
        <f>IFERROR(G37/H37,0)</f>
        <v>-7.4119099128286763</v>
      </c>
      <c r="K37" s="88"/>
      <c r="L37" s="135">
        <f>L35-L16</f>
        <v>5574.5912699999999</v>
      </c>
      <c r="M37" s="135">
        <f>M35-M16</f>
        <v>-4945.7380700000031</v>
      </c>
      <c r="N37" s="125">
        <f>N35-N16</f>
        <v>10520.32934</v>
      </c>
      <c r="O37" s="123">
        <f>IFERROR(L37/M37,0)</f>
        <v>-1.1271505265947084</v>
      </c>
      <c r="P37" s="135">
        <f>P35-P16</f>
        <v>4945.8845999999949</v>
      </c>
      <c r="Q37" s="135"/>
      <c r="R37" s="125">
        <f>R35-R16</f>
        <v>2332.7426600000204</v>
      </c>
      <c r="S37" s="135">
        <f>S35-S16</f>
        <v>-6454.6475199999841</v>
      </c>
    </row>
    <row r="38" spans="1:19" x14ac:dyDescent="0.25">
      <c r="A38" s="12" t="s">
        <v>49</v>
      </c>
      <c r="B38" s="34"/>
      <c r="C38" s="28"/>
      <c r="D38" s="22"/>
      <c r="E38" s="22"/>
      <c r="F38" s="22"/>
      <c r="G38" s="34"/>
      <c r="H38" s="29"/>
      <c r="I38" s="54"/>
      <c r="J38" s="54"/>
      <c r="K38" s="34"/>
      <c r="L38" s="34"/>
      <c r="M38" s="34"/>
      <c r="N38" s="34"/>
      <c r="O38" s="34"/>
      <c r="P38" s="77"/>
      <c r="Q38" s="34"/>
      <c r="R38" s="54"/>
      <c r="S38" s="54"/>
    </row>
    <row r="39" spans="1:19" x14ac:dyDescent="0.25">
      <c r="A39" s="12" t="s">
        <v>49</v>
      </c>
      <c r="B39" s="22"/>
      <c r="C39" s="108"/>
      <c r="D39" s="22"/>
      <c r="E39" s="22"/>
      <c r="F39" s="22"/>
      <c r="G39" s="111"/>
      <c r="H39" s="22"/>
      <c r="K39" s="22"/>
      <c r="L39" s="36"/>
      <c r="M39" s="22"/>
      <c r="N39" s="22"/>
      <c r="O39" s="22"/>
      <c r="P39" s="22"/>
      <c r="Q39" s="22"/>
    </row>
    <row r="40" spans="1:19" x14ac:dyDescent="0.25">
      <c r="A40" s="12" t="s">
        <v>49</v>
      </c>
      <c r="B40" s="34"/>
      <c r="C40" s="27"/>
      <c r="D40" s="22"/>
      <c r="E40" s="22"/>
      <c r="F40" s="22"/>
      <c r="G40" s="34"/>
      <c r="H40" s="27"/>
      <c r="K40" s="22"/>
      <c r="L40" s="36"/>
      <c r="M40" s="22"/>
      <c r="N40" s="22"/>
      <c r="O40" s="22"/>
      <c r="P40" s="22"/>
      <c r="Q40" s="22"/>
    </row>
    <row r="41" spans="1:19" x14ac:dyDescent="0.25">
      <c r="A41" s="12" t="s">
        <v>49</v>
      </c>
      <c r="B41" s="27"/>
      <c r="C41" s="31"/>
      <c r="D41" s="22"/>
      <c r="E41" s="22"/>
      <c r="F41" s="22"/>
      <c r="G41" s="34"/>
      <c r="H41" s="31"/>
      <c r="K41" s="22"/>
      <c r="L41" s="36"/>
      <c r="M41" s="22"/>
      <c r="N41" s="22"/>
      <c r="O41" s="22"/>
      <c r="P41" s="22"/>
      <c r="Q41" s="22"/>
    </row>
    <row r="42" spans="1:19" x14ac:dyDescent="0.25">
      <c r="A42" s="12" t="s">
        <v>49</v>
      </c>
      <c r="B42" s="27"/>
      <c r="C42" s="108"/>
      <c r="D42" s="22"/>
      <c r="E42" s="22"/>
      <c r="F42" s="22"/>
      <c r="G42" s="34"/>
      <c r="H42" s="22"/>
      <c r="K42" s="22"/>
      <c r="L42" s="36"/>
      <c r="M42" s="22"/>
      <c r="N42" s="22"/>
      <c r="O42" s="22"/>
      <c r="P42" s="22"/>
      <c r="Q42" s="22"/>
    </row>
    <row r="43" spans="1:19" x14ac:dyDescent="0.25">
      <c r="B43" s="22"/>
      <c r="C43" s="27"/>
      <c r="D43" s="22"/>
      <c r="E43" s="22"/>
      <c r="F43" s="22"/>
      <c r="G43" s="34"/>
      <c r="H43" s="27"/>
      <c r="K43" s="22"/>
      <c r="L43" s="36"/>
      <c r="M43" s="22"/>
      <c r="N43" s="22"/>
      <c r="O43" s="22"/>
      <c r="P43" s="22"/>
      <c r="Q43" s="22"/>
    </row>
    <row r="44" spans="1:19" x14ac:dyDescent="0.25">
      <c r="B44" s="22"/>
      <c r="C44" s="30"/>
      <c r="D44" s="22"/>
      <c r="E44" s="22"/>
      <c r="F44" s="22"/>
      <c r="G44" s="34"/>
      <c r="H44" s="29"/>
      <c r="K44" s="22"/>
      <c r="L44" s="36"/>
      <c r="M44" s="22"/>
      <c r="N44" s="22"/>
      <c r="O44" s="22"/>
      <c r="P44" s="22"/>
      <c r="Q44" s="22"/>
    </row>
    <row r="45" spans="1:19" x14ac:dyDescent="0.25">
      <c r="B45" s="27"/>
      <c r="C45" s="22"/>
      <c r="D45" s="22"/>
      <c r="E45" s="22"/>
      <c r="F45" s="22"/>
      <c r="G45" s="34"/>
      <c r="H45" s="22"/>
      <c r="K45" s="22"/>
      <c r="L45" s="36"/>
      <c r="M45" s="22"/>
      <c r="N45" s="22"/>
      <c r="O45" s="22"/>
      <c r="P45" s="22"/>
      <c r="Q45" s="22"/>
    </row>
    <row r="46" spans="1:19" x14ac:dyDescent="0.25">
      <c r="B46" s="22"/>
      <c r="C46" s="22"/>
      <c r="D46" s="22"/>
      <c r="E46" s="22"/>
      <c r="F46" s="22"/>
      <c r="G46" s="34"/>
      <c r="H46" s="22"/>
      <c r="K46" s="22"/>
      <c r="L46" s="36"/>
      <c r="M46" s="22"/>
      <c r="N46" s="22"/>
      <c r="O46" s="22"/>
      <c r="P46" s="22"/>
      <c r="Q46" s="22"/>
    </row>
    <row r="47" spans="1:19" x14ac:dyDescent="0.25">
      <c r="B47" s="22"/>
      <c r="C47" s="22"/>
      <c r="D47" s="22"/>
      <c r="E47" s="22"/>
      <c r="F47" s="22"/>
      <c r="G47" s="34"/>
      <c r="H47" s="22"/>
      <c r="K47" s="22"/>
      <c r="L47" s="36"/>
      <c r="M47" s="22"/>
      <c r="N47" s="22"/>
      <c r="O47" s="22"/>
      <c r="P47" s="22"/>
      <c r="Q47" s="22"/>
    </row>
    <row r="48" spans="1:19" x14ac:dyDescent="0.25">
      <c r="B48" s="27"/>
      <c r="C48" s="22"/>
      <c r="D48" s="22"/>
      <c r="E48" s="22"/>
      <c r="F48" s="22"/>
      <c r="G48" s="34"/>
      <c r="H48" s="22"/>
      <c r="K48" s="22"/>
      <c r="L48" s="36"/>
      <c r="M48" s="22"/>
      <c r="N48" s="22"/>
      <c r="O48" s="22"/>
      <c r="P48" s="22"/>
      <c r="Q48" s="22"/>
    </row>
    <row r="49" spans="2:2" x14ac:dyDescent="0.25">
      <c r="B49" s="34"/>
    </row>
    <row r="50" spans="2:2" x14ac:dyDescent="0.25">
      <c r="B50" s="22"/>
    </row>
    <row r="51" spans="2:2" x14ac:dyDescent="0.25">
      <c r="B51" s="34"/>
    </row>
    <row r="52" spans="2:2" x14ac:dyDescent="0.25">
      <c r="B52" s="22"/>
    </row>
    <row r="53" spans="2:2" x14ac:dyDescent="0.25">
      <c r="B53" s="22"/>
    </row>
  </sheetData>
  <mergeCells count="3">
    <mergeCell ref="G6:I6"/>
    <mergeCell ref="L6:P6"/>
    <mergeCell ref="R6:S6"/>
  </mergeCells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9"/>
  <sheetViews>
    <sheetView topLeftCell="A19" workbookViewId="0">
      <selection activeCell="M62" sqref="M62"/>
    </sheetView>
  </sheetViews>
  <sheetFormatPr defaultRowHeight="15" x14ac:dyDescent="0.25"/>
  <cols>
    <col min="17" max="17" width="11.5703125" bestFit="1" customWidth="1"/>
  </cols>
  <sheetData>
    <row r="1" spans="1:6" x14ac:dyDescent="0.25">
      <c r="A1" s="100" t="s">
        <v>313</v>
      </c>
      <c r="B1" s="100"/>
      <c r="C1" s="100" t="s">
        <v>315</v>
      </c>
      <c r="D1" s="100"/>
      <c r="E1" s="100"/>
      <c r="F1" s="100"/>
    </row>
    <row r="3" spans="1:6" x14ac:dyDescent="0.25">
      <c r="A3" t="s">
        <v>316</v>
      </c>
    </row>
    <row r="5" spans="1:6" x14ac:dyDescent="0.25">
      <c r="A5" t="s">
        <v>317</v>
      </c>
    </row>
    <row r="7" spans="1:6" x14ac:dyDescent="0.25">
      <c r="A7" t="s">
        <v>318</v>
      </c>
    </row>
    <row r="8" spans="1:6" x14ac:dyDescent="0.25">
      <c r="A8" t="s">
        <v>319</v>
      </c>
    </row>
    <row r="10" spans="1:6" x14ac:dyDescent="0.25">
      <c r="A10" t="s">
        <v>314</v>
      </c>
    </row>
    <row r="12" spans="1:6" x14ac:dyDescent="0.25">
      <c r="A12" t="s">
        <v>320</v>
      </c>
    </row>
    <row r="25" spans="23:23" x14ac:dyDescent="0.25">
      <c r="W25" t="s">
        <v>322</v>
      </c>
    </row>
    <row r="44" spans="1:17" x14ac:dyDescent="0.25">
      <c r="Q44" s="101">
        <v>61651.22</v>
      </c>
    </row>
    <row r="45" spans="1:17" ht="15.75" thickBot="1" x14ac:dyDescent="0.3">
      <c r="A45" t="s">
        <v>67</v>
      </c>
      <c r="Q45" s="101">
        <v>252035</v>
      </c>
    </row>
    <row r="46" spans="1:17" ht="15.75" thickBot="1" x14ac:dyDescent="0.3">
      <c r="A46" t="s">
        <v>68</v>
      </c>
      <c r="Q46" s="102">
        <f>Q44+Q45</f>
        <v>313686.21999999997</v>
      </c>
    </row>
    <row r="47" spans="1:17" x14ac:dyDescent="0.25">
      <c r="A47" t="s">
        <v>323</v>
      </c>
      <c r="Q47" s="101"/>
    </row>
    <row r="48" spans="1:17" x14ac:dyDescent="0.25">
      <c r="P48" s="104" t="s">
        <v>321</v>
      </c>
      <c r="Q48" s="103">
        <f>ROUND((Q46/1000),0)</f>
        <v>314</v>
      </c>
    </row>
    <row r="49" spans="17:17" x14ac:dyDescent="0.25">
      <c r="Q49" s="10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Consol</vt:lpstr>
      <vt:lpstr>Bluehaven</vt:lpstr>
      <vt:lpstr>BH 12.04.2022</vt:lpstr>
      <vt:lpstr>Consol 12.04.2022</vt:lpstr>
      <vt:lpstr>BH Op Stmt March</vt:lpstr>
      <vt:lpstr>Bluehaven Op Stmt March</vt:lpstr>
      <vt:lpstr>Bluehaven Operating Stmt March </vt:lpstr>
      <vt:lpstr>Consolidated Operating Stmt Mar</vt:lpstr>
      <vt:lpstr>Comments for this month </vt:lpstr>
      <vt:lpstr>Consolidated Operating Stmt</vt:lpstr>
      <vt:lpstr>Bluehaven Operating Stmt</vt:lpstr>
      <vt:lpstr>Report - Consolidated Operating</vt:lpstr>
      <vt:lpstr>Report - Bluehaven</vt:lpstr>
      <vt:lpstr>Sheet3</vt:lpstr>
      <vt:lpstr>50 - Holiday Parks </vt:lpstr>
      <vt:lpstr>40 - Waste Unit</vt:lpstr>
      <vt:lpstr>30 - Bluehaven</vt:lpstr>
      <vt:lpstr>10 - Council</vt:lpstr>
      <vt:lpstr>Design - Sum Consolid Op BUD</vt:lpstr>
      <vt:lpstr>Design - Excluding Internal</vt:lpstr>
      <vt:lpstr>'10 - Council'!Print_Area</vt:lpstr>
      <vt:lpstr>'30 - Bluehaven'!Print_Area</vt:lpstr>
      <vt:lpstr>'40 - Waste Unit'!Print_Area</vt:lpstr>
      <vt:lpstr>'50 - Holiday Parks '!Print_Area</vt:lpstr>
      <vt:lpstr>'BH 12.04.2022'!Print_Area</vt:lpstr>
      <vt:lpstr>'BH Op Stmt March'!Print_Area</vt:lpstr>
      <vt:lpstr>Bluehaven!Print_Area</vt:lpstr>
      <vt:lpstr>'Bluehaven Op Stmt March'!Print_Area</vt:lpstr>
      <vt:lpstr>'Bluehaven Operating Stmt'!Print_Area</vt:lpstr>
      <vt:lpstr>'Bluehaven Operating Stmt March '!Print_Area</vt:lpstr>
      <vt:lpstr>Consol!Print_Area</vt:lpstr>
      <vt:lpstr>'Consol 12.04.2022'!Print_Area</vt:lpstr>
      <vt:lpstr>'Consolidated Operating Stmt'!Print_Area</vt:lpstr>
      <vt:lpstr>'Consolidated Operating Stmt Mar'!Print_Area</vt:lpstr>
      <vt:lpstr>'Design - Excluding Internal'!Print_Area</vt:lpstr>
      <vt:lpstr>'Design - Sum Consolid Op BUD'!Print_Area</vt:lpstr>
      <vt:lpstr>'Report - Bluehaven'!Print_Area</vt:lpstr>
      <vt:lpstr>'Report - Consolidated Operating'!Print_Area</vt:lpstr>
    </vt:vector>
  </TitlesOfParts>
  <Company>Technology 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Ghaoui</dc:creator>
  <cp:lastModifiedBy>Elizabeth Alley</cp:lastModifiedBy>
  <dcterms:created xsi:type="dcterms:W3CDTF">2013-03-18T00:05:31Z</dcterms:created>
  <dcterms:modified xsi:type="dcterms:W3CDTF">2022-04-27T01:11:42Z</dcterms:modified>
</cp:coreProperties>
</file>