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T:\A CFIO\SRV Application\SRV 2022\"/>
    </mc:Choice>
  </mc:AlternateContent>
  <xr:revisionPtr revIDLastSave="0" documentId="13_ncr:1_{EE5B3135-8182-45B0-BECA-BA853E1823A3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Sheet1" sheetId="1" r:id="rId1"/>
  </sheets>
  <definedNames>
    <definedName name="_xlnm.Print_Area" localSheetId="0">Sheet1!$A$1:$I$60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59" i="1" l="1"/>
  <c r="F41" i="1"/>
  <c r="E10" i="1"/>
  <c r="F10" i="1" s="1"/>
  <c r="F8" i="1"/>
  <c r="F6" i="1"/>
  <c r="F7" i="1"/>
  <c r="F48" i="1" l="1"/>
  <c r="F59" i="1" l="1"/>
  <c r="F56" i="1"/>
  <c r="F57" i="1"/>
  <c r="F54" i="1"/>
  <c r="F55" i="1"/>
  <c r="F53" i="1"/>
  <c r="F52" i="1"/>
  <c r="F51" i="1"/>
  <c r="F43" i="1"/>
  <c r="F50" i="1"/>
  <c r="F49" i="1"/>
  <c r="F46" i="1"/>
  <c r="F47" i="1"/>
  <c r="F45" i="1"/>
  <c r="F44" i="1"/>
  <c r="F16" i="1" l="1"/>
  <c r="F33" i="1"/>
  <c r="F32" i="1"/>
  <c r="F20" i="1"/>
  <c r="F29" i="1"/>
  <c r="F19" i="1"/>
  <c r="F27" i="1"/>
  <c r="F28" i="1"/>
  <c r="F18" i="1"/>
  <c r="F26" i="1"/>
  <c r="F25" i="1"/>
  <c r="F24" i="1"/>
  <c r="F23" i="1"/>
  <c r="F21" i="1"/>
  <c r="F22" i="1"/>
  <c r="F17" i="1"/>
  <c r="E31" i="1"/>
  <c r="F31" i="1" s="1"/>
  <c r="E30" i="1"/>
  <c r="F30" i="1" s="1"/>
  <c r="E35" i="1" l="1"/>
  <c r="F35" i="1" s="1"/>
</calcChain>
</file>

<file path=xl/sharedStrings.xml><?xml version="1.0" encoding="utf-8"?>
<sst xmlns="http://schemas.openxmlformats.org/spreadsheetml/2006/main" count="265" uniqueCount="110">
  <si>
    <t>Strategy</t>
  </si>
  <si>
    <t>Restructure of the mechanics workshop</t>
  </si>
  <si>
    <t>Add new / review existing fees &amp; charges</t>
  </si>
  <si>
    <t xml:space="preserve">Focus grant funding on existing projects within Council’s adopted operational plan </t>
  </si>
  <si>
    <t>Review on-site sewerage management charges &amp; properties charged</t>
  </si>
  <si>
    <t>Property sales for 2021/22 budget</t>
  </si>
  <si>
    <t>Review programs and service standards for libraries</t>
  </si>
  <si>
    <t>Review overtime budget and tighten controls</t>
  </si>
  <si>
    <t>Leaseback fees (income &amp; to reduce FBT) – increase above CPI</t>
  </si>
  <si>
    <t xml:space="preserve">Review of vacant FTEs </t>
  </si>
  <si>
    <t xml:space="preserve">Tax equivalent payments from sewer fund to general fund </t>
  </si>
  <si>
    <t>Ongoing</t>
  </si>
  <si>
    <t xml:space="preserve">Move to TechnologyOne cloud and use of Application Managed Services </t>
  </si>
  <si>
    <t>21/22 Saving / Rev</t>
  </si>
  <si>
    <t>Code</t>
  </si>
  <si>
    <t>Service</t>
  </si>
  <si>
    <t>Operational</t>
  </si>
  <si>
    <t>Review of plant hire rates</t>
  </si>
  <si>
    <t>Workers comp premium saving</t>
  </si>
  <si>
    <t>Pause on all non-essential recruitment and filling essential vacancies only
Filling vacant positions wherever possible using internal/existing employees</t>
  </si>
  <si>
    <t>No.</t>
  </si>
  <si>
    <t>IS-1</t>
  </si>
  <si>
    <t>IS-2</t>
  </si>
  <si>
    <t>IS-3</t>
  </si>
  <si>
    <t>IS-4</t>
  </si>
  <si>
    <t>EDE-1</t>
  </si>
  <si>
    <t>EDE-2</t>
  </si>
  <si>
    <t>P&amp;S-1</t>
  </si>
  <si>
    <t>P&amp;S-2</t>
  </si>
  <si>
    <t>P&amp;S-3</t>
  </si>
  <si>
    <t>P&amp;S-4</t>
  </si>
  <si>
    <t>P&amp;S-5</t>
  </si>
  <si>
    <t>P&amp;S-6</t>
  </si>
  <si>
    <t>P&amp;S-7</t>
  </si>
  <si>
    <t>P&amp;S-8</t>
  </si>
  <si>
    <t>P&amp;S-9</t>
  </si>
  <si>
    <t>P&amp;S-10</t>
  </si>
  <si>
    <t>W&amp;WW-1</t>
  </si>
  <si>
    <t>F&amp;A-1</t>
  </si>
  <si>
    <t>F&amp;A-2</t>
  </si>
  <si>
    <t>F&amp;A-3</t>
  </si>
  <si>
    <t>F&amp;A-4</t>
  </si>
  <si>
    <t>1 FTE position saving</t>
  </si>
  <si>
    <t xml:space="preserve">Phase out of leaseback vehicles </t>
  </si>
  <si>
    <t>2021/22 FBT saving</t>
  </si>
  <si>
    <t>OUTCOMES ACHIEVED - 2021/22 PRODUCTIVITY IMPROVEMENTS / COST CONTAINMENT STRATEGIES</t>
  </si>
  <si>
    <t xml:space="preserve">Ongoing / 
One-off </t>
  </si>
  <si>
    <t>2021/22 Op Ex</t>
  </si>
  <si>
    <t>% of Operating Expenses</t>
  </si>
  <si>
    <t>One-off</t>
  </si>
  <si>
    <t>Aquatic Centre kiosk - close kiosk and install vending machines</t>
  </si>
  <si>
    <t>Outcome was an increase in systems being identified and charged.</t>
  </si>
  <si>
    <t>Sale of land at Inch Street Lithgow.</t>
  </si>
  <si>
    <t>Employment savings against budget achieved.</t>
  </si>
  <si>
    <t>Additional fees &amp; charges income achieved.</t>
  </si>
  <si>
    <t>Remove Council contribution for non-compulsory uniforms</t>
  </si>
  <si>
    <t>Savings achieved.</t>
  </si>
  <si>
    <t>Additional income achieved.</t>
  </si>
  <si>
    <t>Forced Leave - Excessive Annual Leave</t>
  </si>
  <si>
    <t xml:space="preserve">Natural attrition retirements - targeted in non-essential areas or positions that can be re-designed </t>
  </si>
  <si>
    <t>Savings against budget achieved.</t>
  </si>
  <si>
    <t>To assist with building working capital.</t>
  </si>
  <si>
    <t>PLANNED 2022/23 PRODUCTIVITY IMPROVEMENTS / COST CONTAINMENT STRATEGIES</t>
  </si>
  <si>
    <t>2021/22 Budget Op Ex</t>
  </si>
  <si>
    <t>22/23 Saving / Rev</t>
  </si>
  <si>
    <t>Electricity contract savings - 6 months from 1/1/23</t>
  </si>
  <si>
    <t>LED street lighting - savings from upgrade of remaining luminaires</t>
  </si>
  <si>
    <t>Savings compared with previous contract.</t>
  </si>
  <si>
    <t>Employment savings against budget.</t>
  </si>
  <si>
    <t>Savings against budget.</t>
  </si>
  <si>
    <t>Includes Development Planning fees inc. $53,672 on 21/22 actuals, certificate fees $5,035 inc, septic tank fees $5,831 inc, sporting fields $14,153 inc, cemeteries $9,218 inc, private works water $14,137 inc, sewer fees $12,602 inc.</t>
  </si>
  <si>
    <t>Increase investment income</t>
  </si>
  <si>
    <t>Depreciation - reduced by $204K consolidated following review of capital project completion dates</t>
  </si>
  <si>
    <t>Investment returns have increased since January 2022 with Council being able to achieve up to 3.3% returns on six month investments. Also, Council’s average investment balance has been above the budgeted average investment balance of $28M.</t>
  </si>
  <si>
    <t>F&amp;A-5</t>
  </si>
  <si>
    <t xml:space="preserve">Store - savings on uniforms &amp; rags </t>
  </si>
  <si>
    <t xml:space="preserve">Store - change to lower cost work boots </t>
  </si>
  <si>
    <t>IS-5</t>
  </si>
  <si>
    <t>Savings from solar panels on Aquatic Centre</t>
  </si>
  <si>
    <t>Savings for 3 quarters of 2022/23; full year savings = $24,608</t>
  </si>
  <si>
    <t xml:space="preserve">Tax equivalent payment from sewer fund to general fund </t>
  </si>
  <si>
    <t>OUTCOMES ACHIEVED - 2020/21 PRODUCTIVITY IMPROVEMENTS / COST CONTAINMENT STRATEGIES</t>
  </si>
  <si>
    <t>ORG-1</t>
  </si>
  <si>
    <t>20/21 Saving / Rev</t>
  </si>
  <si>
    <t>2020/21 Op Ex</t>
  </si>
  <si>
    <t xml:space="preserve">Reduce operational business case initiatives </t>
  </si>
  <si>
    <t>ORG-2</t>
  </si>
  <si>
    <t>Reduce capital works program</t>
  </si>
  <si>
    <t>10% reduction in operating service levels (e.g. maintenance) in Transport and Recreation</t>
  </si>
  <si>
    <t>Savings achieved in materials and services actual expenditure compared with 2019/20.</t>
  </si>
  <si>
    <t>Category</t>
  </si>
  <si>
    <t>Productivity</t>
  </si>
  <si>
    <t>Cost Recovery</t>
  </si>
  <si>
    <t>Cost Containment</t>
  </si>
  <si>
    <t>Revenue</t>
  </si>
  <si>
    <t>Outcomes Achieved</t>
  </si>
  <si>
    <t>Negative impact on service improvements, mainly resulted in deferral of General Fund new positions.</t>
  </si>
  <si>
    <t>Mainly reduction in capital asset renewal projects.</t>
  </si>
  <si>
    <t>Ongoing annual strategy to fund asset renewal within Council's limited own-source revenue.</t>
  </si>
  <si>
    <t>Increase in plant hire income.</t>
  </si>
  <si>
    <t>TOTAL QUANTIFIED GAINS</t>
  </si>
  <si>
    <t>TOTAL BUDGETED GAINS</t>
  </si>
  <si>
    <t>W-1</t>
  </si>
  <si>
    <t xml:space="preserve">Innovate and deploy artificial day cover at Council’s Lithgow waste facility </t>
  </si>
  <si>
    <t>Outcomes to be Achieved</t>
  </si>
  <si>
    <r>
      <t>There will be estimated savings for cover material (12,000m3/year and 200,000m3 over the landfill life). The landfill ‘space’ saved is worth ~$</t>
    </r>
    <r>
      <rPr>
        <b/>
        <sz val="11"/>
        <color theme="1"/>
        <rFont val="Calibri"/>
        <family val="2"/>
        <scheme val="minor"/>
      </rPr>
      <t>2M per annum</t>
    </r>
    <r>
      <rPr>
        <sz val="11"/>
        <color theme="1"/>
        <rFont val="Calibri"/>
        <family val="2"/>
        <scheme val="minor"/>
      </rPr>
      <t xml:space="preserve"> based on current commercial gate fee of $180/t. 
Further, if Council had to purchase material from a quarry there would be additional cost (~$250k per annum). 
Council acknowledges the EPA Bushfire Recovery Program for Council Landfills which has fully funded the $152K cost of the artificial day cover.</t>
    </r>
  </si>
  <si>
    <t>F&amp;A-6</t>
  </si>
  <si>
    <t>Implement comprehensive service standards across Council</t>
  </si>
  <si>
    <t>N/A</t>
  </si>
  <si>
    <t>Council has implemented a complete set of service standards for each customer-facing Department.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</si>
</sst>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&quot;$&quot;* #,##0_-;\-&quot;$&quot;* #,##0_-;_-&quot;$&quot;* &quot;-&quot;??_-;_-@_-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/>
    <xf numFmtId="0" fontId="2" fillId="0" borderId="0" xfId="0" applyFont="1"/>
    <xf numFmtId="164" fontId="3" fillId="0" borderId="0" xfId="1" applyNumberFormat="1" applyFont="1"/>
    <xf numFmtId="164" fontId="0" fillId="0" borderId="0" xfId="1" applyNumberFormat="1" applyFont="1"/>
    <xf numFmtId="164" fontId="2" fillId="0" borderId="0" xfId="1" applyNumberFormat="1" applyFont="1"/>
    <xf numFmtId="0" fontId="2" fillId="2" borderId="1" xfId="0" applyFont="1" applyFill="1" applyBorder="1"/>
    <xf numFmtId="0" fontId="0" fillId="0" borderId="1" xfId="0" applyBorder="1"/>
    <xf numFmtId="164" fontId="0" fillId="0" borderId="1" xfId="1" applyNumberFormat="1" applyFont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wrapText="1"/>
    </xf>
    <xf numFmtId="164" fontId="0" fillId="0" borderId="1" xfId="1" applyNumberFormat="1" applyFont="1" applyBorder="1" applyAlignment="1">
      <alignment horizontal="center"/>
    </xf>
    <xf numFmtId="164" fontId="4" fillId="0" borderId="1" xfId="1" applyNumberFormat="1" applyFont="1" applyBorder="1"/>
    <xf numFmtId="164" fontId="2" fillId="2" borderId="1" xfId="1" applyNumberFormat="1" applyFont="1" applyFill="1" applyBorder="1" applyAlignment="1">
      <alignment wrapText="1"/>
    </xf>
    <xf numFmtId="0" fontId="5" fillId="0" borderId="0" xfId="0" applyFont="1"/>
    <xf numFmtId="0" fontId="5" fillId="0" borderId="1" xfId="0" applyFont="1" applyBorder="1"/>
    <xf numFmtId="164" fontId="0" fillId="0" borderId="1" xfId="1" applyNumberFormat="1" applyFont="1" applyFill="1" applyBorder="1"/>
    <xf numFmtId="164" fontId="0" fillId="0" borderId="1" xfId="1" applyNumberFormat="1" applyFont="1" applyFill="1" applyBorder="1" applyAlignment="1">
      <alignment horizontal="center"/>
    </xf>
    <xf numFmtId="10" fontId="0" fillId="0" borderId="1" xfId="2" applyNumberFormat="1" applyFont="1" applyBorder="1"/>
    <xf numFmtId="0" fontId="4" fillId="0" borderId="1" xfId="0" applyFont="1" applyBorder="1" applyAlignment="1">
      <alignment wrapText="1"/>
    </xf>
    <xf numFmtId="164" fontId="0" fillId="0" borderId="2" xfId="1" applyNumberFormat="1" applyFont="1" applyFill="1" applyBorder="1" applyAlignment="1">
      <alignment horizontal="center"/>
    </xf>
    <xf numFmtId="165" fontId="2" fillId="0" borderId="0" xfId="2" applyNumberFormat="1" applyFont="1"/>
    <xf numFmtId="164" fontId="0" fillId="0" borderId="0" xfId="1" applyNumberFormat="1" applyFont="1" applyAlignment="1">
      <alignment horizontal="right"/>
    </xf>
    <xf numFmtId="164" fontId="0" fillId="0" borderId="1" xfId="1" applyNumberFormat="1" applyFont="1" applyBorder="1" applyAlignment="1">
      <alignment horizontal="left"/>
    </xf>
    <xf numFmtId="0" fontId="0" fillId="0" borderId="3" xfId="0" applyBorder="1" applyAlignment="1">
      <alignment wrapText="1"/>
    </xf>
    <xf numFmtId="164" fontId="1" fillId="0" borderId="1" xfId="1" applyNumberFormat="1" applyFont="1" applyFill="1" applyBorder="1" applyAlignment="1">
      <alignment wrapText="1"/>
    </xf>
    <xf numFmtId="164" fontId="1" fillId="0" borderId="0" xfId="1" applyNumberFormat="1" applyFont="1" applyFill="1" applyBorder="1" applyAlignment="1">
      <alignment wrapText="1"/>
    </xf>
    <xf numFmtId="164" fontId="0" fillId="0" borderId="1" xfId="1" applyNumberFormat="1" applyFont="1" applyBorder="1" applyAlignment="1">
      <alignment horizontal="left" wrapText="1"/>
    </xf>
    <xf numFmtId="164" fontId="0" fillId="0" borderId="1" xfId="1" applyNumberFormat="1" applyFont="1" applyBorder="1" applyAlignment="1">
      <alignment wrapText="1"/>
    </xf>
    <xf numFmtId="0" fontId="3" fillId="0" borderId="0" xfId="0" applyFont="1" applyAlignment="1">
      <alignment horizont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59"/>
  <sheetViews>
    <sheetView tabSelected="1" workbookViewId="0">
      <selection activeCell="B1" sqref="B1"/>
    </sheetView>
  </sheetViews>
  <sheetFormatPr defaultRowHeight="15" x14ac:dyDescent="0.25"/>
  <cols>
    <col min="1" max="1" width="2.42578125" customWidth="1"/>
    <col min="2" max="2" width="10.7109375" bestFit="1" customWidth="1"/>
    <col min="3" max="3" width="10.7109375" customWidth="1"/>
    <col min="4" max="4" width="90.5703125" style="9" customWidth="1"/>
    <col min="5" max="6" width="13.7109375" style="4" customWidth="1"/>
    <col min="7" max="7" width="14.42578125" style="4" customWidth="1"/>
    <col min="8" max="8" width="13.7109375" style="4" customWidth="1"/>
    <col min="9" max="9" width="70.5703125" bestFit="1" customWidth="1"/>
  </cols>
  <sheetData>
    <row r="2" spans="1:9" ht="18.75" x14ac:dyDescent="0.3">
      <c r="B2" s="31" t="s">
        <v>81</v>
      </c>
      <c r="C2" s="31"/>
      <c r="D2" s="31"/>
      <c r="E2" s="3"/>
      <c r="F2" s="3"/>
      <c r="G2"/>
      <c r="H2" t="s">
        <v>84</v>
      </c>
      <c r="I2" s="24">
        <v>51286000</v>
      </c>
    </row>
    <row r="4" spans="1:9" ht="18.75" x14ac:dyDescent="0.3">
      <c r="A4" s="1"/>
      <c r="B4" s="1"/>
      <c r="C4" s="1"/>
    </row>
    <row r="5" spans="1:9" s="2" customFormat="1" ht="45" x14ac:dyDescent="0.25">
      <c r="B5" s="10" t="s">
        <v>20</v>
      </c>
      <c r="C5" s="10" t="s">
        <v>14</v>
      </c>
      <c r="D5" s="10" t="s">
        <v>0</v>
      </c>
      <c r="E5" s="15" t="s">
        <v>83</v>
      </c>
      <c r="F5" s="15" t="s">
        <v>48</v>
      </c>
      <c r="G5" s="15" t="s">
        <v>90</v>
      </c>
      <c r="H5" s="15" t="s">
        <v>46</v>
      </c>
      <c r="I5" s="6" t="s">
        <v>95</v>
      </c>
    </row>
    <row r="6" spans="1:9" s="2" customFormat="1" ht="30" x14ac:dyDescent="0.25">
      <c r="B6" s="11" t="s">
        <v>21</v>
      </c>
      <c r="C6" s="11" t="s">
        <v>15</v>
      </c>
      <c r="D6" s="11" t="s">
        <v>88</v>
      </c>
      <c r="E6" s="27">
        <v>266000</v>
      </c>
      <c r="F6" s="20">
        <f>E6/$I$2</f>
        <v>5.1866006317513548E-3</v>
      </c>
      <c r="G6" s="27" t="s">
        <v>91</v>
      </c>
      <c r="H6" s="27" t="s">
        <v>11</v>
      </c>
      <c r="I6" s="11" t="s">
        <v>89</v>
      </c>
    </row>
    <row r="7" spans="1:9" s="2" customFormat="1" ht="30" x14ac:dyDescent="0.25">
      <c r="B7" s="11" t="s">
        <v>82</v>
      </c>
      <c r="C7" s="11" t="s">
        <v>15</v>
      </c>
      <c r="D7" s="11" t="s">
        <v>85</v>
      </c>
      <c r="E7" s="27">
        <v>627000</v>
      </c>
      <c r="F7" s="20">
        <f>E7/$I$2</f>
        <v>1.2225558631985337E-2</v>
      </c>
      <c r="G7" s="27" t="s">
        <v>93</v>
      </c>
      <c r="H7" s="27" t="s">
        <v>11</v>
      </c>
      <c r="I7" s="11" t="s">
        <v>96</v>
      </c>
    </row>
    <row r="8" spans="1:9" s="2" customFormat="1" ht="30" x14ac:dyDescent="0.25">
      <c r="B8" s="11" t="s">
        <v>86</v>
      </c>
      <c r="C8" s="11" t="s">
        <v>15</v>
      </c>
      <c r="D8" s="11" t="s">
        <v>87</v>
      </c>
      <c r="E8" s="27">
        <v>776000</v>
      </c>
      <c r="F8" s="20">
        <f t="shared" ref="F8" si="0">E8/$I$2</f>
        <v>1.5130834925710721E-2</v>
      </c>
      <c r="G8" s="27" t="s">
        <v>93</v>
      </c>
      <c r="H8" s="27" t="s">
        <v>49</v>
      </c>
      <c r="I8" s="7" t="s">
        <v>97</v>
      </c>
    </row>
    <row r="9" spans="1:9" s="2" customFormat="1" x14ac:dyDescent="0.25">
      <c r="B9" s="9"/>
      <c r="C9" s="9"/>
      <c r="D9" s="9"/>
      <c r="E9" s="28"/>
      <c r="F9" s="28"/>
      <c r="G9" s="28"/>
      <c r="H9" s="28"/>
      <c r="I9"/>
    </row>
    <row r="10" spans="1:9" x14ac:dyDescent="0.25">
      <c r="C10" s="16"/>
      <c r="D10" s="12" t="s">
        <v>100</v>
      </c>
      <c r="E10" s="5">
        <f>SUM(E1:E9)</f>
        <v>1669000</v>
      </c>
      <c r="F10" s="23">
        <f>E10/I2</f>
        <v>3.2542994189447415E-2</v>
      </c>
      <c r="G10" s="5"/>
      <c r="H10" s="5"/>
    </row>
    <row r="11" spans="1:9" x14ac:dyDescent="0.25">
      <c r="C11" s="16"/>
      <c r="D11" s="12"/>
      <c r="E11" s="5"/>
      <c r="F11" s="5"/>
      <c r="G11" s="5"/>
      <c r="H11" s="5"/>
    </row>
    <row r="12" spans="1:9" ht="18.75" x14ac:dyDescent="0.3">
      <c r="B12" s="31" t="s">
        <v>45</v>
      </c>
      <c r="C12" s="31"/>
      <c r="D12" s="31"/>
      <c r="E12" s="3"/>
      <c r="F12" s="3"/>
      <c r="G12" t="s">
        <v>47</v>
      </c>
      <c r="H12" t="s">
        <v>47</v>
      </c>
      <c r="I12" s="24">
        <v>55400000</v>
      </c>
    </row>
    <row r="14" spans="1:9" ht="18.75" x14ac:dyDescent="0.3">
      <c r="A14" s="1"/>
      <c r="B14" s="1"/>
      <c r="C14" s="1"/>
    </row>
    <row r="15" spans="1:9" s="2" customFormat="1" ht="45" x14ac:dyDescent="0.25">
      <c r="B15" s="10" t="s">
        <v>20</v>
      </c>
      <c r="C15" s="10" t="s">
        <v>14</v>
      </c>
      <c r="D15" s="10" t="s">
        <v>0</v>
      </c>
      <c r="E15" s="15" t="s">
        <v>13</v>
      </c>
      <c r="F15" s="15" t="s">
        <v>48</v>
      </c>
      <c r="G15" s="15" t="s">
        <v>90</v>
      </c>
      <c r="H15" s="15" t="s">
        <v>46</v>
      </c>
      <c r="I15" s="6" t="s">
        <v>95</v>
      </c>
    </row>
    <row r="16" spans="1:9" x14ac:dyDescent="0.25">
      <c r="B16" s="7" t="s">
        <v>38</v>
      </c>
      <c r="C16" s="17" t="s">
        <v>16</v>
      </c>
      <c r="D16" s="11" t="s">
        <v>12</v>
      </c>
      <c r="E16" s="8">
        <v>61474</v>
      </c>
      <c r="F16" s="20">
        <f>E16/$I$12</f>
        <v>1.109638989169675E-3</v>
      </c>
      <c r="G16" s="29" t="s">
        <v>91</v>
      </c>
      <c r="H16" s="8" t="s">
        <v>11</v>
      </c>
      <c r="I16" s="7" t="s">
        <v>42</v>
      </c>
    </row>
    <row r="17" spans="2:9" x14ac:dyDescent="0.25">
      <c r="B17" s="7" t="s">
        <v>21</v>
      </c>
      <c r="C17" s="17" t="s">
        <v>16</v>
      </c>
      <c r="D17" s="11" t="s">
        <v>1</v>
      </c>
      <c r="E17" s="8">
        <v>100000</v>
      </c>
      <c r="F17" s="20">
        <f t="shared" ref="F17:F33" si="1">E17/$I$12</f>
        <v>1.8050541516245488E-3</v>
      </c>
      <c r="G17" s="8" t="s">
        <v>91</v>
      </c>
      <c r="H17" s="8" t="s">
        <v>11</v>
      </c>
      <c r="I17" s="7" t="s">
        <v>53</v>
      </c>
    </row>
    <row r="18" spans="2:9" x14ac:dyDescent="0.25">
      <c r="B18" s="7" t="s">
        <v>27</v>
      </c>
      <c r="C18" s="17" t="s">
        <v>15</v>
      </c>
      <c r="D18" s="11" t="s">
        <v>6</v>
      </c>
      <c r="E18" s="8">
        <v>49400</v>
      </c>
      <c r="F18" s="20">
        <f>E18/$I$12</f>
        <v>8.916967509025271E-4</v>
      </c>
      <c r="G18" s="27" t="s">
        <v>91</v>
      </c>
      <c r="H18" s="8" t="s">
        <v>11</v>
      </c>
      <c r="I18" s="7" t="s">
        <v>53</v>
      </c>
    </row>
    <row r="19" spans="2:9" ht="30" x14ac:dyDescent="0.25">
      <c r="B19" s="7" t="s">
        <v>31</v>
      </c>
      <c r="C19" s="17" t="s">
        <v>16</v>
      </c>
      <c r="D19" s="11" t="s">
        <v>19</v>
      </c>
      <c r="E19" s="19">
        <v>500000</v>
      </c>
      <c r="F19" s="20">
        <f>E19/$I$12</f>
        <v>9.0252707581227436E-3</v>
      </c>
      <c r="G19" s="27" t="s">
        <v>91</v>
      </c>
      <c r="H19" s="13" t="s">
        <v>49</v>
      </c>
      <c r="I19" s="7" t="s">
        <v>53</v>
      </c>
    </row>
    <row r="20" spans="2:9" x14ac:dyDescent="0.25">
      <c r="B20" s="7" t="s">
        <v>34</v>
      </c>
      <c r="C20" s="17" t="s">
        <v>16</v>
      </c>
      <c r="D20" s="11" t="s">
        <v>9</v>
      </c>
      <c r="E20" s="8">
        <v>187000</v>
      </c>
      <c r="F20" s="20">
        <f>E20/$I$12</f>
        <v>3.3754512635379061E-3</v>
      </c>
      <c r="G20" s="25" t="s">
        <v>91</v>
      </c>
      <c r="H20" s="13" t="s">
        <v>49</v>
      </c>
      <c r="I20" s="7" t="s">
        <v>53</v>
      </c>
    </row>
    <row r="21" spans="2:9" x14ac:dyDescent="0.25">
      <c r="B21" s="7" t="s">
        <v>22</v>
      </c>
      <c r="C21" s="17" t="s">
        <v>15</v>
      </c>
      <c r="D21" s="11" t="s">
        <v>2</v>
      </c>
      <c r="E21" s="8">
        <v>20000</v>
      </c>
      <c r="F21" s="20">
        <f t="shared" si="1"/>
        <v>3.6101083032490973E-4</v>
      </c>
      <c r="G21" s="8" t="s">
        <v>92</v>
      </c>
      <c r="H21" s="8" t="s">
        <v>49</v>
      </c>
      <c r="I21" s="7" t="s">
        <v>54</v>
      </c>
    </row>
    <row r="22" spans="2:9" ht="30" x14ac:dyDescent="0.25">
      <c r="B22" s="7" t="s">
        <v>23</v>
      </c>
      <c r="C22" s="17" t="s">
        <v>15</v>
      </c>
      <c r="D22" s="11" t="s">
        <v>50</v>
      </c>
      <c r="E22" s="8">
        <v>47312</v>
      </c>
      <c r="F22" s="20">
        <f t="shared" si="1"/>
        <v>8.540072202166065E-4</v>
      </c>
      <c r="G22" s="27" t="s">
        <v>93</v>
      </c>
      <c r="H22" s="8" t="s">
        <v>49</v>
      </c>
      <c r="I22" s="7" t="s">
        <v>53</v>
      </c>
    </row>
    <row r="23" spans="2:9" ht="30" x14ac:dyDescent="0.25">
      <c r="B23" s="7" t="s">
        <v>24</v>
      </c>
      <c r="C23" s="17" t="s">
        <v>15</v>
      </c>
      <c r="D23" s="11" t="s">
        <v>3</v>
      </c>
      <c r="E23" s="8">
        <v>300000</v>
      </c>
      <c r="F23" s="20">
        <f t="shared" si="1"/>
        <v>5.415162454873646E-3</v>
      </c>
      <c r="G23" s="27" t="s">
        <v>93</v>
      </c>
      <c r="H23" s="8" t="s">
        <v>11</v>
      </c>
      <c r="I23" s="11" t="s">
        <v>98</v>
      </c>
    </row>
    <row r="24" spans="2:9" x14ac:dyDescent="0.25">
      <c r="B24" s="7" t="s">
        <v>25</v>
      </c>
      <c r="C24" s="17" t="s">
        <v>16</v>
      </c>
      <c r="D24" s="11" t="s">
        <v>4</v>
      </c>
      <c r="E24" s="8">
        <v>34000</v>
      </c>
      <c r="F24" s="20">
        <f t="shared" si="1"/>
        <v>6.1371841155234653E-4</v>
      </c>
      <c r="G24" s="8" t="s">
        <v>92</v>
      </c>
      <c r="H24" s="8" t="s">
        <v>11</v>
      </c>
      <c r="I24" s="11" t="s">
        <v>51</v>
      </c>
    </row>
    <row r="25" spans="2:9" x14ac:dyDescent="0.25">
      <c r="B25" s="7" t="s">
        <v>26</v>
      </c>
      <c r="C25" s="17" t="s">
        <v>15</v>
      </c>
      <c r="D25" s="11" t="s">
        <v>5</v>
      </c>
      <c r="E25" s="14">
        <v>60000</v>
      </c>
      <c r="F25" s="20">
        <f t="shared" si="1"/>
        <v>1.0830324909747292E-3</v>
      </c>
      <c r="G25" s="14" t="s">
        <v>94</v>
      </c>
      <c r="H25" s="14" t="s">
        <v>49</v>
      </c>
      <c r="I25" s="21" t="s">
        <v>52</v>
      </c>
    </row>
    <row r="26" spans="2:9" ht="30" x14ac:dyDescent="0.25">
      <c r="B26" s="7" t="s">
        <v>28</v>
      </c>
      <c r="C26" s="17" t="s">
        <v>16</v>
      </c>
      <c r="D26" s="11" t="s">
        <v>7</v>
      </c>
      <c r="E26" s="8">
        <v>92500</v>
      </c>
      <c r="F26" s="20">
        <f t="shared" si="1"/>
        <v>1.6696750902527077E-3</v>
      </c>
      <c r="G26" s="27" t="s">
        <v>93</v>
      </c>
      <c r="H26" s="8" t="s">
        <v>49</v>
      </c>
      <c r="I26" s="7" t="s">
        <v>53</v>
      </c>
    </row>
    <row r="27" spans="2:9" ht="30" x14ac:dyDescent="0.25">
      <c r="B27" s="7" t="s">
        <v>29</v>
      </c>
      <c r="C27" s="17" t="s">
        <v>16</v>
      </c>
      <c r="D27" s="11" t="s">
        <v>55</v>
      </c>
      <c r="E27" s="8">
        <v>6500</v>
      </c>
      <c r="F27" s="20">
        <f t="shared" si="1"/>
        <v>1.1732851985559566E-4</v>
      </c>
      <c r="G27" s="27" t="s">
        <v>93</v>
      </c>
      <c r="H27" s="8" t="s">
        <v>11</v>
      </c>
      <c r="I27" s="7" t="s">
        <v>56</v>
      </c>
    </row>
    <row r="28" spans="2:9" x14ac:dyDescent="0.25">
      <c r="B28" s="7" t="s">
        <v>30</v>
      </c>
      <c r="C28" s="17" t="s">
        <v>16</v>
      </c>
      <c r="D28" s="11" t="s">
        <v>8</v>
      </c>
      <c r="E28" s="8">
        <v>4200</v>
      </c>
      <c r="F28" s="20">
        <f t="shared" si="1"/>
        <v>7.5812274368231041E-5</v>
      </c>
      <c r="G28" s="27" t="s">
        <v>92</v>
      </c>
      <c r="H28" s="8" t="s">
        <v>11</v>
      </c>
      <c r="I28" s="7" t="s">
        <v>57</v>
      </c>
    </row>
    <row r="29" spans="2:9" ht="30" x14ac:dyDescent="0.25">
      <c r="B29" s="7" t="s">
        <v>32</v>
      </c>
      <c r="C29" s="17" t="s">
        <v>16</v>
      </c>
      <c r="D29" s="11" t="s">
        <v>58</v>
      </c>
      <c r="E29" s="22">
        <v>100000</v>
      </c>
      <c r="F29" s="20">
        <f t="shared" si="1"/>
        <v>1.8050541516245488E-3</v>
      </c>
      <c r="G29" s="27" t="s">
        <v>93</v>
      </c>
      <c r="H29" s="13" t="s">
        <v>49</v>
      </c>
      <c r="I29" s="7" t="s">
        <v>53</v>
      </c>
    </row>
    <row r="30" spans="2:9" ht="30" x14ac:dyDescent="0.25">
      <c r="B30" s="7" t="s">
        <v>33</v>
      </c>
      <c r="C30" s="17" t="s">
        <v>16</v>
      </c>
      <c r="D30" s="11" t="s">
        <v>59</v>
      </c>
      <c r="E30" s="19">
        <f>532000-182000-100000</f>
        <v>250000</v>
      </c>
      <c r="F30" s="20">
        <f t="shared" si="1"/>
        <v>4.5126353790613718E-3</v>
      </c>
      <c r="G30" s="27" t="s">
        <v>93</v>
      </c>
      <c r="H30" s="13" t="s">
        <v>49</v>
      </c>
      <c r="I30" s="7" t="s">
        <v>53</v>
      </c>
    </row>
    <row r="31" spans="2:9" ht="30" x14ac:dyDescent="0.25">
      <c r="B31" s="7" t="s">
        <v>35</v>
      </c>
      <c r="C31" s="17" t="s">
        <v>16</v>
      </c>
      <c r="D31" s="11" t="s">
        <v>18</v>
      </c>
      <c r="E31" s="18">
        <f>390241-182000-100000</f>
        <v>108241</v>
      </c>
      <c r="F31" s="20">
        <f t="shared" si="1"/>
        <v>1.9538086642599279E-3</v>
      </c>
      <c r="G31" s="29" t="s">
        <v>93</v>
      </c>
      <c r="H31" s="13" t="s">
        <v>49</v>
      </c>
      <c r="I31" s="7" t="s">
        <v>60</v>
      </c>
    </row>
    <row r="32" spans="2:9" ht="30" x14ac:dyDescent="0.25">
      <c r="B32" s="7" t="s">
        <v>36</v>
      </c>
      <c r="C32" s="17" t="s">
        <v>16</v>
      </c>
      <c r="D32" s="11" t="s">
        <v>43</v>
      </c>
      <c r="E32" s="8">
        <v>17673</v>
      </c>
      <c r="F32" s="20">
        <f t="shared" si="1"/>
        <v>3.1900722021660651E-4</v>
      </c>
      <c r="G32" s="29" t="s">
        <v>93</v>
      </c>
      <c r="H32" s="13" t="s">
        <v>49</v>
      </c>
      <c r="I32" s="7" t="s">
        <v>44</v>
      </c>
    </row>
    <row r="33" spans="2:9" x14ac:dyDescent="0.25">
      <c r="B33" s="7" t="s">
        <v>37</v>
      </c>
      <c r="C33" s="17" t="s">
        <v>16</v>
      </c>
      <c r="D33" s="11" t="s">
        <v>10</v>
      </c>
      <c r="E33" s="8">
        <v>612000</v>
      </c>
      <c r="F33" s="20">
        <f t="shared" si="1"/>
        <v>1.1046931407942238E-2</v>
      </c>
      <c r="G33" s="29" t="s">
        <v>92</v>
      </c>
      <c r="H33" s="13" t="s">
        <v>49</v>
      </c>
      <c r="I33" s="11" t="s">
        <v>61</v>
      </c>
    </row>
    <row r="34" spans="2:9" x14ac:dyDescent="0.25">
      <c r="C34" s="16"/>
    </row>
    <row r="35" spans="2:9" x14ac:dyDescent="0.25">
      <c r="C35" s="16"/>
      <c r="D35" s="12" t="s">
        <v>100</v>
      </c>
      <c r="E35" s="5">
        <f>SUM(E17:E34)</f>
        <v>2488826</v>
      </c>
      <c r="F35" s="23">
        <f>E35/I12</f>
        <v>4.4924657039711192E-2</v>
      </c>
      <c r="G35" s="5"/>
      <c r="H35" s="5"/>
    </row>
    <row r="36" spans="2:9" x14ac:dyDescent="0.25">
      <c r="C36" s="16"/>
      <c r="D36" s="12"/>
      <c r="E36" s="5"/>
      <c r="F36" s="5"/>
      <c r="G36" s="5"/>
      <c r="H36" s="5"/>
    </row>
    <row r="37" spans="2:9" ht="30.75" x14ac:dyDescent="0.3">
      <c r="B37" s="31" t="s">
        <v>62</v>
      </c>
      <c r="C37" s="31"/>
      <c r="D37" s="31"/>
      <c r="G37" s="9" t="s">
        <v>63</v>
      </c>
      <c r="H37" s="9" t="s">
        <v>63</v>
      </c>
      <c r="I37" s="24">
        <v>52688000</v>
      </c>
    </row>
    <row r="38" spans="2:9" x14ac:dyDescent="0.25">
      <c r="C38" s="16"/>
    </row>
    <row r="39" spans="2:9" x14ac:dyDescent="0.25">
      <c r="C39" s="16"/>
    </row>
    <row r="40" spans="2:9" ht="45" x14ac:dyDescent="0.25">
      <c r="B40" s="10" t="s">
        <v>20</v>
      </c>
      <c r="C40" s="10" t="s">
        <v>14</v>
      </c>
      <c r="D40" s="10" t="s">
        <v>0</v>
      </c>
      <c r="E40" s="15" t="s">
        <v>64</v>
      </c>
      <c r="F40" s="15" t="s">
        <v>48</v>
      </c>
      <c r="G40" s="15" t="s">
        <v>90</v>
      </c>
      <c r="H40" s="15" t="s">
        <v>46</v>
      </c>
      <c r="I40" s="6" t="s">
        <v>104</v>
      </c>
    </row>
    <row r="41" spans="2:9" ht="105" x14ac:dyDescent="0.25">
      <c r="B41" s="7" t="s">
        <v>102</v>
      </c>
      <c r="C41" s="17" t="s">
        <v>16</v>
      </c>
      <c r="D41" s="11" t="s">
        <v>103</v>
      </c>
      <c r="E41" s="8">
        <v>250000</v>
      </c>
      <c r="F41" s="20">
        <f>E41/$I$37</f>
        <v>4.7449134527786209E-3</v>
      </c>
      <c r="G41" s="29" t="s">
        <v>91</v>
      </c>
      <c r="H41" s="8" t="s">
        <v>11</v>
      </c>
      <c r="I41" s="11" t="s">
        <v>105</v>
      </c>
    </row>
    <row r="42" spans="2:9" ht="30" x14ac:dyDescent="0.25">
      <c r="B42" s="7" t="s">
        <v>106</v>
      </c>
      <c r="C42" s="17" t="s">
        <v>15</v>
      </c>
      <c r="D42" s="11" t="s">
        <v>107</v>
      </c>
      <c r="E42" s="13" t="s">
        <v>108</v>
      </c>
      <c r="F42" s="13" t="s">
        <v>108</v>
      </c>
      <c r="G42" s="29" t="s">
        <v>91</v>
      </c>
      <c r="H42" s="8" t="s">
        <v>11</v>
      </c>
      <c r="I42" s="11" t="s">
        <v>109</v>
      </c>
    </row>
    <row r="43" spans="2:9" ht="30" x14ac:dyDescent="0.25">
      <c r="B43" s="7" t="s">
        <v>28</v>
      </c>
      <c r="C43" s="17" t="s">
        <v>16</v>
      </c>
      <c r="D43" s="11" t="s">
        <v>19</v>
      </c>
      <c r="E43" s="19">
        <v>500000</v>
      </c>
      <c r="F43" s="20">
        <f>E43/$I$12</f>
        <v>9.0252707581227436E-3</v>
      </c>
      <c r="G43" s="29" t="s">
        <v>91</v>
      </c>
      <c r="H43" s="25" t="s">
        <v>49</v>
      </c>
      <c r="I43" s="7" t="s">
        <v>68</v>
      </c>
    </row>
    <row r="44" spans="2:9" ht="30" x14ac:dyDescent="0.25">
      <c r="B44" s="7" t="s">
        <v>21</v>
      </c>
      <c r="C44" s="17" t="s">
        <v>15</v>
      </c>
      <c r="D44" s="11" t="s">
        <v>3</v>
      </c>
      <c r="E44" s="8">
        <v>300000</v>
      </c>
      <c r="F44" s="20">
        <f>E44/$I$37</f>
        <v>5.6938961433343456E-3</v>
      </c>
      <c r="G44" s="29" t="s">
        <v>93</v>
      </c>
      <c r="H44" s="8" t="s">
        <v>11</v>
      </c>
      <c r="I44" s="11" t="s">
        <v>98</v>
      </c>
    </row>
    <row r="45" spans="2:9" x14ac:dyDescent="0.25">
      <c r="B45" s="7" t="s">
        <v>22</v>
      </c>
      <c r="C45" s="17" t="s">
        <v>16</v>
      </c>
      <c r="D45" s="11" t="s">
        <v>17</v>
      </c>
      <c r="E45" s="8">
        <v>1390640</v>
      </c>
      <c r="F45" s="20">
        <f>E45/$I$37</f>
        <v>2.6393865775888248E-2</v>
      </c>
      <c r="G45" s="8" t="s">
        <v>92</v>
      </c>
      <c r="H45" s="8" t="s">
        <v>49</v>
      </c>
      <c r="I45" s="7" t="s">
        <v>99</v>
      </c>
    </row>
    <row r="46" spans="2:9" ht="30" x14ac:dyDescent="0.25">
      <c r="B46" s="7" t="s">
        <v>23</v>
      </c>
      <c r="C46" s="17" t="s">
        <v>16</v>
      </c>
      <c r="D46" s="11" t="s">
        <v>65</v>
      </c>
      <c r="E46" s="14">
        <v>91527</v>
      </c>
      <c r="F46" s="20">
        <f t="shared" ref="F46:F48" si="2">E46/$I$37</f>
        <v>1.7371507743698755E-3</v>
      </c>
      <c r="G46" s="30" t="s">
        <v>93</v>
      </c>
      <c r="H46" s="8" t="s">
        <v>11</v>
      </c>
      <c r="I46" s="7" t="s">
        <v>67</v>
      </c>
    </row>
    <row r="47" spans="2:9" ht="30" x14ac:dyDescent="0.25">
      <c r="B47" s="7" t="s">
        <v>24</v>
      </c>
      <c r="C47" s="17" t="s">
        <v>16</v>
      </c>
      <c r="D47" s="11" t="s">
        <v>66</v>
      </c>
      <c r="E47" s="14">
        <v>26000</v>
      </c>
      <c r="F47" s="20">
        <f t="shared" si="2"/>
        <v>4.9347099908897657E-4</v>
      </c>
      <c r="G47" s="30" t="s">
        <v>93</v>
      </c>
      <c r="H47" s="8" t="s">
        <v>11</v>
      </c>
      <c r="I47" s="7" t="s">
        <v>67</v>
      </c>
    </row>
    <row r="48" spans="2:9" ht="30" x14ac:dyDescent="0.25">
      <c r="B48" s="7" t="s">
        <v>77</v>
      </c>
      <c r="C48" s="17" t="s">
        <v>16</v>
      </c>
      <c r="D48" s="26" t="s">
        <v>78</v>
      </c>
      <c r="E48" s="14">
        <v>18456</v>
      </c>
      <c r="F48" s="20">
        <f t="shared" si="2"/>
        <v>3.5028849073792895E-4</v>
      </c>
      <c r="G48" s="30" t="s">
        <v>93</v>
      </c>
      <c r="H48" s="8" t="s">
        <v>11</v>
      </c>
      <c r="I48" s="7" t="s">
        <v>79</v>
      </c>
    </row>
    <row r="49" spans="2:9" x14ac:dyDescent="0.25">
      <c r="B49" s="7" t="s">
        <v>25</v>
      </c>
      <c r="C49" s="17" t="s">
        <v>16</v>
      </c>
      <c r="D49" s="11" t="s">
        <v>4</v>
      </c>
      <c r="E49" s="8">
        <v>34850</v>
      </c>
      <c r="F49" s="20">
        <f t="shared" ref="F49:F53" si="3">E49/$I$12</f>
        <v>6.2906137184115518E-4</v>
      </c>
      <c r="G49" s="8" t="s">
        <v>92</v>
      </c>
      <c r="H49" s="8" t="s">
        <v>11</v>
      </c>
      <c r="I49" s="11" t="s">
        <v>51</v>
      </c>
    </row>
    <row r="50" spans="2:9" x14ac:dyDescent="0.25">
      <c r="B50" s="7" t="s">
        <v>27</v>
      </c>
      <c r="C50" s="17" t="s">
        <v>16</v>
      </c>
      <c r="D50" s="11" t="s">
        <v>8</v>
      </c>
      <c r="E50" s="8">
        <v>39766</v>
      </c>
      <c r="F50" s="20">
        <f t="shared" si="3"/>
        <v>7.177978339350181E-4</v>
      </c>
      <c r="G50" s="8" t="s">
        <v>92</v>
      </c>
      <c r="H50" s="8" t="s">
        <v>11</v>
      </c>
      <c r="I50" s="7" t="s">
        <v>57</v>
      </c>
    </row>
    <row r="51" spans="2:9" ht="30" x14ac:dyDescent="0.25">
      <c r="B51" s="7" t="s">
        <v>29</v>
      </c>
      <c r="C51" s="17" t="s">
        <v>16</v>
      </c>
      <c r="D51" s="11" t="s">
        <v>18</v>
      </c>
      <c r="E51" s="18">
        <v>200392</v>
      </c>
      <c r="F51" s="20">
        <f t="shared" si="3"/>
        <v>3.6171841155234656E-3</v>
      </c>
      <c r="G51" s="29" t="s">
        <v>93</v>
      </c>
      <c r="H51" s="25" t="s">
        <v>49</v>
      </c>
      <c r="I51" s="7" t="s">
        <v>69</v>
      </c>
    </row>
    <row r="52" spans="2:9" x14ac:dyDescent="0.25">
      <c r="B52" s="7" t="s">
        <v>37</v>
      </c>
      <c r="C52" s="17" t="s">
        <v>16</v>
      </c>
      <c r="D52" s="11" t="s">
        <v>80</v>
      </c>
      <c r="E52" s="8">
        <v>134680</v>
      </c>
      <c r="F52" s="20">
        <f t="shared" si="3"/>
        <v>2.4310469314079422E-3</v>
      </c>
      <c r="G52" s="25" t="s">
        <v>92</v>
      </c>
      <c r="H52" s="25" t="s">
        <v>49</v>
      </c>
      <c r="I52" s="11" t="s">
        <v>61</v>
      </c>
    </row>
    <row r="53" spans="2:9" ht="60" x14ac:dyDescent="0.25">
      <c r="B53" s="7" t="s">
        <v>38</v>
      </c>
      <c r="C53" s="17" t="s">
        <v>15</v>
      </c>
      <c r="D53" s="11" t="s">
        <v>2</v>
      </c>
      <c r="E53" s="8">
        <v>114648</v>
      </c>
      <c r="F53" s="20">
        <f t="shared" si="3"/>
        <v>2.0694584837545127E-3</v>
      </c>
      <c r="G53" s="25" t="s">
        <v>92</v>
      </c>
      <c r="H53" s="8" t="s">
        <v>49</v>
      </c>
      <c r="I53" s="11" t="s">
        <v>70</v>
      </c>
    </row>
    <row r="54" spans="2:9" ht="60" x14ac:dyDescent="0.25">
      <c r="B54" s="7" t="s">
        <v>39</v>
      </c>
      <c r="C54" s="17" t="s">
        <v>16</v>
      </c>
      <c r="D54" s="11" t="s">
        <v>71</v>
      </c>
      <c r="E54" s="8">
        <v>289737</v>
      </c>
      <c r="F54" s="20">
        <f t="shared" ref="F54:F57" si="4">E54/$I$12</f>
        <v>5.2299097472924185E-3</v>
      </c>
      <c r="G54" s="8" t="s">
        <v>94</v>
      </c>
      <c r="H54" s="8" t="s">
        <v>49</v>
      </c>
      <c r="I54" s="11" t="s">
        <v>73</v>
      </c>
    </row>
    <row r="55" spans="2:9" ht="30" x14ac:dyDescent="0.25">
      <c r="B55" s="7" t="s">
        <v>40</v>
      </c>
      <c r="C55" s="17" t="s">
        <v>16</v>
      </c>
      <c r="D55" s="11" t="s">
        <v>72</v>
      </c>
      <c r="E55" s="8">
        <v>204000</v>
      </c>
      <c r="F55" s="20">
        <f t="shared" si="4"/>
        <v>3.6823104693140796E-3</v>
      </c>
      <c r="G55" s="30" t="s">
        <v>93</v>
      </c>
      <c r="H55" s="8" t="s">
        <v>49</v>
      </c>
      <c r="I55" s="7" t="s">
        <v>69</v>
      </c>
    </row>
    <row r="56" spans="2:9" ht="30" x14ac:dyDescent="0.25">
      <c r="B56" s="7" t="s">
        <v>41</v>
      </c>
      <c r="C56" s="17" t="s">
        <v>16</v>
      </c>
      <c r="D56" s="11" t="s">
        <v>75</v>
      </c>
      <c r="E56" s="8">
        <v>7500</v>
      </c>
      <c r="F56" s="20">
        <f t="shared" si="4"/>
        <v>1.3537906137184115E-4</v>
      </c>
      <c r="G56" s="30" t="s">
        <v>93</v>
      </c>
      <c r="H56" s="8" t="s">
        <v>49</v>
      </c>
      <c r="I56" s="7" t="s">
        <v>69</v>
      </c>
    </row>
    <row r="57" spans="2:9" ht="30" x14ac:dyDescent="0.25">
      <c r="B57" s="7" t="s">
        <v>74</v>
      </c>
      <c r="C57" s="17" t="s">
        <v>16</v>
      </c>
      <c r="D57" s="11" t="s">
        <v>76</v>
      </c>
      <c r="E57" s="8">
        <v>5200</v>
      </c>
      <c r="F57" s="20">
        <f t="shared" si="4"/>
        <v>9.3862815884476533E-5</v>
      </c>
      <c r="G57" s="30" t="s">
        <v>93</v>
      </c>
      <c r="H57" s="8" t="s">
        <v>49</v>
      </c>
      <c r="I57" s="7" t="s">
        <v>69</v>
      </c>
    </row>
    <row r="59" spans="2:9" x14ac:dyDescent="0.25">
      <c r="D59" s="12" t="s">
        <v>101</v>
      </c>
      <c r="E59" s="5">
        <f>SUM(E41:E58)</f>
        <v>3607396</v>
      </c>
      <c r="F59" s="23">
        <f>E59/I37</f>
        <v>6.8467127239599149E-2</v>
      </c>
    </row>
  </sheetData>
  <mergeCells count="3">
    <mergeCell ref="B12:D12"/>
    <mergeCell ref="B37:D37"/>
    <mergeCell ref="B2:D2"/>
  </mergeCells>
  <phoneticPr fontId="6" type="noConversion"/>
  <pageMargins left="0.7" right="0.7" top="0.75" bottom="0.75" header="0.3" footer="0.3"/>
  <pageSetup paperSize="8" scale="8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Ross Gurney</dc:creator>
  <cp:lastModifiedBy>Ross Gurney</cp:lastModifiedBy>
  <cp:lastPrinted>2022-12-12T04:58:30Z</cp:lastPrinted>
  <dcterms:created xsi:type="dcterms:W3CDTF">2021-05-18T01:26:57Z</dcterms:created>
  <dcterms:modified xsi:type="dcterms:W3CDTF">2023-01-13T03:43:34Z</dcterms:modified>
</cp:coreProperties>
</file>