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nswgov-my.sharepoint.com/personal/chenille_farey_ipart_nsw_gov_au/Documents/Desktop/"/>
    </mc:Choice>
  </mc:AlternateContent>
  <xr:revisionPtr revIDLastSave="0" documentId="8_{5690EA59-994A-4471-9031-DDBD4E2CBE53}" xr6:coauthVersionLast="47" xr6:coauthVersionMax="47" xr10:uidLastSave="{00000000-0000-0000-0000-000000000000}"/>
  <bookViews>
    <workbookView xWindow="-9380" yWindow="10690" windowWidth="19420" windowHeight="11500" activeTab="1" xr2:uid="{00000000-000D-0000-FFFF-FFFF00000000}"/>
  </bookViews>
  <sheets>
    <sheet name="Cover" sheetId="17" r:id="rId1"/>
    <sheet name="PerformanceIndicators" sheetId="14" r:id="rId2"/>
    <sheet name="Database" sheetId="15" r:id="rId3"/>
    <sheet name="Lists" sheetId="24" state="hidden" r:id="rId4"/>
  </sheets>
  <definedNames>
    <definedName name="_xlnm._FilterDatabase" localSheetId="2" hidden="1">Database!$B$4:$R$246</definedName>
    <definedName name="No">#REF!</definedName>
    <definedName name="WICANOLicensees">Lists!$B$22:$B$30</definedName>
    <definedName name="WICAOperator">Lists!$B$4:$B$19</definedName>
    <definedName name="WICARetailer">Lists!$C$4:$C$10</definedName>
    <definedName name="WICARSLicensees">Lists!$C$22:$C$28</definedName>
    <definedName name="Years">Lists!$D$22:$D$34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00" i="15" l="1"/>
  <c r="C399" i="15"/>
  <c r="C398" i="15"/>
  <c r="C397" i="15"/>
  <c r="C396" i="15"/>
  <c r="C395" i="15"/>
  <c r="C394" i="15"/>
  <c r="C392" i="15"/>
  <c r="C391" i="15"/>
  <c r="C390" i="15"/>
  <c r="C389" i="15"/>
  <c r="C388" i="15"/>
  <c r="C387" i="15"/>
  <c r="C386" i="15"/>
  <c r="C384" i="15"/>
  <c r="C383" i="15"/>
  <c r="C381" i="15"/>
  <c r="C380" i="15"/>
  <c r="C379" i="15"/>
  <c r="C378" i="15"/>
  <c r="C377" i="15"/>
  <c r="C376" i="15"/>
  <c r="C375" i="15"/>
  <c r="C373" i="15"/>
  <c r="C372" i="15"/>
  <c r="C371" i="15"/>
  <c r="C370" i="15"/>
  <c r="C369" i="15"/>
  <c r="C368" i="15"/>
  <c r="C367" i="15"/>
  <c r="C365" i="15"/>
  <c r="C364" i="15"/>
  <c r="C362" i="15"/>
  <c r="C361" i="15"/>
  <c r="C360" i="15"/>
  <c r="C359" i="15"/>
  <c r="C358" i="15"/>
  <c r="C357" i="15"/>
  <c r="C356" i="15"/>
  <c r="C354" i="15"/>
  <c r="C353" i="15"/>
  <c r="C352" i="15"/>
  <c r="C351" i="15"/>
  <c r="C350" i="15"/>
  <c r="C349" i="15"/>
  <c r="C348" i="15"/>
  <c r="C346" i="15"/>
  <c r="C345" i="15"/>
  <c r="C344" i="15"/>
  <c r="C343" i="15"/>
  <c r="C342" i="15"/>
  <c r="C341" i="15"/>
  <c r="C340" i="15"/>
  <c r="C338" i="15"/>
  <c r="C337" i="15"/>
  <c r="C336" i="15"/>
  <c r="C335" i="15"/>
  <c r="C334" i="15"/>
  <c r="C333" i="15"/>
  <c r="C332" i="15"/>
  <c r="C330" i="15"/>
  <c r="C329" i="15"/>
  <c r="C328" i="15"/>
  <c r="C327" i="15"/>
  <c r="C326" i="15"/>
  <c r="C325" i="15"/>
  <c r="C324" i="15"/>
  <c r="C322" i="15"/>
  <c r="C321" i="15"/>
  <c r="C320" i="15"/>
  <c r="C319" i="15"/>
  <c r="C318" i="15"/>
  <c r="C317" i="15"/>
  <c r="C316" i="15"/>
  <c r="C314" i="15"/>
  <c r="C313" i="15"/>
  <c r="C312" i="15"/>
  <c r="C311" i="15"/>
  <c r="C310" i="15"/>
  <c r="C309" i="15"/>
  <c r="C308" i="15"/>
  <c r="C306" i="15"/>
  <c r="C305" i="15"/>
  <c r="C304" i="15"/>
  <c r="C303" i="15"/>
  <c r="C302" i="15"/>
  <c r="C301" i="15"/>
  <c r="C300" i="15"/>
  <c r="C298" i="15"/>
  <c r="C297" i="15"/>
  <c r="C296" i="15"/>
  <c r="C295" i="15"/>
  <c r="C294" i="15"/>
  <c r="C293" i="15"/>
  <c r="C292" i="15"/>
  <c r="C290" i="15"/>
  <c r="C289" i="15"/>
  <c r="C288" i="15"/>
  <c r="C287" i="15"/>
  <c r="C286" i="15"/>
  <c r="C285" i="15"/>
  <c r="C284" i="15"/>
  <c r="C282" i="15"/>
  <c r="C281" i="15"/>
  <c r="C280" i="15"/>
  <c r="C279" i="15"/>
  <c r="C278" i="15"/>
  <c r="C277" i="15"/>
  <c r="C276" i="15"/>
  <c r="C274" i="15"/>
  <c r="C273" i="15"/>
  <c r="C272" i="15"/>
  <c r="C271" i="15"/>
  <c r="C270" i="15"/>
  <c r="C269" i="15"/>
  <c r="C268" i="15"/>
  <c r="D394" i="15" a="1"/>
  <c r="D394" i="15" s="1"/>
  <c r="D386" i="15" a="1"/>
  <c r="D386" i="15" s="1"/>
  <c r="D383" i="15" a="1"/>
  <c r="D383" i="15" s="1"/>
  <c r="D375" i="15" a="1"/>
  <c r="D375" i="15" s="1"/>
  <c r="D367" i="15" a="1"/>
  <c r="D367" i="15" s="1"/>
  <c r="D364" i="15" a="1"/>
  <c r="D364" i="15" s="1"/>
  <c r="D356" i="15" a="1"/>
  <c r="D356" i="15" s="1"/>
  <c r="D348" i="15" a="1"/>
  <c r="D348" i="15" s="1"/>
  <c r="D340" i="15" a="1"/>
  <c r="D340" i="15" s="1"/>
  <c r="D332" i="15" a="1"/>
  <c r="D332" i="15" s="1"/>
  <c r="D324" i="15" a="1"/>
  <c r="D324" i="15" s="1"/>
  <c r="D316" i="15" a="1"/>
  <c r="D316" i="15" s="1"/>
  <c r="D308" i="15" a="1"/>
  <c r="D308" i="15" s="1"/>
  <c r="D300" i="15" a="1"/>
  <c r="D300" i="15" s="1"/>
  <c r="D292" i="15" a="1"/>
  <c r="D292" i="15" s="1"/>
  <c r="D284" i="15" a="1"/>
  <c r="D284" i="15" s="1"/>
  <c r="D276" i="15" a="1"/>
  <c r="D276" i="15" s="1"/>
  <c r="D268" i="15" a="1"/>
  <c r="D268" i="15" s="1"/>
  <c r="C266" i="15"/>
  <c r="C265" i="15"/>
  <c r="C264" i="15"/>
  <c r="C263" i="15"/>
  <c r="C262" i="15"/>
  <c r="C261" i="15"/>
  <c r="C260" i="15"/>
  <c r="C258" i="15"/>
  <c r="C257" i="15"/>
  <c r="C256" i="15"/>
  <c r="C255" i="15"/>
  <c r="C254" i="15"/>
  <c r="C253" i="15"/>
  <c r="C252" i="15"/>
  <c r="D260" i="15" a="1"/>
  <c r="D260" i="15" s="1"/>
  <c r="D252" i="15" a="1"/>
  <c r="D252" i="15" s="1"/>
  <c r="E250" i="15" a="1"/>
  <c r="E250" i="15" s="1"/>
  <c r="C32" i="15" l="1"/>
  <c r="B32" i="15" s="1"/>
  <c r="C62" i="15"/>
  <c r="B62" i="15" s="1"/>
  <c r="C89" i="15"/>
  <c r="B89" i="15" s="1"/>
  <c r="C116" i="15"/>
  <c r="B116" i="15" s="1"/>
  <c r="C154" i="15"/>
  <c r="B154" i="15" s="1"/>
  <c r="C184" i="15"/>
  <c r="B184" i="15" s="1"/>
  <c r="C214" i="15"/>
  <c r="B214" i="15" s="1"/>
  <c r="C196" i="15"/>
  <c r="B196" i="15" s="1"/>
  <c r="C197" i="15"/>
  <c r="B197" i="15" s="1"/>
  <c r="C166" i="15"/>
  <c r="B166" i="15" s="1"/>
  <c r="C167" i="15"/>
  <c r="B167" i="15" s="1"/>
  <c r="C136" i="15"/>
  <c r="B136" i="15" s="1"/>
  <c r="C137" i="15"/>
  <c r="B137" i="15" s="1"/>
  <c r="C98" i="15"/>
  <c r="B98" i="15" s="1"/>
  <c r="C99" i="15"/>
  <c r="B99" i="15" s="1"/>
  <c r="C71" i="15"/>
  <c r="B71" i="15" s="1"/>
  <c r="C72" i="15"/>
  <c r="B72" i="15" s="1"/>
  <c r="C44" i="15"/>
  <c r="B44" i="15" s="1"/>
  <c r="C45" i="15"/>
  <c r="B45" i="15" s="1"/>
  <c r="C14" i="15"/>
  <c r="B14" i="15" s="1"/>
  <c r="C15" i="15"/>
  <c r="B15" i="15" s="1"/>
  <c r="D246" i="15"/>
  <c r="D244" i="15"/>
  <c r="D242" i="15"/>
  <c r="D240" i="15"/>
  <c r="D238" i="15"/>
  <c r="D236" i="15"/>
  <c r="D228" i="15"/>
  <c r="D226" i="15"/>
  <c r="D224" i="15"/>
  <c r="D233" i="15" a="1"/>
  <c r="D233" i="15" s="1"/>
  <c r="D230" i="15" a="1"/>
  <c r="D230" i="15" s="1"/>
  <c r="D221" i="15" a="1"/>
  <c r="D221" i="15" s="1"/>
  <c r="D218" i="15" a="1"/>
  <c r="D218" i="15" s="1"/>
  <c r="D126" i="15"/>
  <c r="D124" i="15"/>
  <c r="D122" i="15"/>
  <c r="D120" i="15"/>
  <c r="C246" i="15"/>
  <c r="B246" i="15" s="1"/>
  <c r="C244" i="15"/>
  <c r="B244" i="15" s="1"/>
  <c r="C242" i="15"/>
  <c r="B242" i="15" s="1"/>
  <c r="C240" i="15"/>
  <c r="B240" i="15" s="1"/>
  <c r="C238" i="15"/>
  <c r="B238" i="15" s="1"/>
  <c r="C236" i="15"/>
  <c r="B236" i="15" s="1"/>
  <c r="C234" i="15"/>
  <c r="B234" i="15" s="1"/>
  <c r="C233" i="15"/>
  <c r="B233" i="15" s="1"/>
  <c r="C231" i="15"/>
  <c r="B231" i="15" s="1"/>
  <c r="C230" i="15"/>
  <c r="B230" i="15" s="1"/>
  <c r="C228" i="15"/>
  <c r="B228" i="15" s="1"/>
  <c r="C226" i="15"/>
  <c r="B226" i="15" s="1"/>
  <c r="C224" i="15"/>
  <c r="B224" i="15" s="1"/>
  <c r="C222" i="15"/>
  <c r="B222" i="15" s="1"/>
  <c r="C221" i="15"/>
  <c r="B221" i="15" s="1"/>
  <c r="C219" i="15"/>
  <c r="B219" i="15" s="1"/>
  <c r="C218" i="15"/>
  <c r="B218" i="15" s="1"/>
  <c r="C216" i="15"/>
  <c r="B216" i="15" s="1"/>
  <c r="C215" i="15"/>
  <c r="B215" i="15" s="1"/>
  <c r="C213" i="15"/>
  <c r="C212" i="15"/>
  <c r="B212" i="15" s="1"/>
  <c r="C211" i="15"/>
  <c r="B211" i="15" s="1"/>
  <c r="C210" i="15"/>
  <c r="B210" i="15" s="1"/>
  <c r="C209" i="15"/>
  <c r="B209" i="15" s="1"/>
  <c r="C208" i="15"/>
  <c r="B208" i="15" s="1"/>
  <c r="C206" i="15"/>
  <c r="B206" i="15" s="1"/>
  <c r="C205" i="15"/>
  <c r="B205" i="15" s="1"/>
  <c r="C204" i="15"/>
  <c r="C203" i="15"/>
  <c r="B203" i="15" s="1"/>
  <c r="C202" i="15"/>
  <c r="B202" i="15" s="1"/>
  <c r="C201" i="15"/>
  <c r="B201" i="15" s="1"/>
  <c r="C200" i="15"/>
  <c r="B200" i="15" s="1"/>
  <c r="C199" i="15"/>
  <c r="B199" i="15" s="1"/>
  <c r="C198" i="15"/>
  <c r="B198" i="15" s="1"/>
  <c r="C195" i="15"/>
  <c r="B195" i="15" s="1"/>
  <c r="C194" i="15"/>
  <c r="B194" i="15" s="1"/>
  <c r="C193" i="15"/>
  <c r="B193" i="15" s="1"/>
  <c r="C192" i="15"/>
  <c r="B192" i="15" s="1"/>
  <c r="C191" i="15"/>
  <c r="B191" i="15" s="1"/>
  <c r="C189" i="15"/>
  <c r="B189" i="15" s="1"/>
  <c r="C188" i="15"/>
  <c r="B188" i="15" s="1"/>
  <c r="C186" i="15"/>
  <c r="B186" i="15" s="1"/>
  <c r="C185" i="15"/>
  <c r="B185" i="15" s="1"/>
  <c r="C183" i="15"/>
  <c r="C182" i="15"/>
  <c r="B182" i="15" s="1"/>
  <c r="C181" i="15"/>
  <c r="B181" i="15" s="1"/>
  <c r="C180" i="15"/>
  <c r="B180" i="15" s="1"/>
  <c r="C179" i="15"/>
  <c r="B179" i="15" s="1"/>
  <c r="C178" i="15"/>
  <c r="B178" i="15" s="1"/>
  <c r="C176" i="15"/>
  <c r="B176" i="15" s="1"/>
  <c r="C175" i="15"/>
  <c r="B175" i="15" s="1"/>
  <c r="C174" i="15"/>
  <c r="B174" i="15" s="1"/>
  <c r="C173" i="15"/>
  <c r="B173" i="15" s="1"/>
  <c r="C172" i="15"/>
  <c r="B172" i="15" s="1"/>
  <c r="C171" i="15"/>
  <c r="B171" i="15" s="1"/>
  <c r="C170" i="15"/>
  <c r="B170" i="15" s="1"/>
  <c r="C169" i="15"/>
  <c r="B169" i="15" s="1"/>
  <c r="C168" i="15"/>
  <c r="B168" i="15" s="1"/>
  <c r="C165" i="15"/>
  <c r="B165" i="15" s="1"/>
  <c r="C164" i="15"/>
  <c r="C163" i="15"/>
  <c r="B163" i="15" s="1"/>
  <c r="C162" i="15"/>
  <c r="B162" i="15" s="1"/>
  <c r="C161" i="15"/>
  <c r="B161" i="15" s="1"/>
  <c r="C159" i="15"/>
  <c r="B159" i="15" s="1"/>
  <c r="C158" i="15"/>
  <c r="B158" i="15" s="1"/>
  <c r="C156" i="15"/>
  <c r="B156" i="15" s="1"/>
  <c r="C155" i="15"/>
  <c r="B155" i="15" s="1"/>
  <c r="C153" i="15"/>
  <c r="C152" i="15"/>
  <c r="B152" i="15" s="1"/>
  <c r="C151" i="15"/>
  <c r="B151" i="15" s="1"/>
  <c r="C150" i="15"/>
  <c r="B150" i="15" s="1"/>
  <c r="C149" i="15"/>
  <c r="B149" i="15" s="1"/>
  <c r="C148" i="15"/>
  <c r="B148" i="15" s="1"/>
  <c r="C146" i="15"/>
  <c r="B146" i="15" s="1"/>
  <c r="C145" i="15"/>
  <c r="B145" i="15" s="1"/>
  <c r="C144" i="15"/>
  <c r="B144" i="15" s="1"/>
  <c r="C143" i="15"/>
  <c r="B143" i="15" s="1"/>
  <c r="C142" i="15"/>
  <c r="B142" i="15" s="1"/>
  <c r="C141" i="15"/>
  <c r="B141" i="15" s="1"/>
  <c r="C140" i="15"/>
  <c r="B140" i="15" s="1"/>
  <c r="C139" i="15"/>
  <c r="B139" i="15" s="1"/>
  <c r="C138" i="15"/>
  <c r="B138" i="15" s="1"/>
  <c r="C135" i="15"/>
  <c r="B135" i="15" s="1"/>
  <c r="C134" i="15"/>
  <c r="C133" i="15"/>
  <c r="B133" i="15" s="1"/>
  <c r="C132" i="15"/>
  <c r="B132" i="15" s="1"/>
  <c r="C131" i="15"/>
  <c r="B131" i="15" s="1"/>
  <c r="C129" i="15"/>
  <c r="B129" i="15" s="1"/>
  <c r="C128" i="15"/>
  <c r="B128" i="15" s="1"/>
  <c r="C118" i="15"/>
  <c r="B118" i="15" s="1"/>
  <c r="C117" i="15"/>
  <c r="B117" i="15" s="1"/>
  <c r="C115" i="15"/>
  <c r="B115" i="15" s="1"/>
  <c r="C114" i="15"/>
  <c r="B114" i="15" s="1"/>
  <c r="C113" i="15"/>
  <c r="B113" i="15" s="1"/>
  <c r="C112" i="15"/>
  <c r="B112" i="15" s="1"/>
  <c r="C111" i="15"/>
  <c r="C110" i="15"/>
  <c r="B110" i="15" s="1"/>
  <c r="C108" i="15"/>
  <c r="B108" i="15" s="1"/>
  <c r="C107" i="15"/>
  <c r="B107" i="15" s="1"/>
  <c r="C106" i="15"/>
  <c r="B106" i="15" s="1"/>
  <c r="C105" i="15"/>
  <c r="B105" i="15" s="1"/>
  <c r="C104" i="15"/>
  <c r="B104" i="15" s="1"/>
  <c r="C103" i="15"/>
  <c r="B103" i="15" s="1"/>
  <c r="C102" i="15"/>
  <c r="C101" i="15"/>
  <c r="B101" i="15" s="1"/>
  <c r="C100" i="15"/>
  <c r="B100" i="15" s="1"/>
  <c r="C97" i="15"/>
  <c r="B97" i="15" s="1"/>
  <c r="C96" i="15"/>
  <c r="B96" i="15" s="1"/>
  <c r="C95" i="15"/>
  <c r="B95" i="15" s="1"/>
  <c r="C94" i="15"/>
  <c r="B94" i="15" s="1"/>
  <c r="C93" i="15"/>
  <c r="B93" i="15" s="1"/>
  <c r="C91" i="15"/>
  <c r="C90" i="15"/>
  <c r="B90" i="15" s="1"/>
  <c r="C88" i="15"/>
  <c r="B88" i="15" s="1"/>
  <c r="C87" i="15"/>
  <c r="B87" i="15" s="1"/>
  <c r="C86" i="15"/>
  <c r="B86" i="15" s="1"/>
  <c r="C85" i="15"/>
  <c r="B85" i="15" s="1"/>
  <c r="C84" i="15"/>
  <c r="B84" i="15" s="1"/>
  <c r="C83" i="15"/>
  <c r="B83" i="15" s="1"/>
  <c r="C81" i="15"/>
  <c r="C80" i="15"/>
  <c r="B80" i="15" s="1"/>
  <c r="C79" i="15"/>
  <c r="B79" i="15" s="1"/>
  <c r="C78" i="15"/>
  <c r="B78" i="15" s="1"/>
  <c r="C77" i="15"/>
  <c r="B77" i="15" s="1"/>
  <c r="C76" i="15"/>
  <c r="B76" i="15" s="1"/>
  <c r="C75" i="15"/>
  <c r="B75" i="15" s="1"/>
  <c r="C74" i="15"/>
  <c r="B74" i="15" s="1"/>
  <c r="C73" i="15"/>
  <c r="B73" i="15" s="1"/>
  <c r="C70" i="15"/>
  <c r="B70" i="15" s="1"/>
  <c r="C69" i="15"/>
  <c r="B69" i="15" s="1"/>
  <c r="C68" i="15"/>
  <c r="B68" i="15" s="1"/>
  <c r="C67" i="15"/>
  <c r="B67" i="15" s="1"/>
  <c r="C66" i="15"/>
  <c r="B66" i="15" s="1"/>
  <c r="B213" i="15"/>
  <c r="D208" i="15" a="1"/>
  <c r="D208" i="15" s="1"/>
  <c r="B204" i="15"/>
  <c r="D191" i="15" a="1"/>
  <c r="D191" i="15" s="1"/>
  <c r="D188" i="15" a="1"/>
  <c r="D188" i="15" s="1"/>
  <c r="B183" i="15"/>
  <c r="D178" i="15" a="1"/>
  <c r="D178" i="15" s="1"/>
  <c r="B164" i="15"/>
  <c r="D161" i="15" a="1"/>
  <c r="D161" i="15" s="1"/>
  <c r="D158" i="15" a="1"/>
  <c r="D158" i="15" s="1"/>
  <c r="B153" i="15"/>
  <c r="D148" i="15" a="1"/>
  <c r="D148" i="15" s="1"/>
  <c r="B134" i="15"/>
  <c r="D131" i="15" a="1"/>
  <c r="D131" i="15" s="1"/>
  <c r="D128" i="15" a="1"/>
  <c r="D128" i="15" s="1"/>
  <c r="B111" i="15"/>
  <c r="D110" i="15" a="1"/>
  <c r="D110" i="15" s="1"/>
  <c r="B102" i="15"/>
  <c r="D93" i="15" a="1"/>
  <c r="D93" i="15" s="1"/>
  <c r="B91" i="15"/>
  <c r="D83" i="15" a="1"/>
  <c r="D83" i="15" s="1"/>
  <c r="B81" i="15"/>
  <c r="D66" i="15" a="1"/>
  <c r="D66" i="15" s="1"/>
  <c r="C64" i="15"/>
  <c r="B64" i="15" s="1"/>
  <c r="C63" i="15"/>
  <c r="B63" i="15" s="1"/>
  <c r="C61" i="15"/>
  <c r="B61" i="15" s="1"/>
  <c r="C60" i="15"/>
  <c r="B60" i="15" s="1"/>
  <c r="C59" i="15"/>
  <c r="B59" i="15" s="1"/>
  <c r="C58" i="15"/>
  <c r="B58" i="15" s="1"/>
  <c r="C57" i="15"/>
  <c r="B57" i="15" s="1"/>
  <c r="C56" i="15"/>
  <c r="B56" i="15" s="1"/>
  <c r="C54" i="15"/>
  <c r="B54" i="15" s="1"/>
  <c r="C53" i="15"/>
  <c r="B53" i="15" s="1"/>
  <c r="C52" i="15"/>
  <c r="B52" i="15" s="1"/>
  <c r="C51" i="15"/>
  <c r="B51" i="15" s="1"/>
  <c r="C50" i="15"/>
  <c r="B50" i="15" s="1"/>
  <c r="C49" i="15"/>
  <c r="B49" i="15" s="1"/>
  <c r="C48" i="15"/>
  <c r="B48" i="15" s="1"/>
  <c r="C47" i="15"/>
  <c r="B47" i="15" s="1"/>
  <c r="C46" i="15"/>
  <c r="B46" i="15" s="1"/>
  <c r="C43" i="15"/>
  <c r="B43" i="15" s="1"/>
  <c r="C42" i="15"/>
  <c r="B42" i="15" s="1"/>
  <c r="C41" i="15"/>
  <c r="B41" i="15" s="1"/>
  <c r="C40" i="15"/>
  <c r="B40" i="15" s="1"/>
  <c r="C39" i="15"/>
  <c r="B39" i="15" s="1"/>
  <c r="C37" i="15"/>
  <c r="B37" i="15" s="1"/>
  <c r="C36" i="15"/>
  <c r="B36" i="15" s="1"/>
  <c r="D36" i="15" a="1"/>
  <c r="D36" i="15" s="1"/>
  <c r="D6" i="15" a="1"/>
  <c r="D6" i="15" s="1"/>
  <c r="D56" i="15" a="1"/>
  <c r="D56" i="15" s="1"/>
  <c r="D39" i="15" a="1"/>
  <c r="D39" i="15" s="1"/>
  <c r="D26" i="15" a="1"/>
  <c r="D26" i="15" s="1"/>
  <c r="D9" i="15" a="1"/>
  <c r="D9" i="15" s="1"/>
  <c r="E4" i="15" a="1"/>
  <c r="E4" i="15" s="1"/>
  <c r="C7" i="15"/>
  <c r="B7" i="15" s="1"/>
  <c r="C6" i="15"/>
  <c r="B6" i="15" s="1"/>
  <c r="C34" i="15"/>
  <c r="B34" i="15" s="1"/>
  <c r="C33" i="15"/>
  <c r="B33" i="15" s="1"/>
  <c r="C31" i="15"/>
  <c r="B31" i="15" s="1"/>
  <c r="C30" i="15"/>
  <c r="B30" i="15" s="1"/>
  <c r="C29" i="15"/>
  <c r="B29" i="15" s="1"/>
  <c r="C28" i="15"/>
  <c r="B28" i="15" s="1"/>
  <c r="C27" i="15"/>
  <c r="B27" i="15" s="1"/>
  <c r="C26" i="15"/>
  <c r="B26" i="15" s="1"/>
  <c r="C10" i="15"/>
  <c r="B10" i="15" s="1"/>
  <c r="C11" i="15"/>
  <c r="B11" i="15" s="1"/>
  <c r="C12" i="15"/>
  <c r="B12" i="15" s="1"/>
  <c r="C13" i="15"/>
  <c r="B13" i="15" s="1"/>
  <c r="C16" i="15"/>
  <c r="B16" i="15" s="1"/>
  <c r="C17" i="15"/>
  <c r="B17" i="15" s="1"/>
  <c r="C18" i="15"/>
  <c r="B18" i="15" s="1"/>
  <c r="C19" i="15"/>
  <c r="B19" i="15" s="1"/>
  <c r="C20" i="15"/>
  <c r="B20" i="15" s="1"/>
  <c r="C21" i="15"/>
  <c r="B21" i="15" s="1"/>
  <c r="C22" i="15"/>
  <c r="B22" i="15" s="1"/>
  <c r="C23" i="15"/>
  <c r="B23" i="15" s="1"/>
  <c r="C24" i="15"/>
  <c r="B24" i="15" s="1"/>
  <c r="C9" i="15"/>
  <c r="B9"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<sst xmlns="http://schemas.openxmlformats.org/spreadsheetml/2006/main" count="2711" uniqueCount="218">
  <si>
    <t>Notes</t>
  </si>
  <si>
    <t>Yes</t>
  </si>
  <si>
    <t>NA</t>
  </si>
  <si>
    <t>How to use this indicator database</t>
  </si>
  <si>
    <t xml:space="preserve">This spreadsheet is a database of the performance history for licensees based on data reported annually to IPART. </t>
  </si>
  <si>
    <t xml:space="preserve">This database provides the performance indicator data from 2012-13 to 2024-25. </t>
  </si>
  <si>
    <t>If a licensee has reported a value of zero, this is recorded as "0"</t>
  </si>
  <si>
    <t>If a licensee has not reported data, this is recorded as "-"</t>
  </si>
  <si>
    <t>If a performance indicator is not applicable for a given year or licensee, this is recorded as "N/A"</t>
  </si>
  <si>
    <t xml:space="preserve">The reporting requirements for each water utility are set out in the reporting manuals for each public water utility and for utilities licensed under the WIC Act (see below). </t>
  </si>
  <si>
    <t>NOTE:</t>
  </si>
  <si>
    <t>WaterNSW Reporting Manual 2024-2028</t>
  </si>
  <si>
    <t>Sydney Water Reporting Manual 2024-2028</t>
  </si>
  <si>
    <t>Hunter Water Reporting Manual 2022-2027</t>
  </si>
  <si>
    <t>Overview</t>
  </si>
  <si>
    <t>All other reported values will be recorded as numbers</t>
  </si>
  <si>
    <t>How to interpret the values used in this database</t>
  </si>
  <si>
    <t>Reporting manuals</t>
  </si>
  <si>
    <t>WIC Act Licensed Operators and Retailers Reporting Manual March 2025</t>
  </si>
  <si>
    <t>Performance indicators and definitions</t>
  </si>
  <si>
    <t>Indicator set</t>
  </si>
  <si>
    <t>Performance indicator</t>
  </si>
  <si>
    <t>Indicator</t>
  </si>
  <si>
    <t>Definition</t>
  </si>
  <si>
    <t>Hunter Water</t>
  </si>
  <si>
    <t>Sydney Water</t>
  </si>
  <si>
    <t>WaterNSW</t>
  </si>
  <si>
    <t>WICA Operator</t>
  </si>
  <si>
    <t>WICA Retailer</t>
  </si>
  <si>
    <t>Assets</t>
  </si>
  <si>
    <t>A1</t>
  </si>
  <si>
    <t>Number of properties that experience an unplanned water interruption that lasts for more than five continuous hours</t>
  </si>
  <si>
    <t xml:space="preserve">Number of properties that experience an unplanned water interruption that lasts for more than five continuous hours in the financial year.  </t>
  </si>
  <si>
    <t>A2</t>
  </si>
  <si>
    <t>Number of properties that experience three or more unplanned water interruptions that each lasts for more than one hour</t>
  </si>
  <si>
    <t xml:space="preserve">Number of properties that experience three or more water interruptions that each lasts for more than one hour in the financial year.  </t>
  </si>
  <si>
    <t>A3</t>
  </si>
  <si>
    <t>Total number of unplanned water interruptions – water supply</t>
  </si>
  <si>
    <t>The total number of unplanned interruptions where customers are without potable water supply, during the reporting year (interruptions).</t>
  </si>
  <si>
    <t>A4</t>
  </si>
  <si>
    <t>Average duration of unplanned water interruptions – water supply</t>
  </si>
  <si>
    <t>The average duration for which a customer is without potable water, due to an unplanned supply interruption during the reporting year (minutes).</t>
  </si>
  <si>
    <t>A10</t>
  </si>
  <si>
    <t>Number of properties that experience a water pressure failure</t>
  </si>
  <si>
    <t>Number of properties that experience a water pressure failure in the financial year.</t>
  </si>
  <si>
    <t>A11</t>
  </si>
  <si>
    <t>Number of properties (other than public properties) that experience an uncontrolled wastewater overflow in dry weather</t>
  </si>
  <si>
    <t xml:space="preserve">Number of properties (other than public properties) that experience an uncontrolled wastewater overflow in dry weather in the financial year.  </t>
  </si>
  <si>
    <t>A12</t>
  </si>
  <si>
    <t>Number of properties (other than public properties) that experience three or more uncontrolled wastewater overflows in dry weather</t>
  </si>
  <si>
    <t xml:space="preserve">Number of properties (other than public properties) that experience three or more uncontrolled wastewater overflows in dry weather in the financial year.  </t>
  </si>
  <si>
    <t>Environment</t>
  </si>
  <si>
    <t>E1</t>
  </si>
  <si>
    <t>Total energy consumption by the water utility (electricity, fuel and gas) in units provided on energy bills</t>
  </si>
  <si>
    <t>Total energy consumption by the water utility (electricity, fuel and gas) in units provided on energy bills in the financial year.</t>
  </si>
  <si>
    <t>E2</t>
  </si>
  <si>
    <t>Electricity consumption from renewable resources or generated by the water utility expressed as a total percentage of electricity consumption</t>
  </si>
  <si>
    <t>Electricity consumption from renewable resources or generated by the water utility expressed as a total percentage of electricity consumption in the financial year.</t>
  </si>
  <si>
    <t>E3</t>
  </si>
  <si>
    <t>Total number of controlled wastewater overflows that occur in dry weather that are discharged to the environment, per km of sewer main</t>
  </si>
  <si>
    <t xml:space="preserve">Total number of controlled sewage overflows that occur in dry weather that are discharged to the environment, per km of sewer main in the financial year.  </t>
  </si>
  <si>
    <t>E4</t>
  </si>
  <si>
    <t>Total number of uncontrolled wastewater overflows that occur in dry weather that are discharged to the environment, per km of sewer main</t>
  </si>
  <si>
    <t xml:space="preserve">Total number of uncontrolled sewage overflows that occur in dry weather that are discharged to the environment, per km of sewer main in the financial year.  </t>
  </si>
  <si>
    <t>E5</t>
  </si>
  <si>
    <t>Estimated total mass of biosolids produced by the water utility</t>
  </si>
  <si>
    <t>Estimated total mass of biosolids produced by the water utility in the financial year.</t>
  </si>
  <si>
    <t>E6</t>
  </si>
  <si>
    <t>Percent of solid waste recycled or reused expressed as a percentage of solid waste generated</t>
  </si>
  <si>
    <t>Percent of solid waste recycled or reused expressed as a percentage of solid waste generated in the financial year.</t>
  </si>
  <si>
    <t>E7</t>
  </si>
  <si>
    <t>Estimated total mass of solid waste generated by the water utility</t>
  </si>
  <si>
    <t>Estimated total mass of solid waste generated by the water utility in the financial year.</t>
  </si>
  <si>
    <t>E8</t>
  </si>
  <si>
    <t>Total area of clearing of native vegetation</t>
  </si>
  <si>
    <t>Total area of native vegetation that the water utility cleared in the financial year.</t>
  </si>
  <si>
    <t>E9</t>
  </si>
  <si>
    <t>Total area of native vegetation rehabilitated, including due to replanting, weeding and protection by the water utility</t>
  </si>
  <si>
    <t>Total area of native vegetation rehabilitated, including due to replanting, weeding and protection by the water utility in the financial year.</t>
  </si>
  <si>
    <t>E10</t>
  </si>
  <si>
    <t>Total area of native vegetation gain due to rehabilitation, replanting, weeding and protection by the water utility</t>
  </si>
  <si>
    <t>Total area of native vegetation gain due to rehabilitation, replanting, weeding and protection by the water utility in the financial year.</t>
  </si>
  <si>
    <t>E11</t>
  </si>
  <si>
    <t>Progress towards achieving net zero emissions</t>
  </si>
  <si>
    <t xml:space="preserve">Net zero emissions target for scope 1, 2 and 3 greenhouse gas (GHG) emissions; and for each scope, projected pathway to net zero in years and actual annual GHG emissions. Emissions to be expressed as kilotonnes of CO2 equivalent. Include details on the greenhouse gases that are covered in the target. </t>
  </si>
  <si>
    <t>Water Conservation</t>
  </si>
  <si>
    <t>W1</t>
  </si>
  <si>
    <t>Quantity of drinking water drawn by the water utility from all sources during the financial year, expressed in litres per person per day (observed)</t>
  </si>
  <si>
    <t xml:space="preserve">Quantity of drinking water drawn by the water utility from all sources during the financial year, expressed in litres per person per day (observed) in the financial year. </t>
  </si>
  <si>
    <t>W2</t>
  </si>
  <si>
    <t>Quantity of drinking water drawn by the water utility from all sources during the financial year, expressed in litres per person per day (weather corrected)</t>
  </si>
  <si>
    <t xml:space="preserve">Quantity of drinking water drawn by the water utility from all sources during the financial year, expressed in litres per person per day (weather corrected) in the financial year. </t>
  </si>
  <si>
    <t>No</t>
  </si>
  <si>
    <t>Licence data reference</t>
  </si>
  <si>
    <t>Licence data</t>
  </si>
  <si>
    <t>L1</t>
  </si>
  <si>
    <t>Total volume of water supplied (ML)</t>
  </si>
  <si>
    <t xml:space="preserve">The total volume of drinking and non-potable water supplied, including for environmental flows and bulk water exports in the financial year.  </t>
  </si>
  <si>
    <t>L2</t>
  </si>
  <si>
    <t>Total volume of non-potable water supplied (ML)</t>
  </si>
  <si>
    <t>The total volume of non-potable water supplied by the utility during the reporting year, in megalitres (ML).</t>
  </si>
  <si>
    <t>L3</t>
  </si>
  <si>
    <t>Total volume of wastewater collected (ML)</t>
  </si>
  <si>
    <t>The total volume of wastewater collected by the utility during the reporting year, in megalitres (ML).</t>
  </si>
  <si>
    <t>L4</t>
  </si>
  <si>
    <t>Connected residential properties – water supply (000s)</t>
  </si>
  <si>
    <t>The number of connected residential properties receiving water supply services from the utility during the reporting year (properties 000s).</t>
  </si>
  <si>
    <t>L5</t>
  </si>
  <si>
    <t>Connected non-residential properties – water supply (000s)</t>
  </si>
  <si>
    <t>The number of connected non-residential properties receiving water supply services from the utility during the reporting year (properties 000s).</t>
  </si>
  <si>
    <t>L6</t>
  </si>
  <si>
    <t>Connected residential properties – wastewater (000s)</t>
  </si>
  <si>
    <t>The number of connected residential properties receiving wastewater services from the utility during the reporting year (properties 000s).</t>
  </si>
  <si>
    <t>L7</t>
  </si>
  <si>
    <t>Connected non-residential properties – wastewater (000s)</t>
  </si>
  <si>
    <t>The number of connected non-residential properties receiving wastewater services from the utility during the reporting year (properties 000s).</t>
  </si>
  <si>
    <t>L8</t>
  </si>
  <si>
    <t>Connected residential properties – recycled water supply (000s)</t>
  </si>
  <si>
    <t>The number of connected residential properties receiving recycled water services from the utility during the reporting year (properties 000s).</t>
  </si>
  <si>
    <t>L9</t>
  </si>
  <si>
    <t>Connected non-residential properties – recycled water supply (000s)</t>
  </si>
  <si>
    <t>The number of connected non-residential properties receiving recycled water services from the utility during the reporting year (properties 000s).</t>
  </si>
  <si>
    <t>N/A</t>
  </si>
  <si>
    <t>Table 2 - Licence data as at 30 June 2025</t>
  </si>
  <si>
    <t>Table 1 - Performance indicators as at 30 June 2025</t>
  </si>
  <si>
    <t xml:space="preserve">Some performance indicators have changed during the timeframe reported in this database. This may include the content of the indicator and/or the numbering. </t>
  </si>
  <si>
    <r>
      <t xml:space="preserve">The transition period for the amended WIC Act ended on the 28 February 2025. 4 Network Operator licences and 5 Retail Supplier licences were no longer required to be licensed under the amended WIC Act because they no longer meet the licensing threshold. They are now regulated by local councils under the </t>
    </r>
    <r>
      <rPr>
        <i/>
        <sz val="9"/>
        <rFont val="Arial"/>
        <family val="2"/>
      </rPr>
      <t>Local Government Act 1993</t>
    </r>
    <r>
      <rPr>
        <sz val="9"/>
        <rFont val="Arial"/>
        <family val="2"/>
      </rPr>
      <t xml:space="preserve">, instead of the WIC Act. For the 2024-25 reporting period, these utilities provided reporting for their network operator licences for 1 July 2024 to 28 February 2025. </t>
    </r>
  </si>
  <si>
    <r>
      <t xml:space="preserve">It includes performance indicator data for both public water utilities (WaterNSW, Hunter Water, Sydney Water) and private water utilities (utilities licensed under the </t>
    </r>
    <r>
      <rPr>
        <i/>
        <sz val="9"/>
        <rFont val="Arial"/>
        <family val="2"/>
      </rPr>
      <t>Water Industry Competition Act 2006</t>
    </r>
    <r>
      <rPr>
        <sz val="9"/>
        <rFont val="Arial"/>
        <family val="2"/>
      </rPr>
      <t xml:space="preserve"> (WIC Act)). </t>
    </r>
  </si>
  <si>
    <t>Reference lists</t>
  </si>
  <si>
    <t>Hunter Water Corporation</t>
  </si>
  <si>
    <t>Sydney Water Corporation</t>
  </si>
  <si>
    <t>PublicWaterLicensees</t>
  </si>
  <si>
    <t>WICAOperatorLicensees</t>
  </si>
  <si>
    <t>WICARetailerLicensees</t>
  </si>
  <si>
    <t>Altogether Central Park Pty Ltd</t>
  </si>
  <si>
    <t>Altogether Cooranbong Pty Ltd</t>
  </si>
  <si>
    <t>Altogether Discovery Point Pty Ltd</t>
  </si>
  <si>
    <t>Altogether Huntlee Pty Ltd</t>
  </si>
  <si>
    <t>Altogether Pitt Town Pty Ltd</t>
  </si>
  <si>
    <t>Aquacell Pty Ltd</t>
  </si>
  <si>
    <t>Catherine Hill Bay Water Utility Pty Ltd</t>
  </si>
  <si>
    <t>CPE Barangaroo Recycled Water Pty Ltd</t>
  </si>
  <si>
    <t>Kooragang Water Pty Ltd</t>
  </si>
  <si>
    <t>Kyeema Water Pty Ltd</t>
  </si>
  <si>
    <t>Rosehill Network Pty Ltd</t>
  </si>
  <si>
    <t>Sydney Desalination Plant Pty Ltd</t>
  </si>
  <si>
    <t>True Water DTR Pty Ltd</t>
  </si>
  <si>
    <t>Altogether Group Pty Ltd</t>
  </si>
  <si>
    <t>AquaNet Sydney Pty Ltd</t>
  </si>
  <si>
    <t>Solo Water Pty Ltd</t>
  </si>
  <si>
    <t>Database</t>
  </si>
  <si>
    <t>Performance indicators</t>
  </si>
  <si>
    <t>Licensee</t>
  </si>
  <si>
    <t>Public Water Utilities</t>
  </si>
  <si>
    <t>WICA licensees</t>
  </si>
  <si>
    <t>WICA Network Operator licensees (no longer in force)</t>
  </si>
  <si>
    <t>WICA Retail Supplier licensees (no longer in force)</t>
  </si>
  <si>
    <t>Altogether Green Square Pty Ltd</t>
  </si>
  <si>
    <t>Altogether Wyee Pty Ltd</t>
  </si>
  <si>
    <t xml:space="preserve">Aquacell (1 Bligh St) </t>
  </si>
  <si>
    <t>Narara Ecovillage Co-operative Pty Ltd</t>
  </si>
  <si>
    <t>Orica Australia Pty Ltd</t>
  </si>
  <si>
    <t>Veolia Water Solutions and Technologies Pty Ltd (Fairfield-Rosehill)</t>
  </si>
  <si>
    <t>Veolia Water Solutions and Technologies Pty Ltd (Bingara)</t>
  </si>
  <si>
    <t>Veolia Water Solutions and Technologies Pty Ltd (Darling Walk)</t>
  </si>
  <si>
    <t>Suez (Kooragang Industrial Water Scheme)</t>
  </si>
  <si>
    <t>2012-13</t>
  </si>
  <si>
    <t>2013-14</t>
  </si>
  <si>
    <t>Yearsofdatabase</t>
  </si>
  <si>
    <t>2014-15</t>
  </si>
  <si>
    <t>2015-16</t>
  </si>
  <si>
    <t>2016-17</t>
  </si>
  <si>
    <t>2017-18</t>
  </si>
  <si>
    <t>2018-19</t>
  </si>
  <si>
    <t>2019-20</t>
  </si>
  <si>
    <t>2020-21</t>
  </si>
  <si>
    <t>2021-22</t>
  </si>
  <si>
    <t>2022-23</t>
  </si>
  <si>
    <t>2023-24</t>
  </si>
  <si>
    <t>2024-25</t>
  </si>
  <si>
    <t>From 2019-20 the Water Continuity Stanard has changed: Sydney Water must ensure that, in each financial year, at least 9,800 Properties per 10,000 Properties (in respect of which Sydney Water provides a Drinking Water supply service) receive a Drinking Water supply service unaffected by an Unplanned Water Interruption This includes the use of a Water Continuity Optimal Level and a Water Continuity Tolerance Band to inform some decisions (eg. asset management).
In 2015 Sydney Water corrected historical data for 2010-11-2012-13 years previously reported.</t>
  </si>
  <si>
    <t>Hunter Water stated the main contributor to the 2016-17 data was a water main break in remote western Lake Macquarie in February 2017 which took time to locate and repair.</t>
  </si>
  <si>
    <t>-</t>
  </si>
  <si>
    <t>Altogether Operations Pty Ltd (Box Hill)</t>
  </si>
  <si>
    <t>Altogether Operations Pty Ltd (Glossodia)</t>
  </si>
  <si>
    <t>Altogether Operations Pty Ltd (Shepherds Bay)</t>
  </si>
  <si>
    <t>Licence was cancelled in 2021-22 at the licensee's request.</t>
  </si>
  <si>
    <t>Aquacell Pty Ltd (Kurrajong)</t>
  </si>
  <si>
    <t>Suez Water and Treatment Solutions Pty Ltd (KIWS)</t>
  </si>
  <si>
    <t>Licence was cancelled in 2022-23 at the licensee's request. Scheme is now managed, and data continues under "Kooragang Water Pty Ltd".</t>
  </si>
  <si>
    <t>Licence was cancelled in 2022-23 at the licensee's request.</t>
  </si>
  <si>
    <t xml:space="preserve">From 2019-2020: Sydney Water must ensure that, in each financial year, at least 9,999 Properties per 10,000 Properties (in respect of which Sydney Water provides a Drinking Water supply service) receive a Drinking Water supply service affected by fewer than 12 Water Pressure Failures (the Water Pressure Standard). </t>
  </si>
  <si>
    <t xml:space="preserve">From 2019-2020: Sydney Water must ensure that, in each financial year, at least: a) 9,928 Properties per 10,000 Properties (in respect of which Sydney Water provides a sewerage service but excluding Public Properties) receive a sewerage service unaffected by an Uncontrolled Wastewater Overflow; and b) 9,999 Properties per 10,000 Properties (in respect of which Sydney Water provides a sewerage service but excluding Public Properties) receive a sewerage service affected by fewer than three Uncontrolled Wastewater Overflows,  (the Dry Weather Wastewater Overflow Standard). </t>
  </si>
  <si>
    <t>From 2019-20 the Water Continuity Stanard has changed: Sydney Water must ensure that, in each financial year, at least 9,800 Properties per 10,000 Properties (in respect of which Sydney Water provides a Drinking Water supply service) receive a Drinking Water supply service unaffected by an Unplanned Water Interruption This includes the use of a Water Continuity Optimal Level and a Water Continuity Tolerance Band to inform some decisions (eg. asset management).
The performance standard was introduced in the 2010-2015 Operating Licence.
In 2015 Sydney Water corrected historical data for 2010-11-2012-13 years previously reported.</t>
  </si>
  <si>
    <t>Discontinued from 2019-20
Shifted from Response Time to Infrastructure category in 2015-16 reporting year.</t>
  </si>
  <si>
    <t>Discontinued from 2019-20
New indicator for 2015-16 reporting year.</t>
  </si>
  <si>
    <t>Data reflects either the net gain or loss of native vegetation annually from capital works projects only.</t>
  </si>
  <si>
    <t>2019-2020 Revised from 15.5% to include Sydney Desalination Plant (SDP) and build-own-operate-transfer (BOOT) contractors.
2019-2020 onwards includes SDP and BOOT</t>
  </si>
  <si>
    <t>&lt;.001</t>
  </si>
  <si>
    <t>Indicator changed from 2017-18. Historical data from 2013 to 2017 only includes rehabilitation from capital works projects. 2017-18 data also includes rehabilitation projects for Sydney Water owned and managed properties.</t>
  </si>
  <si>
    <t>WICA licensees (no longer in force/cancelled)</t>
  </si>
  <si>
    <t xml:space="preserve">Licence no longer regulated under the WIC Act as of 1 March 2025. </t>
  </si>
  <si>
    <t xml:space="preserve">Project waste generations accounts for large variances in this data. </t>
  </si>
  <si>
    <t>Data set</t>
  </si>
  <si>
    <t>Reference</t>
  </si>
  <si>
    <t>Note that on 19 January 2021 this indicator was corrected for 2017-18, 2018-2019 and 2019-20.</t>
  </si>
  <si>
    <t xml:space="preserve">Data not available for 2024-25 at point of publishing this database. </t>
  </si>
  <si>
    <t xml:space="preserve">Licence no longer required under the WIC Act as of 1 March 2025. </t>
  </si>
  <si>
    <t>Previously licensed under the name "Lendlease Recycled Water Pty Ltd"</t>
  </si>
  <si>
    <t>Discontinued</t>
  </si>
  <si>
    <t>A5</t>
  </si>
  <si>
    <t>A6</t>
  </si>
  <si>
    <t>A7</t>
  </si>
  <si>
    <t>A8</t>
  </si>
  <si>
    <t xml:space="preserve">For 2024-25: Altogether Operations reported a cumulative number for 3 of its schemes. This information relates to Box Hill, Glossodia, and Shepherds Bay. </t>
  </si>
  <si>
    <t>Total energy consumption includes electricity, fuel and gas</t>
  </si>
  <si>
    <t xml:space="preserve">Total energy consumption includes electricity, fuel and gas
From 2024-25: This figure includes Sydney Desalination Plant and build-own-operate-transfer data. </t>
  </si>
  <si>
    <t xml:space="preserve">Licensee not required to report to IPART on this indicator under the WIC Act as of 1 March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</si>
</sst>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_(* #,##0.00_);_(* \(#,##0.00\);_(* &quot;-&quot;_);_(@_)"/>
    <numFmt numFmtId="165" formatCode="0.0%"/>
    <numFmt numFmtId="166" formatCode="#,##0.0"/>
    <numFmt numFmtId="167" formatCode="#,##0.000"/>
    <numFmt numFmtId="168" formatCode="#,##0.0000"/>
  </numFmts>
  <fonts count="20" x14ac:knownFonts="1">
    <font>
      <sz val="9"/>
      <name val="Arial"/>
      <family val="2"/>
    </font>
    <font>
      <sz val="11"/>
      <color theme="1"/>
      <name val="Arial"/>
      <family val="2"/>
      <scheme val="minor"/>
    </font>
    <font>
      <sz val="11"/>
      <color theme="1"/>
      <name val="Arial"/>
      <family val="2"/>
      <scheme val="minor"/>
    </font>
    <font>
      <sz val="9"/>
      <name val="Arial"/>
      <family val="2"/>
    </font>
    <font>
      <sz val="9"/>
      <color indexed="10"/>
      <name val="Arial"/>
      <family val="2"/>
    </font>
    <font>
      <sz val="9"/>
      <color indexed="12"/>
      <name val="Arial"/>
      <family val="2"/>
    </font>
    <font>
      <b/>
      <sz val="9"/>
      <color indexed="9"/>
      <name val="Arial"/>
      <family val="2"/>
    </font>
    <font>
      <b/>
      <sz val="9"/>
      <color indexed="57"/>
      <name val="Arial"/>
      <family val="2"/>
    </font>
    <font>
      <b/>
      <sz val="10"/>
      <name val="Arial"/>
      <family val="2"/>
    </font>
    <font>
      <b/>
      <sz val="9"/>
      <name val="Arial"/>
      <family val="2"/>
    </font>
    <font>
      <u/>
      <sz val="9"/>
      <color theme="10"/>
      <name val="Arial"/>
      <family val="2"/>
    </font>
    <font>
      <b/>
      <sz val="11"/>
      <name val="Arial"/>
      <family val="2"/>
    </font>
    <font>
      <b/>
      <sz val="9"/>
      <color rgb="FFFF0000"/>
      <name val="Arial"/>
      <family val="2"/>
    </font>
    <font>
      <sz val="10"/>
      <color indexed="9"/>
      <name val="Arial"/>
      <family val="2"/>
    </font>
    <font>
      <i/>
      <sz val="9"/>
      <name val="Arial"/>
      <family val="2"/>
    </font>
    <font>
      <sz val="8"/>
      <color indexed="14"/>
      <name val="Arial"/>
      <family val="2"/>
    </font>
    <font>
      <b/>
      <u/>
      <sz val="9"/>
      <name val="Arial"/>
      <family val="2"/>
    </font>
    <font>
      <b/>
      <sz val="15"/>
      <color theme="3"/>
      <name val="Arial"/>
      <family val="2"/>
      <scheme val="minor"/>
    </font>
    <font>
      <b/>
      <sz val="13"/>
      <color theme="3"/>
      <name val="Arial"/>
      <family val="2"/>
      <scheme val="minor"/>
    </font>
    <font>
      <sz val="8"/>
      <name val="Arial"/>
      <family val="2"/>
    </font>
  </fonts>
  <fills count="11">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18"/>
        <bgColor indexed="64"/>
      </patternFill>
    </fill>
    <fill>
      <patternFill patternType="solid">
        <fgColor theme="0"/>
        <bgColor indexed="64"/>
      </patternFill>
    </fill>
    <fill>
      <patternFill patternType="solid">
        <fgColor rgb="FFFFFF00"/>
        <bgColor indexed="64"/>
      </patternFill>
    </fill>
    <fill>
      <patternFill patternType="solid">
        <fgColor rgb="FFFFFFCC"/>
        <bgColor theme="0"/>
      </patternFill>
    </fill>
    <fill>
      <patternFill patternType="solid">
        <fgColor rgb="FFCCCCFF"/>
        <bgColor indexed="64"/>
      </patternFill>
    </fill>
    <fill>
      <patternFill patternType="solid">
        <fgColor theme="9" tint="0.79998168889431442"/>
        <bgColor indexed="64"/>
      </patternFill>
    </fill>
    <fill>
      <patternFill patternType="solid">
        <fgColor theme="2" tint="-0.249977111117893"/>
        <bgColor indexed="64"/>
      </patternFill>
    </fill>
  </fills>
  <borders count="65">
    <border>
      <left/>
      <right/>
      <top/>
      <bottom/>
      <diagonal/>
    </border>
    <border>
      <left/>
      <right/>
      <top/>
      <bottom style="thin">
        <color indexed="64"/>
      </bottom>
      <diagonal/>
    </border>
    <border>
      <left/>
      <right style="double">
        <color rgb="FFFF0000"/>
      </right>
      <top/>
      <bottom/>
      <diagonal/>
    </border>
    <border>
      <left/>
      <right/>
      <top/>
      <bottom style="thick">
        <color theme="4"/>
      </bottom>
      <diagonal/>
    </border>
    <border>
      <left/>
      <right/>
      <top/>
      <bottom style="thick">
        <color theme="4" tint="0.499984740745262"/>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top style="dotted">
        <color theme="0" tint="-0.24994659260841701"/>
      </top>
      <bottom style="dotted">
        <color theme="0" tint="-0.24994659260841701"/>
      </bottom>
      <diagonal/>
    </border>
    <border>
      <left/>
      <right/>
      <top style="dotted">
        <color theme="0" tint="-0.24994659260841701"/>
      </top>
      <bottom style="dotted">
        <color theme="0" tint="-0.24994659260841701"/>
      </bottom>
      <diagonal/>
    </border>
    <border>
      <left/>
      <right style="thin">
        <color indexed="64"/>
      </right>
      <top style="dotted">
        <color theme="0" tint="-0.24994659260841701"/>
      </top>
      <bottom style="dotted">
        <color theme="0" tint="-0.24994659260841701"/>
      </bottom>
      <diagonal/>
    </border>
    <border>
      <left style="medium">
        <color indexed="64"/>
      </left>
      <right/>
      <top style="dotted">
        <color theme="0" tint="-0.24994659260841701"/>
      </top>
      <bottom style="thin">
        <color indexed="64"/>
      </bottom>
      <diagonal/>
    </border>
    <border>
      <left/>
      <right/>
      <top style="dotted">
        <color theme="0" tint="-0.24994659260841701"/>
      </top>
      <bottom style="thin">
        <color indexed="64"/>
      </bottom>
      <diagonal/>
    </border>
    <border>
      <left/>
      <right style="thin">
        <color indexed="64"/>
      </right>
      <top style="dotted">
        <color theme="0" tint="-0.24994659260841701"/>
      </top>
      <bottom style="thin">
        <color indexed="64"/>
      </bottom>
      <diagonal/>
    </border>
    <border>
      <left style="medium">
        <color indexed="64"/>
      </left>
      <right/>
      <top/>
      <bottom style="dotted">
        <color theme="0" tint="-0.24994659260841701"/>
      </bottom>
      <diagonal/>
    </border>
    <border>
      <left/>
      <right/>
      <top/>
      <bottom style="dotted">
        <color theme="0" tint="-0.24994659260841701"/>
      </bottom>
      <diagonal/>
    </border>
    <border>
      <left/>
      <right style="thin">
        <color indexed="64"/>
      </right>
      <top/>
      <bottom style="dotted">
        <color theme="0" tint="-0.24994659260841701"/>
      </bottom>
      <diagonal/>
    </border>
    <border>
      <left style="medium">
        <color indexed="64"/>
      </left>
      <right/>
      <top style="dotted">
        <color theme="0" tint="-0.24994659260841701"/>
      </top>
      <bottom/>
      <diagonal/>
    </border>
    <border>
      <left/>
      <right/>
      <top style="dotted">
        <color theme="0" tint="-0.24994659260841701"/>
      </top>
      <bottom/>
      <diagonal/>
    </border>
    <border>
      <left/>
      <right style="thin">
        <color indexed="64"/>
      </right>
      <top style="dotted">
        <color theme="0" tint="-0.24994659260841701"/>
      </top>
      <bottom/>
      <diagonal/>
    </border>
    <border>
      <left style="medium">
        <color indexed="64"/>
      </left>
      <right/>
      <top style="thin">
        <color indexed="64"/>
      </top>
      <bottom style="dotted">
        <color theme="0" tint="-0.24994659260841701"/>
      </bottom>
      <diagonal/>
    </border>
    <border>
      <left/>
      <right/>
      <top style="thin">
        <color indexed="64"/>
      </top>
      <bottom style="dotted">
        <color theme="0" tint="-0.24994659260841701"/>
      </bottom>
      <diagonal/>
    </border>
    <border>
      <left/>
      <right style="thin">
        <color indexed="64"/>
      </right>
      <top style="thin">
        <color indexed="64"/>
      </top>
      <bottom style="dotted">
        <color theme="0" tint="-0.24994659260841701"/>
      </bottom>
      <diagonal/>
    </border>
    <border>
      <left style="medium">
        <color indexed="64"/>
      </left>
      <right/>
      <top style="dotted">
        <color theme="0" tint="-0.24994659260841701"/>
      </top>
      <bottom style="medium">
        <color indexed="64"/>
      </bottom>
      <diagonal/>
    </border>
    <border>
      <left/>
      <right/>
      <top style="dotted">
        <color theme="0" tint="-0.24994659260841701"/>
      </top>
      <bottom style="medium">
        <color indexed="64"/>
      </bottom>
      <diagonal/>
    </border>
    <border>
      <left/>
      <right style="thin">
        <color indexed="64"/>
      </right>
      <top style="dotted">
        <color theme="0" tint="-0.24994659260841701"/>
      </top>
      <bottom style="medium">
        <color indexed="64"/>
      </bottom>
      <diagonal/>
    </border>
    <border>
      <left style="thin">
        <color indexed="64"/>
      </left>
      <right style="medium">
        <color auto="1"/>
      </right>
      <top style="medium">
        <color indexed="64"/>
      </top>
      <bottom style="dotted">
        <color theme="0" tint="-0.24994659260841701"/>
      </bottom>
      <diagonal/>
    </border>
    <border>
      <left style="thin">
        <color indexed="64"/>
      </left>
      <right style="medium">
        <color auto="1"/>
      </right>
      <top style="dotted">
        <color theme="0" tint="-0.24994659260841701"/>
      </top>
      <bottom style="dotted">
        <color theme="0" tint="-0.24994659260841701"/>
      </bottom>
      <diagonal/>
    </border>
    <border>
      <left style="thin">
        <color indexed="64"/>
      </left>
      <right style="medium">
        <color auto="1"/>
      </right>
      <top style="dotted">
        <color theme="0" tint="-0.24994659260841701"/>
      </top>
      <bottom style="thin">
        <color auto="1"/>
      </bottom>
      <diagonal/>
    </border>
    <border>
      <left style="thin">
        <color indexed="64"/>
      </left>
      <right style="medium">
        <color indexed="64"/>
      </right>
      <top style="thin">
        <color auto="1"/>
      </top>
      <bottom style="dotted">
        <color theme="0" tint="-0.24994659260841701"/>
      </bottom>
      <diagonal/>
    </border>
    <border>
      <left style="thin">
        <color indexed="64"/>
      </left>
      <right style="medium">
        <color indexed="64"/>
      </right>
      <top style="dotted">
        <color theme="0" tint="-0.24994659260841701"/>
      </top>
      <bottom style="medium">
        <color indexed="64"/>
      </bottom>
      <diagonal/>
    </border>
    <border>
      <left style="thin">
        <color indexed="64"/>
      </left>
      <right style="dotted">
        <color theme="0" tint="-0.24994659260841701"/>
      </right>
      <top style="medium">
        <color indexed="64"/>
      </top>
      <bottom style="dotted">
        <color theme="0" tint="-0.24994659260841701"/>
      </bottom>
      <diagonal/>
    </border>
    <border>
      <left style="dotted">
        <color theme="0" tint="-0.24994659260841701"/>
      </left>
      <right style="dotted">
        <color theme="0" tint="-0.24994659260841701"/>
      </right>
      <top style="medium">
        <color indexed="64"/>
      </top>
      <bottom style="dotted">
        <color theme="0" tint="-0.24994659260841701"/>
      </bottom>
      <diagonal/>
    </border>
    <border>
      <left style="dotted">
        <color theme="0" tint="-0.24994659260841701"/>
      </left>
      <right style="thin">
        <color indexed="64"/>
      </right>
      <top style="medium">
        <color indexed="64"/>
      </top>
      <bottom style="dotted">
        <color theme="0" tint="-0.24994659260841701"/>
      </bottom>
      <diagonal/>
    </border>
    <border>
      <left style="thin">
        <color indexed="64"/>
      </left>
      <right style="dotted">
        <color theme="0" tint="-0.24994659260841701"/>
      </right>
      <top style="dotted">
        <color theme="0" tint="-0.24994659260841701"/>
      </top>
      <bottom style="dotted">
        <color theme="0" tint="-0.24994659260841701"/>
      </bottom>
      <diagonal/>
    </border>
    <border>
      <left style="dotted">
        <color theme="0" tint="-0.24994659260841701"/>
      </left>
      <right style="dotted">
        <color theme="0" tint="-0.24994659260841701"/>
      </right>
      <top style="dotted">
        <color theme="0" tint="-0.24994659260841701"/>
      </top>
      <bottom style="dotted">
        <color theme="0" tint="-0.24994659260841701"/>
      </bottom>
      <diagonal/>
    </border>
    <border>
      <left style="dotted">
        <color theme="0" tint="-0.24994659260841701"/>
      </left>
      <right style="thin">
        <color indexed="64"/>
      </right>
      <top style="dotted">
        <color theme="0" tint="-0.24994659260841701"/>
      </top>
      <bottom style="dotted">
        <color theme="0" tint="-0.24994659260841701"/>
      </bottom>
      <diagonal/>
    </border>
    <border>
      <left style="dotted">
        <color theme="0" tint="-0.24994659260841701"/>
      </left>
      <right style="dotted">
        <color theme="0" tint="-0.24994659260841701"/>
      </right>
      <top style="dotted">
        <color theme="0" tint="-0.24994659260841701"/>
      </top>
      <bottom/>
      <diagonal/>
    </border>
    <border>
      <left style="dotted">
        <color theme="0" tint="-0.24994659260841701"/>
      </left>
      <right style="thin">
        <color indexed="64"/>
      </right>
      <top style="dotted">
        <color theme="0" tint="-0.24994659260841701"/>
      </top>
      <bottom/>
      <diagonal/>
    </border>
    <border>
      <left style="thin">
        <color indexed="64"/>
      </left>
      <right style="dotted">
        <color theme="0" tint="-0.24994659260841701"/>
      </right>
      <top style="thin">
        <color indexed="64"/>
      </top>
      <bottom style="dotted">
        <color theme="0" tint="-0.24994659260841701"/>
      </bottom>
      <diagonal/>
    </border>
    <border>
      <left style="dotted">
        <color theme="0" tint="-0.24994659260841701"/>
      </left>
      <right style="dotted">
        <color theme="0" tint="-0.24994659260841701"/>
      </right>
      <top style="thin">
        <color indexed="64"/>
      </top>
      <bottom style="dotted">
        <color theme="0" tint="-0.24994659260841701"/>
      </bottom>
      <diagonal/>
    </border>
    <border>
      <left style="dotted">
        <color theme="0" tint="-0.24994659260841701"/>
      </left>
      <right style="thin">
        <color indexed="64"/>
      </right>
      <top style="thin">
        <color indexed="64"/>
      </top>
      <bottom style="dotted">
        <color theme="0" tint="-0.24994659260841701"/>
      </bottom>
      <diagonal/>
    </border>
    <border>
      <left style="thin">
        <color indexed="64"/>
      </left>
      <right style="dotted">
        <color theme="0" tint="-0.24994659260841701"/>
      </right>
      <top style="dotted">
        <color theme="0" tint="-0.24994659260841701"/>
      </top>
      <bottom style="thin">
        <color indexed="64"/>
      </bottom>
      <diagonal/>
    </border>
    <border>
      <left style="dotted">
        <color theme="0" tint="-0.24994659260841701"/>
      </left>
      <right style="dotted">
        <color theme="0" tint="-0.24994659260841701"/>
      </right>
      <top style="dotted">
        <color theme="0" tint="-0.24994659260841701"/>
      </top>
      <bottom style="thin">
        <color indexed="64"/>
      </bottom>
      <diagonal/>
    </border>
    <border>
      <left style="dotted">
        <color theme="0" tint="-0.24994659260841701"/>
      </left>
      <right style="thin">
        <color indexed="64"/>
      </right>
      <top style="dotted">
        <color theme="0" tint="-0.24994659260841701"/>
      </top>
      <bottom style="thin">
        <color indexed="64"/>
      </bottom>
      <diagonal/>
    </border>
    <border>
      <left style="thin">
        <color indexed="64"/>
      </left>
      <right style="dotted">
        <color theme="0" tint="-0.24994659260841701"/>
      </right>
      <top style="dotted">
        <color theme="0" tint="-0.24994659260841701"/>
      </top>
      <bottom style="medium">
        <color indexed="64"/>
      </bottom>
      <diagonal/>
    </border>
    <border>
      <left style="dotted">
        <color theme="0" tint="-0.24994659260841701"/>
      </left>
      <right style="dotted">
        <color theme="0" tint="-0.24994659260841701"/>
      </right>
      <top style="dotted">
        <color theme="0" tint="-0.24994659260841701"/>
      </top>
      <bottom style="medium">
        <color indexed="64"/>
      </bottom>
      <diagonal/>
    </border>
    <border>
      <left style="dotted">
        <color theme="0" tint="-0.24994659260841701"/>
      </left>
      <right style="thin">
        <color indexed="64"/>
      </right>
      <top style="dotted">
        <color theme="0" tint="-0.24994659260841701"/>
      </top>
      <bottom style="medium">
        <color indexed="64"/>
      </bottom>
      <diagonal/>
    </border>
    <border>
      <left style="thin">
        <color indexed="64"/>
      </left>
      <right style="dotted">
        <color theme="0" tint="-0.24994659260841701"/>
      </right>
      <top/>
      <bottom style="dotted">
        <color theme="0" tint="-0.24994659260841701"/>
      </bottom>
      <diagonal/>
    </border>
    <border>
      <left style="dotted">
        <color theme="0" tint="-0.24994659260841701"/>
      </left>
      <right style="dotted">
        <color theme="0" tint="-0.24994659260841701"/>
      </right>
      <top/>
      <bottom style="dotted">
        <color theme="0" tint="-0.24994659260841701"/>
      </bottom>
      <diagonal/>
    </border>
    <border>
      <left style="dotted">
        <color theme="0" tint="-0.24994659260841701"/>
      </left>
      <right style="thin">
        <color indexed="64"/>
      </right>
      <top/>
      <bottom style="dotted">
        <color theme="0" tint="-0.24994659260841701"/>
      </bottom>
      <diagonal/>
    </border>
    <border>
      <left style="thin">
        <color indexed="64"/>
      </left>
      <right style="medium">
        <color auto="1"/>
      </right>
      <top/>
      <bottom style="dotted">
        <color theme="0" tint="-0.24994659260841701"/>
      </bottom>
      <diagonal/>
    </border>
  </borders>
  <cellStyleXfs count="24">
    <xf numFmtId="0" fontId="0" fillId="0" borderId="0"/>
    <xf numFmtId="43" fontId="3" fillId="0" borderId="0" applyFont="0" applyFill="0" applyBorder="0" applyAlignment="0" applyProtection="0"/>
    <xf numFmtId="41" fontId="3" fillId="0" borderId="0" applyFont="0" applyFill="0" applyBorder="0" applyAlignment="0" applyProtection="0"/>
    <xf numFmtId="0" fontId="3" fillId="0" borderId="2" applyNumberFormat="0" applyFont="0" applyFill="0" applyAlignment="0" applyProtection="0"/>
    <xf numFmtId="164" fontId="15" fillId="0" borderId="0" applyNumberFormat="0" applyFill="0" applyBorder="0" applyAlignment="0">
      <alignment horizontal="left"/>
    </xf>
    <xf numFmtId="0" fontId="4" fillId="0" borderId="0" applyNumberFormat="0" applyFill="0" applyBorder="0" applyAlignment="0"/>
    <xf numFmtId="4" fontId="3" fillId="3" borderId="0" applyBorder="0" applyAlignment="0">
      <alignment horizontal="right"/>
      <protection locked="0"/>
    </xf>
    <xf numFmtId="165" fontId="3" fillId="3" borderId="0" applyBorder="0" applyAlignment="0">
      <alignment horizontal="right"/>
      <protection locked="0"/>
    </xf>
    <xf numFmtId="3" fontId="5" fillId="0" borderId="0" applyNumberFormat="0" applyFill="0" applyBorder="0" applyAlignment="0" applyProtection="0">
      <protection locked="0"/>
    </xf>
    <xf numFmtId="41" fontId="6" fillId="4" borderId="0" applyNumberFormat="0" applyBorder="0" applyAlignment="0"/>
    <xf numFmtId="0" fontId="7" fillId="0" borderId="0" applyNumberFormat="0" applyFill="0" applyBorder="0" applyAlignment="0" applyProtection="0"/>
    <xf numFmtId="0" fontId="10" fillId="0" borderId="0" applyNumberFormat="0" applyFill="0" applyBorder="0" applyAlignment="0" applyProtection="0"/>
    <xf numFmtId="166" fontId="3" fillId="7" borderId="0" applyBorder="0" applyAlignment="0">
      <alignment horizontal="right"/>
      <protection locked="0"/>
    </xf>
    <xf numFmtId="165" fontId="3" fillId="2" borderId="0" applyBorder="0" applyAlignment="0">
      <protection locked="0"/>
    </xf>
    <xf numFmtId="0" fontId="12" fillId="6" borderId="0" applyNumberFormat="0" applyBorder="0" applyAlignment="0" applyProtection="0"/>
    <xf numFmtId="165" fontId="3" fillId="7" borderId="0" applyBorder="0" applyAlignment="0">
      <alignment horizontal="left"/>
      <protection locked="0"/>
    </xf>
    <xf numFmtId="166" fontId="3" fillId="2" borderId="1" applyBorder="0" applyAlignment="0">
      <alignment horizontal="right"/>
      <protection locked="0"/>
    </xf>
    <xf numFmtId="9" fontId="13" fillId="0" borderId="0" applyFont="0" applyBorder="0" applyAlignment="0" applyProtection="0"/>
    <xf numFmtId="9" fontId="13" fillId="0" borderId="0" applyFont="0" applyBorder="0" applyAlignment="0" applyProtection="0"/>
    <xf numFmtId="0" fontId="2" fillId="0" borderId="0"/>
    <xf numFmtId="0" fontId="1" fillId="0" borderId="0"/>
    <xf numFmtId="0" fontId="3" fillId="8" borderId="0">
      <alignment vertical="top"/>
    </xf>
    <xf numFmtId="0" fontId="17" fillId="0" borderId="3" applyNumberFormat="0" applyFill="0" applyAlignment="0" applyProtection="0"/>
    <xf numFmtId="0" fontId="18" fillId="0" borderId="4" applyNumberFormat="0" applyFill="0" applyAlignment="0" applyProtection="0"/>
  </cellStyleXfs>
  <cellXfs count="142">
    <xf numFmtId="0" fontId="0" fillId="0" borderId="0" xfId="0"/>
    <xf numFmtId="0" fontId="0" fillId="5" borderId="0" xfId="0" applyFill="1"/>
    <xf numFmtId="0" fontId="11" fillId="5" borderId="0" xfId="0" applyFont="1" applyFill="1"/>
    <xf numFmtId="0" fontId="9" fillId="0" borderId="0" xfId="0" applyFont="1"/>
    <xf numFmtId="0" fontId="0" fillId="5" borderId="0" xfId="0" applyFill="1" applyAlignment="1">
      <alignment wrapText="1"/>
    </xf>
    <xf numFmtId="0" fontId="0" fillId="5" borderId="0" xfId="0" applyFill="1" applyAlignment="1">
      <alignment horizontal="left" vertical="top"/>
    </xf>
    <xf numFmtId="0" fontId="0" fillId="5" borderId="0" xfId="0" applyFill="1" applyAlignment="1">
      <alignment vertical="top"/>
    </xf>
    <xf numFmtId="0" fontId="0" fillId="5" borderId="0" xfId="0" applyFill="1" applyAlignment="1">
      <alignment horizontal="left" vertical="top" wrapText="1"/>
    </xf>
    <xf numFmtId="0" fontId="0" fillId="5" borderId="0" xfId="0" applyFill="1" applyAlignment="1">
      <alignment vertical="top" wrapText="1"/>
    </xf>
    <xf numFmtId="0" fontId="10" fillId="5" borderId="0" xfId="11" applyFill="1" applyAlignment="1">
      <alignment vertical="top"/>
    </xf>
    <xf numFmtId="0" fontId="9" fillId="5" borderId="0" xfId="0" applyFont="1" applyFill="1" applyAlignment="1">
      <alignment vertical="top"/>
    </xf>
    <xf numFmtId="0" fontId="8" fillId="5" borderId="0" xfId="0" applyFont="1" applyFill="1" applyAlignment="1">
      <alignment vertical="top"/>
    </xf>
    <xf numFmtId="0" fontId="16" fillId="5" borderId="0" xfId="0" applyFont="1" applyFill="1" applyAlignment="1">
      <alignment vertical="top"/>
    </xf>
    <xf numFmtId="0" fontId="9" fillId="5" borderId="6" xfId="0" applyFont="1" applyFill="1" applyBorder="1"/>
    <xf numFmtId="0" fontId="9" fillId="5" borderId="7" xfId="0" applyFont="1" applyFill="1" applyBorder="1"/>
    <xf numFmtId="0" fontId="9" fillId="5" borderId="8" xfId="0" applyFont="1" applyFill="1" applyBorder="1"/>
    <xf numFmtId="0" fontId="9" fillId="5" borderId="6" xfId="0" applyFont="1" applyFill="1" applyBorder="1" applyAlignment="1">
      <alignment vertical="top"/>
    </xf>
    <xf numFmtId="0" fontId="9" fillId="5" borderId="7" xfId="0" applyFont="1" applyFill="1" applyBorder="1" applyAlignment="1">
      <alignment vertical="top"/>
    </xf>
    <xf numFmtId="0" fontId="9" fillId="5" borderId="8" xfId="0" applyFont="1" applyFill="1" applyBorder="1" applyAlignment="1">
      <alignment vertical="top"/>
    </xf>
    <xf numFmtId="0" fontId="0" fillId="5" borderId="9" xfId="0" applyFill="1" applyBorder="1" applyAlignment="1">
      <alignment vertical="top" wrapText="1"/>
    </xf>
    <xf numFmtId="0" fontId="0" fillId="5" borderId="10" xfId="0" applyFill="1" applyBorder="1" applyAlignment="1">
      <alignment vertical="top" wrapText="1"/>
    </xf>
    <xf numFmtId="0" fontId="0" fillId="5" borderId="11" xfId="0" applyFill="1" applyBorder="1" applyAlignment="1">
      <alignment vertical="top" wrapText="1"/>
    </xf>
    <xf numFmtId="0" fontId="0" fillId="5" borderId="12" xfId="0" applyFill="1" applyBorder="1" applyAlignment="1">
      <alignment vertical="top" wrapText="1"/>
    </xf>
    <xf numFmtId="0" fontId="0" fillId="5" borderId="13" xfId="0" applyFill="1" applyBorder="1" applyAlignment="1">
      <alignment vertical="top" wrapText="1"/>
    </xf>
    <xf numFmtId="0" fontId="0" fillId="5" borderId="14" xfId="0" applyFill="1" applyBorder="1" applyAlignment="1">
      <alignment vertical="top" wrapText="1"/>
    </xf>
    <xf numFmtId="0" fontId="0" fillId="5" borderId="15" xfId="0" applyFill="1" applyBorder="1" applyAlignment="1">
      <alignment vertical="top" wrapText="1"/>
    </xf>
    <xf numFmtId="0" fontId="0" fillId="5" borderId="16" xfId="0" applyFill="1" applyBorder="1" applyAlignment="1">
      <alignment vertical="top" wrapText="1"/>
    </xf>
    <xf numFmtId="0" fontId="0" fillId="5" borderId="17" xfId="0" applyFill="1" applyBorder="1" applyAlignment="1">
      <alignment vertical="top" wrapText="1"/>
    </xf>
    <xf numFmtId="0" fontId="0" fillId="5" borderId="18" xfId="0" applyFill="1" applyBorder="1" applyAlignment="1">
      <alignment vertical="top" wrapText="1"/>
    </xf>
    <xf numFmtId="0" fontId="0" fillId="5" borderId="19" xfId="0" applyFill="1" applyBorder="1" applyAlignment="1">
      <alignment vertical="top" wrapText="1"/>
    </xf>
    <xf numFmtId="0" fontId="0" fillId="5" borderId="20" xfId="0" applyFill="1" applyBorder="1" applyAlignment="1">
      <alignment vertical="top" wrapText="1"/>
    </xf>
    <xf numFmtId="0" fontId="0" fillId="5" borderId="10" xfId="0" applyFill="1" applyBorder="1" applyAlignment="1">
      <alignment horizontal="center" vertical="center" wrapText="1"/>
    </xf>
    <xf numFmtId="0" fontId="0" fillId="5" borderId="11" xfId="0" applyFill="1" applyBorder="1" applyAlignment="1">
      <alignment horizontal="center" vertical="center" wrapText="1"/>
    </xf>
    <xf numFmtId="0" fontId="0" fillId="5" borderId="12" xfId="0" applyFill="1" applyBorder="1" applyAlignment="1">
      <alignment horizontal="center" vertical="center" wrapText="1"/>
    </xf>
    <xf numFmtId="0" fontId="0" fillId="5" borderId="13" xfId="0" applyFill="1" applyBorder="1" applyAlignment="1">
      <alignment horizontal="center" vertical="center" wrapText="1"/>
    </xf>
    <xf numFmtId="0" fontId="0" fillId="5" borderId="14" xfId="0" applyFill="1" applyBorder="1" applyAlignment="1">
      <alignment horizontal="center" vertical="center" wrapText="1"/>
    </xf>
    <xf numFmtId="0" fontId="0" fillId="5" borderId="15" xfId="0" applyFill="1" applyBorder="1" applyAlignment="1">
      <alignment horizontal="center" vertical="center" wrapText="1"/>
    </xf>
    <xf numFmtId="0" fontId="0" fillId="5" borderId="16" xfId="0" applyFill="1" applyBorder="1" applyAlignment="1">
      <alignment horizontal="center" vertical="center" wrapText="1"/>
    </xf>
    <xf numFmtId="0" fontId="0" fillId="5" borderId="17" xfId="0" applyFill="1" applyBorder="1" applyAlignment="1">
      <alignment horizontal="center" vertical="center" wrapText="1"/>
    </xf>
    <xf numFmtId="0" fontId="0" fillId="5" borderId="18"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9" xfId="0" applyFill="1" applyBorder="1" applyAlignment="1">
      <alignment horizontal="center" vertical="center" wrapText="1"/>
    </xf>
    <xf numFmtId="0" fontId="0" fillId="5" borderId="20" xfId="0" applyFill="1" applyBorder="1" applyAlignment="1">
      <alignment horizontal="center" vertical="center" wrapText="1"/>
    </xf>
    <xf numFmtId="0" fontId="18" fillId="0" borderId="4" xfId="23"/>
    <xf numFmtId="0" fontId="9" fillId="9" borderId="21" xfId="0" applyFont="1" applyFill="1" applyBorder="1"/>
    <xf numFmtId="0" fontId="9" fillId="9" borderId="22" xfId="0" applyFont="1" applyFill="1" applyBorder="1"/>
    <xf numFmtId="0" fontId="9" fillId="9" borderId="23" xfId="0" applyFont="1" applyFill="1" applyBorder="1"/>
    <xf numFmtId="0" fontId="0" fillId="5" borderId="21" xfId="0" applyFill="1" applyBorder="1"/>
    <xf numFmtId="0" fontId="0" fillId="5" borderId="22" xfId="0" applyFill="1" applyBorder="1"/>
    <xf numFmtId="0" fontId="0" fillId="5" borderId="23" xfId="0" applyFill="1" applyBorder="1"/>
    <xf numFmtId="0" fontId="0" fillId="5" borderId="24" xfId="0" applyFill="1" applyBorder="1"/>
    <xf numFmtId="0" fontId="0" fillId="5" borderId="25" xfId="0" applyFill="1" applyBorder="1"/>
    <xf numFmtId="0" fontId="0" fillId="5" borderId="26" xfId="0" applyFill="1" applyBorder="1"/>
    <xf numFmtId="0" fontId="9" fillId="9" borderId="27" xfId="0" applyFont="1" applyFill="1" applyBorder="1"/>
    <xf numFmtId="0" fontId="9" fillId="9" borderId="28" xfId="0" applyFont="1" applyFill="1" applyBorder="1"/>
    <xf numFmtId="0" fontId="9" fillId="9" borderId="29" xfId="0" applyFont="1" applyFill="1" applyBorder="1"/>
    <xf numFmtId="0" fontId="0" fillId="5" borderId="30" xfId="0" applyFill="1" applyBorder="1"/>
    <xf numFmtId="0" fontId="0" fillId="5" borderId="31" xfId="0" applyFill="1" applyBorder="1"/>
    <xf numFmtId="0" fontId="0" fillId="5" borderId="32" xfId="0" applyFill="1" applyBorder="1"/>
    <xf numFmtId="0" fontId="9" fillId="9" borderId="33" xfId="0" applyFont="1" applyFill="1" applyBorder="1"/>
    <xf numFmtId="0" fontId="9" fillId="9" borderId="34" xfId="0" applyFont="1" applyFill="1" applyBorder="1"/>
    <xf numFmtId="0" fontId="9" fillId="9" borderId="35" xfId="0" applyFont="1" applyFill="1" applyBorder="1"/>
    <xf numFmtId="0" fontId="0" fillId="5" borderId="36" xfId="0" applyFill="1" applyBorder="1"/>
    <xf numFmtId="0" fontId="0" fillId="5" borderId="37" xfId="0" applyFill="1" applyBorder="1"/>
    <xf numFmtId="0" fontId="0" fillId="5" borderId="38" xfId="0" applyFill="1" applyBorder="1"/>
    <xf numFmtId="0" fontId="9" fillId="5" borderId="5" xfId="0" applyFont="1" applyFill="1" applyBorder="1" applyAlignment="1">
      <alignment wrapText="1"/>
    </xf>
    <xf numFmtId="0" fontId="0" fillId="9" borderId="39" xfId="0" applyFill="1" applyBorder="1" applyAlignment="1">
      <alignment wrapText="1"/>
    </xf>
    <xf numFmtId="0" fontId="0" fillId="5" borderId="40" xfId="0" applyFill="1" applyBorder="1" applyAlignment="1">
      <alignment wrapText="1"/>
    </xf>
    <xf numFmtId="0" fontId="0" fillId="9" borderId="40" xfId="0" applyFill="1" applyBorder="1" applyAlignment="1">
      <alignment wrapText="1"/>
    </xf>
    <xf numFmtId="0" fontId="0" fillId="5" borderId="41" xfId="0" applyFill="1" applyBorder="1" applyAlignment="1">
      <alignment wrapText="1"/>
    </xf>
    <xf numFmtId="0" fontId="0" fillId="9" borderId="42" xfId="0" applyFill="1" applyBorder="1" applyAlignment="1">
      <alignment wrapText="1"/>
    </xf>
    <xf numFmtId="0" fontId="0" fillId="5" borderId="43" xfId="0" applyFill="1" applyBorder="1" applyAlignment="1">
      <alignment wrapText="1"/>
    </xf>
    <xf numFmtId="2" fontId="9" fillId="5" borderId="7" xfId="0" applyNumberFormat="1" applyFont="1" applyFill="1" applyBorder="1" applyAlignment="1">
      <alignment horizontal="right"/>
    </xf>
    <xf numFmtId="2" fontId="9" fillId="5" borderId="8" xfId="0" applyNumberFormat="1" applyFont="1" applyFill="1" applyBorder="1" applyAlignment="1">
      <alignment horizontal="right"/>
    </xf>
    <xf numFmtId="2" fontId="0" fillId="5" borderId="0" xfId="0" applyNumberFormat="1" applyFill="1" applyAlignment="1">
      <alignment horizontal="right"/>
    </xf>
    <xf numFmtId="2" fontId="9" fillId="9" borderId="44" xfId="0" applyNumberFormat="1" applyFont="1" applyFill="1" applyBorder="1" applyAlignment="1">
      <alignment horizontal="right"/>
    </xf>
    <xf numFmtId="2" fontId="9" fillId="9" borderId="45" xfId="0" applyNumberFormat="1" applyFont="1" applyFill="1" applyBorder="1" applyAlignment="1">
      <alignment horizontal="right"/>
    </xf>
    <xf numFmtId="2" fontId="9" fillId="9" borderId="46" xfId="0" applyNumberFormat="1" applyFont="1" applyFill="1" applyBorder="1" applyAlignment="1">
      <alignment horizontal="right"/>
    </xf>
    <xf numFmtId="4" fontId="0" fillId="5" borderId="47" xfId="0" applyNumberFormat="1" applyFill="1" applyBorder="1" applyAlignment="1">
      <alignment horizontal="right"/>
    </xf>
    <xf numFmtId="4" fontId="0" fillId="5" borderId="48" xfId="0" applyNumberFormat="1" applyFill="1" applyBorder="1" applyAlignment="1">
      <alignment horizontal="right"/>
    </xf>
    <xf numFmtId="4" fontId="9" fillId="9" borderId="47" xfId="0" applyNumberFormat="1" applyFont="1" applyFill="1" applyBorder="1" applyAlignment="1">
      <alignment horizontal="right"/>
    </xf>
    <xf numFmtId="4" fontId="9" fillId="9" borderId="48" xfId="0" applyNumberFormat="1" applyFont="1" applyFill="1" applyBorder="1" applyAlignment="1">
      <alignment horizontal="right"/>
    </xf>
    <xf numFmtId="4" fontId="9" fillId="9" borderId="49" xfId="0" applyNumberFormat="1" applyFont="1" applyFill="1" applyBorder="1" applyAlignment="1">
      <alignment horizontal="right"/>
    </xf>
    <xf numFmtId="4" fontId="0" fillId="5" borderId="50" xfId="0" applyNumberFormat="1" applyFill="1" applyBorder="1" applyAlignment="1">
      <alignment horizontal="right"/>
    </xf>
    <xf numFmtId="4" fontId="9" fillId="9" borderId="52" xfId="0" applyNumberFormat="1" applyFont="1" applyFill="1" applyBorder="1" applyAlignment="1">
      <alignment horizontal="right"/>
    </xf>
    <xf numFmtId="4" fontId="9" fillId="9" borderId="53" xfId="0" applyNumberFormat="1" applyFont="1" applyFill="1" applyBorder="1" applyAlignment="1">
      <alignment horizontal="right"/>
    </xf>
    <xf numFmtId="4" fontId="9" fillId="9" borderId="54" xfId="0" applyNumberFormat="1" applyFont="1" applyFill="1" applyBorder="1" applyAlignment="1">
      <alignment horizontal="right"/>
    </xf>
    <xf numFmtId="4" fontId="0" fillId="5" borderId="55" xfId="0" applyNumberFormat="1" applyFill="1" applyBorder="1" applyAlignment="1">
      <alignment horizontal="right"/>
    </xf>
    <xf numFmtId="4" fontId="0" fillId="5" borderId="56" xfId="0" applyNumberFormat="1" applyFill="1" applyBorder="1" applyAlignment="1">
      <alignment horizontal="right"/>
    </xf>
    <xf numFmtId="4" fontId="9" fillId="9" borderId="61" xfId="0" applyNumberFormat="1" applyFont="1" applyFill="1" applyBorder="1" applyAlignment="1">
      <alignment horizontal="right"/>
    </xf>
    <xf numFmtId="4" fontId="9" fillId="9" borderId="62" xfId="0" applyNumberFormat="1" applyFont="1" applyFill="1" applyBorder="1" applyAlignment="1">
      <alignment horizontal="right"/>
    </xf>
    <xf numFmtId="4" fontId="9" fillId="9" borderId="63" xfId="0" applyNumberFormat="1" applyFont="1" applyFill="1" applyBorder="1" applyAlignment="1">
      <alignment horizontal="right"/>
    </xf>
    <xf numFmtId="9" fontId="0" fillId="5" borderId="47" xfId="0" applyNumberFormat="1" applyFill="1" applyBorder="1" applyAlignment="1">
      <alignment horizontal="right"/>
    </xf>
    <xf numFmtId="9" fontId="0" fillId="5" borderId="48" xfId="0" applyNumberFormat="1" applyFill="1" applyBorder="1" applyAlignment="1">
      <alignment horizontal="right"/>
    </xf>
    <xf numFmtId="9" fontId="0" fillId="5" borderId="49" xfId="0" applyNumberFormat="1" applyFill="1" applyBorder="1" applyAlignment="1">
      <alignment horizontal="right"/>
    </xf>
    <xf numFmtId="10" fontId="0" fillId="5" borderId="47" xfId="0" applyNumberFormat="1" applyFill="1" applyBorder="1" applyAlignment="1">
      <alignment horizontal="right"/>
    </xf>
    <xf numFmtId="10" fontId="0" fillId="5" borderId="48" xfId="0" applyNumberFormat="1" applyFill="1" applyBorder="1" applyAlignment="1">
      <alignment horizontal="right"/>
    </xf>
    <xf numFmtId="4" fontId="0" fillId="5" borderId="58" xfId="0" applyNumberFormat="1" applyFill="1" applyBorder="1" applyAlignment="1">
      <alignment horizontal="right"/>
    </xf>
    <xf numFmtId="4" fontId="0" fillId="5" borderId="59" xfId="0" applyNumberFormat="1" applyFill="1" applyBorder="1" applyAlignment="1">
      <alignment horizontal="right"/>
    </xf>
    <xf numFmtId="167" fontId="0" fillId="5" borderId="47" xfId="0" applyNumberFormat="1" applyFill="1" applyBorder="1" applyAlignment="1">
      <alignment horizontal="right"/>
    </xf>
    <xf numFmtId="167" fontId="0" fillId="5" borderId="48" xfId="0" applyNumberFormat="1" applyFill="1" applyBorder="1" applyAlignment="1">
      <alignment horizontal="right"/>
    </xf>
    <xf numFmtId="167" fontId="0" fillId="5" borderId="55" xfId="0" applyNumberFormat="1" applyFill="1" applyBorder="1" applyAlignment="1">
      <alignment horizontal="right"/>
    </xf>
    <xf numFmtId="167" fontId="0" fillId="5" borderId="56" xfId="0" applyNumberFormat="1" applyFill="1" applyBorder="1" applyAlignment="1">
      <alignment horizontal="right"/>
    </xf>
    <xf numFmtId="167" fontId="0" fillId="5" borderId="58" xfId="0" applyNumberFormat="1" applyFill="1" applyBorder="1" applyAlignment="1">
      <alignment horizontal="right"/>
    </xf>
    <xf numFmtId="167" fontId="0" fillId="5" borderId="59" xfId="0" applyNumberFormat="1" applyFill="1" applyBorder="1" applyAlignment="1">
      <alignment horizontal="right"/>
    </xf>
    <xf numFmtId="0" fontId="9" fillId="10" borderId="21" xfId="0" applyFont="1" applyFill="1" applyBorder="1"/>
    <xf numFmtId="0" fontId="9" fillId="10" borderId="22" xfId="0" applyFont="1" applyFill="1" applyBorder="1"/>
    <xf numFmtId="0" fontId="9" fillId="10" borderId="23" xfId="0" applyFont="1" applyFill="1" applyBorder="1"/>
    <xf numFmtId="4" fontId="9" fillId="10" borderId="47" xfId="0" applyNumberFormat="1" applyFont="1" applyFill="1" applyBorder="1" applyAlignment="1">
      <alignment horizontal="right"/>
    </xf>
    <xf numFmtId="4" fontId="9" fillId="10" borderId="48" xfId="0" applyNumberFormat="1" applyFont="1" applyFill="1" applyBorder="1" applyAlignment="1">
      <alignment horizontal="right"/>
    </xf>
    <xf numFmtId="4" fontId="9" fillId="10" borderId="49" xfId="0" applyNumberFormat="1" applyFont="1" applyFill="1" applyBorder="1" applyAlignment="1">
      <alignment horizontal="right"/>
    </xf>
    <xf numFmtId="0" fontId="0" fillId="10" borderId="40" xfId="0" applyFill="1" applyBorder="1" applyAlignment="1">
      <alignment wrapText="1"/>
    </xf>
    <xf numFmtId="0" fontId="9" fillId="10" borderId="34" xfId="0" applyFont="1" applyFill="1" applyBorder="1"/>
    <xf numFmtId="0" fontId="0" fillId="10" borderId="64" xfId="0" applyFill="1" applyBorder="1" applyAlignment="1">
      <alignment wrapText="1"/>
    </xf>
    <xf numFmtId="0" fontId="9" fillId="10" borderId="33" xfId="0" applyFont="1" applyFill="1" applyBorder="1"/>
    <xf numFmtId="0" fontId="9" fillId="10" borderId="35" xfId="0" applyFont="1" applyFill="1" applyBorder="1"/>
    <xf numFmtId="2" fontId="9" fillId="10" borderId="52" xfId="0" applyNumberFormat="1" applyFont="1" applyFill="1" applyBorder="1" applyAlignment="1">
      <alignment horizontal="right"/>
    </xf>
    <xf numFmtId="2" fontId="9" fillId="10" borderId="53" xfId="0" applyNumberFormat="1" applyFont="1" applyFill="1" applyBorder="1" applyAlignment="1">
      <alignment horizontal="right"/>
    </xf>
    <xf numFmtId="2" fontId="9" fillId="10" borderId="54" xfId="0" applyNumberFormat="1" applyFont="1" applyFill="1" applyBorder="1" applyAlignment="1">
      <alignment horizontal="right"/>
    </xf>
    <xf numFmtId="0" fontId="0" fillId="10" borderId="42" xfId="0" applyFill="1" applyBorder="1" applyAlignment="1">
      <alignment wrapText="1"/>
    </xf>
    <xf numFmtId="3" fontId="0" fillId="5" borderId="0" xfId="0" applyNumberFormat="1" applyFill="1"/>
    <xf numFmtId="4" fontId="0" fillId="0" borderId="49" xfId="0" applyNumberFormat="1" applyBorder="1" applyAlignment="1">
      <alignment horizontal="right"/>
    </xf>
    <xf numFmtId="0" fontId="10" fillId="0" borderId="0" xfId="11" applyFill="1"/>
    <xf numFmtId="0" fontId="0" fillId="0" borderId="0" xfId="0" applyAlignment="1">
      <alignment vertical="top"/>
    </xf>
    <xf numFmtId="0" fontId="0" fillId="0" borderId="21" xfId="0" applyBorder="1"/>
    <xf numFmtId="0" fontId="0" fillId="0" borderId="22" xfId="0" applyBorder="1"/>
    <xf numFmtId="168" fontId="0" fillId="5" borderId="48" xfId="0" applyNumberFormat="1" applyFill="1" applyBorder="1" applyAlignment="1">
      <alignment horizontal="right"/>
    </xf>
    <xf numFmtId="4" fontId="0" fillId="0" borderId="51" xfId="0" applyNumberFormat="1" applyBorder="1" applyAlignment="1">
      <alignment horizontal="right"/>
    </xf>
    <xf numFmtId="4" fontId="0" fillId="0" borderId="48" xfId="0" applyNumberFormat="1" applyBorder="1" applyAlignment="1">
      <alignment horizontal="right"/>
    </xf>
    <xf numFmtId="4" fontId="0" fillId="0" borderId="57" xfId="0" applyNumberFormat="1" applyBorder="1" applyAlignment="1">
      <alignment horizontal="right"/>
    </xf>
    <xf numFmtId="165" fontId="0" fillId="0" borderId="49" xfId="0" applyNumberFormat="1" applyBorder="1" applyAlignment="1">
      <alignment horizontal="right"/>
    </xf>
    <xf numFmtId="168" fontId="0" fillId="0" borderId="49" xfId="0" applyNumberFormat="1" applyBorder="1" applyAlignment="1">
      <alignment horizontal="right"/>
    </xf>
    <xf numFmtId="167" fontId="0" fillId="0" borderId="49" xfId="0" applyNumberFormat="1" applyBorder="1" applyAlignment="1">
      <alignment horizontal="right"/>
    </xf>
    <xf numFmtId="4" fontId="0" fillId="0" borderId="60" xfId="0" applyNumberFormat="1" applyBorder="1" applyAlignment="1">
      <alignment horizontal="right"/>
    </xf>
    <xf numFmtId="167" fontId="0" fillId="0" borderId="57" xfId="0" applyNumberFormat="1" applyBorder="1" applyAlignment="1">
      <alignment horizontal="right"/>
    </xf>
    <xf numFmtId="167" fontId="0" fillId="0" borderId="60" xfId="0" applyNumberFormat="1" applyBorder="1" applyAlignment="1">
      <alignment horizontal="right"/>
    </xf>
    <xf numFmtId="0" fontId="0" fillId="5" borderId="0" xfId="0" applyFill="1" applyAlignment="1">
      <alignment horizontal="left" vertical="top" wrapText="1"/>
    </xf>
    <xf numFmtId="0" fontId="17" fillId="5" borderId="3" xfId="22" applyFill="1" applyAlignment="1">
      <alignment horizontal="left" vertical="top"/>
    </xf>
    <xf numFmtId="0" fontId="18" fillId="5" borderId="4" xfId="23" applyFill="1" applyAlignment="1">
      <alignment horizontal="left" vertical="top"/>
    </xf>
    <xf numFmtId="0" fontId="0" fillId="5" borderId="0" xfId="0" applyFill="1" applyAlignment="1">
      <alignment horizontal="left" vertical="top"/>
    </xf>
    <xf numFmtId="0" fontId="0" fillId="0" borderId="0" xfId="0" applyAlignment="1">
      <alignment vertical="top" wrapText="1"/>
    </xf>
    <xf numFmtId="0" fontId="17" fillId="5" borderId="3" xfId="22" applyFill="1" applyAlignment="1">
      <alignment horizontal="left"/>
    </xf>
  </cellXfs>
  <cellStyles count="24">
    <cellStyle name="Change in Formula" xfId="3" xr:uid="{00000000-0005-0000-0000-000000000000}"/>
    <cellStyle name="Comma" xfId="1" builtinId="3" customBuiltin="1"/>
    <cellStyle name="Comma [0]" xfId="2" builtinId="6" customBuiltin="1"/>
    <cellStyle name="Error checks" xfId="4" xr:uid="{00000000-0005-0000-0000-000003000000}"/>
    <cellStyle name="Error Warning" xfId="5" xr:uid="{00000000-0005-0000-0000-000004000000}"/>
    <cellStyle name="Heading 1" xfId="22" builtinId="16"/>
    <cellStyle name="Heading 2" xfId="23" builtinId="17"/>
    <cellStyle name="Hyperlink" xfId="11" builtinId="8"/>
    <cellStyle name="Info/Default #" xfId="16" xr:uid="{00000000-0005-0000-0000-000006000000}"/>
    <cellStyle name="Info/default %" xfId="13" xr:uid="{00000000-0005-0000-0000-000007000000}"/>
    <cellStyle name="Info/import #" xfId="12" xr:uid="{00000000-0005-0000-0000-000008000000}"/>
    <cellStyle name="Info/import %" xfId="15" xr:uid="{00000000-0005-0000-0000-000009000000}"/>
    <cellStyle name="Input #" xfId="6" xr:uid="{00000000-0005-0000-0000-00000A000000}"/>
    <cellStyle name="Input %" xfId="7" xr:uid="{00000000-0005-0000-0000-00000B000000}"/>
    <cellStyle name="Input2" xfId="8" xr:uid="{00000000-0005-0000-0000-00000C000000}"/>
    <cellStyle name="Key Outputs" xfId="9" xr:uid="{00000000-0005-0000-0000-00000D000000}"/>
    <cellStyle name="Links from other files (green) style" xfId="10" xr:uid="{00000000-0005-0000-0000-00000E000000}"/>
    <cellStyle name="Normal" xfId="0" builtinId="0" customBuiltin="1"/>
    <cellStyle name="Normal 2" xfId="19" xr:uid="{00000000-0005-0000-0000-000010000000}"/>
    <cellStyle name="Normal 3" xfId="20" xr:uid="{00000000-0005-0000-0000-000011000000}"/>
    <cellStyle name="Percent 2" xfId="17" xr:uid="{00000000-0005-0000-0000-000012000000}"/>
    <cellStyle name="Percent 2 2" xfId="18" xr:uid="{00000000-0005-0000-0000-000013000000}"/>
    <cellStyle name="QA" xfId="14" xr:uid="{00000000-0005-0000-0000-000014000000}"/>
    <cellStyle name="Source" xfId="21" xr:uid="{FF3C3CBD-6D4A-4CD3-A42D-05188F4B9C0E}"/>
  </cellStyles>
  <dxfs count="4">
    <dxf>
      <font>
        <b/>
        <i val="0"/>
      </font>
      <fill>
        <patternFill>
          <bgColor rgb="FF00B050"/>
        </patternFill>
      </fill>
    </dxf>
    <dxf>
      <font>
        <color theme="0" tint="-0.499984740745262"/>
      </font>
    </dxf>
    <dxf>
      <font>
        <b/>
        <i val="0"/>
      </font>
      <fill>
        <patternFill>
          <bgColor rgb="FF00B050"/>
        </patternFill>
      </fill>
    </dxf>
    <dxf>
      <font>
        <color theme="0" tint="-0.499984740745262"/>
      </font>
    </dxf>
  </dxfs>
  <tableStyles count="0" defaultTableStyle="TableStyleMedium2" defaultPivotStyle="PivotStyleLight16"/>
  <colors>
    <mruColors>
      <color rgb="FFCCCCFF"/>
      <color rgb="FFFFFFCC"/>
      <color rgb="FF48B749"/>
      <color rgb="FFFFCB05"/>
      <color rgb="FFF78D1E"/>
      <color rgb="FFCC1F26"/>
      <color rgb="FF8E4399"/>
      <color rgb="FF007BC4"/>
      <color rgb="FF194787"/>
      <color rgb="FF8FB8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iPart">
  <a:themeElements>
    <a:clrScheme name="IPART Colours">
      <a:dk1>
        <a:srgbClr val="2E2E2F"/>
      </a:dk1>
      <a:lt1>
        <a:sysClr val="window" lastClr="FFFFFF"/>
      </a:lt1>
      <a:dk2>
        <a:srgbClr val="011D4B"/>
      </a:dk2>
      <a:lt2>
        <a:srgbClr val="ECE9E7"/>
      </a:lt2>
      <a:accent1>
        <a:srgbClr val="1C355E"/>
      </a:accent1>
      <a:accent2>
        <a:srgbClr val="3E5376"/>
      </a:accent2>
      <a:accent3>
        <a:srgbClr val="7287A6"/>
      </a:accent3>
      <a:accent4>
        <a:srgbClr val="C6CDD7"/>
      </a:accent4>
      <a:accent5>
        <a:srgbClr val="009DDB"/>
      </a:accent5>
      <a:accent6>
        <a:srgbClr val="115F7E"/>
      </a:accent6>
      <a:hlink>
        <a:srgbClr val="00AEEF"/>
      </a:hlink>
      <a:folHlink>
        <a:srgbClr val="520F9A"/>
      </a:folHlink>
    </a:clrScheme>
    <a:fontScheme name="Arial">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iPart" id="{5B29015D-EA79-45B6-9D51-0920F8122064}" vid="{EB9EA9A6-3ABD-45FF-A322-72402604B089}"/>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ipart.nsw.gov.au/documents/reporting-manual/reporting-manual-licensed-operators-and-retailers-under-wic-act-2006-march-2025" TargetMode="External"/><Relationship Id="rId2" Type="http://schemas.openxmlformats.org/officeDocument/2006/relationships/hyperlink" Target="https://ipart.nsw.gov.au/documents/reporting-manual/reporting-manual-hunter-water-2022-2027" TargetMode="External"/><Relationship Id="rId1" Type="http://schemas.openxmlformats.org/officeDocument/2006/relationships/hyperlink" Target="https://www.ipart.nsw.gov.au/documents/reporting-manual/reporting-manual-sydney-water-2024-2028-september-2024" TargetMode="External"/><Relationship Id="rId4" Type="http://schemas.openxmlformats.org/officeDocument/2006/relationships/hyperlink" Target="https://www.ipart.nsw.gov.au/documents/reporting-manual/reporting-manual-water-nsw-2024-2028-august-202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24"/>
  <sheetViews>
    <sheetView zoomScaleNormal="100" workbookViewId="0">
      <selection activeCell="L7" sqref="L7"/>
    </sheetView>
  </sheetViews>
  <sheetFormatPr defaultColWidth="8.85546875" defaultRowHeight="12" x14ac:dyDescent="0.2"/>
  <cols>
    <col min="1" max="1" width="1.85546875" style="6" customWidth="1"/>
    <col min="2" max="2" width="7" style="6" customWidth="1"/>
    <col min="3" max="16384" width="8.85546875" style="6"/>
  </cols>
  <sheetData>
    <row r="1" spans="2:10" ht="6.95" customHeight="1" x14ac:dyDescent="0.2"/>
    <row r="2" spans="2:10" ht="20.25" thickBot="1" x14ac:dyDescent="0.25">
      <c r="B2" s="137" t="s">
        <v>3</v>
      </c>
      <c r="C2" s="137"/>
      <c r="D2" s="137"/>
      <c r="E2" s="137"/>
      <c r="F2" s="137"/>
      <c r="G2" s="137"/>
      <c r="H2" s="137"/>
      <c r="I2" s="137"/>
    </row>
    <row r="3" spans="2:10" ht="8.1" customHeight="1" thickTop="1" x14ac:dyDescent="0.2"/>
    <row r="4" spans="2:10" ht="15.6" customHeight="1" thickBot="1" x14ac:dyDescent="0.25">
      <c r="B4" s="138" t="s">
        <v>14</v>
      </c>
      <c r="C4" s="138"/>
      <c r="D4" s="138"/>
      <c r="E4" s="138"/>
      <c r="F4" s="138"/>
      <c r="G4" s="138"/>
      <c r="H4" s="138"/>
      <c r="I4" s="138"/>
    </row>
    <row r="5" spans="2:10" ht="24.95" customHeight="1" thickTop="1" x14ac:dyDescent="0.2">
      <c r="B5" s="140" t="s">
        <v>4</v>
      </c>
      <c r="C5" s="140"/>
      <c r="D5" s="140"/>
      <c r="E5" s="140"/>
      <c r="F5" s="140"/>
      <c r="G5" s="140"/>
      <c r="H5" s="140"/>
      <c r="I5" s="140"/>
    </row>
    <row r="6" spans="2:10" ht="18" customHeight="1" x14ac:dyDescent="0.2">
      <c r="B6" s="136" t="s">
        <v>5</v>
      </c>
      <c r="C6" s="136"/>
      <c r="D6" s="136"/>
      <c r="E6" s="136"/>
      <c r="F6" s="136"/>
      <c r="G6" s="136"/>
      <c r="H6" s="136"/>
      <c r="I6" s="136"/>
    </row>
    <row r="7" spans="2:10" ht="36.950000000000003" customHeight="1" x14ac:dyDescent="0.2">
      <c r="B7" s="136" t="s">
        <v>127</v>
      </c>
      <c r="C7" s="136"/>
      <c r="D7" s="136"/>
      <c r="E7" s="136"/>
      <c r="F7" s="136"/>
      <c r="G7" s="136"/>
      <c r="H7" s="136"/>
      <c r="I7" s="136"/>
    </row>
    <row r="9" spans="2:10" ht="15.6" customHeight="1" thickBot="1" x14ac:dyDescent="0.25">
      <c r="B9" s="138" t="s">
        <v>16</v>
      </c>
      <c r="C9" s="138"/>
      <c r="D9" s="138"/>
      <c r="E9" s="138"/>
      <c r="F9" s="138"/>
      <c r="G9" s="138"/>
      <c r="H9" s="138"/>
      <c r="I9" s="138"/>
    </row>
    <row r="10" spans="2:10" s="5" customFormat="1" ht="12.75" thickTop="1" x14ac:dyDescent="0.2">
      <c r="B10" s="139" t="s">
        <v>6</v>
      </c>
      <c r="C10" s="139"/>
      <c r="D10" s="139"/>
      <c r="E10" s="139"/>
      <c r="F10" s="139"/>
      <c r="G10" s="139"/>
      <c r="H10" s="139"/>
      <c r="I10" s="139"/>
    </row>
    <row r="11" spans="2:10" s="5" customFormat="1" x14ac:dyDescent="0.2">
      <c r="B11" s="139" t="s">
        <v>7</v>
      </c>
      <c r="C11" s="139"/>
      <c r="D11" s="139"/>
      <c r="E11" s="139"/>
      <c r="F11" s="139"/>
      <c r="G11" s="139"/>
      <c r="H11" s="139"/>
      <c r="I11" s="139"/>
    </row>
    <row r="12" spans="2:10" s="5" customFormat="1" ht="23.1" customHeight="1" x14ac:dyDescent="0.2">
      <c r="B12" s="136" t="s">
        <v>8</v>
      </c>
      <c r="C12" s="136"/>
      <c r="D12" s="136"/>
      <c r="E12" s="136"/>
      <c r="F12" s="136"/>
      <c r="G12" s="136"/>
      <c r="H12" s="136"/>
      <c r="I12" s="136"/>
    </row>
    <row r="13" spans="2:10" s="5" customFormat="1" ht="12.6" customHeight="1" x14ac:dyDescent="0.2">
      <c r="B13" s="136" t="s">
        <v>15</v>
      </c>
      <c r="C13" s="136"/>
      <c r="D13" s="136"/>
      <c r="E13" s="136"/>
      <c r="F13" s="136"/>
      <c r="G13" s="136"/>
      <c r="H13" s="136"/>
      <c r="I13" s="136"/>
    </row>
    <row r="14" spans="2:10" s="5" customFormat="1" ht="12.6" customHeight="1" x14ac:dyDescent="0.2"/>
    <row r="15" spans="2:10" s="5" customFormat="1" ht="15.6" customHeight="1" thickBot="1" x14ac:dyDescent="0.25">
      <c r="B15" s="138" t="s">
        <v>0</v>
      </c>
      <c r="C15" s="138"/>
      <c r="D15" s="138"/>
      <c r="E15" s="138"/>
      <c r="F15" s="138"/>
      <c r="G15" s="138"/>
      <c r="H15" s="138"/>
      <c r="I15" s="138"/>
    </row>
    <row r="16" spans="2:10" s="5" customFormat="1" ht="35.1" customHeight="1" thickTop="1" x14ac:dyDescent="0.2">
      <c r="B16" s="12" t="s">
        <v>10</v>
      </c>
      <c r="C16" s="136" t="s">
        <v>125</v>
      </c>
      <c r="D16" s="136"/>
      <c r="E16" s="136"/>
      <c r="F16" s="136"/>
      <c r="G16" s="136"/>
      <c r="H16" s="136"/>
      <c r="I16" s="136"/>
      <c r="J16" s="8"/>
    </row>
    <row r="17" spans="1:9" ht="80.099999999999994" customHeight="1" x14ac:dyDescent="0.2">
      <c r="B17" s="12" t="s">
        <v>10</v>
      </c>
      <c r="C17" s="136" t="s">
        <v>126</v>
      </c>
      <c r="D17" s="136"/>
      <c r="E17" s="136"/>
      <c r="F17" s="136"/>
      <c r="G17" s="136"/>
      <c r="H17" s="136"/>
      <c r="I17" s="136"/>
    </row>
    <row r="18" spans="1:9" ht="11.45" customHeight="1" x14ac:dyDescent="0.2">
      <c r="B18" s="12"/>
      <c r="C18" s="7"/>
      <c r="D18" s="7"/>
      <c r="E18" s="7"/>
      <c r="F18" s="7"/>
      <c r="G18" s="7"/>
      <c r="H18" s="7"/>
      <c r="I18" s="7"/>
    </row>
    <row r="19" spans="1:9" ht="15.6" customHeight="1" thickBot="1" x14ac:dyDescent="0.25">
      <c r="B19" s="138" t="s">
        <v>17</v>
      </c>
      <c r="C19" s="138"/>
      <c r="D19" s="138"/>
      <c r="E19" s="138"/>
      <c r="F19" s="138"/>
      <c r="G19" s="138"/>
      <c r="H19" s="138"/>
      <c r="I19" s="138"/>
    </row>
    <row r="20" spans="1:9" ht="37.5" customHeight="1" thickTop="1" x14ac:dyDescent="0.2">
      <c r="B20" s="136" t="s">
        <v>9</v>
      </c>
      <c r="C20" s="136"/>
      <c r="D20" s="136"/>
      <c r="E20" s="136"/>
      <c r="F20" s="136"/>
      <c r="G20" s="136"/>
      <c r="H20" s="136"/>
      <c r="I20" s="136"/>
    </row>
    <row r="21" spans="1:9" x14ac:dyDescent="0.2">
      <c r="A21" s="123"/>
      <c r="B21" s="122" t="s">
        <v>11</v>
      </c>
      <c r="C21" s="123"/>
      <c r="D21" s="123"/>
      <c r="E21" s="123"/>
      <c r="F21" s="123"/>
    </row>
    <row r="22" spans="1:9" x14ac:dyDescent="0.2">
      <c r="B22" s="9" t="s">
        <v>12</v>
      </c>
    </row>
    <row r="23" spans="1:9" x14ac:dyDescent="0.2">
      <c r="B23" s="9" t="s">
        <v>13</v>
      </c>
    </row>
    <row r="24" spans="1:9" x14ac:dyDescent="0.2">
      <c r="B24" s="9" t="s">
        <v>18</v>
      </c>
    </row>
  </sheetData>
  <mergeCells count="15">
    <mergeCell ref="B20:I20"/>
    <mergeCell ref="C17:I17"/>
    <mergeCell ref="B2:I2"/>
    <mergeCell ref="B4:I4"/>
    <mergeCell ref="B9:I9"/>
    <mergeCell ref="B15:I15"/>
    <mergeCell ref="C16:I16"/>
    <mergeCell ref="B19:I19"/>
    <mergeCell ref="B11:I11"/>
    <mergeCell ref="B12:I12"/>
    <mergeCell ref="B13:I13"/>
    <mergeCell ref="B10:I10"/>
    <mergeCell ref="B5:I5"/>
    <mergeCell ref="B6:I6"/>
    <mergeCell ref="B7:I7"/>
  </mergeCells>
  <hyperlinks>
    <hyperlink ref="B22" r:id="rId1" xr:uid="{8385DACD-8F07-433F-9F7B-E7C3E59729B0}"/>
    <hyperlink ref="B23" r:id="rId2" xr:uid="{5F36205A-3FE0-488B-B45F-8CF18E4FD224}"/>
    <hyperlink ref="B24" r:id="rId3" xr:uid="{CB1DE1F9-E28E-4DB3-BFB7-B45ECD6D859B}"/>
    <hyperlink ref="B21" r:id="rId4" xr:uid="{CE717416-F14C-4321-B095-515F0F9B902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B1:K39"/>
  <sheetViews>
    <sheetView tabSelected="1" workbookViewId="0">
      <pane ySplit="5" topLeftCell="A6" activePane="bottomLeft" state="frozen"/>
      <selection pane="bottomLeft" activeCell="E2" sqref="E2"/>
    </sheetView>
  </sheetViews>
  <sheetFormatPr defaultColWidth="8.85546875" defaultRowHeight="12" x14ac:dyDescent="0.2"/>
  <cols>
    <col min="1" max="1" width="2.85546875" style="6" customWidth="1"/>
    <col min="2" max="2" width="18.28515625" style="6" customWidth="1"/>
    <col min="3" max="3" width="21.28515625" style="6" customWidth="1"/>
    <col min="4" max="5" width="40.140625" style="6" customWidth="1"/>
    <col min="6" max="6" width="2.5703125" style="6" customWidth="1"/>
    <col min="7" max="11" width="14" style="6" customWidth="1"/>
    <col min="12" max="16384" width="8.85546875" style="6"/>
  </cols>
  <sheetData>
    <row r="1" spans="2:11" ht="20.25" thickBot="1" x14ac:dyDescent="0.25">
      <c r="B1" s="137" t="s">
        <v>19</v>
      </c>
      <c r="C1" s="137"/>
      <c r="D1" s="137"/>
    </row>
    <row r="2" spans="2:11" ht="12.75" thickTop="1" x14ac:dyDescent="0.2"/>
    <row r="3" spans="2:11" ht="12.75" x14ac:dyDescent="0.2">
      <c r="B3" s="11" t="s">
        <v>124</v>
      </c>
    </row>
    <row r="4" spans="2:11" ht="12.75" thickBot="1" x14ac:dyDescent="0.25"/>
    <row r="5" spans="2:11" ht="12.75" thickBot="1" x14ac:dyDescent="0.25">
      <c r="B5" s="16" t="s">
        <v>20</v>
      </c>
      <c r="C5" s="17" t="s">
        <v>21</v>
      </c>
      <c r="D5" s="17" t="s">
        <v>22</v>
      </c>
      <c r="E5" s="18" t="s">
        <v>23</v>
      </c>
      <c r="F5" s="10"/>
      <c r="G5" s="16" t="s">
        <v>24</v>
      </c>
      <c r="H5" s="17" t="s">
        <v>25</v>
      </c>
      <c r="I5" s="17" t="s">
        <v>26</v>
      </c>
      <c r="J5" s="17" t="s">
        <v>27</v>
      </c>
      <c r="K5" s="18" t="s">
        <v>28</v>
      </c>
    </row>
    <row r="6" spans="2:11" s="8" customFormat="1" ht="36" x14ac:dyDescent="0.2">
      <c r="B6" s="20" t="s">
        <v>29</v>
      </c>
      <c r="C6" s="21" t="s">
        <v>30</v>
      </c>
      <c r="D6" s="21" t="s">
        <v>31</v>
      </c>
      <c r="E6" s="22" t="s">
        <v>32</v>
      </c>
      <c r="G6" s="31" t="s">
        <v>1</v>
      </c>
      <c r="H6" s="32" t="s">
        <v>1</v>
      </c>
      <c r="I6" s="32" t="s">
        <v>92</v>
      </c>
      <c r="J6" s="32" t="s">
        <v>1</v>
      </c>
      <c r="K6" s="33" t="s">
        <v>92</v>
      </c>
    </row>
    <row r="7" spans="2:11" s="8" customFormat="1" ht="36" x14ac:dyDescent="0.2">
      <c r="B7" s="23" t="s">
        <v>29</v>
      </c>
      <c r="C7" s="24" t="s">
        <v>33</v>
      </c>
      <c r="D7" s="24" t="s">
        <v>34</v>
      </c>
      <c r="E7" s="25" t="s">
        <v>35</v>
      </c>
      <c r="G7" s="34" t="s">
        <v>1</v>
      </c>
      <c r="H7" s="35" t="s">
        <v>1</v>
      </c>
      <c r="I7" s="35" t="s">
        <v>92</v>
      </c>
      <c r="J7" s="35" t="s">
        <v>1</v>
      </c>
      <c r="K7" s="36" t="s">
        <v>92</v>
      </c>
    </row>
    <row r="8" spans="2:11" s="8" customFormat="1" ht="36" x14ac:dyDescent="0.2">
      <c r="B8" s="23" t="s">
        <v>29</v>
      </c>
      <c r="C8" s="24" t="s">
        <v>36</v>
      </c>
      <c r="D8" s="24" t="s">
        <v>37</v>
      </c>
      <c r="E8" s="25" t="s">
        <v>38</v>
      </c>
      <c r="G8" s="34" t="s">
        <v>92</v>
      </c>
      <c r="H8" s="35" t="s">
        <v>92</v>
      </c>
      <c r="I8" s="35" t="s">
        <v>92</v>
      </c>
      <c r="J8" s="35" t="s">
        <v>1</v>
      </c>
      <c r="K8" s="36" t="s">
        <v>92</v>
      </c>
    </row>
    <row r="9" spans="2:11" s="8" customFormat="1" ht="48" x14ac:dyDescent="0.2">
      <c r="B9" s="23" t="s">
        <v>29</v>
      </c>
      <c r="C9" s="24" t="s">
        <v>39</v>
      </c>
      <c r="D9" s="24" t="s">
        <v>40</v>
      </c>
      <c r="E9" s="25" t="s">
        <v>41</v>
      </c>
      <c r="G9" s="34" t="s">
        <v>92</v>
      </c>
      <c r="H9" s="35" t="s">
        <v>92</v>
      </c>
      <c r="I9" s="35" t="s">
        <v>92</v>
      </c>
      <c r="J9" s="35" t="s">
        <v>1</v>
      </c>
      <c r="K9" s="36" t="s">
        <v>92</v>
      </c>
    </row>
    <row r="10" spans="2:11" s="8" customFormat="1" ht="24" x14ac:dyDescent="0.2">
      <c r="B10" s="23" t="s">
        <v>29</v>
      </c>
      <c r="C10" s="24" t="s">
        <v>42</v>
      </c>
      <c r="D10" s="24" t="s">
        <v>43</v>
      </c>
      <c r="E10" s="25" t="s">
        <v>44</v>
      </c>
      <c r="G10" s="34" t="s">
        <v>1</v>
      </c>
      <c r="H10" s="35" t="s">
        <v>1</v>
      </c>
      <c r="I10" s="35" t="s">
        <v>92</v>
      </c>
      <c r="J10" s="35" t="s">
        <v>1</v>
      </c>
      <c r="K10" s="36" t="s">
        <v>92</v>
      </c>
    </row>
    <row r="11" spans="2:11" s="8" customFormat="1" ht="48" x14ac:dyDescent="0.2">
      <c r="B11" s="23" t="s">
        <v>29</v>
      </c>
      <c r="C11" s="24" t="s">
        <v>45</v>
      </c>
      <c r="D11" s="24" t="s">
        <v>46</v>
      </c>
      <c r="E11" s="25" t="s">
        <v>47</v>
      </c>
      <c r="G11" s="34" t="s">
        <v>1</v>
      </c>
      <c r="H11" s="35" t="s">
        <v>1</v>
      </c>
      <c r="I11" s="35" t="s">
        <v>92</v>
      </c>
      <c r="J11" s="35" t="s">
        <v>1</v>
      </c>
      <c r="K11" s="36" t="s">
        <v>92</v>
      </c>
    </row>
    <row r="12" spans="2:11" s="8" customFormat="1" ht="48.75" thickBot="1" x14ac:dyDescent="0.25">
      <c r="B12" s="26" t="s">
        <v>29</v>
      </c>
      <c r="C12" s="27" t="s">
        <v>48</v>
      </c>
      <c r="D12" s="27" t="s">
        <v>49</v>
      </c>
      <c r="E12" s="28" t="s">
        <v>50</v>
      </c>
      <c r="G12" s="37" t="s">
        <v>1</v>
      </c>
      <c r="H12" s="38" t="s">
        <v>1</v>
      </c>
      <c r="I12" s="38" t="s">
        <v>92</v>
      </c>
      <c r="J12" s="38" t="s">
        <v>1</v>
      </c>
      <c r="K12" s="39" t="s">
        <v>92</v>
      </c>
    </row>
    <row r="13" spans="2:11" s="8" customFormat="1" ht="36" x14ac:dyDescent="0.2">
      <c r="B13" s="20" t="s">
        <v>51</v>
      </c>
      <c r="C13" s="21" t="s">
        <v>52</v>
      </c>
      <c r="D13" s="21" t="s">
        <v>53</v>
      </c>
      <c r="E13" s="22" t="s">
        <v>54</v>
      </c>
      <c r="G13" s="31" t="s">
        <v>92</v>
      </c>
      <c r="H13" s="32" t="s">
        <v>1</v>
      </c>
      <c r="I13" s="32" t="s">
        <v>1</v>
      </c>
      <c r="J13" s="32" t="s">
        <v>92</v>
      </c>
      <c r="K13" s="33" t="s">
        <v>92</v>
      </c>
    </row>
    <row r="14" spans="2:11" s="8" customFormat="1" ht="48" x14ac:dyDescent="0.2">
      <c r="B14" s="23" t="s">
        <v>51</v>
      </c>
      <c r="C14" s="24" t="s">
        <v>55</v>
      </c>
      <c r="D14" s="24" t="s">
        <v>56</v>
      </c>
      <c r="E14" s="25" t="s">
        <v>57</v>
      </c>
      <c r="G14" s="34" t="s">
        <v>92</v>
      </c>
      <c r="H14" s="35" t="s">
        <v>1</v>
      </c>
      <c r="I14" s="35" t="s">
        <v>1</v>
      </c>
      <c r="J14" s="35" t="s">
        <v>92</v>
      </c>
      <c r="K14" s="36" t="s">
        <v>92</v>
      </c>
    </row>
    <row r="15" spans="2:11" s="8" customFormat="1" ht="48" x14ac:dyDescent="0.2">
      <c r="B15" s="23" t="s">
        <v>51</v>
      </c>
      <c r="C15" s="24" t="s">
        <v>58</v>
      </c>
      <c r="D15" s="24" t="s">
        <v>59</v>
      </c>
      <c r="E15" s="25" t="s">
        <v>60</v>
      </c>
      <c r="G15" s="34" t="s">
        <v>92</v>
      </c>
      <c r="H15" s="35" t="s">
        <v>1</v>
      </c>
      <c r="I15" s="35" t="s">
        <v>92</v>
      </c>
      <c r="J15" s="35" t="s">
        <v>92</v>
      </c>
      <c r="K15" s="36" t="s">
        <v>92</v>
      </c>
    </row>
    <row r="16" spans="2:11" s="8" customFormat="1" ht="48" x14ac:dyDescent="0.2">
      <c r="B16" s="23" t="s">
        <v>51</v>
      </c>
      <c r="C16" s="24" t="s">
        <v>61</v>
      </c>
      <c r="D16" s="24" t="s">
        <v>62</v>
      </c>
      <c r="E16" s="25" t="s">
        <v>63</v>
      </c>
      <c r="G16" s="34" t="s">
        <v>92</v>
      </c>
      <c r="H16" s="35" t="s">
        <v>1</v>
      </c>
      <c r="I16" s="35" t="s">
        <v>92</v>
      </c>
      <c r="J16" s="35" t="s">
        <v>92</v>
      </c>
      <c r="K16" s="36" t="s">
        <v>92</v>
      </c>
    </row>
    <row r="17" spans="2:11" s="8" customFormat="1" ht="24" x14ac:dyDescent="0.2">
      <c r="B17" s="23" t="s">
        <v>51</v>
      </c>
      <c r="C17" s="24" t="s">
        <v>64</v>
      </c>
      <c r="D17" s="24" t="s">
        <v>65</v>
      </c>
      <c r="E17" s="25" t="s">
        <v>66</v>
      </c>
      <c r="G17" s="34" t="s">
        <v>92</v>
      </c>
      <c r="H17" s="35" t="s">
        <v>1</v>
      </c>
      <c r="I17" s="35" t="s">
        <v>92</v>
      </c>
      <c r="J17" s="35" t="s">
        <v>92</v>
      </c>
      <c r="K17" s="36" t="s">
        <v>92</v>
      </c>
    </row>
    <row r="18" spans="2:11" s="8" customFormat="1" ht="36" x14ac:dyDescent="0.2">
      <c r="B18" s="23" t="s">
        <v>51</v>
      </c>
      <c r="C18" s="24" t="s">
        <v>67</v>
      </c>
      <c r="D18" s="24" t="s">
        <v>68</v>
      </c>
      <c r="E18" s="25" t="s">
        <v>69</v>
      </c>
      <c r="G18" s="34" t="s">
        <v>92</v>
      </c>
      <c r="H18" s="35" t="s">
        <v>1</v>
      </c>
      <c r="I18" s="35" t="s">
        <v>1</v>
      </c>
      <c r="J18" s="35" t="s">
        <v>92</v>
      </c>
      <c r="K18" s="36" t="s">
        <v>92</v>
      </c>
    </row>
    <row r="19" spans="2:11" s="8" customFormat="1" ht="24" x14ac:dyDescent="0.2">
      <c r="B19" s="23" t="s">
        <v>51</v>
      </c>
      <c r="C19" s="24" t="s">
        <v>70</v>
      </c>
      <c r="D19" s="24" t="s">
        <v>71</v>
      </c>
      <c r="E19" s="25" t="s">
        <v>72</v>
      </c>
      <c r="G19" s="34" t="s">
        <v>92</v>
      </c>
      <c r="H19" s="35" t="s">
        <v>1</v>
      </c>
      <c r="I19" s="35" t="s">
        <v>1</v>
      </c>
      <c r="J19" s="35" t="s">
        <v>92</v>
      </c>
      <c r="K19" s="36" t="s">
        <v>92</v>
      </c>
    </row>
    <row r="20" spans="2:11" s="8" customFormat="1" ht="24" x14ac:dyDescent="0.2">
      <c r="B20" s="23" t="s">
        <v>51</v>
      </c>
      <c r="C20" s="24" t="s">
        <v>73</v>
      </c>
      <c r="D20" s="24" t="s">
        <v>74</v>
      </c>
      <c r="E20" s="25" t="s">
        <v>75</v>
      </c>
      <c r="G20" s="34" t="s">
        <v>92</v>
      </c>
      <c r="H20" s="35" t="s">
        <v>1</v>
      </c>
      <c r="I20" s="35" t="s">
        <v>92</v>
      </c>
      <c r="J20" s="35" t="s">
        <v>92</v>
      </c>
      <c r="K20" s="36" t="s">
        <v>92</v>
      </c>
    </row>
    <row r="21" spans="2:11" s="8" customFormat="1" ht="36" x14ac:dyDescent="0.2">
      <c r="B21" s="23" t="s">
        <v>51</v>
      </c>
      <c r="C21" s="24" t="s">
        <v>76</v>
      </c>
      <c r="D21" s="24" t="s">
        <v>77</v>
      </c>
      <c r="E21" s="25" t="s">
        <v>78</v>
      </c>
      <c r="G21" s="34" t="s">
        <v>92</v>
      </c>
      <c r="H21" s="35" t="s">
        <v>1</v>
      </c>
      <c r="I21" s="35" t="s">
        <v>92</v>
      </c>
      <c r="J21" s="35" t="s">
        <v>92</v>
      </c>
      <c r="K21" s="36" t="s">
        <v>92</v>
      </c>
    </row>
    <row r="22" spans="2:11" s="8" customFormat="1" ht="36" x14ac:dyDescent="0.2">
      <c r="B22" s="23" t="s">
        <v>51</v>
      </c>
      <c r="C22" s="24" t="s">
        <v>79</v>
      </c>
      <c r="D22" s="24" t="s">
        <v>80</v>
      </c>
      <c r="E22" s="25" t="s">
        <v>81</v>
      </c>
      <c r="G22" s="34" t="s">
        <v>92</v>
      </c>
      <c r="H22" s="35" t="s">
        <v>1</v>
      </c>
      <c r="I22" s="35" t="s">
        <v>92</v>
      </c>
      <c r="J22" s="35" t="s">
        <v>92</v>
      </c>
      <c r="K22" s="36" t="s">
        <v>92</v>
      </c>
    </row>
    <row r="23" spans="2:11" s="8" customFormat="1" ht="84.75" thickBot="1" x14ac:dyDescent="0.25">
      <c r="B23" s="26" t="s">
        <v>51</v>
      </c>
      <c r="C23" s="27" t="s">
        <v>82</v>
      </c>
      <c r="D23" s="27" t="s">
        <v>83</v>
      </c>
      <c r="E23" s="28" t="s">
        <v>84</v>
      </c>
      <c r="G23" s="37" t="s">
        <v>92</v>
      </c>
      <c r="H23" s="38" t="s">
        <v>1</v>
      </c>
      <c r="I23" s="38" t="s">
        <v>92</v>
      </c>
      <c r="J23" s="38" t="s">
        <v>92</v>
      </c>
      <c r="K23" s="39" t="s">
        <v>92</v>
      </c>
    </row>
    <row r="24" spans="2:11" s="8" customFormat="1" ht="48" x14ac:dyDescent="0.2">
      <c r="B24" s="29" t="s">
        <v>85</v>
      </c>
      <c r="C24" s="19" t="s">
        <v>86</v>
      </c>
      <c r="D24" s="19" t="s">
        <v>87</v>
      </c>
      <c r="E24" s="30" t="s">
        <v>88</v>
      </c>
      <c r="G24" s="40" t="s">
        <v>92</v>
      </c>
      <c r="H24" s="41" t="s">
        <v>1</v>
      </c>
      <c r="I24" s="41" t="s">
        <v>92</v>
      </c>
      <c r="J24" s="41" t="s">
        <v>92</v>
      </c>
      <c r="K24" s="42" t="s">
        <v>92</v>
      </c>
    </row>
    <row r="25" spans="2:11" s="8" customFormat="1" ht="48.75" thickBot="1" x14ac:dyDescent="0.25">
      <c r="B25" s="26" t="s">
        <v>85</v>
      </c>
      <c r="C25" s="27" t="s">
        <v>89</v>
      </c>
      <c r="D25" s="27" t="s">
        <v>90</v>
      </c>
      <c r="E25" s="28" t="s">
        <v>91</v>
      </c>
      <c r="G25" s="37" t="s">
        <v>92</v>
      </c>
      <c r="H25" s="38" t="s">
        <v>1</v>
      </c>
      <c r="I25" s="38" t="s">
        <v>92</v>
      </c>
      <c r="J25" s="38" t="s">
        <v>92</v>
      </c>
      <c r="K25" s="39" t="s">
        <v>92</v>
      </c>
    </row>
    <row r="28" spans="2:11" ht="12.75" x14ac:dyDescent="0.2">
      <c r="B28" s="11" t="s">
        <v>123</v>
      </c>
    </row>
    <row r="29" spans="2:11" ht="12.75" thickBot="1" x14ac:dyDescent="0.25"/>
    <row r="30" spans="2:11" ht="12.75" thickBot="1" x14ac:dyDescent="0.25">
      <c r="B30" s="16" t="s">
        <v>20</v>
      </c>
      <c r="C30" s="17" t="s">
        <v>93</v>
      </c>
      <c r="D30" s="17" t="s">
        <v>94</v>
      </c>
      <c r="E30" s="18" t="s">
        <v>23</v>
      </c>
      <c r="G30" s="16" t="s">
        <v>24</v>
      </c>
      <c r="H30" s="17" t="s">
        <v>25</v>
      </c>
      <c r="I30" s="17" t="s">
        <v>26</v>
      </c>
      <c r="J30" s="17" t="s">
        <v>27</v>
      </c>
      <c r="K30" s="18" t="s">
        <v>28</v>
      </c>
    </row>
    <row r="31" spans="2:11" ht="36" x14ac:dyDescent="0.2">
      <c r="B31" s="20" t="s">
        <v>122</v>
      </c>
      <c r="C31" s="21" t="s">
        <v>95</v>
      </c>
      <c r="D31" s="21" t="s">
        <v>96</v>
      </c>
      <c r="E31" s="22" t="s">
        <v>97</v>
      </c>
      <c r="G31" s="31" t="s">
        <v>92</v>
      </c>
      <c r="H31" s="32" t="s">
        <v>92</v>
      </c>
      <c r="I31" s="32" t="s">
        <v>92</v>
      </c>
      <c r="J31" s="32" t="s">
        <v>92</v>
      </c>
      <c r="K31" s="33" t="s">
        <v>1</v>
      </c>
    </row>
    <row r="32" spans="2:11" ht="36" x14ac:dyDescent="0.2">
      <c r="B32" s="23" t="s">
        <v>122</v>
      </c>
      <c r="C32" s="24" t="s">
        <v>98</v>
      </c>
      <c r="D32" s="24" t="s">
        <v>99</v>
      </c>
      <c r="E32" s="25" t="s">
        <v>100</v>
      </c>
      <c r="G32" s="34" t="s">
        <v>92</v>
      </c>
      <c r="H32" s="35" t="s">
        <v>92</v>
      </c>
      <c r="I32" s="35" t="s">
        <v>92</v>
      </c>
      <c r="J32" s="35" t="s">
        <v>92</v>
      </c>
      <c r="K32" s="36" t="s">
        <v>1</v>
      </c>
    </row>
    <row r="33" spans="2:11" ht="36" x14ac:dyDescent="0.2">
      <c r="B33" s="23" t="s">
        <v>122</v>
      </c>
      <c r="C33" s="24" t="s">
        <v>101</v>
      </c>
      <c r="D33" s="24" t="s">
        <v>102</v>
      </c>
      <c r="E33" s="25" t="s">
        <v>103</v>
      </c>
      <c r="G33" s="34" t="s">
        <v>92</v>
      </c>
      <c r="H33" s="35" t="s">
        <v>92</v>
      </c>
      <c r="I33" s="35" t="s">
        <v>92</v>
      </c>
      <c r="J33" s="35" t="s">
        <v>92</v>
      </c>
      <c r="K33" s="36" t="s">
        <v>1</v>
      </c>
    </row>
    <row r="34" spans="2:11" ht="36" x14ac:dyDescent="0.2">
      <c r="B34" s="23" t="s">
        <v>122</v>
      </c>
      <c r="C34" s="24" t="s">
        <v>104</v>
      </c>
      <c r="D34" s="24" t="s">
        <v>105</v>
      </c>
      <c r="E34" s="25" t="s">
        <v>106</v>
      </c>
      <c r="G34" s="34" t="s">
        <v>92</v>
      </c>
      <c r="H34" s="35" t="s">
        <v>92</v>
      </c>
      <c r="I34" s="35" t="s">
        <v>92</v>
      </c>
      <c r="J34" s="35" t="s">
        <v>92</v>
      </c>
      <c r="K34" s="36" t="s">
        <v>1</v>
      </c>
    </row>
    <row r="35" spans="2:11" ht="48" x14ac:dyDescent="0.2">
      <c r="B35" s="23" t="s">
        <v>122</v>
      </c>
      <c r="C35" s="24" t="s">
        <v>107</v>
      </c>
      <c r="D35" s="24" t="s">
        <v>108</v>
      </c>
      <c r="E35" s="25" t="s">
        <v>109</v>
      </c>
      <c r="G35" s="34" t="s">
        <v>92</v>
      </c>
      <c r="H35" s="35" t="s">
        <v>92</v>
      </c>
      <c r="I35" s="35" t="s">
        <v>92</v>
      </c>
      <c r="J35" s="35" t="s">
        <v>92</v>
      </c>
      <c r="K35" s="36" t="s">
        <v>1</v>
      </c>
    </row>
    <row r="36" spans="2:11" ht="36" x14ac:dyDescent="0.2">
      <c r="B36" s="23" t="s">
        <v>122</v>
      </c>
      <c r="C36" s="24" t="s">
        <v>110</v>
      </c>
      <c r="D36" s="24" t="s">
        <v>111</v>
      </c>
      <c r="E36" s="25" t="s">
        <v>112</v>
      </c>
      <c r="G36" s="34" t="s">
        <v>92</v>
      </c>
      <c r="H36" s="35" t="s">
        <v>92</v>
      </c>
      <c r="I36" s="35" t="s">
        <v>92</v>
      </c>
      <c r="J36" s="35" t="s">
        <v>92</v>
      </c>
      <c r="K36" s="36" t="s">
        <v>1</v>
      </c>
    </row>
    <row r="37" spans="2:11" ht="48" x14ac:dyDescent="0.2">
      <c r="B37" s="23" t="s">
        <v>122</v>
      </c>
      <c r="C37" s="24" t="s">
        <v>113</v>
      </c>
      <c r="D37" s="24" t="s">
        <v>114</v>
      </c>
      <c r="E37" s="25" t="s">
        <v>115</v>
      </c>
      <c r="G37" s="34" t="s">
        <v>92</v>
      </c>
      <c r="H37" s="35" t="s">
        <v>92</v>
      </c>
      <c r="I37" s="35" t="s">
        <v>92</v>
      </c>
      <c r="J37" s="35" t="s">
        <v>92</v>
      </c>
      <c r="K37" s="36" t="s">
        <v>1</v>
      </c>
    </row>
    <row r="38" spans="2:11" ht="36" x14ac:dyDescent="0.2">
      <c r="B38" s="23" t="s">
        <v>122</v>
      </c>
      <c r="C38" s="24" t="s">
        <v>116</v>
      </c>
      <c r="D38" s="24" t="s">
        <v>117</v>
      </c>
      <c r="E38" s="25" t="s">
        <v>118</v>
      </c>
      <c r="G38" s="34" t="s">
        <v>1</v>
      </c>
      <c r="H38" s="35" t="s">
        <v>1</v>
      </c>
      <c r="I38" s="35" t="s">
        <v>92</v>
      </c>
      <c r="J38" s="35" t="s">
        <v>92</v>
      </c>
      <c r="K38" s="36" t="s">
        <v>1</v>
      </c>
    </row>
    <row r="39" spans="2:11" ht="48.75" thickBot="1" x14ac:dyDescent="0.25">
      <c r="B39" s="26" t="s">
        <v>122</v>
      </c>
      <c r="C39" s="27" t="s">
        <v>119</v>
      </c>
      <c r="D39" s="27" t="s">
        <v>120</v>
      </c>
      <c r="E39" s="28" t="s">
        <v>121</v>
      </c>
      <c r="G39" s="37" t="s">
        <v>1</v>
      </c>
      <c r="H39" s="38" t="s">
        <v>1</v>
      </c>
      <c r="I39" s="38" t="s">
        <v>92</v>
      </c>
      <c r="J39" s="38" t="s">
        <v>92</v>
      </c>
      <c r="K39" s="39" t="s">
        <v>1</v>
      </c>
    </row>
  </sheetData>
  <mergeCells count="1">
    <mergeCell ref="B1:D1"/>
  </mergeCells>
  <conditionalFormatting sqref="G6:K25">
    <cfRule type="containsText" dxfId="3" priority="5" operator="containsText" text="No">
      <formula>NOT(ISERROR(SEARCH("No",G6)))</formula>
    </cfRule>
    <cfRule type="containsText" dxfId="2" priority="6" operator="containsText" text="Yes">
      <formula>NOT(ISERROR(SEARCH("Yes",G6)))</formula>
    </cfRule>
  </conditionalFormatting>
  <conditionalFormatting sqref="G31:K39">
    <cfRule type="containsText" dxfId="1" priority="1" operator="containsText" text="No">
      <formula>NOT(ISERROR(SEARCH("No",G31)))</formula>
    </cfRule>
    <cfRule type="containsText" dxfId="0" priority="2" operator="containsText" text="Yes">
      <formula>NOT(ISERROR(SEARCH("Yes",G31)))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1:U400"/>
  <sheetViews>
    <sheetView zoomScaleNormal="100" workbookViewId="0">
      <pane ySplit="4" topLeftCell="A5" activePane="bottomLeft" state="frozen"/>
      <selection pane="bottomLeft" activeCell="M337" sqref="M337"/>
    </sheetView>
  </sheetViews>
  <sheetFormatPr defaultColWidth="8.85546875" defaultRowHeight="12" x14ac:dyDescent="0.2"/>
  <cols>
    <col min="1" max="1" width="2.28515625" style="1" customWidth="1"/>
    <col min="2" max="2" width="18.140625" style="1" customWidth="1"/>
    <col min="3" max="3" width="9.85546875" style="1" customWidth="1"/>
    <col min="4" max="4" width="53" style="1" customWidth="1"/>
    <col min="5" max="9" width="10.42578125" style="74" customWidth="1"/>
    <col min="10" max="17" width="13.85546875" style="74" customWidth="1"/>
    <col min="18" max="18" width="70" style="4" customWidth="1"/>
    <col min="19" max="20" width="8.85546875" style="1"/>
    <col min="21" max="21" width="10.85546875" style="1" bestFit="1" customWidth="1"/>
    <col min="22" max="16384" width="8.85546875" style="1"/>
  </cols>
  <sheetData>
    <row r="1" spans="2:18" ht="20.25" thickBot="1" x14ac:dyDescent="0.35">
      <c r="B1" s="141" t="s">
        <v>150</v>
      </c>
      <c r="C1" s="141"/>
      <c r="Q1" s="4"/>
    </row>
    <row r="2" spans="2:18" ht="12.75" thickTop="1" x14ac:dyDescent="0.2">
      <c r="Q2" s="4"/>
    </row>
    <row r="3" spans="2:18" ht="15.75" thickBot="1" x14ac:dyDescent="0.3">
      <c r="B3" s="2" t="s">
        <v>151</v>
      </c>
    </row>
    <row r="4" spans="2:18" ht="12.75" thickBot="1" x14ac:dyDescent="0.25">
      <c r="B4" s="13" t="s">
        <v>20</v>
      </c>
      <c r="C4" s="14" t="s">
        <v>22</v>
      </c>
      <c r="D4" s="15" t="s">
        <v>152</v>
      </c>
      <c r="E4" s="72" t="str" cm="1">
        <f t="array" ref="E4:Q4">TRANSPOSE(Years)</f>
        <v>2012-13</v>
      </c>
      <c r="F4" s="72" t="str">
        <v>2013-14</v>
      </c>
      <c r="G4" s="72" t="str">
        <v>2014-15</v>
      </c>
      <c r="H4" s="72" t="str">
        <v>2015-16</v>
      </c>
      <c r="I4" s="72" t="str">
        <v>2016-17</v>
      </c>
      <c r="J4" s="72" t="str">
        <v>2017-18</v>
      </c>
      <c r="K4" s="72" t="str">
        <v>2018-19</v>
      </c>
      <c r="L4" s="72" t="str">
        <v>2019-20</v>
      </c>
      <c r="M4" s="72" t="str">
        <v>2020-21</v>
      </c>
      <c r="N4" s="72" t="str">
        <v>2021-22</v>
      </c>
      <c r="O4" s="72" t="str">
        <v>2022-23</v>
      </c>
      <c r="P4" s="72" t="str">
        <v>2023-24</v>
      </c>
      <c r="Q4" s="73" t="str">
        <v>2024-25</v>
      </c>
      <c r="R4" s="65" t="s">
        <v>0</v>
      </c>
    </row>
    <row r="5" spans="2:18" x14ac:dyDescent="0.2">
      <c r="B5" s="53" t="s">
        <v>153</v>
      </c>
      <c r="C5" s="54"/>
      <c r="D5" s="55"/>
      <c r="E5" s="75"/>
      <c r="F5" s="76"/>
      <c r="G5" s="76"/>
      <c r="H5" s="76"/>
      <c r="I5" s="76"/>
      <c r="J5" s="76"/>
      <c r="K5" s="76"/>
      <c r="L5" s="76"/>
      <c r="M5" s="76"/>
      <c r="N5" s="76"/>
      <c r="O5" s="76"/>
      <c r="P5" s="76"/>
      <c r="Q5" s="77"/>
      <c r="R5" s="66"/>
    </row>
    <row r="6" spans="2:18" ht="36" x14ac:dyDescent="0.2">
      <c r="B6" s="47" t="str">
        <f>_xlfn.XLOOKUP(C6,PerformanceIndicators!$C$6:$C$25,PerformanceIndicators!$B$6:$B$25,"--",,1)</f>
        <v>Assets</v>
      </c>
      <c r="C6" s="48" t="str">
        <f>PerformanceIndicators!$C$6</f>
        <v>A1</v>
      </c>
      <c r="D6" s="49" t="str" cm="1">
        <f t="array" ref="D6:D7">Lists!$D$4:$D$5</f>
        <v>Hunter Water Corporation</v>
      </c>
      <c r="E6" s="78">
        <v>5464</v>
      </c>
      <c r="F6" s="79">
        <v>2347</v>
      </c>
      <c r="G6" s="79">
        <v>7020</v>
      </c>
      <c r="H6" s="79">
        <v>3901</v>
      </c>
      <c r="I6" s="79">
        <v>10144</v>
      </c>
      <c r="J6" s="79">
        <v>4284</v>
      </c>
      <c r="K6" s="79">
        <v>6209</v>
      </c>
      <c r="L6" s="79">
        <v>5114</v>
      </c>
      <c r="M6" s="79">
        <v>3828</v>
      </c>
      <c r="N6" s="79">
        <v>3323</v>
      </c>
      <c r="O6" s="79">
        <v>3457</v>
      </c>
      <c r="P6" s="79">
        <v>3519</v>
      </c>
      <c r="Q6" s="121">
        <v>4360</v>
      </c>
      <c r="R6" s="67" t="s">
        <v>181</v>
      </c>
    </row>
    <row r="7" spans="2:18" ht="96" x14ac:dyDescent="0.2">
      <c r="B7" s="47" t="str">
        <f>_xlfn.XLOOKUP(C7,PerformanceIndicators!$C$6:$C$25,PerformanceIndicators!$B$6:$B$25,"--",,1)</f>
        <v>Assets</v>
      </c>
      <c r="C7" s="48" t="str">
        <f>PerformanceIndicators!$C$6</f>
        <v>A1</v>
      </c>
      <c r="D7" s="49" t="str">
        <v>Sydney Water Corporation</v>
      </c>
      <c r="E7" s="78">
        <v>31626</v>
      </c>
      <c r="F7" s="79">
        <v>32568</v>
      </c>
      <c r="G7" s="79">
        <v>37189</v>
      </c>
      <c r="H7" s="79">
        <v>27224</v>
      </c>
      <c r="I7" s="79">
        <v>27115</v>
      </c>
      <c r="J7" s="79">
        <v>39308</v>
      </c>
      <c r="K7" s="79">
        <v>55334</v>
      </c>
      <c r="L7" s="79">
        <v>48550</v>
      </c>
      <c r="M7" s="79">
        <v>39900</v>
      </c>
      <c r="N7" s="79">
        <v>35139</v>
      </c>
      <c r="O7" s="79">
        <v>39935</v>
      </c>
      <c r="P7" s="79">
        <v>37312</v>
      </c>
      <c r="Q7" s="121">
        <v>32580</v>
      </c>
      <c r="R7" s="67" t="s">
        <v>180</v>
      </c>
    </row>
    <row r="8" spans="2:18" x14ac:dyDescent="0.2">
      <c r="B8" s="44" t="s">
        <v>154</v>
      </c>
      <c r="C8" s="45"/>
      <c r="D8" s="46"/>
      <c r="E8" s="80"/>
      <c r="F8" s="81"/>
      <c r="G8" s="81"/>
      <c r="H8" s="81"/>
      <c r="I8" s="81"/>
      <c r="J8" s="81"/>
      <c r="K8" s="81"/>
      <c r="L8" s="81"/>
      <c r="M8" s="81"/>
      <c r="N8" s="81"/>
      <c r="O8" s="81"/>
      <c r="P8" s="81"/>
      <c r="Q8" s="82"/>
      <c r="R8" s="68"/>
    </row>
    <row r="9" spans="2:18" x14ac:dyDescent="0.2">
      <c r="B9" s="47" t="str">
        <f>_xlfn.XLOOKUP(C9,PerformanceIndicators!$C$6:$C$25,PerformanceIndicators!$B$6:$B$25,"--",,1)</f>
        <v>Assets</v>
      </c>
      <c r="C9" s="48" t="str">
        <f>PerformanceIndicators!$C$6</f>
        <v>A1</v>
      </c>
      <c r="D9" s="49" t="str" cm="1">
        <f t="array" ref="D9:D24">WICAOperator</f>
        <v>Altogether Central Park Pty Ltd</v>
      </c>
      <c r="E9" s="78" t="s">
        <v>122</v>
      </c>
      <c r="F9" s="79" t="s">
        <v>122</v>
      </c>
      <c r="G9" s="79" t="s">
        <v>122</v>
      </c>
      <c r="H9" s="79" t="s">
        <v>122</v>
      </c>
      <c r="I9" s="79" t="s">
        <v>122</v>
      </c>
      <c r="J9" s="79">
        <v>0</v>
      </c>
      <c r="K9" s="79">
        <v>0</v>
      </c>
      <c r="L9" s="79">
        <v>0</v>
      </c>
      <c r="M9" s="79">
        <v>0</v>
      </c>
      <c r="N9" s="79">
        <v>0</v>
      </c>
      <c r="O9" s="79">
        <v>0</v>
      </c>
      <c r="P9" s="79">
        <v>0</v>
      </c>
      <c r="Q9" s="121">
        <v>0</v>
      </c>
      <c r="R9" s="67"/>
    </row>
    <row r="10" spans="2:18" x14ac:dyDescent="0.2">
      <c r="B10" s="47" t="str">
        <f>_xlfn.XLOOKUP(C10,PerformanceIndicators!$C$6:$C$25,PerformanceIndicators!$B$6:$B$25,"--",,1)</f>
        <v>Assets</v>
      </c>
      <c r="C10" s="48" t="str">
        <f>PerformanceIndicators!$C$6</f>
        <v>A1</v>
      </c>
      <c r="D10" s="49" t="str">
        <v>Altogether Cooranbong Pty Ltd</v>
      </c>
      <c r="E10" s="78" t="s">
        <v>122</v>
      </c>
      <c r="F10" s="79" t="s">
        <v>122</v>
      </c>
      <c r="G10" s="79" t="s">
        <v>122</v>
      </c>
      <c r="H10" s="79" t="s">
        <v>122</v>
      </c>
      <c r="I10" s="79" t="s">
        <v>122</v>
      </c>
      <c r="J10" s="79">
        <v>268</v>
      </c>
      <c r="K10" s="79">
        <v>1</v>
      </c>
      <c r="L10" s="79">
        <v>0</v>
      </c>
      <c r="M10" s="79">
        <v>0</v>
      </c>
      <c r="N10" s="79">
        <v>0</v>
      </c>
      <c r="O10" s="79">
        <v>0</v>
      </c>
      <c r="P10" s="79">
        <v>0</v>
      </c>
      <c r="Q10" s="121">
        <v>0</v>
      </c>
      <c r="R10" s="67"/>
    </row>
    <row r="11" spans="2:18" x14ac:dyDescent="0.2">
      <c r="B11" s="47" t="str">
        <f>_xlfn.XLOOKUP(C11,PerformanceIndicators!$C$6:$C$25,PerformanceIndicators!$B$6:$B$25,"--",,1)</f>
        <v>Assets</v>
      </c>
      <c r="C11" s="48" t="str">
        <f>PerformanceIndicators!$C$6</f>
        <v>A1</v>
      </c>
      <c r="D11" s="49" t="str">
        <v>Altogether Discovery Point Pty Ltd</v>
      </c>
      <c r="E11" s="78" t="s">
        <v>122</v>
      </c>
      <c r="F11" s="79" t="s">
        <v>122</v>
      </c>
      <c r="G11" s="79" t="s">
        <v>122</v>
      </c>
      <c r="H11" s="79" t="s">
        <v>122</v>
      </c>
      <c r="I11" s="79" t="s">
        <v>122</v>
      </c>
      <c r="J11" s="79">
        <v>0</v>
      </c>
      <c r="K11" s="79">
        <v>0</v>
      </c>
      <c r="L11" s="79">
        <v>0</v>
      </c>
      <c r="M11" s="79">
        <v>0</v>
      </c>
      <c r="N11" s="79">
        <v>0</v>
      </c>
      <c r="O11" s="79">
        <v>0</v>
      </c>
      <c r="P11" s="79">
        <v>0</v>
      </c>
      <c r="Q11" s="121">
        <v>0</v>
      </c>
      <c r="R11" s="67"/>
    </row>
    <row r="12" spans="2:18" x14ac:dyDescent="0.2">
      <c r="B12" s="47" t="str">
        <f>_xlfn.XLOOKUP(C12,PerformanceIndicators!$C$6:$C$25,PerformanceIndicators!$B$6:$B$25,"--",,1)</f>
        <v>Assets</v>
      </c>
      <c r="C12" s="48" t="str">
        <f>PerformanceIndicators!$C$6</f>
        <v>A1</v>
      </c>
      <c r="D12" s="49" t="str">
        <v>Altogether Huntlee Pty Ltd</v>
      </c>
      <c r="E12" s="78" t="s">
        <v>122</v>
      </c>
      <c r="F12" s="79" t="s">
        <v>122</v>
      </c>
      <c r="G12" s="79" t="s">
        <v>122</v>
      </c>
      <c r="H12" s="79" t="s">
        <v>122</v>
      </c>
      <c r="I12" s="79" t="s">
        <v>122</v>
      </c>
      <c r="J12" s="79">
        <v>0</v>
      </c>
      <c r="K12" s="79">
        <v>0</v>
      </c>
      <c r="L12" s="79">
        <v>0</v>
      </c>
      <c r="M12" s="79">
        <v>0</v>
      </c>
      <c r="N12" s="79">
        <v>0</v>
      </c>
      <c r="O12" s="79">
        <v>0</v>
      </c>
      <c r="P12" s="79">
        <v>0</v>
      </c>
      <c r="Q12" s="121">
        <v>0</v>
      </c>
      <c r="R12" s="67"/>
    </row>
    <row r="13" spans="2:18" x14ac:dyDescent="0.2">
      <c r="B13" s="47" t="str">
        <f>_xlfn.XLOOKUP(C13,PerformanceIndicators!$C$6:$C$25,PerformanceIndicators!$B$6:$B$25,"--",,1)</f>
        <v>Assets</v>
      </c>
      <c r="C13" s="48" t="str">
        <f>PerformanceIndicators!$C$6</f>
        <v>A1</v>
      </c>
      <c r="D13" s="49" t="str">
        <v>Altogether Operations Pty Ltd (Box Hill)</v>
      </c>
      <c r="E13" s="78" t="s">
        <v>122</v>
      </c>
      <c r="F13" s="79" t="s">
        <v>122</v>
      </c>
      <c r="G13" s="79" t="s">
        <v>122</v>
      </c>
      <c r="H13" s="79" t="s">
        <v>122</v>
      </c>
      <c r="I13" s="79" t="s">
        <v>122</v>
      </c>
      <c r="J13" s="79">
        <v>0</v>
      </c>
      <c r="K13" s="79" t="s">
        <v>122</v>
      </c>
      <c r="L13" s="79">
        <v>0</v>
      </c>
      <c r="M13" s="79">
        <v>0</v>
      </c>
      <c r="N13" s="79">
        <v>0</v>
      </c>
      <c r="O13" s="79">
        <v>0</v>
      </c>
      <c r="P13" s="79">
        <v>0</v>
      </c>
      <c r="Q13" s="121">
        <v>0</v>
      </c>
      <c r="R13" s="67"/>
    </row>
    <row r="14" spans="2:18" x14ac:dyDescent="0.2">
      <c r="B14" s="47" t="str">
        <f>_xlfn.XLOOKUP(C14,PerformanceIndicators!$C$6:$C$25,PerformanceIndicators!$B$6:$B$25,"--",,1)</f>
        <v>Assets</v>
      </c>
      <c r="C14" s="48" t="str">
        <f>PerformanceIndicators!$C$6</f>
        <v>A1</v>
      </c>
      <c r="D14" s="49" t="str">
        <v>Altogether Operations Pty Ltd (Glossodia)</v>
      </c>
      <c r="E14" s="78" t="s">
        <v>122</v>
      </c>
      <c r="F14" s="79" t="s">
        <v>122</v>
      </c>
      <c r="G14" s="79" t="s">
        <v>122</v>
      </c>
      <c r="H14" s="79" t="s">
        <v>122</v>
      </c>
      <c r="I14" s="79" t="s">
        <v>122</v>
      </c>
      <c r="J14" s="79" t="s">
        <v>122</v>
      </c>
      <c r="K14" s="79" t="s">
        <v>122</v>
      </c>
      <c r="L14" s="79" t="s">
        <v>122</v>
      </c>
      <c r="M14" s="79" t="s">
        <v>122</v>
      </c>
      <c r="N14" s="79">
        <v>0</v>
      </c>
      <c r="O14" s="79">
        <v>0</v>
      </c>
      <c r="P14" s="79">
        <v>0</v>
      </c>
      <c r="Q14" s="121">
        <v>0</v>
      </c>
      <c r="R14" s="67"/>
    </row>
    <row r="15" spans="2:18" x14ac:dyDescent="0.2">
      <c r="B15" s="47" t="str">
        <f>_xlfn.XLOOKUP(C15,PerformanceIndicators!$C$6:$C$25,PerformanceIndicators!$B$6:$B$25,"--",,1)</f>
        <v>Assets</v>
      </c>
      <c r="C15" s="48" t="str">
        <f>PerformanceIndicators!$C$6</f>
        <v>A1</v>
      </c>
      <c r="D15" s="49" t="str">
        <v>Altogether Operations Pty Ltd (Shepherds Bay)</v>
      </c>
      <c r="E15" s="78" t="s">
        <v>122</v>
      </c>
      <c r="F15" s="79" t="s">
        <v>122</v>
      </c>
      <c r="G15" s="79" t="s">
        <v>122</v>
      </c>
      <c r="H15" s="79" t="s">
        <v>122</v>
      </c>
      <c r="I15" s="79" t="s">
        <v>122</v>
      </c>
      <c r="J15" s="79">
        <v>0</v>
      </c>
      <c r="K15" s="79">
        <v>0</v>
      </c>
      <c r="L15" s="79">
        <v>0</v>
      </c>
      <c r="M15" s="79">
        <v>0</v>
      </c>
      <c r="N15" s="79">
        <v>0</v>
      </c>
      <c r="O15" s="79">
        <v>0</v>
      </c>
      <c r="P15" s="79">
        <v>0</v>
      </c>
      <c r="Q15" s="121">
        <v>0</v>
      </c>
      <c r="R15" s="67"/>
    </row>
    <row r="16" spans="2:18" x14ac:dyDescent="0.2">
      <c r="B16" s="47" t="str">
        <f>_xlfn.XLOOKUP(C16,PerformanceIndicators!$C$6:$C$25,PerformanceIndicators!$B$6:$B$25,"--",,1)</f>
        <v>Assets</v>
      </c>
      <c r="C16" s="48" t="str">
        <f>PerformanceIndicators!$C$6</f>
        <v>A1</v>
      </c>
      <c r="D16" s="49" t="str">
        <v>Altogether Pitt Town Pty Ltd</v>
      </c>
      <c r="E16" s="78" t="s">
        <v>122</v>
      </c>
      <c r="F16" s="79" t="s">
        <v>122</v>
      </c>
      <c r="G16" s="79" t="s">
        <v>122</v>
      </c>
      <c r="H16" s="79" t="s">
        <v>122</v>
      </c>
      <c r="I16" s="79" t="s">
        <v>122</v>
      </c>
      <c r="J16" s="79">
        <v>0</v>
      </c>
      <c r="K16" s="79" t="s">
        <v>122</v>
      </c>
      <c r="L16" s="79">
        <v>0</v>
      </c>
      <c r="M16" s="79">
        <v>0</v>
      </c>
      <c r="N16" s="79">
        <v>0</v>
      </c>
      <c r="O16" s="79">
        <v>0</v>
      </c>
      <c r="P16" s="79">
        <v>0</v>
      </c>
      <c r="Q16" s="121">
        <v>0</v>
      </c>
      <c r="R16" s="67"/>
    </row>
    <row r="17" spans="2:18" x14ac:dyDescent="0.2">
      <c r="B17" s="47" t="str">
        <f>_xlfn.XLOOKUP(C17,PerformanceIndicators!$C$6:$C$25,PerformanceIndicators!$B$6:$B$25,"--",,1)</f>
        <v>Assets</v>
      </c>
      <c r="C17" s="48" t="str">
        <f>PerformanceIndicators!$C$6</f>
        <v>A1</v>
      </c>
      <c r="D17" s="49" t="str">
        <v>Aquacell Pty Ltd (Kurrajong)</v>
      </c>
      <c r="E17" s="78" t="s">
        <v>122</v>
      </c>
      <c r="F17" s="79" t="s">
        <v>122</v>
      </c>
      <c r="G17" s="79" t="s">
        <v>122</v>
      </c>
      <c r="H17" s="79" t="s">
        <v>122</v>
      </c>
      <c r="I17" s="79" t="s">
        <v>122</v>
      </c>
      <c r="J17" s="79" t="s">
        <v>122</v>
      </c>
      <c r="K17" s="79">
        <v>0</v>
      </c>
      <c r="L17" s="79">
        <v>0</v>
      </c>
      <c r="M17" s="79">
        <v>0</v>
      </c>
      <c r="N17" s="79">
        <v>0</v>
      </c>
      <c r="O17" s="79">
        <v>0</v>
      </c>
      <c r="P17" s="79">
        <v>0</v>
      </c>
      <c r="Q17" s="121">
        <v>0</v>
      </c>
      <c r="R17" s="67"/>
    </row>
    <row r="18" spans="2:18" x14ac:dyDescent="0.2">
      <c r="B18" s="47" t="str">
        <f>_xlfn.XLOOKUP(C18,PerformanceIndicators!$C$6:$C$25,PerformanceIndicators!$B$6:$B$25,"--",,1)</f>
        <v>Assets</v>
      </c>
      <c r="C18" s="48" t="str">
        <f>PerformanceIndicators!$C$6</f>
        <v>A1</v>
      </c>
      <c r="D18" s="49" t="str">
        <v>Catherine Hill Bay Water Utility Pty Ltd</v>
      </c>
      <c r="E18" s="78" t="s">
        <v>122</v>
      </c>
      <c r="F18" s="79" t="s">
        <v>122</v>
      </c>
      <c r="G18" s="79" t="s">
        <v>122</v>
      </c>
      <c r="H18" s="79" t="s">
        <v>122</v>
      </c>
      <c r="I18" s="79" t="s">
        <v>122</v>
      </c>
      <c r="J18" s="79">
        <v>0</v>
      </c>
      <c r="K18" s="79">
        <v>0</v>
      </c>
      <c r="L18" s="79">
        <v>0</v>
      </c>
      <c r="M18" s="79">
        <v>0</v>
      </c>
      <c r="N18" s="79">
        <v>0</v>
      </c>
      <c r="O18" s="79">
        <v>0</v>
      </c>
      <c r="P18" s="79">
        <v>0</v>
      </c>
      <c r="Q18" s="121">
        <v>0</v>
      </c>
      <c r="R18" s="67"/>
    </row>
    <row r="19" spans="2:18" x14ac:dyDescent="0.2">
      <c r="B19" s="47" t="str">
        <f>_xlfn.XLOOKUP(C19,PerformanceIndicators!$C$6:$C$25,PerformanceIndicators!$B$6:$B$25,"--",,1)</f>
        <v>Assets</v>
      </c>
      <c r="C19" s="48" t="str">
        <f>PerformanceIndicators!$C$6</f>
        <v>A1</v>
      </c>
      <c r="D19" s="49" t="str">
        <v>CPE Barangaroo Recycled Water Pty Ltd</v>
      </c>
      <c r="E19" s="78" t="s">
        <v>122</v>
      </c>
      <c r="F19" s="79" t="s">
        <v>122</v>
      </c>
      <c r="G19" s="79" t="s">
        <v>122</v>
      </c>
      <c r="H19" s="79" t="s">
        <v>122</v>
      </c>
      <c r="I19" s="79" t="s">
        <v>122</v>
      </c>
      <c r="J19" s="79">
        <v>0</v>
      </c>
      <c r="K19" s="79">
        <v>0</v>
      </c>
      <c r="L19" s="79">
        <v>0</v>
      </c>
      <c r="M19" s="79">
        <v>0</v>
      </c>
      <c r="N19" s="79">
        <v>0</v>
      </c>
      <c r="O19" s="79">
        <v>0</v>
      </c>
      <c r="P19" s="79">
        <v>0</v>
      </c>
      <c r="Q19" s="121">
        <v>0</v>
      </c>
      <c r="R19" s="67" t="s">
        <v>208</v>
      </c>
    </row>
    <row r="20" spans="2:18" x14ac:dyDescent="0.2">
      <c r="B20" s="47" t="str">
        <f>_xlfn.XLOOKUP(C20,PerformanceIndicators!$C$6:$C$25,PerformanceIndicators!$B$6:$B$25,"--",,1)</f>
        <v>Assets</v>
      </c>
      <c r="C20" s="48" t="str">
        <f>PerformanceIndicators!$C$6</f>
        <v>A1</v>
      </c>
      <c r="D20" s="49" t="str">
        <v>Kooragang Water Pty Ltd</v>
      </c>
      <c r="E20" s="78" t="s">
        <v>122</v>
      </c>
      <c r="F20" s="79" t="s">
        <v>122</v>
      </c>
      <c r="G20" s="79" t="s">
        <v>122</v>
      </c>
      <c r="H20" s="79" t="s">
        <v>122</v>
      </c>
      <c r="I20" s="79" t="s">
        <v>122</v>
      </c>
      <c r="J20" s="79" t="s">
        <v>122</v>
      </c>
      <c r="K20" s="79" t="s">
        <v>122</v>
      </c>
      <c r="L20" s="79" t="s">
        <v>122</v>
      </c>
      <c r="M20" s="79" t="s">
        <v>122</v>
      </c>
      <c r="N20" s="79" t="s">
        <v>122</v>
      </c>
      <c r="O20" s="79">
        <v>2</v>
      </c>
      <c r="P20" s="79">
        <v>0</v>
      </c>
      <c r="Q20" s="121">
        <v>0</v>
      </c>
      <c r="R20" s="67"/>
    </row>
    <row r="21" spans="2:18" x14ac:dyDescent="0.2">
      <c r="B21" s="47" t="str">
        <f>_xlfn.XLOOKUP(C21,PerformanceIndicators!$C$6:$C$25,PerformanceIndicators!$B$6:$B$25,"--",,1)</f>
        <v>Assets</v>
      </c>
      <c r="C21" s="48" t="str">
        <f>PerformanceIndicators!$C$6</f>
        <v>A1</v>
      </c>
      <c r="D21" s="49" t="str">
        <v>Kyeema Water Pty Ltd</v>
      </c>
      <c r="E21" s="78" t="s">
        <v>122</v>
      </c>
      <c r="F21" s="79" t="s">
        <v>122</v>
      </c>
      <c r="G21" s="79" t="s">
        <v>122</v>
      </c>
      <c r="H21" s="79" t="s">
        <v>122</v>
      </c>
      <c r="I21" s="79" t="s">
        <v>122</v>
      </c>
      <c r="J21" s="79" t="s">
        <v>122</v>
      </c>
      <c r="K21" s="79" t="s">
        <v>122</v>
      </c>
      <c r="L21" s="79" t="s">
        <v>122</v>
      </c>
      <c r="M21" s="79" t="s">
        <v>122</v>
      </c>
      <c r="N21" s="79" t="s">
        <v>2</v>
      </c>
      <c r="O21" s="79">
        <v>0</v>
      </c>
      <c r="P21" s="79">
        <v>0</v>
      </c>
      <c r="Q21" s="121">
        <v>0</v>
      </c>
      <c r="R21" s="67"/>
    </row>
    <row r="22" spans="2:18" x14ac:dyDescent="0.2">
      <c r="B22" s="47" t="str">
        <f>_xlfn.XLOOKUP(C22,PerformanceIndicators!$C$6:$C$25,PerformanceIndicators!$B$6:$B$25,"--",,1)</f>
        <v>Assets</v>
      </c>
      <c r="C22" s="48" t="str">
        <f>PerformanceIndicators!$C$6</f>
        <v>A1</v>
      </c>
      <c r="D22" s="49" t="str">
        <v>Rosehill Network Pty Ltd</v>
      </c>
      <c r="E22" s="78" t="s">
        <v>122</v>
      </c>
      <c r="F22" s="79" t="s">
        <v>122</v>
      </c>
      <c r="G22" s="79" t="s">
        <v>122</v>
      </c>
      <c r="H22" s="79" t="s">
        <v>122</v>
      </c>
      <c r="I22" s="79" t="s">
        <v>122</v>
      </c>
      <c r="J22" s="79" t="s">
        <v>122</v>
      </c>
      <c r="K22" s="79" t="s">
        <v>122</v>
      </c>
      <c r="L22" s="79" t="s">
        <v>122</v>
      </c>
      <c r="M22" s="79">
        <v>0</v>
      </c>
      <c r="N22" s="79">
        <v>0</v>
      </c>
      <c r="O22" s="79">
        <v>1</v>
      </c>
      <c r="P22" s="79">
        <v>0</v>
      </c>
      <c r="Q22" s="121">
        <v>0</v>
      </c>
      <c r="R22" s="67"/>
    </row>
    <row r="23" spans="2:18" x14ac:dyDescent="0.2">
      <c r="B23" s="47" t="str">
        <f>_xlfn.XLOOKUP(C23,PerformanceIndicators!$C$6:$C$25,PerformanceIndicators!$B$6:$B$25,"--",,1)</f>
        <v>Assets</v>
      </c>
      <c r="C23" s="48" t="str">
        <f>PerformanceIndicators!$C$6</f>
        <v>A1</v>
      </c>
      <c r="D23" s="49" t="str">
        <v>Sydney Desalination Plant Pty Ltd</v>
      </c>
      <c r="E23" s="78" t="s">
        <v>122</v>
      </c>
      <c r="F23" s="79" t="s">
        <v>122</v>
      </c>
      <c r="G23" s="79" t="s">
        <v>122</v>
      </c>
      <c r="H23" s="79" t="s">
        <v>122</v>
      </c>
      <c r="I23" s="79" t="s">
        <v>122</v>
      </c>
      <c r="J23" s="79">
        <v>0</v>
      </c>
      <c r="K23" s="79">
        <v>0</v>
      </c>
      <c r="L23" s="79">
        <v>0</v>
      </c>
      <c r="M23" s="79">
        <v>0</v>
      </c>
      <c r="N23" s="79">
        <v>0</v>
      </c>
      <c r="O23" s="79">
        <v>0</v>
      </c>
      <c r="P23" s="79">
        <v>0</v>
      </c>
      <c r="Q23" s="121">
        <v>0</v>
      </c>
      <c r="R23" s="67"/>
    </row>
    <row r="24" spans="2:18" x14ac:dyDescent="0.2">
      <c r="B24" s="47" t="str">
        <f>_xlfn.XLOOKUP(C24,PerformanceIndicators!$C$6:$C$25,PerformanceIndicators!$B$6:$B$25,"--",,1)</f>
        <v>Assets</v>
      </c>
      <c r="C24" s="48" t="str">
        <f>PerformanceIndicators!$C$6</f>
        <v>A1</v>
      </c>
      <c r="D24" s="49" t="str">
        <v>True Water DTR Pty Ltd</v>
      </c>
      <c r="E24" s="78" t="s">
        <v>122</v>
      </c>
      <c r="F24" s="79" t="s">
        <v>122</v>
      </c>
      <c r="G24" s="79" t="s">
        <v>122</v>
      </c>
      <c r="H24" s="79" t="s">
        <v>122</v>
      </c>
      <c r="I24" s="79" t="s">
        <v>122</v>
      </c>
      <c r="J24" s="79" t="s">
        <v>122</v>
      </c>
      <c r="K24" s="79" t="s">
        <v>122</v>
      </c>
      <c r="L24" s="79" t="s">
        <v>122</v>
      </c>
      <c r="M24" s="79" t="s">
        <v>122</v>
      </c>
      <c r="N24" s="79" t="s">
        <v>122</v>
      </c>
      <c r="O24" s="79" t="s">
        <v>122</v>
      </c>
      <c r="P24" s="79" t="s">
        <v>122</v>
      </c>
      <c r="Q24" s="121">
        <v>0</v>
      </c>
      <c r="R24" s="67"/>
    </row>
    <row r="25" spans="2:18" x14ac:dyDescent="0.2">
      <c r="B25" s="44" t="s">
        <v>200</v>
      </c>
      <c r="C25" s="45"/>
      <c r="D25" s="46"/>
      <c r="E25" s="80"/>
      <c r="F25" s="81"/>
      <c r="G25" s="81"/>
      <c r="H25" s="81"/>
      <c r="I25" s="81"/>
      <c r="J25" s="81"/>
      <c r="K25" s="81"/>
      <c r="L25" s="81"/>
      <c r="M25" s="81"/>
      <c r="N25" s="81"/>
      <c r="O25" s="81"/>
      <c r="P25" s="81"/>
      <c r="Q25" s="82"/>
      <c r="R25" s="68"/>
    </row>
    <row r="26" spans="2:18" x14ac:dyDescent="0.2">
      <c r="B26" s="47" t="str">
        <f>_xlfn.XLOOKUP(C26,PerformanceIndicators!$C$6:$C$25,PerformanceIndicators!$B$6:$B$25,"--",,1)</f>
        <v>Assets</v>
      </c>
      <c r="C26" s="48" t="str">
        <f>PerformanceIndicators!$C$6</f>
        <v>A1</v>
      </c>
      <c r="D26" s="49" t="str" cm="1">
        <f t="array" ref="D26:D34">WICANOLicensees</f>
        <v>Altogether Green Square Pty Ltd</v>
      </c>
      <c r="E26" s="78" t="s">
        <v>122</v>
      </c>
      <c r="F26" s="79" t="s">
        <v>122</v>
      </c>
      <c r="G26" s="79" t="s">
        <v>122</v>
      </c>
      <c r="H26" s="79" t="s">
        <v>122</v>
      </c>
      <c r="I26" s="79" t="s">
        <v>122</v>
      </c>
      <c r="J26" s="79">
        <v>0</v>
      </c>
      <c r="K26" s="79" t="s">
        <v>122</v>
      </c>
      <c r="L26" s="79">
        <v>0</v>
      </c>
      <c r="M26" s="79">
        <v>0</v>
      </c>
      <c r="N26" s="79">
        <v>0</v>
      </c>
      <c r="O26" s="79" t="s">
        <v>182</v>
      </c>
      <c r="P26" s="79" t="s">
        <v>182</v>
      </c>
      <c r="Q26" s="121" t="s">
        <v>182</v>
      </c>
      <c r="R26" s="67" t="s">
        <v>190</v>
      </c>
    </row>
    <row r="27" spans="2:18" x14ac:dyDescent="0.2">
      <c r="B27" s="47" t="str">
        <f>_xlfn.XLOOKUP(C27,PerformanceIndicators!$C$6:$C$25,PerformanceIndicators!$B$6:$B$25,"--",,1)</f>
        <v>Assets</v>
      </c>
      <c r="C27" s="48" t="str">
        <f>PerformanceIndicators!$C$6</f>
        <v>A1</v>
      </c>
      <c r="D27" s="49" t="str">
        <v>Altogether Wyee Pty Ltd</v>
      </c>
      <c r="E27" s="78" t="s">
        <v>122</v>
      </c>
      <c r="F27" s="79" t="s">
        <v>122</v>
      </c>
      <c r="G27" s="79" t="s">
        <v>122</v>
      </c>
      <c r="H27" s="79" t="s">
        <v>122</v>
      </c>
      <c r="I27" s="79" t="s">
        <v>122</v>
      </c>
      <c r="J27" s="79">
        <v>0</v>
      </c>
      <c r="K27" s="79">
        <v>0</v>
      </c>
      <c r="L27" s="79">
        <v>0</v>
      </c>
      <c r="M27" s="79">
        <v>0</v>
      </c>
      <c r="N27" s="79">
        <v>0</v>
      </c>
      <c r="O27" s="79" t="s">
        <v>182</v>
      </c>
      <c r="P27" s="79" t="s">
        <v>182</v>
      </c>
      <c r="Q27" s="121" t="s">
        <v>182</v>
      </c>
      <c r="R27" s="67" t="s">
        <v>186</v>
      </c>
    </row>
    <row r="28" spans="2:18" x14ac:dyDescent="0.2">
      <c r="B28" s="47" t="str">
        <f>_xlfn.XLOOKUP(C28,PerformanceIndicators!$C$6:$C$25,PerformanceIndicators!$B$6:$B$25,"--",,1)</f>
        <v>Assets</v>
      </c>
      <c r="C28" s="48" t="str">
        <f>PerformanceIndicators!$C$6</f>
        <v>A1</v>
      </c>
      <c r="D28" s="49" t="str">
        <v xml:space="preserve">Aquacell (1 Bligh St) </v>
      </c>
      <c r="E28" s="78" t="s">
        <v>122</v>
      </c>
      <c r="F28" s="79" t="s">
        <v>122</v>
      </c>
      <c r="G28" s="79" t="s">
        <v>122</v>
      </c>
      <c r="H28" s="79" t="s">
        <v>122</v>
      </c>
      <c r="I28" s="79" t="s">
        <v>122</v>
      </c>
      <c r="J28" s="79">
        <v>0</v>
      </c>
      <c r="K28" s="79">
        <v>0</v>
      </c>
      <c r="L28" s="79">
        <v>0</v>
      </c>
      <c r="M28" s="79">
        <v>1</v>
      </c>
      <c r="N28" s="79">
        <v>1</v>
      </c>
      <c r="O28" s="79">
        <v>0</v>
      </c>
      <c r="P28" s="79">
        <v>0</v>
      </c>
      <c r="Q28" s="121">
        <v>0</v>
      </c>
      <c r="R28" s="67" t="s">
        <v>201</v>
      </c>
    </row>
    <row r="29" spans="2:18" x14ac:dyDescent="0.2">
      <c r="B29" s="47" t="str">
        <f>_xlfn.XLOOKUP(C29,PerformanceIndicators!$C$6:$C$25,PerformanceIndicators!$B$6:$B$25,"--",,1)</f>
        <v>Assets</v>
      </c>
      <c r="C29" s="48" t="str">
        <f>PerformanceIndicators!$C$6</f>
        <v>A1</v>
      </c>
      <c r="D29" s="49" t="str">
        <v>Narara Ecovillage Co-operative Pty Ltd</v>
      </c>
      <c r="E29" s="78" t="s">
        <v>122</v>
      </c>
      <c r="F29" s="79" t="s">
        <v>122</v>
      </c>
      <c r="G29" s="79" t="s">
        <v>122</v>
      </c>
      <c r="H29" s="79" t="s">
        <v>122</v>
      </c>
      <c r="I29" s="79" t="s">
        <v>122</v>
      </c>
      <c r="J29" s="79" t="s">
        <v>122</v>
      </c>
      <c r="K29" s="79">
        <v>0</v>
      </c>
      <c r="L29" s="79">
        <v>0</v>
      </c>
      <c r="M29" s="79">
        <v>0</v>
      </c>
      <c r="N29" s="79">
        <v>0</v>
      </c>
      <c r="O29" s="79">
        <v>0</v>
      </c>
      <c r="P29" s="79">
        <v>0</v>
      </c>
      <c r="Q29" s="121">
        <v>0</v>
      </c>
      <c r="R29" s="67" t="s">
        <v>201</v>
      </c>
    </row>
    <row r="30" spans="2:18" x14ac:dyDescent="0.2">
      <c r="B30" s="47" t="str">
        <f>_xlfn.XLOOKUP(C30,PerformanceIndicators!$C$6:$C$25,PerformanceIndicators!$B$6:$B$25,"--",,1)</f>
        <v>Assets</v>
      </c>
      <c r="C30" s="48" t="str">
        <f>PerformanceIndicators!$C$6</f>
        <v>A1</v>
      </c>
      <c r="D30" s="49" t="str">
        <v>Orica Australia Pty Ltd</v>
      </c>
      <c r="E30" s="78" t="s">
        <v>122</v>
      </c>
      <c r="F30" s="79" t="s">
        <v>122</v>
      </c>
      <c r="G30" s="79" t="s">
        <v>122</v>
      </c>
      <c r="H30" s="79" t="s">
        <v>122</v>
      </c>
      <c r="I30" s="79" t="s">
        <v>122</v>
      </c>
      <c r="J30" s="79">
        <v>3</v>
      </c>
      <c r="K30" s="79">
        <v>3</v>
      </c>
      <c r="L30" s="79">
        <v>3</v>
      </c>
      <c r="M30" s="79">
        <v>0</v>
      </c>
      <c r="N30" s="79">
        <v>0</v>
      </c>
      <c r="O30" s="79">
        <v>5</v>
      </c>
      <c r="P30" s="79">
        <v>3</v>
      </c>
      <c r="Q30" s="121">
        <v>3</v>
      </c>
      <c r="R30" s="67" t="s">
        <v>201</v>
      </c>
    </row>
    <row r="31" spans="2:18" ht="24" x14ac:dyDescent="0.2">
      <c r="B31" s="47" t="str">
        <f>_xlfn.XLOOKUP(C31,PerformanceIndicators!$C$6:$C$25,PerformanceIndicators!$B$6:$B$25,"--",,1)</f>
        <v>Assets</v>
      </c>
      <c r="C31" s="48" t="str">
        <f>PerformanceIndicators!$C$6</f>
        <v>A1</v>
      </c>
      <c r="D31" s="49" t="str">
        <v>Suez Water and Treatment Solutions Pty Ltd (KIWS)</v>
      </c>
      <c r="E31" s="78" t="s">
        <v>122</v>
      </c>
      <c r="F31" s="79" t="s">
        <v>122</v>
      </c>
      <c r="G31" s="79" t="s">
        <v>122</v>
      </c>
      <c r="H31" s="79" t="s">
        <v>122</v>
      </c>
      <c r="I31" s="79" t="s">
        <v>122</v>
      </c>
      <c r="J31" s="79">
        <v>0</v>
      </c>
      <c r="K31" s="79">
        <v>0</v>
      </c>
      <c r="L31" s="79">
        <v>0</v>
      </c>
      <c r="M31" s="79">
        <v>1</v>
      </c>
      <c r="N31" s="79">
        <v>0</v>
      </c>
      <c r="O31" s="79" t="s">
        <v>182</v>
      </c>
      <c r="P31" s="79" t="s">
        <v>182</v>
      </c>
      <c r="Q31" s="121" t="s">
        <v>182</v>
      </c>
      <c r="R31" s="67" t="s">
        <v>189</v>
      </c>
    </row>
    <row r="32" spans="2:18" x14ac:dyDescent="0.2">
      <c r="B32" s="47" t="str">
        <f>_xlfn.XLOOKUP(C32,PerformanceIndicators!$C$6:$C$25,PerformanceIndicators!$B$6:$B$25,"--",,1)</f>
        <v>Assets</v>
      </c>
      <c r="C32" s="48" t="str">
        <f>PerformanceIndicators!$C$6</f>
        <v>A1</v>
      </c>
      <c r="D32" s="49" t="str">
        <v>Veolia Water Solutions and Technologies Pty Ltd (Fairfield-Rosehill)</v>
      </c>
      <c r="E32" s="78" t="s">
        <v>122</v>
      </c>
      <c r="F32" s="79" t="s">
        <v>122</v>
      </c>
      <c r="G32" s="79" t="s">
        <v>122</v>
      </c>
      <c r="H32" s="79" t="s">
        <v>122</v>
      </c>
      <c r="I32" s="79" t="s">
        <v>122</v>
      </c>
      <c r="J32" s="79">
        <v>0</v>
      </c>
      <c r="K32" s="79">
        <v>0</v>
      </c>
      <c r="L32" s="79">
        <v>0</v>
      </c>
      <c r="M32" s="79">
        <v>0</v>
      </c>
      <c r="N32" s="79">
        <v>0</v>
      </c>
      <c r="O32" s="79" t="s">
        <v>182</v>
      </c>
      <c r="P32" s="79" t="s">
        <v>182</v>
      </c>
      <c r="Q32" s="121" t="s">
        <v>182</v>
      </c>
      <c r="R32" s="67" t="s">
        <v>186</v>
      </c>
    </row>
    <row r="33" spans="2:18" x14ac:dyDescent="0.2">
      <c r="B33" s="47" t="str">
        <f>_xlfn.XLOOKUP(C33,PerformanceIndicators!$C$6:$C$25,PerformanceIndicators!$B$6:$B$25,"--",,1)</f>
        <v>Assets</v>
      </c>
      <c r="C33" s="48" t="str">
        <f>PerformanceIndicators!$C$6</f>
        <v>A1</v>
      </c>
      <c r="D33" s="49" t="str">
        <v>Veolia Water Solutions and Technologies Pty Ltd (Bingara)</v>
      </c>
      <c r="E33" s="78" t="s">
        <v>122</v>
      </c>
      <c r="F33" s="79" t="s">
        <v>122</v>
      </c>
      <c r="G33" s="79" t="s">
        <v>122</v>
      </c>
      <c r="H33" s="79" t="s">
        <v>122</v>
      </c>
      <c r="I33" s="79" t="s">
        <v>122</v>
      </c>
      <c r="J33" s="79">
        <v>565</v>
      </c>
      <c r="K33" s="79">
        <v>0</v>
      </c>
      <c r="L33" s="79">
        <v>0</v>
      </c>
      <c r="M33" s="79">
        <v>0</v>
      </c>
      <c r="N33" s="79">
        <v>0</v>
      </c>
      <c r="O33" s="79" t="s">
        <v>182</v>
      </c>
      <c r="P33" s="79" t="s">
        <v>182</v>
      </c>
      <c r="Q33" s="121" t="s">
        <v>182</v>
      </c>
      <c r="R33" s="67" t="s">
        <v>186</v>
      </c>
    </row>
    <row r="34" spans="2:18" x14ac:dyDescent="0.2">
      <c r="B34" s="56" t="str">
        <f>_xlfn.XLOOKUP(C34,PerformanceIndicators!$C$6:$C$25,PerformanceIndicators!$B$6:$B$25,"--",,1)</f>
        <v>Assets</v>
      </c>
      <c r="C34" s="57" t="str">
        <f>PerformanceIndicators!$C$6</f>
        <v>A1</v>
      </c>
      <c r="D34" s="58" t="str">
        <v>Veolia Water Solutions and Technologies Pty Ltd (Darling Walk)</v>
      </c>
      <c r="E34" s="78" t="s">
        <v>122</v>
      </c>
      <c r="F34" s="83" t="s">
        <v>122</v>
      </c>
      <c r="G34" s="83" t="s">
        <v>122</v>
      </c>
      <c r="H34" s="83" t="s">
        <v>122</v>
      </c>
      <c r="I34" s="83" t="s">
        <v>122</v>
      </c>
      <c r="J34" s="83">
        <v>0</v>
      </c>
      <c r="K34" s="83">
        <v>0</v>
      </c>
      <c r="L34" s="83">
        <v>0</v>
      </c>
      <c r="M34" s="83">
        <v>0</v>
      </c>
      <c r="N34" s="83">
        <v>0</v>
      </c>
      <c r="O34" s="83">
        <v>0</v>
      </c>
      <c r="P34" s="83">
        <v>0</v>
      </c>
      <c r="Q34" s="127">
        <v>0</v>
      </c>
      <c r="R34" s="69" t="s">
        <v>201</v>
      </c>
    </row>
    <row r="35" spans="2:18" x14ac:dyDescent="0.2">
      <c r="B35" s="59" t="s">
        <v>153</v>
      </c>
      <c r="C35" s="60"/>
      <c r="D35" s="61"/>
      <c r="E35" s="84"/>
      <c r="F35" s="85"/>
      <c r="G35" s="85"/>
      <c r="H35" s="85"/>
      <c r="I35" s="85"/>
      <c r="J35" s="85"/>
      <c r="K35" s="85"/>
      <c r="L35" s="85"/>
      <c r="M35" s="85"/>
      <c r="N35" s="85"/>
      <c r="O35" s="85"/>
      <c r="P35" s="85"/>
      <c r="Q35" s="86"/>
      <c r="R35" s="70"/>
    </row>
    <row r="36" spans="2:18" x14ac:dyDescent="0.2">
      <c r="B36" s="47" t="str">
        <f>_xlfn.XLOOKUP(C36,PerformanceIndicators!$C$6:$C$25,PerformanceIndicators!$B$6:$B$25,"--",,1)</f>
        <v>Assets</v>
      </c>
      <c r="C36" s="48" t="str">
        <f>PerformanceIndicators!$C$7</f>
        <v>A2</v>
      </c>
      <c r="D36" s="49" t="str" cm="1">
        <f t="array" ref="D36:D37">Lists!$D$4:$D$5</f>
        <v>Hunter Water Corporation</v>
      </c>
      <c r="E36" s="78">
        <v>1062</v>
      </c>
      <c r="F36" s="79">
        <v>1653</v>
      </c>
      <c r="G36" s="79">
        <v>1959</v>
      </c>
      <c r="H36" s="79">
        <v>1488</v>
      </c>
      <c r="I36" s="79">
        <v>742</v>
      </c>
      <c r="J36" s="79">
        <v>3228</v>
      </c>
      <c r="K36" s="79">
        <v>1529</v>
      </c>
      <c r="L36" s="79">
        <v>2152</v>
      </c>
      <c r="M36" s="79">
        <v>940</v>
      </c>
      <c r="N36" s="79">
        <v>1957</v>
      </c>
      <c r="O36" s="79">
        <v>923</v>
      </c>
      <c r="P36" s="79">
        <v>885</v>
      </c>
      <c r="Q36" s="121">
        <v>1119</v>
      </c>
      <c r="R36" s="67"/>
    </row>
    <row r="37" spans="2:18" ht="108" x14ac:dyDescent="0.2">
      <c r="B37" s="47" t="str">
        <f>_xlfn.XLOOKUP(C37,PerformanceIndicators!$C$6:$C$25,PerformanceIndicators!$B$6:$B$25,"--",,1)</f>
        <v>Assets</v>
      </c>
      <c r="C37" s="48" t="str">
        <f>PerformanceIndicators!$C$7</f>
        <v>A2</v>
      </c>
      <c r="D37" s="49" t="str">
        <v>Sydney Water Corporation</v>
      </c>
      <c r="E37" s="78">
        <v>6363</v>
      </c>
      <c r="F37" s="79">
        <v>4978</v>
      </c>
      <c r="G37" s="79">
        <v>8005</v>
      </c>
      <c r="H37" s="79">
        <v>6524</v>
      </c>
      <c r="I37" s="79">
        <v>4949</v>
      </c>
      <c r="J37" s="79">
        <v>7491</v>
      </c>
      <c r="K37" s="79">
        <v>5809</v>
      </c>
      <c r="L37" s="79">
        <v>7014</v>
      </c>
      <c r="M37" s="79">
        <v>4873</v>
      </c>
      <c r="N37" s="79">
        <v>5132</v>
      </c>
      <c r="O37" s="79">
        <v>6222</v>
      </c>
      <c r="P37" s="79">
        <v>8169</v>
      </c>
      <c r="Q37" s="121">
        <v>10124</v>
      </c>
      <c r="R37" s="67" t="s">
        <v>193</v>
      </c>
    </row>
    <row r="38" spans="2:18" x14ac:dyDescent="0.2">
      <c r="B38" s="44" t="s">
        <v>154</v>
      </c>
      <c r="C38" s="45"/>
      <c r="D38" s="46"/>
      <c r="E38" s="80"/>
      <c r="F38" s="81"/>
      <c r="G38" s="81"/>
      <c r="H38" s="81"/>
      <c r="I38" s="81"/>
      <c r="J38" s="81"/>
      <c r="K38" s="81"/>
      <c r="L38" s="81"/>
      <c r="M38" s="81"/>
      <c r="N38" s="81"/>
      <c r="O38" s="81"/>
      <c r="P38" s="81"/>
      <c r="Q38" s="82"/>
      <c r="R38" s="68"/>
    </row>
    <row r="39" spans="2:18" x14ac:dyDescent="0.2">
      <c r="B39" s="47" t="str">
        <f>_xlfn.XLOOKUP(C39,PerformanceIndicators!$C$6:$C$25,PerformanceIndicators!$B$6:$B$25,"--",,1)</f>
        <v>Assets</v>
      </c>
      <c r="C39" s="48" t="str">
        <f>PerformanceIndicators!$C$7</f>
        <v>A2</v>
      </c>
      <c r="D39" s="49" t="str" cm="1">
        <f t="array" ref="D39:D54">WICAOperator</f>
        <v>Altogether Central Park Pty Ltd</v>
      </c>
      <c r="E39" s="78" t="s">
        <v>122</v>
      </c>
      <c r="F39" s="79" t="s">
        <v>122</v>
      </c>
      <c r="G39" s="79" t="s">
        <v>122</v>
      </c>
      <c r="H39" s="79" t="s">
        <v>122</v>
      </c>
      <c r="I39" s="79" t="s">
        <v>122</v>
      </c>
      <c r="J39" s="79">
        <v>0</v>
      </c>
      <c r="K39" s="79">
        <v>0</v>
      </c>
      <c r="L39" s="79">
        <v>0</v>
      </c>
      <c r="M39" s="79">
        <v>0</v>
      </c>
      <c r="N39" s="79">
        <v>0</v>
      </c>
      <c r="O39" s="79">
        <v>0</v>
      </c>
      <c r="P39" s="79">
        <v>0</v>
      </c>
      <c r="Q39" s="128">
        <v>0</v>
      </c>
      <c r="R39" s="67"/>
    </row>
    <row r="40" spans="2:18" x14ac:dyDescent="0.2">
      <c r="B40" s="47" t="str">
        <f>_xlfn.XLOOKUP(C40,PerformanceIndicators!$C$6:$C$25,PerformanceIndicators!$B$6:$B$25,"--",,1)</f>
        <v>Assets</v>
      </c>
      <c r="C40" s="48" t="str">
        <f>PerformanceIndicators!$C$7</f>
        <v>A2</v>
      </c>
      <c r="D40" s="49" t="str">
        <v>Altogether Cooranbong Pty Ltd</v>
      </c>
      <c r="E40" s="78" t="s">
        <v>122</v>
      </c>
      <c r="F40" s="79" t="s">
        <v>122</v>
      </c>
      <c r="G40" s="79" t="s">
        <v>122</v>
      </c>
      <c r="H40" s="79" t="s">
        <v>122</v>
      </c>
      <c r="I40" s="79" t="s">
        <v>122</v>
      </c>
      <c r="J40" s="79">
        <v>0</v>
      </c>
      <c r="K40" s="79">
        <v>0</v>
      </c>
      <c r="L40" s="79">
        <v>0</v>
      </c>
      <c r="M40" s="79">
        <v>0</v>
      </c>
      <c r="N40" s="79">
        <v>0</v>
      </c>
      <c r="O40" s="79">
        <v>0</v>
      </c>
      <c r="P40" s="79">
        <v>0</v>
      </c>
      <c r="Q40" s="128">
        <v>0</v>
      </c>
      <c r="R40" s="67"/>
    </row>
    <row r="41" spans="2:18" x14ac:dyDescent="0.2">
      <c r="B41" s="47" t="str">
        <f>_xlfn.XLOOKUP(C41,PerformanceIndicators!$C$6:$C$25,PerformanceIndicators!$B$6:$B$25,"--",,1)</f>
        <v>Assets</v>
      </c>
      <c r="C41" s="48" t="str">
        <f>PerformanceIndicators!$C$7</f>
        <v>A2</v>
      </c>
      <c r="D41" s="49" t="str">
        <v>Altogether Discovery Point Pty Ltd</v>
      </c>
      <c r="E41" s="78" t="s">
        <v>122</v>
      </c>
      <c r="F41" s="79" t="s">
        <v>122</v>
      </c>
      <c r="G41" s="79" t="s">
        <v>122</v>
      </c>
      <c r="H41" s="79" t="s">
        <v>122</v>
      </c>
      <c r="I41" s="79" t="s">
        <v>122</v>
      </c>
      <c r="J41" s="79">
        <v>0</v>
      </c>
      <c r="K41" s="79">
        <v>0</v>
      </c>
      <c r="L41" s="79">
        <v>0</v>
      </c>
      <c r="M41" s="79">
        <v>0</v>
      </c>
      <c r="N41" s="79">
        <v>0</v>
      </c>
      <c r="O41" s="79">
        <v>0</v>
      </c>
      <c r="P41" s="79">
        <v>0</v>
      </c>
      <c r="Q41" s="128">
        <v>0</v>
      </c>
      <c r="R41" s="67"/>
    </row>
    <row r="42" spans="2:18" x14ac:dyDescent="0.2">
      <c r="B42" s="47" t="str">
        <f>_xlfn.XLOOKUP(C42,PerformanceIndicators!$C$6:$C$25,PerformanceIndicators!$B$6:$B$25,"--",,1)</f>
        <v>Assets</v>
      </c>
      <c r="C42" s="48" t="str">
        <f>PerformanceIndicators!$C$7</f>
        <v>A2</v>
      </c>
      <c r="D42" s="49" t="str">
        <v>Altogether Huntlee Pty Ltd</v>
      </c>
      <c r="E42" s="78" t="s">
        <v>122</v>
      </c>
      <c r="F42" s="79" t="s">
        <v>122</v>
      </c>
      <c r="G42" s="79" t="s">
        <v>122</v>
      </c>
      <c r="H42" s="79" t="s">
        <v>122</v>
      </c>
      <c r="I42" s="79" t="s">
        <v>122</v>
      </c>
      <c r="J42" s="79">
        <v>0</v>
      </c>
      <c r="K42" s="79">
        <v>0</v>
      </c>
      <c r="L42" s="79">
        <v>0</v>
      </c>
      <c r="M42" s="79">
        <v>0</v>
      </c>
      <c r="N42" s="79">
        <v>0</v>
      </c>
      <c r="O42" s="79">
        <v>0</v>
      </c>
      <c r="P42" s="79">
        <v>0</v>
      </c>
      <c r="Q42" s="128">
        <v>0</v>
      </c>
      <c r="R42" s="67"/>
    </row>
    <row r="43" spans="2:18" x14ac:dyDescent="0.2">
      <c r="B43" s="47" t="str">
        <f>_xlfn.XLOOKUP(C43,PerformanceIndicators!$C$6:$C$25,PerformanceIndicators!$B$6:$B$25,"--",,1)</f>
        <v>Assets</v>
      </c>
      <c r="C43" s="48" t="str">
        <f>PerformanceIndicators!$C$7</f>
        <v>A2</v>
      </c>
      <c r="D43" s="49" t="str">
        <v>Altogether Operations Pty Ltd (Box Hill)</v>
      </c>
      <c r="E43" s="78" t="s">
        <v>122</v>
      </c>
      <c r="F43" s="79" t="s">
        <v>122</v>
      </c>
      <c r="G43" s="79" t="s">
        <v>122</v>
      </c>
      <c r="H43" s="79" t="s">
        <v>122</v>
      </c>
      <c r="I43" s="79" t="s">
        <v>122</v>
      </c>
      <c r="J43" s="79">
        <v>0</v>
      </c>
      <c r="K43" s="79" t="s">
        <v>122</v>
      </c>
      <c r="L43" s="79">
        <v>0</v>
      </c>
      <c r="M43" s="79">
        <v>0</v>
      </c>
      <c r="N43" s="79">
        <v>0</v>
      </c>
      <c r="O43" s="79">
        <v>0</v>
      </c>
      <c r="P43" s="79">
        <v>0</v>
      </c>
      <c r="Q43" s="128">
        <v>0</v>
      </c>
      <c r="R43" s="67"/>
    </row>
    <row r="44" spans="2:18" x14ac:dyDescent="0.2">
      <c r="B44" s="47" t="str">
        <f>_xlfn.XLOOKUP(C44,PerformanceIndicators!$C$6:$C$25,PerformanceIndicators!$B$6:$B$25,"--",,1)</f>
        <v>Assets</v>
      </c>
      <c r="C44" s="48" t="str">
        <f>PerformanceIndicators!$C$7</f>
        <v>A2</v>
      </c>
      <c r="D44" s="49" t="str">
        <v>Altogether Operations Pty Ltd (Glossodia)</v>
      </c>
      <c r="E44" s="78" t="s">
        <v>122</v>
      </c>
      <c r="F44" s="79" t="s">
        <v>122</v>
      </c>
      <c r="G44" s="79" t="s">
        <v>122</v>
      </c>
      <c r="H44" s="79" t="s">
        <v>122</v>
      </c>
      <c r="I44" s="79" t="s">
        <v>122</v>
      </c>
      <c r="J44" s="79" t="s">
        <v>122</v>
      </c>
      <c r="K44" s="79" t="s">
        <v>122</v>
      </c>
      <c r="L44" s="79" t="s">
        <v>122</v>
      </c>
      <c r="M44" s="79" t="s">
        <v>122</v>
      </c>
      <c r="N44" s="79">
        <v>0</v>
      </c>
      <c r="O44" s="79">
        <v>0</v>
      </c>
      <c r="P44" s="79">
        <v>0</v>
      </c>
      <c r="Q44" s="128">
        <v>0</v>
      </c>
      <c r="R44" s="67"/>
    </row>
    <row r="45" spans="2:18" x14ac:dyDescent="0.2">
      <c r="B45" s="47" t="str">
        <f>_xlfn.XLOOKUP(C45,PerformanceIndicators!$C$6:$C$25,PerformanceIndicators!$B$6:$B$25,"--",,1)</f>
        <v>Assets</v>
      </c>
      <c r="C45" s="48" t="str">
        <f>PerformanceIndicators!$C$7</f>
        <v>A2</v>
      </c>
      <c r="D45" s="49" t="str">
        <v>Altogether Operations Pty Ltd (Shepherds Bay)</v>
      </c>
      <c r="E45" s="78" t="s">
        <v>122</v>
      </c>
      <c r="F45" s="79" t="s">
        <v>122</v>
      </c>
      <c r="G45" s="79" t="s">
        <v>122</v>
      </c>
      <c r="H45" s="79" t="s">
        <v>122</v>
      </c>
      <c r="I45" s="79" t="s">
        <v>122</v>
      </c>
      <c r="J45" s="79">
        <v>0</v>
      </c>
      <c r="K45" s="79">
        <v>0</v>
      </c>
      <c r="L45" s="79">
        <v>0</v>
      </c>
      <c r="M45" s="79">
        <v>0</v>
      </c>
      <c r="N45" s="79">
        <v>0</v>
      </c>
      <c r="O45" s="79">
        <v>0</v>
      </c>
      <c r="P45" s="79">
        <v>0</v>
      </c>
      <c r="Q45" s="128">
        <v>0</v>
      </c>
      <c r="R45" s="67"/>
    </row>
    <row r="46" spans="2:18" x14ac:dyDescent="0.2">
      <c r="B46" s="47" t="str">
        <f>_xlfn.XLOOKUP(C46,PerformanceIndicators!$C$6:$C$25,PerformanceIndicators!$B$6:$B$25,"--",,1)</f>
        <v>Assets</v>
      </c>
      <c r="C46" s="48" t="str">
        <f>PerformanceIndicators!$C$7</f>
        <v>A2</v>
      </c>
      <c r="D46" s="49" t="str">
        <v>Altogether Pitt Town Pty Ltd</v>
      </c>
      <c r="E46" s="78" t="s">
        <v>122</v>
      </c>
      <c r="F46" s="79" t="s">
        <v>122</v>
      </c>
      <c r="G46" s="79" t="s">
        <v>122</v>
      </c>
      <c r="H46" s="79" t="s">
        <v>122</v>
      </c>
      <c r="I46" s="79" t="s">
        <v>122</v>
      </c>
      <c r="J46" s="79">
        <v>0</v>
      </c>
      <c r="K46" s="79" t="s">
        <v>122</v>
      </c>
      <c r="L46" s="79">
        <v>0</v>
      </c>
      <c r="M46" s="79">
        <v>0</v>
      </c>
      <c r="N46" s="79">
        <v>0</v>
      </c>
      <c r="O46" s="79">
        <v>0</v>
      </c>
      <c r="P46" s="79">
        <v>0</v>
      </c>
      <c r="Q46" s="128">
        <v>0</v>
      </c>
      <c r="R46" s="67"/>
    </row>
    <row r="47" spans="2:18" x14ac:dyDescent="0.2">
      <c r="B47" s="47" t="str">
        <f>_xlfn.XLOOKUP(C47,PerformanceIndicators!$C$6:$C$25,PerformanceIndicators!$B$6:$B$25,"--",,1)</f>
        <v>Assets</v>
      </c>
      <c r="C47" s="48" t="str">
        <f>PerformanceIndicators!$C$7</f>
        <v>A2</v>
      </c>
      <c r="D47" s="49" t="str">
        <v>Aquacell Pty Ltd (Kurrajong)</v>
      </c>
      <c r="E47" s="78" t="s">
        <v>122</v>
      </c>
      <c r="F47" s="79" t="s">
        <v>122</v>
      </c>
      <c r="G47" s="79" t="s">
        <v>122</v>
      </c>
      <c r="H47" s="79" t="s">
        <v>122</v>
      </c>
      <c r="I47" s="79" t="s">
        <v>122</v>
      </c>
      <c r="J47" s="79" t="s">
        <v>122</v>
      </c>
      <c r="K47" s="79">
        <v>0</v>
      </c>
      <c r="L47" s="79">
        <v>0</v>
      </c>
      <c r="M47" s="79">
        <v>0</v>
      </c>
      <c r="N47" s="79">
        <v>0</v>
      </c>
      <c r="O47" s="79">
        <v>0</v>
      </c>
      <c r="P47" s="79">
        <v>0</v>
      </c>
      <c r="Q47" s="128">
        <v>0</v>
      </c>
      <c r="R47" s="67"/>
    </row>
    <row r="48" spans="2:18" x14ac:dyDescent="0.2">
      <c r="B48" s="47" t="str">
        <f>_xlfn.XLOOKUP(C48,PerformanceIndicators!$C$6:$C$25,PerformanceIndicators!$B$6:$B$25,"--",,1)</f>
        <v>Assets</v>
      </c>
      <c r="C48" s="48" t="str">
        <f>PerformanceIndicators!$C$7</f>
        <v>A2</v>
      </c>
      <c r="D48" s="49" t="str">
        <v>Catherine Hill Bay Water Utility Pty Ltd</v>
      </c>
      <c r="E48" s="78" t="s">
        <v>122</v>
      </c>
      <c r="F48" s="79" t="s">
        <v>122</v>
      </c>
      <c r="G48" s="79" t="s">
        <v>122</v>
      </c>
      <c r="H48" s="79" t="s">
        <v>122</v>
      </c>
      <c r="I48" s="79" t="s">
        <v>122</v>
      </c>
      <c r="J48" s="79">
        <v>0</v>
      </c>
      <c r="K48" s="79">
        <v>0</v>
      </c>
      <c r="L48" s="79">
        <v>0</v>
      </c>
      <c r="M48" s="79">
        <v>0</v>
      </c>
      <c r="N48" s="79">
        <v>0</v>
      </c>
      <c r="O48" s="79">
        <v>0</v>
      </c>
      <c r="P48" s="79">
        <v>0</v>
      </c>
      <c r="Q48" s="128">
        <v>0</v>
      </c>
      <c r="R48" s="67"/>
    </row>
    <row r="49" spans="2:18" x14ac:dyDescent="0.2">
      <c r="B49" s="47" t="str">
        <f>_xlfn.XLOOKUP(C49,PerformanceIndicators!$C$6:$C$25,PerformanceIndicators!$B$6:$B$25,"--",,1)</f>
        <v>Assets</v>
      </c>
      <c r="C49" s="48" t="str">
        <f>PerformanceIndicators!$C$7</f>
        <v>A2</v>
      </c>
      <c r="D49" s="49" t="str">
        <v>CPE Barangaroo Recycled Water Pty Ltd</v>
      </c>
      <c r="E49" s="78" t="s">
        <v>122</v>
      </c>
      <c r="F49" s="79" t="s">
        <v>122</v>
      </c>
      <c r="G49" s="79" t="s">
        <v>122</v>
      </c>
      <c r="H49" s="79" t="s">
        <v>122</v>
      </c>
      <c r="I49" s="79" t="s">
        <v>122</v>
      </c>
      <c r="J49" s="79">
        <v>0</v>
      </c>
      <c r="K49" s="79">
        <v>0</v>
      </c>
      <c r="L49" s="79">
        <v>0</v>
      </c>
      <c r="M49" s="79">
        <v>0</v>
      </c>
      <c r="N49" s="79">
        <v>0</v>
      </c>
      <c r="O49" s="79">
        <v>0</v>
      </c>
      <c r="P49" s="79">
        <v>0</v>
      </c>
      <c r="Q49" s="128">
        <v>0</v>
      </c>
      <c r="R49" s="67" t="s">
        <v>208</v>
      </c>
    </row>
    <row r="50" spans="2:18" x14ac:dyDescent="0.2">
      <c r="B50" s="47" t="str">
        <f>_xlfn.XLOOKUP(C50,PerformanceIndicators!$C$6:$C$25,PerformanceIndicators!$B$6:$B$25,"--",,1)</f>
        <v>Assets</v>
      </c>
      <c r="C50" s="48" t="str">
        <f>PerformanceIndicators!$C$7</f>
        <v>A2</v>
      </c>
      <c r="D50" s="49" t="str">
        <v>Kooragang Water Pty Ltd</v>
      </c>
      <c r="E50" s="78" t="s">
        <v>122</v>
      </c>
      <c r="F50" s="79" t="s">
        <v>122</v>
      </c>
      <c r="G50" s="79" t="s">
        <v>122</v>
      </c>
      <c r="H50" s="79" t="s">
        <v>122</v>
      </c>
      <c r="I50" s="79" t="s">
        <v>122</v>
      </c>
      <c r="J50" s="79" t="s">
        <v>122</v>
      </c>
      <c r="K50" s="79" t="s">
        <v>122</v>
      </c>
      <c r="L50" s="79" t="s">
        <v>122</v>
      </c>
      <c r="M50" s="79" t="s">
        <v>122</v>
      </c>
      <c r="N50" s="79" t="s">
        <v>122</v>
      </c>
      <c r="O50" s="79">
        <v>1</v>
      </c>
      <c r="P50" s="79">
        <v>0</v>
      </c>
      <c r="Q50" s="128">
        <v>0</v>
      </c>
      <c r="R50" s="67"/>
    </row>
    <row r="51" spans="2:18" x14ac:dyDescent="0.2">
      <c r="B51" s="47" t="str">
        <f>_xlfn.XLOOKUP(C51,PerformanceIndicators!$C$6:$C$25,PerformanceIndicators!$B$6:$B$25,"--",,1)</f>
        <v>Assets</v>
      </c>
      <c r="C51" s="48" t="str">
        <f>PerformanceIndicators!$C$7</f>
        <v>A2</v>
      </c>
      <c r="D51" s="49" t="str">
        <v>Kyeema Water Pty Ltd</v>
      </c>
      <c r="E51" s="78" t="s">
        <v>122</v>
      </c>
      <c r="F51" s="79" t="s">
        <v>122</v>
      </c>
      <c r="G51" s="79" t="s">
        <v>122</v>
      </c>
      <c r="H51" s="79" t="s">
        <v>122</v>
      </c>
      <c r="I51" s="79" t="s">
        <v>122</v>
      </c>
      <c r="J51" s="79" t="s">
        <v>122</v>
      </c>
      <c r="K51" s="79" t="s">
        <v>122</v>
      </c>
      <c r="L51" s="79" t="s">
        <v>122</v>
      </c>
      <c r="M51" s="79" t="s">
        <v>122</v>
      </c>
      <c r="N51" s="79" t="s">
        <v>2</v>
      </c>
      <c r="O51" s="79">
        <v>0</v>
      </c>
      <c r="P51" s="79">
        <v>0</v>
      </c>
      <c r="Q51" s="128">
        <v>0</v>
      </c>
      <c r="R51" s="67"/>
    </row>
    <row r="52" spans="2:18" x14ac:dyDescent="0.2">
      <c r="B52" s="47" t="str">
        <f>_xlfn.XLOOKUP(C52,PerformanceIndicators!$C$6:$C$25,PerformanceIndicators!$B$6:$B$25,"--",,1)</f>
        <v>Assets</v>
      </c>
      <c r="C52" s="48" t="str">
        <f>PerformanceIndicators!$C$7</f>
        <v>A2</v>
      </c>
      <c r="D52" s="49" t="str">
        <v>Rosehill Network Pty Ltd</v>
      </c>
      <c r="E52" s="78" t="s">
        <v>122</v>
      </c>
      <c r="F52" s="79" t="s">
        <v>122</v>
      </c>
      <c r="G52" s="79" t="s">
        <v>122</v>
      </c>
      <c r="H52" s="79" t="s">
        <v>122</v>
      </c>
      <c r="I52" s="79" t="s">
        <v>122</v>
      </c>
      <c r="J52" s="79" t="s">
        <v>122</v>
      </c>
      <c r="K52" s="79" t="s">
        <v>122</v>
      </c>
      <c r="L52" s="79" t="s">
        <v>122</v>
      </c>
      <c r="M52" s="79">
        <v>0</v>
      </c>
      <c r="N52" s="79">
        <v>0</v>
      </c>
      <c r="O52" s="79">
        <v>0</v>
      </c>
      <c r="P52" s="79">
        <v>0</v>
      </c>
      <c r="Q52" s="128">
        <v>0</v>
      </c>
      <c r="R52" s="67"/>
    </row>
    <row r="53" spans="2:18" x14ac:dyDescent="0.2">
      <c r="B53" s="47" t="str">
        <f>_xlfn.XLOOKUP(C53,PerformanceIndicators!$C$6:$C$25,PerformanceIndicators!$B$6:$B$25,"--",,1)</f>
        <v>Assets</v>
      </c>
      <c r="C53" s="48" t="str">
        <f>PerformanceIndicators!$C$7</f>
        <v>A2</v>
      </c>
      <c r="D53" s="49" t="str">
        <v>Sydney Desalination Plant Pty Ltd</v>
      </c>
      <c r="E53" s="78" t="s">
        <v>122</v>
      </c>
      <c r="F53" s="79" t="s">
        <v>122</v>
      </c>
      <c r="G53" s="79" t="s">
        <v>122</v>
      </c>
      <c r="H53" s="79" t="s">
        <v>122</v>
      </c>
      <c r="I53" s="79" t="s">
        <v>122</v>
      </c>
      <c r="J53" s="79">
        <v>0</v>
      </c>
      <c r="K53" s="79">
        <v>0</v>
      </c>
      <c r="L53" s="79">
        <v>0</v>
      </c>
      <c r="M53" s="79">
        <v>0</v>
      </c>
      <c r="N53" s="79">
        <v>0</v>
      </c>
      <c r="O53" s="79">
        <v>0</v>
      </c>
      <c r="P53" s="79">
        <v>0</v>
      </c>
      <c r="Q53" s="128">
        <v>0</v>
      </c>
      <c r="R53" s="67"/>
    </row>
    <row r="54" spans="2:18" x14ac:dyDescent="0.2">
      <c r="B54" s="47" t="str">
        <f>_xlfn.XLOOKUP(C54,PerformanceIndicators!$C$6:$C$25,PerformanceIndicators!$B$6:$B$25,"--",,1)</f>
        <v>Assets</v>
      </c>
      <c r="C54" s="48" t="str">
        <f>PerformanceIndicators!$C$7</f>
        <v>A2</v>
      </c>
      <c r="D54" s="49" t="str">
        <v>True Water DTR Pty Ltd</v>
      </c>
      <c r="E54" s="78" t="s">
        <v>122</v>
      </c>
      <c r="F54" s="79" t="s">
        <v>122</v>
      </c>
      <c r="G54" s="79" t="s">
        <v>122</v>
      </c>
      <c r="H54" s="79" t="s">
        <v>122</v>
      </c>
      <c r="I54" s="79" t="s">
        <v>122</v>
      </c>
      <c r="J54" s="79" t="s">
        <v>122</v>
      </c>
      <c r="K54" s="79" t="s">
        <v>122</v>
      </c>
      <c r="L54" s="79" t="s">
        <v>122</v>
      </c>
      <c r="M54" s="79" t="s">
        <v>122</v>
      </c>
      <c r="N54" s="79" t="s">
        <v>122</v>
      </c>
      <c r="O54" s="79" t="s">
        <v>122</v>
      </c>
      <c r="P54" s="79" t="s">
        <v>122</v>
      </c>
      <c r="Q54" s="121">
        <v>0</v>
      </c>
      <c r="R54" s="67"/>
    </row>
    <row r="55" spans="2:18" x14ac:dyDescent="0.2">
      <c r="B55" s="44" t="s">
        <v>200</v>
      </c>
      <c r="C55" s="45"/>
      <c r="D55" s="46"/>
      <c r="E55" s="80"/>
      <c r="F55" s="81"/>
      <c r="G55" s="81"/>
      <c r="H55" s="81"/>
      <c r="I55" s="81"/>
      <c r="J55" s="81"/>
      <c r="K55" s="81"/>
      <c r="L55" s="81"/>
      <c r="M55" s="81"/>
      <c r="N55" s="81"/>
      <c r="O55" s="81"/>
      <c r="P55" s="81"/>
      <c r="Q55" s="82"/>
      <c r="R55" s="68"/>
    </row>
    <row r="56" spans="2:18" x14ac:dyDescent="0.2">
      <c r="B56" s="47" t="str">
        <f>_xlfn.XLOOKUP(C56,PerformanceIndicators!$C$6:$C$25,PerformanceIndicators!$B$6:$B$25,"--",,1)</f>
        <v>Assets</v>
      </c>
      <c r="C56" s="48" t="str">
        <f>PerformanceIndicators!$C$7</f>
        <v>A2</v>
      </c>
      <c r="D56" s="49" t="str" cm="1">
        <f t="array" ref="D56:D64">WICANOLicensees</f>
        <v>Altogether Green Square Pty Ltd</v>
      </c>
      <c r="E56" s="78" t="s">
        <v>122</v>
      </c>
      <c r="F56" s="79" t="s">
        <v>122</v>
      </c>
      <c r="G56" s="79" t="s">
        <v>122</v>
      </c>
      <c r="H56" s="79" t="s">
        <v>122</v>
      </c>
      <c r="I56" s="79" t="s">
        <v>122</v>
      </c>
      <c r="J56" s="79">
        <v>0</v>
      </c>
      <c r="K56" s="79" t="s">
        <v>122</v>
      </c>
      <c r="L56" s="79">
        <v>0</v>
      </c>
      <c r="M56" s="79"/>
      <c r="N56" s="79">
        <v>0</v>
      </c>
      <c r="O56" s="79" t="s">
        <v>182</v>
      </c>
      <c r="P56" s="79" t="s">
        <v>182</v>
      </c>
      <c r="Q56" s="121" t="s">
        <v>182</v>
      </c>
      <c r="R56" s="67" t="s">
        <v>190</v>
      </c>
    </row>
    <row r="57" spans="2:18" x14ac:dyDescent="0.2">
      <c r="B57" s="47" t="str">
        <f>_xlfn.XLOOKUP(C57,PerformanceIndicators!$C$6:$C$25,PerformanceIndicators!$B$6:$B$25,"--",,1)</f>
        <v>Assets</v>
      </c>
      <c r="C57" s="48" t="str">
        <f>PerformanceIndicators!$C$7</f>
        <v>A2</v>
      </c>
      <c r="D57" s="49" t="str">
        <v>Altogether Wyee Pty Ltd</v>
      </c>
      <c r="E57" s="78" t="s">
        <v>122</v>
      </c>
      <c r="F57" s="79" t="s">
        <v>122</v>
      </c>
      <c r="G57" s="79" t="s">
        <v>122</v>
      </c>
      <c r="H57" s="79" t="s">
        <v>122</v>
      </c>
      <c r="I57" s="79" t="s">
        <v>122</v>
      </c>
      <c r="J57" s="79">
        <v>0</v>
      </c>
      <c r="K57" s="79">
        <v>0</v>
      </c>
      <c r="L57" s="79">
        <v>0</v>
      </c>
      <c r="M57" s="79">
        <v>0</v>
      </c>
      <c r="N57" s="79">
        <v>0</v>
      </c>
      <c r="O57" s="79" t="s">
        <v>182</v>
      </c>
      <c r="P57" s="79" t="s">
        <v>182</v>
      </c>
      <c r="Q57" s="121" t="s">
        <v>182</v>
      </c>
      <c r="R57" s="67" t="s">
        <v>186</v>
      </c>
    </row>
    <row r="58" spans="2:18" x14ac:dyDescent="0.2">
      <c r="B58" s="47" t="str">
        <f>_xlfn.XLOOKUP(C58,PerformanceIndicators!$C$6:$C$25,PerformanceIndicators!$B$6:$B$25,"--",,1)</f>
        <v>Assets</v>
      </c>
      <c r="C58" s="48" t="str">
        <f>PerformanceIndicators!$C$7</f>
        <v>A2</v>
      </c>
      <c r="D58" s="49" t="str">
        <v xml:space="preserve">Aquacell (1 Bligh St) </v>
      </c>
      <c r="E58" s="78" t="s">
        <v>122</v>
      </c>
      <c r="F58" s="79" t="s">
        <v>122</v>
      </c>
      <c r="G58" s="79" t="s">
        <v>122</v>
      </c>
      <c r="H58" s="79" t="s">
        <v>122</v>
      </c>
      <c r="I58" s="79" t="s">
        <v>122</v>
      </c>
      <c r="J58" s="79">
        <v>0</v>
      </c>
      <c r="K58" s="79">
        <v>0</v>
      </c>
      <c r="L58" s="79">
        <v>0</v>
      </c>
      <c r="M58" s="79">
        <v>0</v>
      </c>
      <c r="N58" s="79">
        <v>0</v>
      </c>
      <c r="O58" s="79">
        <v>0</v>
      </c>
      <c r="P58" s="79">
        <v>0</v>
      </c>
      <c r="Q58" s="121">
        <v>0</v>
      </c>
      <c r="R58" s="67" t="s">
        <v>201</v>
      </c>
    </row>
    <row r="59" spans="2:18" x14ac:dyDescent="0.2">
      <c r="B59" s="47" t="str">
        <f>_xlfn.XLOOKUP(C59,PerformanceIndicators!$C$6:$C$25,PerformanceIndicators!$B$6:$B$25,"--",,1)</f>
        <v>Assets</v>
      </c>
      <c r="C59" s="48" t="str">
        <f>PerformanceIndicators!$C$7</f>
        <v>A2</v>
      </c>
      <c r="D59" s="49" t="str">
        <v>Narara Ecovillage Co-operative Pty Ltd</v>
      </c>
      <c r="E59" s="78" t="s">
        <v>122</v>
      </c>
      <c r="F59" s="79" t="s">
        <v>122</v>
      </c>
      <c r="G59" s="79" t="s">
        <v>122</v>
      </c>
      <c r="H59" s="79" t="s">
        <v>122</v>
      </c>
      <c r="I59" s="79" t="s">
        <v>122</v>
      </c>
      <c r="J59" s="79" t="s">
        <v>122</v>
      </c>
      <c r="K59" s="79">
        <v>0</v>
      </c>
      <c r="L59" s="79">
        <v>0</v>
      </c>
      <c r="M59" s="79">
        <v>0</v>
      </c>
      <c r="N59" s="79">
        <v>0</v>
      </c>
      <c r="O59" s="79">
        <v>0</v>
      </c>
      <c r="P59" s="79">
        <v>0</v>
      </c>
      <c r="Q59" s="121">
        <v>0</v>
      </c>
      <c r="R59" s="67" t="s">
        <v>201</v>
      </c>
    </row>
    <row r="60" spans="2:18" x14ac:dyDescent="0.2">
      <c r="B60" s="47" t="str">
        <f>_xlfn.XLOOKUP(C60,PerformanceIndicators!$C$6:$C$25,PerformanceIndicators!$B$6:$B$25,"--",,1)</f>
        <v>Assets</v>
      </c>
      <c r="C60" s="48" t="str">
        <f>PerformanceIndicators!$C$7</f>
        <v>A2</v>
      </c>
      <c r="D60" s="49" t="str">
        <v>Orica Australia Pty Ltd</v>
      </c>
      <c r="E60" s="78" t="s">
        <v>122</v>
      </c>
      <c r="F60" s="79" t="s">
        <v>122</v>
      </c>
      <c r="G60" s="79" t="s">
        <v>122</v>
      </c>
      <c r="H60" s="79" t="s">
        <v>122</v>
      </c>
      <c r="I60" s="79" t="s">
        <v>122</v>
      </c>
      <c r="J60" s="79">
        <v>3</v>
      </c>
      <c r="K60" s="79">
        <v>3</v>
      </c>
      <c r="L60" s="79">
        <v>3</v>
      </c>
      <c r="M60" s="79">
        <v>0</v>
      </c>
      <c r="N60" s="79">
        <v>0</v>
      </c>
      <c r="O60" s="79">
        <v>5</v>
      </c>
      <c r="P60" s="79">
        <v>3</v>
      </c>
      <c r="Q60" s="121">
        <v>3</v>
      </c>
      <c r="R60" s="67" t="s">
        <v>201</v>
      </c>
    </row>
    <row r="61" spans="2:18" ht="24" x14ac:dyDescent="0.2">
      <c r="B61" s="47" t="str">
        <f>_xlfn.XLOOKUP(C61,PerformanceIndicators!$C$6:$C$25,PerformanceIndicators!$B$6:$B$25,"--",,1)</f>
        <v>Assets</v>
      </c>
      <c r="C61" s="48" t="str">
        <f>PerformanceIndicators!$C$7</f>
        <v>A2</v>
      </c>
      <c r="D61" s="49" t="str">
        <v>Suez Water and Treatment Solutions Pty Ltd (KIWS)</v>
      </c>
      <c r="E61" s="78" t="s">
        <v>122</v>
      </c>
      <c r="F61" s="79" t="s">
        <v>122</v>
      </c>
      <c r="G61" s="79" t="s">
        <v>122</v>
      </c>
      <c r="H61" s="79" t="s">
        <v>122</v>
      </c>
      <c r="I61" s="79" t="s">
        <v>122</v>
      </c>
      <c r="J61" s="79">
        <v>0</v>
      </c>
      <c r="K61" s="79">
        <v>0</v>
      </c>
      <c r="L61" s="79">
        <v>0</v>
      </c>
      <c r="M61" s="79">
        <v>0</v>
      </c>
      <c r="N61" s="79">
        <v>0</v>
      </c>
      <c r="O61" s="79" t="s">
        <v>182</v>
      </c>
      <c r="P61" s="79" t="s">
        <v>182</v>
      </c>
      <c r="Q61" s="121" t="s">
        <v>182</v>
      </c>
      <c r="R61" s="67" t="s">
        <v>189</v>
      </c>
    </row>
    <row r="62" spans="2:18" x14ac:dyDescent="0.2">
      <c r="B62" s="47" t="str">
        <f>_xlfn.XLOOKUP(C62,PerformanceIndicators!$C$6:$C$25,PerformanceIndicators!$B$6:$B$25,"--",,1)</f>
        <v>Assets</v>
      </c>
      <c r="C62" s="48" t="str">
        <f>PerformanceIndicators!$C$7</f>
        <v>A2</v>
      </c>
      <c r="D62" s="49" t="str">
        <v>Veolia Water Solutions and Technologies Pty Ltd (Fairfield-Rosehill)</v>
      </c>
      <c r="E62" s="78" t="s">
        <v>122</v>
      </c>
      <c r="F62" s="79" t="s">
        <v>122</v>
      </c>
      <c r="G62" s="79" t="s">
        <v>122</v>
      </c>
      <c r="H62" s="79" t="s">
        <v>122</v>
      </c>
      <c r="I62" s="79" t="s">
        <v>122</v>
      </c>
      <c r="J62" s="79">
        <v>0</v>
      </c>
      <c r="K62" s="79">
        <v>0</v>
      </c>
      <c r="L62" s="79">
        <v>0</v>
      </c>
      <c r="M62" s="79">
        <v>0</v>
      </c>
      <c r="N62" s="79">
        <v>0</v>
      </c>
      <c r="O62" s="79" t="s">
        <v>182</v>
      </c>
      <c r="P62" s="79" t="s">
        <v>182</v>
      </c>
      <c r="Q62" s="121" t="s">
        <v>182</v>
      </c>
      <c r="R62" s="67" t="s">
        <v>186</v>
      </c>
    </row>
    <row r="63" spans="2:18" x14ac:dyDescent="0.2">
      <c r="B63" s="47" t="str">
        <f>_xlfn.XLOOKUP(C63,PerformanceIndicators!$C$6:$C$25,PerformanceIndicators!$B$6:$B$25,"--",,1)</f>
        <v>Assets</v>
      </c>
      <c r="C63" s="57" t="str">
        <f>PerformanceIndicators!$C$7</f>
        <v>A2</v>
      </c>
      <c r="D63" s="49" t="str">
        <v>Veolia Water Solutions and Technologies Pty Ltd (Bingara)</v>
      </c>
      <c r="E63" s="78" t="s">
        <v>122</v>
      </c>
      <c r="F63" s="79" t="s">
        <v>122</v>
      </c>
      <c r="G63" s="79" t="s">
        <v>122</v>
      </c>
      <c r="H63" s="79" t="s">
        <v>122</v>
      </c>
      <c r="I63" s="79" t="s">
        <v>122</v>
      </c>
      <c r="J63" s="79">
        <v>0</v>
      </c>
      <c r="K63" s="79">
        <v>0</v>
      </c>
      <c r="L63" s="79">
        <v>0</v>
      </c>
      <c r="M63" s="79">
        <v>0</v>
      </c>
      <c r="N63" s="79">
        <v>0</v>
      </c>
      <c r="O63" s="79" t="s">
        <v>182</v>
      </c>
      <c r="P63" s="79" t="s">
        <v>182</v>
      </c>
      <c r="Q63" s="121" t="s">
        <v>182</v>
      </c>
      <c r="R63" s="67" t="s">
        <v>186</v>
      </c>
    </row>
    <row r="64" spans="2:18" x14ac:dyDescent="0.2">
      <c r="B64" s="50" t="str">
        <f>_xlfn.XLOOKUP(C64,PerformanceIndicators!$C$6:$C$25,PerformanceIndicators!$B$6:$B$25,"--",,1)</f>
        <v>Assets</v>
      </c>
      <c r="C64" s="51" t="str">
        <f>PerformanceIndicators!$C$7</f>
        <v>A2</v>
      </c>
      <c r="D64" s="52" t="str">
        <v>Veolia Water Solutions and Technologies Pty Ltd (Darling Walk)</v>
      </c>
      <c r="E64" s="87" t="s">
        <v>122</v>
      </c>
      <c r="F64" s="88" t="s">
        <v>122</v>
      </c>
      <c r="G64" s="88" t="s">
        <v>122</v>
      </c>
      <c r="H64" s="88" t="s">
        <v>122</v>
      </c>
      <c r="I64" s="88" t="s">
        <v>122</v>
      </c>
      <c r="J64" s="88">
        <v>0</v>
      </c>
      <c r="K64" s="88">
        <v>0</v>
      </c>
      <c r="L64" s="88">
        <v>0</v>
      </c>
      <c r="M64" s="88">
        <v>0</v>
      </c>
      <c r="N64" s="88">
        <v>0</v>
      </c>
      <c r="O64" s="88">
        <v>0</v>
      </c>
      <c r="P64" s="88">
        <v>0</v>
      </c>
      <c r="Q64" s="127">
        <v>0</v>
      </c>
      <c r="R64" s="69" t="s">
        <v>201</v>
      </c>
    </row>
    <row r="65" spans="2:18" x14ac:dyDescent="0.2">
      <c r="B65" s="44" t="s">
        <v>154</v>
      </c>
      <c r="C65" s="45"/>
      <c r="D65" s="46"/>
      <c r="E65" s="89"/>
      <c r="F65" s="90"/>
      <c r="G65" s="90"/>
      <c r="H65" s="90"/>
      <c r="I65" s="90"/>
      <c r="J65" s="90"/>
      <c r="K65" s="90"/>
      <c r="L65" s="90"/>
      <c r="M65" s="90"/>
      <c r="N65" s="90"/>
      <c r="O65" s="90"/>
      <c r="P65" s="90"/>
      <c r="Q65" s="86"/>
      <c r="R65" s="68"/>
    </row>
    <row r="66" spans="2:18" x14ac:dyDescent="0.2">
      <c r="B66" s="47" t="str">
        <f>_xlfn.XLOOKUP(C66,PerformanceIndicators!$C$6:$C$25,PerformanceIndicators!$B$6:$B$25,"--",,1)</f>
        <v>Assets</v>
      </c>
      <c r="C66" s="48" t="str">
        <f>PerformanceIndicators!$C$8</f>
        <v>A3</v>
      </c>
      <c r="D66" s="49" t="str" cm="1">
        <f t="array" ref="D66:D81">WICAOperator</f>
        <v>Altogether Central Park Pty Ltd</v>
      </c>
      <c r="E66" s="78" t="s">
        <v>122</v>
      </c>
      <c r="F66" s="79" t="s">
        <v>122</v>
      </c>
      <c r="G66" s="79" t="s">
        <v>122</v>
      </c>
      <c r="H66" s="79" t="s">
        <v>122</v>
      </c>
      <c r="I66" s="79" t="s">
        <v>122</v>
      </c>
      <c r="J66" s="79">
        <v>0</v>
      </c>
      <c r="K66" s="79">
        <v>0</v>
      </c>
      <c r="L66" s="79">
        <v>0</v>
      </c>
      <c r="M66" s="79">
        <v>0</v>
      </c>
      <c r="N66" s="79">
        <v>0</v>
      </c>
      <c r="O66" s="79">
        <v>0</v>
      </c>
      <c r="P66" s="79">
        <v>0</v>
      </c>
      <c r="Q66" s="121">
        <v>0</v>
      </c>
      <c r="R66" s="67"/>
    </row>
    <row r="67" spans="2:18" x14ac:dyDescent="0.2">
      <c r="B67" s="47" t="str">
        <f>_xlfn.XLOOKUP(C67,PerformanceIndicators!$C$6:$C$25,PerformanceIndicators!$B$6:$B$25,"--",,1)</f>
        <v>Assets</v>
      </c>
      <c r="C67" s="48" t="str">
        <f>PerformanceIndicators!$C$8</f>
        <v>A3</v>
      </c>
      <c r="D67" s="49" t="str">
        <v>Altogether Cooranbong Pty Ltd</v>
      </c>
      <c r="E67" s="78" t="s">
        <v>122</v>
      </c>
      <c r="F67" s="79" t="s">
        <v>122</v>
      </c>
      <c r="G67" s="79" t="s">
        <v>122</v>
      </c>
      <c r="H67" s="79" t="s">
        <v>122</v>
      </c>
      <c r="I67" s="79" t="s">
        <v>122</v>
      </c>
      <c r="J67" s="79">
        <v>2</v>
      </c>
      <c r="K67" s="79">
        <v>1</v>
      </c>
      <c r="L67" s="79">
        <v>0</v>
      </c>
      <c r="M67" s="79">
        <v>2</v>
      </c>
      <c r="N67" s="79">
        <v>0</v>
      </c>
      <c r="O67" s="79">
        <v>1</v>
      </c>
      <c r="P67" s="79">
        <v>2</v>
      </c>
      <c r="Q67" s="121">
        <v>1</v>
      </c>
      <c r="R67" s="67"/>
    </row>
    <row r="68" spans="2:18" x14ac:dyDescent="0.2">
      <c r="B68" s="47" t="str">
        <f>_xlfn.XLOOKUP(C68,PerformanceIndicators!$C$6:$C$25,PerformanceIndicators!$B$6:$B$25,"--",,1)</f>
        <v>Assets</v>
      </c>
      <c r="C68" s="48" t="str">
        <f>PerformanceIndicators!$C$8</f>
        <v>A3</v>
      </c>
      <c r="D68" s="49" t="str">
        <v>Altogether Discovery Point Pty Ltd</v>
      </c>
      <c r="E68" s="78" t="s">
        <v>122</v>
      </c>
      <c r="F68" s="79" t="s">
        <v>122</v>
      </c>
      <c r="G68" s="79" t="s">
        <v>122</v>
      </c>
      <c r="H68" s="79" t="s">
        <v>122</v>
      </c>
      <c r="I68" s="79" t="s">
        <v>122</v>
      </c>
      <c r="J68" s="79">
        <v>0</v>
      </c>
      <c r="K68" s="79">
        <v>0</v>
      </c>
      <c r="L68" s="79">
        <v>0</v>
      </c>
      <c r="M68" s="79">
        <v>0</v>
      </c>
      <c r="N68" s="79">
        <v>0</v>
      </c>
      <c r="O68" s="79">
        <v>0</v>
      </c>
      <c r="P68" s="79">
        <v>0</v>
      </c>
      <c r="Q68" s="121">
        <v>0</v>
      </c>
      <c r="R68" s="67"/>
    </row>
    <row r="69" spans="2:18" x14ac:dyDescent="0.2">
      <c r="B69" s="47" t="str">
        <f>_xlfn.XLOOKUP(C69,PerformanceIndicators!$C$6:$C$25,PerformanceIndicators!$B$6:$B$25,"--",,1)</f>
        <v>Assets</v>
      </c>
      <c r="C69" s="48" t="str">
        <f>PerformanceIndicators!$C$8</f>
        <v>A3</v>
      </c>
      <c r="D69" s="49" t="str">
        <v>Altogether Huntlee Pty Ltd</v>
      </c>
      <c r="E69" s="78" t="s">
        <v>122</v>
      </c>
      <c r="F69" s="79" t="s">
        <v>122</v>
      </c>
      <c r="G69" s="79" t="s">
        <v>122</v>
      </c>
      <c r="H69" s="79" t="s">
        <v>122</v>
      </c>
      <c r="I69" s="79" t="s">
        <v>122</v>
      </c>
      <c r="J69" s="79">
        <v>0</v>
      </c>
      <c r="K69" s="79">
        <v>0</v>
      </c>
      <c r="L69" s="79">
        <v>0</v>
      </c>
      <c r="M69" s="79">
        <v>0</v>
      </c>
      <c r="N69" s="79">
        <v>2</v>
      </c>
      <c r="O69" s="79">
        <v>1</v>
      </c>
      <c r="P69" s="79">
        <v>0</v>
      </c>
      <c r="Q69" s="121">
        <v>1</v>
      </c>
      <c r="R69" s="67"/>
    </row>
    <row r="70" spans="2:18" x14ac:dyDescent="0.2">
      <c r="B70" s="47" t="str">
        <f>_xlfn.XLOOKUP(C70,PerformanceIndicators!$C$6:$C$25,PerformanceIndicators!$B$6:$B$25,"--",,1)</f>
        <v>Assets</v>
      </c>
      <c r="C70" s="48" t="str">
        <f>PerformanceIndicators!$C$8</f>
        <v>A3</v>
      </c>
      <c r="D70" s="49" t="str">
        <v>Altogether Operations Pty Ltd (Box Hill)</v>
      </c>
      <c r="E70" s="78" t="s">
        <v>122</v>
      </c>
      <c r="F70" s="79" t="s">
        <v>122</v>
      </c>
      <c r="G70" s="79" t="s">
        <v>122</v>
      </c>
      <c r="H70" s="79" t="s">
        <v>122</v>
      </c>
      <c r="I70" s="79" t="s">
        <v>122</v>
      </c>
      <c r="J70" s="79">
        <v>0</v>
      </c>
      <c r="K70" s="79" t="s">
        <v>122</v>
      </c>
      <c r="L70" s="79">
        <v>0</v>
      </c>
      <c r="M70" s="79">
        <v>0</v>
      </c>
      <c r="N70" s="79">
        <v>0</v>
      </c>
      <c r="O70" s="79">
        <v>0</v>
      </c>
      <c r="P70" s="79">
        <v>0</v>
      </c>
      <c r="Q70" s="128">
        <v>0</v>
      </c>
      <c r="R70" s="67"/>
    </row>
    <row r="71" spans="2:18" x14ac:dyDescent="0.2">
      <c r="B71" s="47" t="str">
        <f>_xlfn.XLOOKUP(C71,PerformanceIndicators!$C$6:$C$25,PerformanceIndicators!$B$6:$B$25,"--",,1)</f>
        <v>Assets</v>
      </c>
      <c r="C71" s="48" t="str">
        <f>PerformanceIndicators!$C$8</f>
        <v>A3</v>
      </c>
      <c r="D71" s="49" t="str">
        <v>Altogether Operations Pty Ltd (Glossodia)</v>
      </c>
      <c r="E71" s="78" t="s">
        <v>122</v>
      </c>
      <c r="F71" s="79" t="s">
        <v>122</v>
      </c>
      <c r="G71" s="79" t="s">
        <v>122</v>
      </c>
      <c r="H71" s="79" t="s">
        <v>122</v>
      </c>
      <c r="I71" s="79" t="s">
        <v>122</v>
      </c>
      <c r="J71" s="79" t="s">
        <v>122</v>
      </c>
      <c r="K71" s="79" t="s">
        <v>122</v>
      </c>
      <c r="L71" s="79" t="s">
        <v>122</v>
      </c>
      <c r="M71" s="79" t="s">
        <v>122</v>
      </c>
      <c r="N71" s="79">
        <v>0</v>
      </c>
      <c r="O71" s="79">
        <v>0</v>
      </c>
      <c r="P71" s="79">
        <v>0</v>
      </c>
      <c r="Q71" s="128">
        <v>0</v>
      </c>
      <c r="R71" s="67"/>
    </row>
    <row r="72" spans="2:18" x14ac:dyDescent="0.2">
      <c r="B72" s="47" t="str">
        <f>_xlfn.XLOOKUP(C72,PerformanceIndicators!$C$6:$C$25,PerformanceIndicators!$B$6:$B$25,"--",,1)</f>
        <v>Assets</v>
      </c>
      <c r="C72" s="48" t="str">
        <f>PerformanceIndicators!$C$8</f>
        <v>A3</v>
      </c>
      <c r="D72" s="49" t="str">
        <v>Altogether Operations Pty Ltd (Shepherds Bay)</v>
      </c>
      <c r="E72" s="78" t="s">
        <v>122</v>
      </c>
      <c r="F72" s="79" t="s">
        <v>122</v>
      </c>
      <c r="G72" s="79" t="s">
        <v>122</v>
      </c>
      <c r="H72" s="79" t="s">
        <v>122</v>
      </c>
      <c r="I72" s="79" t="s">
        <v>122</v>
      </c>
      <c r="J72" s="79">
        <v>0</v>
      </c>
      <c r="K72" s="79">
        <v>0</v>
      </c>
      <c r="L72" s="79">
        <v>0</v>
      </c>
      <c r="M72" s="79">
        <v>0</v>
      </c>
      <c r="N72" s="79">
        <v>1</v>
      </c>
      <c r="O72" s="79">
        <v>0</v>
      </c>
      <c r="P72" s="79">
        <v>0</v>
      </c>
      <c r="Q72" s="128">
        <v>0</v>
      </c>
      <c r="R72" s="67"/>
    </row>
    <row r="73" spans="2:18" x14ac:dyDescent="0.2">
      <c r="B73" s="47" t="str">
        <f>_xlfn.XLOOKUP(C73,PerformanceIndicators!$C$6:$C$25,PerformanceIndicators!$B$6:$B$25,"--",,1)</f>
        <v>Assets</v>
      </c>
      <c r="C73" s="48" t="str">
        <f>PerformanceIndicators!$C$8</f>
        <v>A3</v>
      </c>
      <c r="D73" s="49" t="str">
        <v>Altogether Pitt Town Pty Ltd</v>
      </c>
      <c r="E73" s="78" t="s">
        <v>122</v>
      </c>
      <c r="F73" s="79" t="s">
        <v>122</v>
      </c>
      <c r="G73" s="79" t="s">
        <v>122</v>
      </c>
      <c r="H73" s="79" t="s">
        <v>122</v>
      </c>
      <c r="I73" s="79" t="s">
        <v>122</v>
      </c>
      <c r="J73" s="79">
        <v>0</v>
      </c>
      <c r="K73" s="79" t="s">
        <v>122</v>
      </c>
      <c r="L73" s="79">
        <v>0</v>
      </c>
      <c r="M73" s="79">
        <v>0</v>
      </c>
      <c r="N73" s="79">
        <v>0</v>
      </c>
      <c r="O73" s="79">
        <v>0</v>
      </c>
      <c r="P73" s="79">
        <v>0</v>
      </c>
      <c r="Q73" s="121">
        <v>0</v>
      </c>
      <c r="R73" s="67"/>
    </row>
    <row r="74" spans="2:18" x14ac:dyDescent="0.2">
      <c r="B74" s="47" t="str">
        <f>_xlfn.XLOOKUP(C74,PerformanceIndicators!$C$6:$C$25,PerformanceIndicators!$B$6:$B$25,"--",,1)</f>
        <v>Assets</v>
      </c>
      <c r="C74" s="48" t="str">
        <f>PerformanceIndicators!$C$8</f>
        <v>A3</v>
      </c>
      <c r="D74" s="49" t="str">
        <v>Aquacell Pty Ltd (Kurrajong)</v>
      </c>
      <c r="E74" s="78" t="s">
        <v>122</v>
      </c>
      <c r="F74" s="79" t="s">
        <v>122</v>
      </c>
      <c r="G74" s="79" t="s">
        <v>122</v>
      </c>
      <c r="H74" s="79" t="s">
        <v>122</v>
      </c>
      <c r="I74" s="79" t="s">
        <v>122</v>
      </c>
      <c r="J74" s="79" t="s">
        <v>122</v>
      </c>
      <c r="K74" s="79">
        <v>0</v>
      </c>
      <c r="L74" s="79">
        <v>0</v>
      </c>
      <c r="M74" s="79">
        <v>0</v>
      </c>
      <c r="N74" s="79">
        <v>0</v>
      </c>
      <c r="O74" s="79">
        <v>0</v>
      </c>
      <c r="P74" s="79">
        <v>0</v>
      </c>
      <c r="Q74" s="121">
        <v>0</v>
      </c>
      <c r="R74" s="67"/>
    </row>
    <row r="75" spans="2:18" x14ac:dyDescent="0.2">
      <c r="B75" s="47" t="str">
        <f>_xlfn.XLOOKUP(C75,PerformanceIndicators!$C$6:$C$25,PerformanceIndicators!$B$6:$B$25,"--",,1)</f>
        <v>Assets</v>
      </c>
      <c r="C75" s="48" t="str">
        <f>PerformanceIndicators!$C$8</f>
        <v>A3</v>
      </c>
      <c r="D75" s="49" t="str">
        <v>Catherine Hill Bay Water Utility Pty Ltd</v>
      </c>
      <c r="E75" s="78" t="s">
        <v>122</v>
      </c>
      <c r="F75" s="79" t="s">
        <v>122</v>
      </c>
      <c r="G75" s="79" t="s">
        <v>122</v>
      </c>
      <c r="H75" s="79" t="s">
        <v>122</v>
      </c>
      <c r="I75" s="79" t="s">
        <v>122</v>
      </c>
      <c r="J75" s="79">
        <v>0</v>
      </c>
      <c r="K75" s="79">
        <v>1</v>
      </c>
      <c r="L75" s="79">
        <v>1</v>
      </c>
      <c r="M75" s="79">
        <v>1</v>
      </c>
      <c r="N75" s="79">
        <v>1</v>
      </c>
      <c r="O75" s="79">
        <v>128</v>
      </c>
      <c r="P75" s="79">
        <v>424</v>
      </c>
      <c r="Q75" s="121">
        <v>0</v>
      </c>
      <c r="R75" s="67"/>
    </row>
    <row r="76" spans="2:18" x14ac:dyDescent="0.2">
      <c r="B76" s="47" t="str">
        <f>_xlfn.XLOOKUP(C76,PerformanceIndicators!$C$6:$C$25,PerformanceIndicators!$B$6:$B$25,"--",,1)</f>
        <v>Assets</v>
      </c>
      <c r="C76" s="48" t="str">
        <f>PerformanceIndicators!$C$8</f>
        <v>A3</v>
      </c>
      <c r="D76" s="49" t="str">
        <v>CPE Barangaroo Recycled Water Pty Ltd</v>
      </c>
      <c r="E76" s="78" t="s">
        <v>122</v>
      </c>
      <c r="F76" s="79" t="s">
        <v>122</v>
      </c>
      <c r="G76" s="79" t="s">
        <v>122</v>
      </c>
      <c r="H76" s="79" t="s">
        <v>122</v>
      </c>
      <c r="I76" s="79" t="s">
        <v>122</v>
      </c>
      <c r="J76" s="79">
        <v>0</v>
      </c>
      <c r="K76" s="79">
        <v>0</v>
      </c>
      <c r="L76" s="79">
        <v>0</v>
      </c>
      <c r="M76" s="79">
        <v>0</v>
      </c>
      <c r="N76" s="79">
        <v>0</v>
      </c>
      <c r="O76" s="79">
        <v>0</v>
      </c>
      <c r="P76" s="79">
        <v>0</v>
      </c>
      <c r="Q76" s="121">
        <v>0</v>
      </c>
      <c r="R76" s="67" t="s">
        <v>208</v>
      </c>
    </row>
    <row r="77" spans="2:18" x14ac:dyDescent="0.2">
      <c r="B77" s="47" t="str">
        <f>_xlfn.XLOOKUP(C77,PerformanceIndicators!$C$6:$C$25,PerformanceIndicators!$B$6:$B$25,"--",,1)</f>
        <v>Assets</v>
      </c>
      <c r="C77" s="48" t="str">
        <f>PerformanceIndicators!$C$8</f>
        <v>A3</v>
      </c>
      <c r="D77" s="49" t="str">
        <v>Kooragang Water Pty Ltd</v>
      </c>
      <c r="E77" s="78" t="s">
        <v>122</v>
      </c>
      <c r="F77" s="79" t="s">
        <v>122</v>
      </c>
      <c r="G77" s="79" t="s">
        <v>122</v>
      </c>
      <c r="H77" s="79" t="s">
        <v>122</v>
      </c>
      <c r="I77" s="79" t="s">
        <v>122</v>
      </c>
      <c r="J77" s="79" t="s">
        <v>122</v>
      </c>
      <c r="K77" s="79" t="s">
        <v>122</v>
      </c>
      <c r="L77" s="79" t="s">
        <v>122</v>
      </c>
      <c r="M77" s="79" t="s">
        <v>122</v>
      </c>
      <c r="N77" s="79" t="s">
        <v>122</v>
      </c>
      <c r="O77" s="79" t="s">
        <v>122</v>
      </c>
      <c r="P77" s="79">
        <v>0</v>
      </c>
      <c r="Q77" s="121">
        <v>0</v>
      </c>
      <c r="R77" s="67"/>
    </row>
    <row r="78" spans="2:18" x14ac:dyDescent="0.2">
      <c r="B78" s="47" t="str">
        <f>_xlfn.XLOOKUP(C78,PerformanceIndicators!$C$6:$C$25,PerformanceIndicators!$B$6:$B$25,"--",,1)</f>
        <v>Assets</v>
      </c>
      <c r="C78" s="48" t="str">
        <f>PerformanceIndicators!$C$8</f>
        <v>A3</v>
      </c>
      <c r="D78" s="49" t="str">
        <v>Kyeema Water Pty Ltd</v>
      </c>
      <c r="E78" s="78" t="s">
        <v>122</v>
      </c>
      <c r="F78" s="79" t="s">
        <v>122</v>
      </c>
      <c r="G78" s="79" t="s">
        <v>122</v>
      </c>
      <c r="H78" s="79" t="s">
        <v>122</v>
      </c>
      <c r="I78" s="79" t="s">
        <v>122</v>
      </c>
      <c r="J78" s="79" t="s">
        <v>122</v>
      </c>
      <c r="K78" s="79" t="s">
        <v>122</v>
      </c>
      <c r="L78" s="79" t="s">
        <v>122</v>
      </c>
      <c r="M78" s="79" t="s">
        <v>122</v>
      </c>
      <c r="N78" s="79" t="s">
        <v>2</v>
      </c>
      <c r="O78" s="79">
        <v>0</v>
      </c>
      <c r="P78" s="79">
        <v>0</v>
      </c>
      <c r="Q78" s="121">
        <v>0</v>
      </c>
      <c r="R78" s="67"/>
    </row>
    <row r="79" spans="2:18" x14ac:dyDescent="0.2">
      <c r="B79" s="47" t="str">
        <f>_xlfn.XLOOKUP(C79,PerformanceIndicators!$C$6:$C$25,PerformanceIndicators!$B$6:$B$25,"--",,1)</f>
        <v>Assets</v>
      </c>
      <c r="C79" s="48" t="str">
        <f>PerformanceIndicators!$C$8</f>
        <v>A3</v>
      </c>
      <c r="D79" s="49" t="str">
        <v>Rosehill Network Pty Ltd</v>
      </c>
      <c r="E79" s="78" t="s">
        <v>122</v>
      </c>
      <c r="F79" s="79" t="s">
        <v>122</v>
      </c>
      <c r="G79" s="79" t="s">
        <v>122</v>
      </c>
      <c r="H79" s="79" t="s">
        <v>122</v>
      </c>
      <c r="I79" s="79" t="s">
        <v>122</v>
      </c>
      <c r="J79" s="79" t="s">
        <v>122</v>
      </c>
      <c r="K79" s="79" t="s">
        <v>122</v>
      </c>
      <c r="L79" s="79" t="s">
        <v>122</v>
      </c>
      <c r="M79" s="79">
        <v>0</v>
      </c>
      <c r="N79" s="79">
        <v>0</v>
      </c>
      <c r="O79" s="79" t="s">
        <v>122</v>
      </c>
      <c r="P79" s="79">
        <v>0</v>
      </c>
      <c r="Q79" s="121">
        <v>0</v>
      </c>
      <c r="R79" s="67"/>
    </row>
    <row r="80" spans="2:18" x14ac:dyDescent="0.2">
      <c r="B80" s="47" t="str">
        <f>_xlfn.XLOOKUP(C80,PerformanceIndicators!$C$6:$C$25,PerformanceIndicators!$B$6:$B$25,"--",,1)</f>
        <v>Assets</v>
      </c>
      <c r="C80" s="48" t="str">
        <f>PerformanceIndicators!$C$8</f>
        <v>A3</v>
      </c>
      <c r="D80" s="49" t="str">
        <v>Sydney Desalination Plant Pty Ltd</v>
      </c>
      <c r="E80" s="78" t="s">
        <v>122</v>
      </c>
      <c r="F80" s="79" t="s">
        <v>122</v>
      </c>
      <c r="G80" s="79" t="s">
        <v>122</v>
      </c>
      <c r="H80" s="79" t="s">
        <v>122</v>
      </c>
      <c r="I80" s="79" t="s">
        <v>122</v>
      </c>
      <c r="J80" s="79">
        <v>0</v>
      </c>
      <c r="K80" s="79">
        <v>0</v>
      </c>
      <c r="L80" s="79">
        <v>0</v>
      </c>
      <c r="M80" s="79">
        <v>0</v>
      </c>
      <c r="N80" s="79">
        <v>0</v>
      </c>
      <c r="O80" s="79">
        <v>0</v>
      </c>
      <c r="P80" s="79">
        <v>0</v>
      </c>
      <c r="Q80" s="121">
        <v>0</v>
      </c>
      <c r="R80" s="67"/>
    </row>
    <row r="81" spans="2:18" x14ac:dyDescent="0.2">
      <c r="B81" s="47" t="str">
        <f>_xlfn.XLOOKUP(C81,PerformanceIndicators!$C$6:$C$25,PerformanceIndicators!$B$6:$B$25,"--",,1)</f>
        <v>Assets</v>
      </c>
      <c r="C81" s="48" t="str">
        <f>PerformanceIndicators!$C$8</f>
        <v>A3</v>
      </c>
      <c r="D81" s="49" t="str">
        <v>True Water DTR Pty Ltd</v>
      </c>
      <c r="E81" s="78" t="s">
        <v>122</v>
      </c>
      <c r="F81" s="79" t="s">
        <v>122</v>
      </c>
      <c r="G81" s="79" t="s">
        <v>122</v>
      </c>
      <c r="H81" s="79" t="s">
        <v>122</v>
      </c>
      <c r="I81" s="79" t="s">
        <v>122</v>
      </c>
      <c r="J81" s="79" t="s">
        <v>122</v>
      </c>
      <c r="K81" s="79" t="s">
        <v>122</v>
      </c>
      <c r="L81" s="79" t="s">
        <v>122</v>
      </c>
      <c r="M81" s="79" t="s">
        <v>122</v>
      </c>
      <c r="N81" s="79" t="s">
        <v>122</v>
      </c>
      <c r="O81" s="79" t="s">
        <v>122</v>
      </c>
      <c r="P81" s="79" t="s">
        <v>122</v>
      </c>
      <c r="Q81" s="121">
        <v>0</v>
      </c>
      <c r="R81" s="67"/>
    </row>
    <row r="82" spans="2:18" x14ac:dyDescent="0.2">
      <c r="B82" s="44" t="s">
        <v>200</v>
      </c>
      <c r="C82" s="45"/>
      <c r="D82" s="46"/>
      <c r="E82" s="80"/>
      <c r="F82" s="81"/>
      <c r="G82" s="81"/>
      <c r="H82" s="81"/>
      <c r="I82" s="81"/>
      <c r="J82" s="81"/>
      <c r="K82" s="81"/>
      <c r="L82" s="81"/>
      <c r="M82" s="81"/>
      <c r="N82" s="81"/>
      <c r="O82" s="81"/>
      <c r="P82" s="81"/>
      <c r="Q82" s="82"/>
      <c r="R82" s="68"/>
    </row>
    <row r="83" spans="2:18" x14ac:dyDescent="0.2">
      <c r="B83" s="47" t="str">
        <f>_xlfn.XLOOKUP(C83,PerformanceIndicators!$C$6:$C$25,PerformanceIndicators!$B$6:$B$25,"--",,1)</f>
        <v>Assets</v>
      </c>
      <c r="C83" s="48" t="str">
        <f>PerformanceIndicators!$C$8</f>
        <v>A3</v>
      </c>
      <c r="D83" s="49" t="str" cm="1">
        <f t="array" ref="D83:D91">WICANOLicensees</f>
        <v>Altogether Green Square Pty Ltd</v>
      </c>
      <c r="E83" s="78" t="s">
        <v>122</v>
      </c>
      <c r="F83" s="79" t="s">
        <v>122</v>
      </c>
      <c r="G83" s="79" t="s">
        <v>122</v>
      </c>
      <c r="H83" s="79" t="s">
        <v>122</v>
      </c>
      <c r="I83" s="79" t="s">
        <v>122</v>
      </c>
      <c r="J83" s="79">
        <v>0</v>
      </c>
      <c r="K83" s="79" t="s">
        <v>122</v>
      </c>
      <c r="L83" s="79">
        <v>0</v>
      </c>
      <c r="M83" s="79">
        <v>0</v>
      </c>
      <c r="N83" s="79">
        <v>0</v>
      </c>
      <c r="O83" s="79" t="s">
        <v>182</v>
      </c>
      <c r="P83" s="79" t="s">
        <v>182</v>
      </c>
      <c r="Q83" s="121" t="s">
        <v>182</v>
      </c>
      <c r="R83" s="67" t="s">
        <v>190</v>
      </c>
    </row>
    <row r="84" spans="2:18" x14ac:dyDescent="0.2">
      <c r="B84" s="47" t="str">
        <f>_xlfn.XLOOKUP(C84,PerformanceIndicators!$C$6:$C$25,PerformanceIndicators!$B$6:$B$25,"--",,1)</f>
        <v>Assets</v>
      </c>
      <c r="C84" s="48" t="str">
        <f>PerformanceIndicators!$C$8</f>
        <v>A3</v>
      </c>
      <c r="D84" s="49" t="str">
        <v>Altogether Wyee Pty Ltd</v>
      </c>
      <c r="E84" s="78" t="s">
        <v>122</v>
      </c>
      <c r="F84" s="79" t="s">
        <v>122</v>
      </c>
      <c r="G84" s="79" t="s">
        <v>122</v>
      </c>
      <c r="H84" s="79" t="s">
        <v>122</v>
      </c>
      <c r="I84" s="79" t="s">
        <v>122</v>
      </c>
      <c r="J84" s="79">
        <v>0</v>
      </c>
      <c r="K84" s="79">
        <v>0</v>
      </c>
      <c r="L84" s="79">
        <v>0</v>
      </c>
      <c r="M84" s="79">
        <v>0</v>
      </c>
      <c r="N84" s="79">
        <v>0</v>
      </c>
      <c r="O84" s="79" t="s">
        <v>182</v>
      </c>
      <c r="P84" s="79" t="s">
        <v>182</v>
      </c>
      <c r="Q84" s="121" t="s">
        <v>182</v>
      </c>
      <c r="R84" s="67" t="s">
        <v>186</v>
      </c>
    </row>
    <row r="85" spans="2:18" x14ac:dyDescent="0.2">
      <c r="B85" s="47" t="str">
        <f>_xlfn.XLOOKUP(C85,PerformanceIndicators!$C$6:$C$25,PerformanceIndicators!$B$6:$B$25,"--",,1)</f>
        <v>Assets</v>
      </c>
      <c r="C85" s="48" t="str">
        <f>PerformanceIndicators!$C$8</f>
        <v>A3</v>
      </c>
      <c r="D85" s="49" t="str">
        <v xml:space="preserve">Aquacell (1 Bligh St) </v>
      </c>
      <c r="E85" s="78" t="s">
        <v>122</v>
      </c>
      <c r="F85" s="79" t="s">
        <v>122</v>
      </c>
      <c r="G85" s="79" t="s">
        <v>122</v>
      </c>
      <c r="H85" s="79" t="s">
        <v>122</v>
      </c>
      <c r="I85" s="79" t="s">
        <v>122</v>
      </c>
      <c r="J85" s="79">
        <v>0</v>
      </c>
      <c r="K85" s="79">
        <v>0</v>
      </c>
      <c r="L85" s="79">
        <v>0</v>
      </c>
      <c r="M85" s="79">
        <v>0</v>
      </c>
      <c r="N85" s="79">
        <v>0</v>
      </c>
      <c r="O85" s="79">
        <v>0</v>
      </c>
      <c r="P85" s="79">
        <v>0</v>
      </c>
      <c r="Q85" s="121">
        <v>0</v>
      </c>
      <c r="R85" s="67" t="s">
        <v>201</v>
      </c>
    </row>
    <row r="86" spans="2:18" x14ac:dyDescent="0.2">
      <c r="B86" s="47" t="str">
        <f>_xlfn.XLOOKUP(C86,PerformanceIndicators!$C$6:$C$25,PerformanceIndicators!$B$6:$B$25,"--",,1)</f>
        <v>Assets</v>
      </c>
      <c r="C86" s="48" t="str">
        <f>PerformanceIndicators!$C$8</f>
        <v>A3</v>
      </c>
      <c r="D86" s="49" t="str">
        <v>Narara Ecovillage Co-operative Pty Ltd</v>
      </c>
      <c r="E86" s="78" t="s">
        <v>122</v>
      </c>
      <c r="F86" s="79" t="s">
        <v>122</v>
      </c>
      <c r="G86" s="79" t="s">
        <v>122</v>
      </c>
      <c r="H86" s="79" t="s">
        <v>122</v>
      </c>
      <c r="I86" s="79" t="s">
        <v>122</v>
      </c>
      <c r="J86" s="79" t="s">
        <v>122</v>
      </c>
      <c r="K86" s="79">
        <v>0</v>
      </c>
      <c r="L86" s="79">
        <v>1</v>
      </c>
      <c r="M86" s="79">
        <v>0</v>
      </c>
      <c r="N86" s="79">
        <v>0</v>
      </c>
      <c r="O86" s="79">
        <v>0</v>
      </c>
      <c r="P86" s="79">
        <v>0</v>
      </c>
      <c r="Q86" s="121">
        <v>0</v>
      </c>
      <c r="R86" s="67" t="s">
        <v>201</v>
      </c>
    </row>
    <row r="87" spans="2:18" x14ac:dyDescent="0.2">
      <c r="B87" s="47" t="str">
        <f>_xlfn.XLOOKUP(C87,PerformanceIndicators!$C$6:$C$25,PerformanceIndicators!$B$6:$B$25,"--",,1)</f>
        <v>Assets</v>
      </c>
      <c r="C87" s="48" t="str">
        <f>PerformanceIndicators!$C$8</f>
        <v>A3</v>
      </c>
      <c r="D87" s="49" t="str">
        <v>Orica Australia Pty Ltd</v>
      </c>
      <c r="E87" s="78" t="s">
        <v>122</v>
      </c>
      <c r="F87" s="79" t="s">
        <v>122</v>
      </c>
      <c r="G87" s="79" t="s">
        <v>122</v>
      </c>
      <c r="H87" s="79" t="s">
        <v>122</v>
      </c>
      <c r="I87" s="79" t="s">
        <v>122</v>
      </c>
      <c r="J87" s="79" t="s">
        <v>122</v>
      </c>
      <c r="K87" s="79" t="s">
        <v>122</v>
      </c>
      <c r="L87" s="79" t="s">
        <v>122</v>
      </c>
      <c r="M87" s="79">
        <v>0</v>
      </c>
      <c r="N87" s="79">
        <v>0</v>
      </c>
      <c r="O87" s="79" t="s">
        <v>122</v>
      </c>
      <c r="P87" s="79">
        <v>0</v>
      </c>
      <c r="Q87" s="121">
        <v>0</v>
      </c>
      <c r="R87" s="67" t="s">
        <v>201</v>
      </c>
    </row>
    <row r="88" spans="2:18" ht="24" x14ac:dyDescent="0.2">
      <c r="B88" s="47" t="str">
        <f>_xlfn.XLOOKUP(C88,PerformanceIndicators!$C$6:$C$25,PerformanceIndicators!$B$6:$B$25,"--",,1)</f>
        <v>Assets</v>
      </c>
      <c r="C88" s="48" t="str">
        <f>PerformanceIndicators!$C$8</f>
        <v>A3</v>
      </c>
      <c r="D88" s="49" t="str">
        <v>Suez Water and Treatment Solutions Pty Ltd (KIWS)</v>
      </c>
      <c r="E88" s="78" t="s">
        <v>122</v>
      </c>
      <c r="F88" s="79" t="s">
        <v>122</v>
      </c>
      <c r="G88" s="79" t="s">
        <v>122</v>
      </c>
      <c r="H88" s="79" t="s">
        <v>122</v>
      </c>
      <c r="I88" s="79" t="s">
        <v>122</v>
      </c>
      <c r="J88" s="79">
        <v>0</v>
      </c>
      <c r="K88" s="79" t="s">
        <v>122</v>
      </c>
      <c r="L88" s="79" t="s">
        <v>122</v>
      </c>
      <c r="M88" s="79" t="s">
        <v>122</v>
      </c>
      <c r="N88" s="79" t="s">
        <v>2</v>
      </c>
      <c r="O88" s="79" t="s">
        <v>182</v>
      </c>
      <c r="P88" s="79" t="s">
        <v>182</v>
      </c>
      <c r="Q88" s="121" t="s">
        <v>182</v>
      </c>
      <c r="R88" s="67" t="s">
        <v>189</v>
      </c>
    </row>
    <row r="89" spans="2:18" x14ac:dyDescent="0.2">
      <c r="B89" s="47" t="str">
        <f>_xlfn.XLOOKUP(C89,PerformanceIndicators!$C$6:$C$25,PerformanceIndicators!$B$6:$B$25,"--",,1)</f>
        <v>Assets</v>
      </c>
      <c r="C89" s="48" t="str">
        <f>PerformanceIndicators!$C$8</f>
        <v>A3</v>
      </c>
      <c r="D89" s="49" t="str">
        <v>Veolia Water Solutions and Technologies Pty Ltd (Fairfield-Rosehill)</v>
      </c>
      <c r="E89" s="78" t="s">
        <v>122</v>
      </c>
      <c r="F89" s="79" t="s">
        <v>122</v>
      </c>
      <c r="G89" s="79" t="s">
        <v>122</v>
      </c>
      <c r="H89" s="79" t="s">
        <v>122</v>
      </c>
      <c r="I89" s="79" t="s">
        <v>122</v>
      </c>
      <c r="J89" s="79">
        <v>0</v>
      </c>
      <c r="K89" s="79">
        <v>0</v>
      </c>
      <c r="L89" s="79">
        <v>0</v>
      </c>
      <c r="M89" s="79">
        <v>0</v>
      </c>
      <c r="N89" s="79">
        <v>0</v>
      </c>
      <c r="O89" s="79" t="s">
        <v>182</v>
      </c>
      <c r="P89" s="79" t="s">
        <v>182</v>
      </c>
      <c r="Q89" s="121" t="s">
        <v>182</v>
      </c>
      <c r="R89" s="67" t="s">
        <v>186</v>
      </c>
    </row>
    <row r="90" spans="2:18" x14ac:dyDescent="0.2">
      <c r="B90" s="47" t="str">
        <f>_xlfn.XLOOKUP(C90,PerformanceIndicators!$C$6:$C$25,PerformanceIndicators!$B$6:$B$25,"--",,1)</f>
        <v>Assets</v>
      </c>
      <c r="C90" s="48" t="str">
        <f>PerformanceIndicators!$C$8</f>
        <v>A3</v>
      </c>
      <c r="D90" s="49" t="str">
        <v>Veolia Water Solutions and Technologies Pty Ltd (Bingara)</v>
      </c>
      <c r="E90" s="78" t="s">
        <v>122</v>
      </c>
      <c r="F90" s="79" t="s">
        <v>122</v>
      </c>
      <c r="G90" s="79" t="s">
        <v>122</v>
      </c>
      <c r="H90" s="79" t="s">
        <v>122</v>
      </c>
      <c r="I90" s="79" t="s">
        <v>122</v>
      </c>
      <c r="J90" s="79">
        <v>0</v>
      </c>
      <c r="K90" s="79">
        <v>0</v>
      </c>
      <c r="L90" s="79">
        <v>0</v>
      </c>
      <c r="M90" s="79">
        <v>0</v>
      </c>
      <c r="N90" s="79">
        <v>0</v>
      </c>
      <c r="O90" s="79" t="s">
        <v>182</v>
      </c>
      <c r="P90" s="79" t="s">
        <v>182</v>
      </c>
      <c r="Q90" s="121" t="s">
        <v>182</v>
      </c>
      <c r="R90" s="67" t="s">
        <v>186</v>
      </c>
    </row>
    <row r="91" spans="2:18" x14ac:dyDescent="0.2">
      <c r="B91" s="50" t="str">
        <f>_xlfn.XLOOKUP(C91,PerformanceIndicators!$C$6:$C$25,PerformanceIndicators!$B$6:$B$25,"--",,1)</f>
        <v>Assets</v>
      </c>
      <c r="C91" s="51" t="str">
        <f>PerformanceIndicators!$C$8</f>
        <v>A3</v>
      </c>
      <c r="D91" s="52" t="str">
        <v>Veolia Water Solutions and Technologies Pty Ltd (Darling Walk)</v>
      </c>
      <c r="E91" s="87" t="s">
        <v>122</v>
      </c>
      <c r="F91" s="88" t="s">
        <v>122</v>
      </c>
      <c r="G91" s="88" t="s">
        <v>122</v>
      </c>
      <c r="H91" s="88" t="s">
        <v>122</v>
      </c>
      <c r="I91" s="88" t="s">
        <v>122</v>
      </c>
      <c r="J91" s="88">
        <v>0</v>
      </c>
      <c r="K91" s="88">
        <v>0</v>
      </c>
      <c r="L91" s="88">
        <v>0</v>
      </c>
      <c r="M91" s="88">
        <v>0</v>
      </c>
      <c r="N91" s="88">
        <v>0</v>
      </c>
      <c r="O91" s="88">
        <v>0</v>
      </c>
      <c r="P91" s="88">
        <v>0</v>
      </c>
      <c r="Q91" s="129">
        <v>0</v>
      </c>
      <c r="R91" s="69" t="s">
        <v>201</v>
      </c>
    </row>
    <row r="92" spans="2:18" x14ac:dyDescent="0.2">
      <c r="B92" s="44" t="s">
        <v>154</v>
      </c>
      <c r="C92" s="45"/>
      <c r="D92" s="46"/>
      <c r="E92" s="89"/>
      <c r="F92" s="90"/>
      <c r="G92" s="90"/>
      <c r="H92" s="90"/>
      <c r="I92" s="90"/>
      <c r="J92" s="90"/>
      <c r="K92" s="90"/>
      <c r="L92" s="90"/>
      <c r="M92" s="90"/>
      <c r="N92" s="90"/>
      <c r="O92" s="90"/>
      <c r="P92" s="90"/>
      <c r="Q92" s="91"/>
      <c r="R92" s="68"/>
    </row>
    <row r="93" spans="2:18" x14ac:dyDescent="0.2">
      <c r="B93" s="47" t="str">
        <f>_xlfn.XLOOKUP(C93,PerformanceIndicators!$C$6:$C$25,PerformanceIndicators!$B$6:$B$25,"--",,1)</f>
        <v>Assets</v>
      </c>
      <c r="C93" s="48" t="str">
        <f>PerformanceIndicators!$C$9</f>
        <v>A4</v>
      </c>
      <c r="D93" s="49" t="str" cm="1">
        <f t="array" ref="D93:D108">WICAOperator</f>
        <v>Altogether Central Park Pty Ltd</v>
      </c>
      <c r="E93" s="78" t="s">
        <v>122</v>
      </c>
      <c r="F93" s="79" t="s">
        <v>122</v>
      </c>
      <c r="G93" s="79" t="s">
        <v>122</v>
      </c>
      <c r="H93" s="79" t="s">
        <v>122</v>
      </c>
      <c r="I93" s="79" t="s">
        <v>122</v>
      </c>
      <c r="J93" s="79">
        <v>0</v>
      </c>
      <c r="K93" s="79">
        <v>0</v>
      </c>
      <c r="L93" s="79">
        <v>0</v>
      </c>
      <c r="M93" s="79">
        <v>0</v>
      </c>
      <c r="N93" s="79">
        <v>0</v>
      </c>
      <c r="O93" s="79">
        <v>0</v>
      </c>
      <c r="P93" s="79">
        <v>0</v>
      </c>
      <c r="Q93" s="121">
        <v>0</v>
      </c>
      <c r="R93" s="67"/>
    </row>
    <row r="94" spans="2:18" x14ac:dyDescent="0.2">
      <c r="B94" s="47" t="str">
        <f>_xlfn.XLOOKUP(C94,PerformanceIndicators!$C$6:$C$25,PerformanceIndicators!$B$6:$B$25,"--",,1)</f>
        <v>Assets</v>
      </c>
      <c r="C94" s="48" t="str">
        <f>PerformanceIndicators!$C$9</f>
        <v>A4</v>
      </c>
      <c r="D94" s="49" t="str">
        <v>Altogether Cooranbong Pty Ltd</v>
      </c>
      <c r="E94" s="78" t="s">
        <v>122</v>
      </c>
      <c r="F94" s="79" t="s">
        <v>122</v>
      </c>
      <c r="G94" s="79" t="s">
        <v>122</v>
      </c>
      <c r="H94" s="79" t="s">
        <v>122</v>
      </c>
      <c r="I94" s="79" t="s">
        <v>122</v>
      </c>
      <c r="J94" s="79">
        <v>240</v>
      </c>
      <c r="K94" s="79">
        <v>480</v>
      </c>
      <c r="L94" s="79">
        <v>0</v>
      </c>
      <c r="M94" s="79">
        <v>38</v>
      </c>
      <c r="N94" s="79">
        <v>0</v>
      </c>
      <c r="O94" s="79">
        <v>105</v>
      </c>
      <c r="P94" s="79">
        <v>55</v>
      </c>
      <c r="Q94" s="121">
        <v>75</v>
      </c>
      <c r="R94" s="67"/>
    </row>
    <row r="95" spans="2:18" x14ac:dyDescent="0.2">
      <c r="B95" s="47" t="str">
        <f>_xlfn.XLOOKUP(C95,PerformanceIndicators!$C$6:$C$25,PerformanceIndicators!$B$6:$B$25,"--",,1)</f>
        <v>Assets</v>
      </c>
      <c r="C95" s="48" t="str">
        <f>PerformanceIndicators!$C$9</f>
        <v>A4</v>
      </c>
      <c r="D95" s="49" t="str">
        <v>Altogether Discovery Point Pty Ltd</v>
      </c>
      <c r="E95" s="78" t="s">
        <v>122</v>
      </c>
      <c r="F95" s="79" t="s">
        <v>122</v>
      </c>
      <c r="G95" s="79" t="s">
        <v>122</v>
      </c>
      <c r="H95" s="79" t="s">
        <v>122</v>
      </c>
      <c r="I95" s="79" t="s">
        <v>122</v>
      </c>
      <c r="J95" s="79">
        <v>0</v>
      </c>
      <c r="K95" s="79">
        <v>0</v>
      </c>
      <c r="L95" s="79">
        <v>0</v>
      </c>
      <c r="M95" s="79">
        <v>0</v>
      </c>
      <c r="N95" s="79">
        <v>0</v>
      </c>
      <c r="O95" s="79">
        <v>0</v>
      </c>
      <c r="P95" s="79">
        <v>0</v>
      </c>
      <c r="Q95" s="121">
        <v>0</v>
      </c>
      <c r="R95" s="67"/>
    </row>
    <row r="96" spans="2:18" x14ac:dyDescent="0.2">
      <c r="B96" s="47" t="str">
        <f>_xlfn.XLOOKUP(C96,PerformanceIndicators!$C$6:$C$25,PerformanceIndicators!$B$6:$B$25,"--",,1)</f>
        <v>Assets</v>
      </c>
      <c r="C96" s="48" t="str">
        <f>PerformanceIndicators!$C$9</f>
        <v>A4</v>
      </c>
      <c r="D96" s="49" t="str">
        <v>Altogether Huntlee Pty Ltd</v>
      </c>
      <c r="E96" s="78" t="s">
        <v>122</v>
      </c>
      <c r="F96" s="79" t="s">
        <v>122</v>
      </c>
      <c r="G96" s="79" t="s">
        <v>122</v>
      </c>
      <c r="H96" s="79" t="s">
        <v>122</v>
      </c>
      <c r="I96" s="79" t="s">
        <v>122</v>
      </c>
      <c r="J96" s="79">
        <v>0</v>
      </c>
      <c r="K96" s="79">
        <v>0</v>
      </c>
      <c r="L96" s="79">
        <v>0</v>
      </c>
      <c r="M96" s="79">
        <v>0</v>
      </c>
      <c r="N96" s="79">
        <v>120</v>
      </c>
      <c r="O96" s="79">
        <v>65</v>
      </c>
      <c r="P96" s="79">
        <v>0</v>
      </c>
      <c r="Q96" s="121">
        <v>105</v>
      </c>
      <c r="R96" s="67"/>
    </row>
    <row r="97" spans="2:18" x14ac:dyDescent="0.2">
      <c r="B97" s="47" t="str">
        <f>_xlfn.XLOOKUP(C97,PerformanceIndicators!$C$6:$C$25,PerformanceIndicators!$B$6:$B$25,"--",,1)</f>
        <v>Assets</v>
      </c>
      <c r="C97" s="48" t="str">
        <f>PerformanceIndicators!$C$9</f>
        <v>A4</v>
      </c>
      <c r="D97" s="49" t="str">
        <v>Altogether Operations Pty Ltd (Box Hill)</v>
      </c>
      <c r="E97" s="78" t="s">
        <v>122</v>
      </c>
      <c r="F97" s="79" t="s">
        <v>122</v>
      </c>
      <c r="G97" s="79" t="s">
        <v>122</v>
      </c>
      <c r="H97" s="79" t="s">
        <v>122</v>
      </c>
      <c r="I97" s="79" t="s">
        <v>122</v>
      </c>
      <c r="J97" s="79">
        <v>0</v>
      </c>
      <c r="K97" s="79" t="s">
        <v>122</v>
      </c>
      <c r="L97" s="79">
        <v>0</v>
      </c>
      <c r="M97" s="79">
        <v>0</v>
      </c>
      <c r="N97" s="79">
        <v>0</v>
      </c>
      <c r="O97" s="79">
        <v>0</v>
      </c>
      <c r="P97" s="79">
        <v>0</v>
      </c>
      <c r="Q97" s="121">
        <v>0</v>
      </c>
      <c r="R97" s="67"/>
    </row>
    <row r="98" spans="2:18" x14ac:dyDescent="0.2">
      <c r="B98" s="47" t="str">
        <f>_xlfn.XLOOKUP(C98,PerformanceIndicators!$C$6:$C$25,PerformanceIndicators!$B$6:$B$25,"--",,1)</f>
        <v>Assets</v>
      </c>
      <c r="C98" s="48" t="str">
        <f>PerformanceIndicators!$C$9</f>
        <v>A4</v>
      </c>
      <c r="D98" s="49" t="str">
        <v>Altogether Operations Pty Ltd (Glossodia)</v>
      </c>
      <c r="E98" s="78" t="s">
        <v>122</v>
      </c>
      <c r="F98" s="79" t="s">
        <v>122</v>
      </c>
      <c r="G98" s="79" t="s">
        <v>122</v>
      </c>
      <c r="H98" s="79" t="s">
        <v>122</v>
      </c>
      <c r="I98" s="79" t="s">
        <v>122</v>
      </c>
      <c r="J98" s="79" t="s">
        <v>122</v>
      </c>
      <c r="K98" s="79" t="s">
        <v>122</v>
      </c>
      <c r="L98" s="79" t="s">
        <v>122</v>
      </c>
      <c r="M98" s="79" t="s">
        <v>122</v>
      </c>
      <c r="N98" s="79">
        <v>0</v>
      </c>
      <c r="O98" s="79">
        <v>0</v>
      </c>
      <c r="P98" s="79">
        <v>0</v>
      </c>
      <c r="Q98" s="121">
        <v>0</v>
      </c>
      <c r="R98" s="67"/>
    </row>
    <row r="99" spans="2:18" x14ac:dyDescent="0.2">
      <c r="B99" s="47" t="str">
        <f>_xlfn.XLOOKUP(C99,PerformanceIndicators!$C$6:$C$25,PerformanceIndicators!$B$6:$B$25,"--",,1)</f>
        <v>Assets</v>
      </c>
      <c r="C99" s="48" t="str">
        <f>PerformanceIndicators!$C$9</f>
        <v>A4</v>
      </c>
      <c r="D99" s="49" t="str">
        <v>Altogether Operations Pty Ltd (Shepherds Bay)</v>
      </c>
      <c r="E99" s="78" t="s">
        <v>122</v>
      </c>
      <c r="F99" s="79" t="s">
        <v>122</v>
      </c>
      <c r="G99" s="79" t="s">
        <v>122</v>
      </c>
      <c r="H99" s="79" t="s">
        <v>122</v>
      </c>
      <c r="I99" s="79" t="s">
        <v>122</v>
      </c>
      <c r="J99" s="79">
        <v>0</v>
      </c>
      <c r="K99" s="79">
        <v>0</v>
      </c>
      <c r="L99" s="79">
        <v>0</v>
      </c>
      <c r="M99" s="79">
        <v>0</v>
      </c>
      <c r="N99" s="79">
        <v>140</v>
      </c>
      <c r="O99" s="79">
        <v>0</v>
      </c>
      <c r="P99" s="79">
        <v>0</v>
      </c>
      <c r="Q99" s="121">
        <v>0</v>
      </c>
      <c r="R99" s="67"/>
    </row>
    <row r="100" spans="2:18" x14ac:dyDescent="0.2">
      <c r="B100" s="47" t="str">
        <f>_xlfn.XLOOKUP(C100,PerformanceIndicators!$C$6:$C$25,PerformanceIndicators!$B$6:$B$25,"--",,1)</f>
        <v>Assets</v>
      </c>
      <c r="C100" s="48" t="str">
        <f>PerformanceIndicators!$C$9</f>
        <v>A4</v>
      </c>
      <c r="D100" s="49" t="str">
        <v>Altogether Pitt Town Pty Ltd</v>
      </c>
      <c r="E100" s="78" t="s">
        <v>122</v>
      </c>
      <c r="F100" s="79" t="s">
        <v>122</v>
      </c>
      <c r="G100" s="79" t="s">
        <v>122</v>
      </c>
      <c r="H100" s="79" t="s">
        <v>122</v>
      </c>
      <c r="I100" s="79" t="s">
        <v>122</v>
      </c>
      <c r="J100" s="79">
        <v>0</v>
      </c>
      <c r="K100" s="79" t="s">
        <v>122</v>
      </c>
      <c r="L100" s="79">
        <v>0</v>
      </c>
      <c r="M100" s="79">
        <v>0</v>
      </c>
      <c r="N100" s="79">
        <v>0</v>
      </c>
      <c r="O100" s="79">
        <v>0</v>
      </c>
      <c r="P100" s="79">
        <v>0</v>
      </c>
      <c r="Q100" s="121">
        <v>0</v>
      </c>
      <c r="R100" s="67"/>
    </row>
    <row r="101" spans="2:18" x14ac:dyDescent="0.2">
      <c r="B101" s="47" t="str">
        <f>_xlfn.XLOOKUP(C101,PerformanceIndicators!$C$6:$C$25,PerformanceIndicators!$B$6:$B$25,"--",,1)</f>
        <v>Assets</v>
      </c>
      <c r="C101" s="48" t="str">
        <f>PerformanceIndicators!$C$9</f>
        <v>A4</v>
      </c>
      <c r="D101" s="49" t="str">
        <v>Aquacell Pty Ltd (Kurrajong)</v>
      </c>
      <c r="E101" s="78" t="s">
        <v>122</v>
      </c>
      <c r="F101" s="79" t="s">
        <v>122</v>
      </c>
      <c r="G101" s="79" t="s">
        <v>122</v>
      </c>
      <c r="H101" s="79" t="s">
        <v>122</v>
      </c>
      <c r="I101" s="79" t="s">
        <v>122</v>
      </c>
      <c r="J101" s="79" t="s">
        <v>122</v>
      </c>
      <c r="K101" s="79">
        <v>0</v>
      </c>
      <c r="L101" s="79">
        <v>0</v>
      </c>
      <c r="M101" s="79">
        <v>0</v>
      </c>
      <c r="N101" s="79">
        <v>0</v>
      </c>
      <c r="O101" s="79">
        <v>0</v>
      </c>
      <c r="P101" s="79">
        <v>0</v>
      </c>
      <c r="Q101" s="121">
        <v>0</v>
      </c>
      <c r="R101" s="67"/>
    </row>
    <row r="102" spans="2:18" x14ac:dyDescent="0.2">
      <c r="B102" s="47" t="str">
        <f>_xlfn.XLOOKUP(C102,PerformanceIndicators!$C$6:$C$25,PerformanceIndicators!$B$6:$B$25,"--",,1)</f>
        <v>Assets</v>
      </c>
      <c r="C102" s="48" t="str">
        <f>PerformanceIndicators!$C$9</f>
        <v>A4</v>
      </c>
      <c r="D102" s="49" t="str">
        <v>Catherine Hill Bay Water Utility Pty Ltd</v>
      </c>
      <c r="E102" s="78" t="s">
        <v>122</v>
      </c>
      <c r="F102" s="79" t="s">
        <v>122</v>
      </c>
      <c r="G102" s="79" t="s">
        <v>122</v>
      </c>
      <c r="H102" s="79" t="s">
        <v>122</v>
      </c>
      <c r="I102" s="79" t="s">
        <v>122</v>
      </c>
      <c r="J102" s="79">
        <v>0</v>
      </c>
      <c r="K102" s="79">
        <v>18</v>
      </c>
      <c r="L102" s="79">
        <v>17</v>
      </c>
      <c r="M102" s="79">
        <v>10</v>
      </c>
      <c r="N102" s="79">
        <v>10</v>
      </c>
      <c r="O102" s="79">
        <v>80</v>
      </c>
      <c r="P102" s="79">
        <v>77</v>
      </c>
      <c r="Q102" s="121">
        <v>0</v>
      </c>
      <c r="R102" s="67"/>
    </row>
    <row r="103" spans="2:18" x14ac:dyDescent="0.2">
      <c r="B103" s="47" t="str">
        <f>_xlfn.XLOOKUP(C103,PerformanceIndicators!$C$6:$C$25,PerformanceIndicators!$B$6:$B$25,"--",,1)</f>
        <v>Assets</v>
      </c>
      <c r="C103" s="48" t="str">
        <f>PerformanceIndicators!$C$9</f>
        <v>A4</v>
      </c>
      <c r="D103" s="49" t="str">
        <v>CPE Barangaroo Recycled Water Pty Ltd</v>
      </c>
      <c r="E103" s="78" t="s">
        <v>122</v>
      </c>
      <c r="F103" s="79" t="s">
        <v>122</v>
      </c>
      <c r="G103" s="79" t="s">
        <v>122</v>
      </c>
      <c r="H103" s="79" t="s">
        <v>122</v>
      </c>
      <c r="I103" s="79" t="s">
        <v>122</v>
      </c>
      <c r="J103" s="79">
        <v>0</v>
      </c>
      <c r="K103" s="79">
        <v>0</v>
      </c>
      <c r="L103" s="79">
        <v>0</v>
      </c>
      <c r="M103" s="79">
        <v>0</v>
      </c>
      <c r="N103" s="79">
        <v>0</v>
      </c>
      <c r="O103" s="79">
        <v>0</v>
      </c>
      <c r="P103" s="79">
        <v>0</v>
      </c>
      <c r="Q103" s="121">
        <v>0</v>
      </c>
      <c r="R103" s="67" t="s">
        <v>208</v>
      </c>
    </row>
    <row r="104" spans="2:18" x14ac:dyDescent="0.2">
      <c r="B104" s="47" t="str">
        <f>_xlfn.XLOOKUP(C104,PerformanceIndicators!$C$6:$C$25,PerformanceIndicators!$B$6:$B$25,"--",,1)</f>
        <v>Assets</v>
      </c>
      <c r="C104" s="48" t="str">
        <f>PerformanceIndicators!$C$9</f>
        <v>A4</v>
      </c>
      <c r="D104" s="49" t="str">
        <v>Kooragang Water Pty Ltd</v>
      </c>
      <c r="E104" s="78" t="s">
        <v>122</v>
      </c>
      <c r="F104" s="79" t="s">
        <v>122</v>
      </c>
      <c r="G104" s="79" t="s">
        <v>122</v>
      </c>
      <c r="H104" s="79" t="s">
        <v>122</v>
      </c>
      <c r="I104" s="79" t="s">
        <v>122</v>
      </c>
      <c r="J104" s="79" t="s">
        <v>122</v>
      </c>
      <c r="K104" s="79" t="s">
        <v>122</v>
      </c>
      <c r="L104" s="79" t="s">
        <v>122</v>
      </c>
      <c r="M104" s="79" t="s">
        <v>122</v>
      </c>
      <c r="N104" s="79" t="s">
        <v>122</v>
      </c>
      <c r="O104" s="79" t="s">
        <v>122</v>
      </c>
      <c r="P104" s="79">
        <v>0</v>
      </c>
      <c r="Q104" s="121">
        <v>0</v>
      </c>
      <c r="R104" s="67"/>
    </row>
    <row r="105" spans="2:18" x14ac:dyDescent="0.2">
      <c r="B105" s="47" t="str">
        <f>_xlfn.XLOOKUP(C105,PerformanceIndicators!$C$6:$C$25,PerformanceIndicators!$B$6:$B$25,"--",,1)</f>
        <v>Assets</v>
      </c>
      <c r="C105" s="48" t="str">
        <f>PerformanceIndicators!$C$9</f>
        <v>A4</v>
      </c>
      <c r="D105" s="49" t="str">
        <v>Kyeema Water Pty Ltd</v>
      </c>
      <c r="E105" s="78" t="s">
        <v>122</v>
      </c>
      <c r="F105" s="79" t="s">
        <v>122</v>
      </c>
      <c r="G105" s="79" t="s">
        <v>122</v>
      </c>
      <c r="H105" s="79" t="s">
        <v>122</v>
      </c>
      <c r="I105" s="79" t="s">
        <v>122</v>
      </c>
      <c r="J105" s="79" t="s">
        <v>122</v>
      </c>
      <c r="K105" s="79" t="s">
        <v>122</v>
      </c>
      <c r="L105" s="79" t="s">
        <v>122</v>
      </c>
      <c r="M105" s="79" t="s">
        <v>122</v>
      </c>
      <c r="N105" s="79" t="s">
        <v>2</v>
      </c>
      <c r="O105" s="79">
        <v>0</v>
      </c>
      <c r="P105" s="79">
        <v>0</v>
      </c>
      <c r="Q105" s="121">
        <v>0</v>
      </c>
      <c r="R105" s="67"/>
    </row>
    <row r="106" spans="2:18" x14ac:dyDescent="0.2">
      <c r="B106" s="47" t="str">
        <f>_xlfn.XLOOKUP(C106,PerformanceIndicators!$C$6:$C$25,PerformanceIndicators!$B$6:$B$25,"--",,1)</f>
        <v>Assets</v>
      </c>
      <c r="C106" s="48" t="str">
        <f>PerformanceIndicators!$C$9</f>
        <v>A4</v>
      </c>
      <c r="D106" s="49" t="str">
        <v>Rosehill Network Pty Ltd</v>
      </c>
      <c r="E106" s="78" t="s">
        <v>122</v>
      </c>
      <c r="F106" s="79" t="s">
        <v>122</v>
      </c>
      <c r="G106" s="79" t="s">
        <v>122</v>
      </c>
      <c r="H106" s="79" t="s">
        <v>122</v>
      </c>
      <c r="I106" s="79" t="s">
        <v>122</v>
      </c>
      <c r="J106" s="79" t="s">
        <v>122</v>
      </c>
      <c r="K106" s="79" t="s">
        <v>122</v>
      </c>
      <c r="L106" s="79" t="s">
        <v>122</v>
      </c>
      <c r="M106" s="79">
        <v>0</v>
      </c>
      <c r="N106" s="79">
        <v>0</v>
      </c>
      <c r="O106" s="79" t="s">
        <v>122</v>
      </c>
      <c r="P106" s="79">
        <v>0</v>
      </c>
      <c r="Q106" s="121">
        <v>0</v>
      </c>
      <c r="R106" s="67"/>
    </row>
    <row r="107" spans="2:18" x14ac:dyDescent="0.2">
      <c r="B107" s="47" t="str">
        <f>_xlfn.XLOOKUP(C107,PerformanceIndicators!$C$6:$C$25,PerformanceIndicators!$B$6:$B$25,"--",,1)</f>
        <v>Assets</v>
      </c>
      <c r="C107" s="48" t="str">
        <f>PerformanceIndicators!$C$9</f>
        <v>A4</v>
      </c>
      <c r="D107" s="49" t="str">
        <v>Sydney Desalination Plant Pty Ltd</v>
      </c>
      <c r="E107" s="78" t="s">
        <v>122</v>
      </c>
      <c r="F107" s="79" t="s">
        <v>122</v>
      </c>
      <c r="G107" s="79" t="s">
        <v>122</v>
      </c>
      <c r="H107" s="79" t="s">
        <v>122</v>
      </c>
      <c r="I107" s="79" t="s">
        <v>122</v>
      </c>
      <c r="J107" s="79">
        <v>0</v>
      </c>
      <c r="K107" s="79">
        <v>0</v>
      </c>
      <c r="L107" s="79">
        <v>0</v>
      </c>
      <c r="M107" s="79">
        <v>0</v>
      </c>
      <c r="N107" s="79">
        <v>0</v>
      </c>
      <c r="O107" s="79">
        <v>0</v>
      </c>
      <c r="P107" s="79">
        <v>0</v>
      </c>
      <c r="Q107" s="121">
        <v>0</v>
      </c>
      <c r="R107" s="67"/>
    </row>
    <row r="108" spans="2:18" x14ac:dyDescent="0.2">
      <c r="B108" s="47" t="str">
        <f>_xlfn.XLOOKUP(C108,PerformanceIndicators!$C$6:$C$25,PerformanceIndicators!$B$6:$B$25,"--",,1)</f>
        <v>Assets</v>
      </c>
      <c r="C108" s="48" t="str">
        <f>PerformanceIndicators!$C$9</f>
        <v>A4</v>
      </c>
      <c r="D108" s="49" t="str">
        <v>True Water DTR Pty Ltd</v>
      </c>
      <c r="E108" s="78" t="s">
        <v>122</v>
      </c>
      <c r="F108" s="79" t="s">
        <v>122</v>
      </c>
      <c r="G108" s="79" t="s">
        <v>122</v>
      </c>
      <c r="H108" s="79" t="s">
        <v>122</v>
      </c>
      <c r="I108" s="79" t="s">
        <v>122</v>
      </c>
      <c r="J108" s="79" t="s">
        <v>122</v>
      </c>
      <c r="K108" s="79" t="s">
        <v>122</v>
      </c>
      <c r="L108" s="79" t="s">
        <v>122</v>
      </c>
      <c r="M108" s="79" t="s">
        <v>122</v>
      </c>
      <c r="N108" s="79" t="s">
        <v>122</v>
      </c>
      <c r="O108" s="79" t="s">
        <v>122</v>
      </c>
      <c r="P108" s="79" t="s">
        <v>122</v>
      </c>
      <c r="Q108" s="121">
        <v>0</v>
      </c>
      <c r="R108" s="67"/>
    </row>
    <row r="109" spans="2:18" x14ac:dyDescent="0.2">
      <c r="B109" s="44" t="s">
        <v>200</v>
      </c>
      <c r="C109" s="45"/>
      <c r="D109" s="46"/>
      <c r="E109" s="80"/>
      <c r="F109" s="81"/>
      <c r="G109" s="81"/>
      <c r="H109" s="81"/>
      <c r="I109" s="81"/>
      <c r="J109" s="81"/>
      <c r="K109" s="81"/>
      <c r="L109" s="81"/>
      <c r="M109" s="81"/>
      <c r="N109" s="81"/>
      <c r="O109" s="81"/>
      <c r="P109" s="81"/>
      <c r="Q109" s="82"/>
      <c r="R109" s="68"/>
    </row>
    <row r="110" spans="2:18" x14ac:dyDescent="0.2">
      <c r="B110" s="47" t="str">
        <f>_xlfn.XLOOKUP(C110,PerformanceIndicators!$C$6:$C$25,PerformanceIndicators!$B$6:$B$25,"--",,1)</f>
        <v>Assets</v>
      </c>
      <c r="C110" s="48" t="str">
        <f>PerformanceIndicators!$C$9</f>
        <v>A4</v>
      </c>
      <c r="D110" s="49" t="str" cm="1">
        <f t="array" ref="D110:D118">WICANOLicensees</f>
        <v>Altogether Green Square Pty Ltd</v>
      </c>
      <c r="E110" s="78" t="s">
        <v>122</v>
      </c>
      <c r="F110" s="79" t="s">
        <v>122</v>
      </c>
      <c r="G110" s="79" t="s">
        <v>122</v>
      </c>
      <c r="H110" s="79" t="s">
        <v>122</v>
      </c>
      <c r="I110" s="79" t="s">
        <v>122</v>
      </c>
      <c r="J110" s="79">
        <v>0</v>
      </c>
      <c r="K110" s="79" t="s">
        <v>122</v>
      </c>
      <c r="L110" s="79">
        <v>0</v>
      </c>
      <c r="M110" s="79">
        <v>0</v>
      </c>
      <c r="N110" s="79">
        <v>0</v>
      </c>
      <c r="O110" s="79" t="s">
        <v>182</v>
      </c>
      <c r="P110" s="79" t="s">
        <v>182</v>
      </c>
      <c r="Q110" s="121" t="s">
        <v>182</v>
      </c>
      <c r="R110" s="67" t="s">
        <v>190</v>
      </c>
    </row>
    <row r="111" spans="2:18" x14ac:dyDescent="0.2">
      <c r="B111" s="47" t="str">
        <f>_xlfn.XLOOKUP(C111,PerformanceIndicators!$C$6:$C$25,PerformanceIndicators!$B$6:$B$25,"--",,1)</f>
        <v>Assets</v>
      </c>
      <c r="C111" s="48" t="str">
        <f>PerformanceIndicators!$C$9</f>
        <v>A4</v>
      </c>
      <c r="D111" s="49" t="str">
        <v>Altogether Wyee Pty Ltd</v>
      </c>
      <c r="E111" s="78" t="s">
        <v>122</v>
      </c>
      <c r="F111" s="79" t="s">
        <v>122</v>
      </c>
      <c r="G111" s="79" t="s">
        <v>122</v>
      </c>
      <c r="H111" s="79" t="s">
        <v>122</v>
      </c>
      <c r="I111" s="79" t="s">
        <v>122</v>
      </c>
      <c r="J111" s="79">
        <v>0</v>
      </c>
      <c r="K111" s="79">
        <v>0</v>
      </c>
      <c r="L111" s="79">
        <v>0</v>
      </c>
      <c r="M111" s="79">
        <v>0</v>
      </c>
      <c r="N111" s="79">
        <v>0</v>
      </c>
      <c r="O111" s="79" t="s">
        <v>182</v>
      </c>
      <c r="P111" s="79" t="s">
        <v>182</v>
      </c>
      <c r="Q111" s="121" t="s">
        <v>182</v>
      </c>
      <c r="R111" s="67" t="s">
        <v>186</v>
      </c>
    </row>
    <row r="112" spans="2:18" x14ac:dyDescent="0.2">
      <c r="B112" s="47" t="str">
        <f>_xlfn.XLOOKUP(C112,PerformanceIndicators!$C$6:$C$25,PerformanceIndicators!$B$6:$B$25,"--",,1)</f>
        <v>Assets</v>
      </c>
      <c r="C112" s="48" t="str">
        <f>PerformanceIndicators!$C$9</f>
        <v>A4</v>
      </c>
      <c r="D112" s="49" t="str">
        <v xml:space="preserve">Aquacell (1 Bligh St) </v>
      </c>
      <c r="E112" s="78" t="s">
        <v>122</v>
      </c>
      <c r="F112" s="79" t="s">
        <v>122</v>
      </c>
      <c r="G112" s="79" t="s">
        <v>122</v>
      </c>
      <c r="H112" s="79" t="s">
        <v>122</v>
      </c>
      <c r="I112" s="79" t="s">
        <v>122</v>
      </c>
      <c r="J112" s="79">
        <v>0</v>
      </c>
      <c r="K112" s="79">
        <v>0</v>
      </c>
      <c r="L112" s="79">
        <v>0</v>
      </c>
      <c r="M112" s="79">
        <v>0</v>
      </c>
      <c r="N112" s="79">
        <v>0</v>
      </c>
      <c r="O112" s="79">
        <v>0</v>
      </c>
      <c r="P112" s="79">
        <v>0</v>
      </c>
      <c r="Q112" s="121">
        <v>0</v>
      </c>
      <c r="R112" s="67" t="s">
        <v>201</v>
      </c>
    </row>
    <row r="113" spans="2:18" x14ac:dyDescent="0.2">
      <c r="B113" s="47" t="str">
        <f>_xlfn.XLOOKUP(C113,PerformanceIndicators!$C$6:$C$25,PerformanceIndicators!$B$6:$B$25,"--",,1)</f>
        <v>Assets</v>
      </c>
      <c r="C113" s="48" t="str">
        <f>PerformanceIndicators!$C$9</f>
        <v>A4</v>
      </c>
      <c r="D113" s="49" t="str">
        <v>Narara Ecovillage Co-operative Pty Ltd</v>
      </c>
      <c r="E113" s="78" t="s">
        <v>122</v>
      </c>
      <c r="F113" s="79" t="s">
        <v>122</v>
      </c>
      <c r="G113" s="79" t="s">
        <v>122</v>
      </c>
      <c r="H113" s="79" t="s">
        <v>122</v>
      </c>
      <c r="I113" s="79" t="s">
        <v>122</v>
      </c>
      <c r="J113" s="79" t="s">
        <v>122</v>
      </c>
      <c r="K113" s="79" t="s">
        <v>122</v>
      </c>
      <c r="L113" s="79">
        <v>60</v>
      </c>
      <c r="M113" s="79">
        <v>0</v>
      </c>
      <c r="N113" s="79">
        <v>0</v>
      </c>
      <c r="O113" s="79">
        <v>0</v>
      </c>
      <c r="P113" s="79">
        <v>0</v>
      </c>
      <c r="Q113" s="121">
        <v>0</v>
      </c>
      <c r="R113" s="67" t="s">
        <v>201</v>
      </c>
    </row>
    <row r="114" spans="2:18" x14ac:dyDescent="0.2">
      <c r="B114" s="47" t="str">
        <f>_xlfn.XLOOKUP(C114,PerformanceIndicators!$C$6:$C$25,PerformanceIndicators!$B$6:$B$25,"--",,1)</f>
        <v>Assets</v>
      </c>
      <c r="C114" s="48" t="str">
        <f>PerformanceIndicators!$C$9</f>
        <v>A4</v>
      </c>
      <c r="D114" s="49" t="str">
        <v>Orica Australia Pty Ltd</v>
      </c>
      <c r="E114" s="78" t="s">
        <v>122</v>
      </c>
      <c r="F114" s="79" t="s">
        <v>122</v>
      </c>
      <c r="G114" s="79" t="s">
        <v>122</v>
      </c>
      <c r="H114" s="79" t="s">
        <v>122</v>
      </c>
      <c r="I114" s="79" t="s">
        <v>122</v>
      </c>
      <c r="J114" s="79" t="s">
        <v>122</v>
      </c>
      <c r="K114" s="79" t="s">
        <v>122</v>
      </c>
      <c r="L114" s="79" t="s">
        <v>122</v>
      </c>
      <c r="M114" s="79" t="s">
        <v>122</v>
      </c>
      <c r="N114" s="79" t="s">
        <v>2</v>
      </c>
      <c r="O114" s="79" t="s">
        <v>122</v>
      </c>
      <c r="P114" s="79">
        <v>0</v>
      </c>
      <c r="Q114" s="121">
        <v>0</v>
      </c>
      <c r="R114" s="67" t="s">
        <v>201</v>
      </c>
    </row>
    <row r="115" spans="2:18" ht="24" x14ac:dyDescent="0.2">
      <c r="B115" s="47" t="str">
        <f>_xlfn.XLOOKUP(C115,PerformanceIndicators!$C$6:$C$25,PerformanceIndicators!$B$6:$B$25,"--",,1)</f>
        <v>Assets</v>
      </c>
      <c r="C115" s="48" t="str">
        <f>PerformanceIndicators!$C$9</f>
        <v>A4</v>
      </c>
      <c r="D115" s="49" t="str">
        <v>Suez Water and Treatment Solutions Pty Ltd (KIWS)</v>
      </c>
      <c r="E115" s="78" t="s">
        <v>122</v>
      </c>
      <c r="F115" s="79" t="s">
        <v>122</v>
      </c>
      <c r="G115" s="79" t="s">
        <v>122</v>
      </c>
      <c r="H115" s="79" t="s">
        <v>122</v>
      </c>
      <c r="I115" s="79" t="s">
        <v>122</v>
      </c>
      <c r="J115" s="79">
        <v>0</v>
      </c>
      <c r="K115" s="79" t="s">
        <v>122</v>
      </c>
      <c r="L115" s="79" t="s">
        <v>122</v>
      </c>
      <c r="M115" s="79" t="s">
        <v>122</v>
      </c>
      <c r="N115" s="79" t="s">
        <v>2</v>
      </c>
      <c r="O115" s="79" t="s">
        <v>182</v>
      </c>
      <c r="P115" s="79" t="s">
        <v>182</v>
      </c>
      <c r="Q115" s="121" t="s">
        <v>182</v>
      </c>
      <c r="R115" s="67" t="s">
        <v>189</v>
      </c>
    </row>
    <row r="116" spans="2:18" x14ac:dyDescent="0.2">
      <c r="B116" s="47" t="str">
        <f>_xlfn.XLOOKUP(C116,PerformanceIndicators!$C$6:$C$25,PerformanceIndicators!$B$6:$B$25,"--",,1)</f>
        <v>Assets</v>
      </c>
      <c r="C116" s="48" t="str">
        <f>PerformanceIndicators!$C$9</f>
        <v>A4</v>
      </c>
      <c r="D116" s="49" t="str">
        <v>Veolia Water Solutions and Technologies Pty Ltd (Fairfield-Rosehill)</v>
      </c>
      <c r="E116" s="78" t="s">
        <v>122</v>
      </c>
      <c r="F116" s="79" t="s">
        <v>122</v>
      </c>
      <c r="G116" s="79" t="s">
        <v>122</v>
      </c>
      <c r="H116" s="79" t="s">
        <v>122</v>
      </c>
      <c r="I116" s="79" t="s">
        <v>122</v>
      </c>
      <c r="J116" s="79">
        <v>0</v>
      </c>
      <c r="K116" s="79">
        <v>0</v>
      </c>
      <c r="L116" s="79">
        <v>0</v>
      </c>
      <c r="M116" s="79">
        <v>0</v>
      </c>
      <c r="N116" s="79">
        <v>0</v>
      </c>
      <c r="O116" s="79" t="s">
        <v>182</v>
      </c>
      <c r="P116" s="79" t="s">
        <v>182</v>
      </c>
      <c r="Q116" s="121" t="s">
        <v>182</v>
      </c>
      <c r="R116" s="67" t="s">
        <v>186</v>
      </c>
    </row>
    <row r="117" spans="2:18" x14ac:dyDescent="0.2">
      <c r="B117" s="47" t="str">
        <f>_xlfn.XLOOKUP(C117,PerformanceIndicators!$C$6:$C$25,PerformanceIndicators!$B$6:$B$25,"--",,1)</f>
        <v>Assets</v>
      </c>
      <c r="C117" s="48" t="str">
        <f>PerformanceIndicators!$C$9</f>
        <v>A4</v>
      </c>
      <c r="D117" s="49" t="str">
        <v>Veolia Water Solutions and Technologies Pty Ltd (Bingara)</v>
      </c>
      <c r="E117" s="78" t="s">
        <v>122</v>
      </c>
      <c r="F117" s="79" t="s">
        <v>122</v>
      </c>
      <c r="G117" s="79" t="s">
        <v>122</v>
      </c>
      <c r="H117" s="79" t="s">
        <v>122</v>
      </c>
      <c r="I117" s="79" t="s">
        <v>122</v>
      </c>
      <c r="J117" s="79">
        <v>0</v>
      </c>
      <c r="K117" s="79">
        <v>0</v>
      </c>
      <c r="L117" s="79">
        <v>0</v>
      </c>
      <c r="M117" s="79">
        <v>0</v>
      </c>
      <c r="N117" s="79">
        <v>0</v>
      </c>
      <c r="O117" s="79" t="s">
        <v>182</v>
      </c>
      <c r="P117" s="79" t="s">
        <v>182</v>
      </c>
      <c r="Q117" s="121" t="s">
        <v>182</v>
      </c>
      <c r="R117" s="67" t="s">
        <v>186</v>
      </c>
    </row>
    <row r="118" spans="2:18" x14ac:dyDescent="0.2">
      <c r="B118" s="50" t="str">
        <f>_xlfn.XLOOKUP(C118,PerformanceIndicators!$C$6:$C$25,PerformanceIndicators!$B$6:$B$25,"--",,1)</f>
        <v>Assets</v>
      </c>
      <c r="C118" s="48" t="str">
        <f>PerformanceIndicators!$C$9</f>
        <v>A4</v>
      </c>
      <c r="D118" s="52" t="str">
        <v>Veolia Water Solutions and Technologies Pty Ltd (Darling Walk)</v>
      </c>
      <c r="E118" s="87" t="s">
        <v>122</v>
      </c>
      <c r="F118" s="88" t="s">
        <v>122</v>
      </c>
      <c r="G118" s="88" t="s">
        <v>122</v>
      </c>
      <c r="H118" s="88" t="s">
        <v>122</v>
      </c>
      <c r="I118" s="88" t="s">
        <v>122</v>
      </c>
      <c r="J118" s="88">
        <v>0</v>
      </c>
      <c r="K118" s="88">
        <v>0</v>
      </c>
      <c r="L118" s="88">
        <v>0</v>
      </c>
      <c r="M118" s="88">
        <v>0</v>
      </c>
      <c r="N118" s="88">
        <v>0</v>
      </c>
      <c r="O118" s="88">
        <v>0</v>
      </c>
      <c r="P118" s="88">
        <v>0</v>
      </c>
      <c r="Q118" s="127">
        <v>0</v>
      </c>
      <c r="R118" s="69" t="s">
        <v>201</v>
      </c>
    </row>
    <row r="119" spans="2:18" x14ac:dyDescent="0.2">
      <c r="B119" s="59" t="s">
        <v>153</v>
      </c>
      <c r="C119" s="60"/>
      <c r="D119" s="61"/>
      <c r="E119" s="84"/>
      <c r="F119" s="85"/>
      <c r="G119" s="85"/>
      <c r="H119" s="85"/>
      <c r="I119" s="85"/>
      <c r="J119" s="85"/>
      <c r="K119" s="85"/>
      <c r="L119" s="85"/>
      <c r="M119" s="85"/>
      <c r="N119" s="85"/>
      <c r="O119" s="85"/>
      <c r="P119" s="85"/>
      <c r="Q119" s="86"/>
      <c r="R119" s="68"/>
    </row>
    <row r="120" spans="2:18" ht="24" x14ac:dyDescent="0.2">
      <c r="B120" s="124" t="s">
        <v>209</v>
      </c>
      <c r="C120" s="125" t="s">
        <v>210</v>
      </c>
      <c r="D120" s="49" t="str">
        <f>Lists!$D$5</f>
        <v>Sydney Water Corporation</v>
      </c>
      <c r="E120" s="92">
        <v>0.93</v>
      </c>
      <c r="F120" s="93">
        <v>0.92</v>
      </c>
      <c r="G120" s="93">
        <v>0.92</v>
      </c>
      <c r="H120" s="93">
        <v>0.91</v>
      </c>
      <c r="I120" s="93">
        <v>0.91</v>
      </c>
      <c r="J120" s="93">
        <v>0.84</v>
      </c>
      <c r="K120" s="93">
        <v>0.82</v>
      </c>
      <c r="L120" s="93" t="s">
        <v>122</v>
      </c>
      <c r="M120" s="93" t="s">
        <v>122</v>
      </c>
      <c r="N120" s="93" t="s">
        <v>122</v>
      </c>
      <c r="O120" s="93" t="s">
        <v>122</v>
      </c>
      <c r="P120" s="93" t="s">
        <v>122</v>
      </c>
      <c r="Q120" s="94" t="s">
        <v>122</v>
      </c>
      <c r="R120" s="69" t="s">
        <v>194</v>
      </c>
    </row>
    <row r="121" spans="2:18" x14ac:dyDescent="0.2">
      <c r="B121" s="59" t="s">
        <v>153</v>
      </c>
      <c r="C121" s="60"/>
      <c r="D121" s="61"/>
      <c r="E121" s="84"/>
      <c r="F121" s="85"/>
      <c r="G121" s="85"/>
      <c r="H121" s="85"/>
      <c r="I121" s="85"/>
      <c r="J121" s="85"/>
      <c r="K121" s="85"/>
      <c r="L121" s="85"/>
      <c r="M121" s="85"/>
      <c r="N121" s="85"/>
      <c r="O121" s="85"/>
      <c r="P121" s="85"/>
      <c r="Q121" s="86"/>
      <c r="R121" s="68"/>
    </row>
    <row r="122" spans="2:18" ht="24" x14ac:dyDescent="0.2">
      <c r="B122" s="124" t="s">
        <v>209</v>
      </c>
      <c r="C122" s="125" t="s">
        <v>211</v>
      </c>
      <c r="D122" s="49" t="str">
        <f>Lists!$D$5</f>
        <v>Sydney Water Corporation</v>
      </c>
      <c r="E122" s="92">
        <v>0.93</v>
      </c>
      <c r="F122" s="93">
        <v>0.91</v>
      </c>
      <c r="G122" s="93">
        <v>0.92</v>
      </c>
      <c r="H122" s="93">
        <v>0.9</v>
      </c>
      <c r="I122" s="93">
        <v>0.9</v>
      </c>
      <c r="J122" s="93">
        <v>0.73</v>
      </c>
      <c r="K122" s="93">
        <v>0.78</v>
      </c>
      <c r="L122" s="93" t="s">
        <v>122</v>
      </c>
      <c r="M122" s="93" t="s">
        <v>122</v>
      </c>
      <c r="N122" s="93" t="s">
        <v>122</v>
      </c>
      <c r="O122" s="93" t="s">
        <v>122</v>
      </c>
      <c r="P122" s="93" t="s">
        <v>122</v>
      </c>
      <c r="Q122" s="94" t="s">
        <v>122</v>
      </c>
      <c r="R122" s="69" t="s">
        <v>194</v>
      </c>
    </row>
    <row r="123" spans="2:18" x14ac:dyDescent="0.2">
      <c r="B123" s="59" t="s">
        <v>153</v>
      </c>
      <c r="C123" s="60"/>
      <c r="D123" s="61"/>
      <c r="E123" s="84"/>
      <c r="F123" s="85"/>
      <c r="G123" s="85"/>
      <c r="H123" s="85"/>
      <c r="I123" s="85"/>
      <c r="J123" s="85"/>
      <c r="K123" s="85"/>
      <c r="L123" s="85"/>
      <c r="M123" s="85"/>
      <c r="N123" s="85"/>
      <c r="O123" s="85"/>
      <c r="P123" s="85"/>
      <c r="Q123" s="86"/>
      <c r="R123" s="68"/>
    </row>
    <row r="124" spans="2:18" ht="24" x14ac:dyDescent="0.2">
      <c r="B124" s="124" t="s">
        <v>209</v>
      </c>
      <c r="C124" s="125" t="s">
        <v>212</v>
      </c>
      <c r="D124" s="49" t="str">
        <f>Lists!$D$5</f>
        <v>Sydney Water Corporation</v>
      </c>
      <c r="E124" s="92" t="s">
        <v>122</v>
      </c>
      <c r="F124" s="93" t="s">
        <v>122</v>
      </c>
      <c r="G124" s="93" t="s">
        <v>122</v>
      </c>
      <c r="H124" s="93">
        <v>1</v>
      </c>
      <c r="I124" s="93">
        <v>0.99</v>
      </c>
      <c r="J124" s="93">
        <v>0.95</v>
      </c>
      <c r="K124" s="93">
        <v>0.97</v>
      </c>
      <c r="L124" s="93" t="s">
        <v>122</v>
      </c>
      <c r="M124" s="93" t="s">
        <v>122</v>
      </c>
      <c r="N124" s="93" t="s">
        <v>122</v>
      </c>
      <c r="O124" s="93" t="s">
        <v>122</v>
      </c>
      <c r="P124" s="93" t="s">
        <v>122</v>
      </c>
      <c r="Q124" s="94" t="s">
        <v>122</v>
      </c>
      <c r="R124" s="69" t="s">
        <v>195</v>
      </c>
    </row>
    <row r="125" spans="2:18" x14ac:dyDescent="0.2">
      <c r="B125" s="59" t="s">
        <v>153</v>
      </c>
      <c r="C125" s="60"/>
      <c r="D125" s="61"/>
      <c r="E125" s="84"/>
      <c r="F125" s="85"/>
      <c r="G125" s="85"/>
      <c r="H125" s="85"/>
      <c r="I125" s="85"/>
      <c r="J125" s="85"/>
      <c r="K125" s="85"/>
      <c r="L125" s="85"/>
      <c r="M125" s="85"/>
      <c r="N125" s="85"/>
      <c r="O125" s="85"/>
      <c r="P125" s="85"/>
      <c r="Q125" s="86"/>
      <c r="R125" s="68"/>
    </row>
    <row r="126" spans="2:18" ht="24" x14ac:dyDescent="0.2">
      <c r="B126" s="124" t="s">
        <v>209</v>
      </c>
      <c r="C126" s="125" t="s">
        <v>213</v>
      </c>
      <c r="D126" s="49" t="str">
        <f>Lists!$D$5</f>
        <v>Sydney Water Corporation</v>
      </c>
      <c r="E126" s="92">
        <v>0.91</v>
      </c>
      <c r="F126" s="93">
        <v>0.94</v>
      </c>
      <c r="G126" s="93">
        <v>0.91</v>
      </c>
      <c r="H126" s="93">
        <v>0.91</v>
      </c>
      <c r="I126" s="93">
        <v>0.88</v>
      </c>
      <c r="J126" s="93">
        <v>0.75</v>
      </c>
      <c r="K126" s="93">
        <v>0.83</v>
      </c>
      <c r="L126" s="93" t="s">
        <v>122</v>
      </c>
      <c r="M126" s="93" t="s">
        <v>122</v>
      </c>
      <c r="N126" s="93" t="s">
        <v>2</v>
      </c>
      <c r="O126" s="93" t="s">
        <v>122</v>
      </c>
      <c r="P126" s="93" t="s">
        <v>122</v>
      </c>
      <c r="Q126" s="94" t="s">
        <v>122</v>
      </c>
      <c r="R126" s="69" t="s">
        <v>194</v>
      </c>
    </row>
    <row r="127" spans="2:18" x14ac:dyDescent="0.2">
      <c r="B127" s="59" t="s">
        <v>153</v>
      </c>
      <c r="C127" s="60"/>
      <c r="D127" s="61"/>
      <c r="E127" s="84"/>
      <c r="F127" s="85"/>
      <c r="G127" s="85"/>
      <c r="H127" s="85"/>
      <c r="I127" s="85"/>
      <c r="J127" s="85"/>
      <c r="K127" s="85"/>
      <c r="L127" s="85"/>
      <c r="M127" s="85"/>
      <c r="N127" s="85"/>
      <c r="O127" s="85"/>
      <c r="P127" s="85"/>
      <c r="Q127" s="86"/>
      <c r="R127" s="68"/>
    </row>
    <row r="128" spans="2:18" x14ac:dyDescent="0.2">
      <c r="B128" s="47" t="str">
        <f>_xlfn.XLOOKUP(C128,PerformanceIndicators!$C$6:$C$25,PerformanceIndicators!$B$6:$B$25,"--",,1)</f>
        <v>Assets</v>
      </c>
      <c r="C128" s="48" t="str">
        <f>PerformanceIndicators!$C$10</f>
        <v>A10</v>
      </c>
      <c r="D128" s="49" t="str" cm="1">
        <f t="array" ref="D128:D129">Lists!$D$4:$D$5</f>
        <v>Hunter Water Corporation</v>
      </c>
      <c r="E128" s="78">
        <v>1947</v>
      </c>
      <c r="F128" s="79">
        <v>1920</v>
      </c>
      <c r="G128" s="79">
        <v>1345</v>
      </c>
      <c r="H128" s="79">
        <v>1312</v>
      </c>
      <c r="I128" s="79">
        <v>1396</v>
      </c>
      <c r="J128" s="79">
        <v>1975</v>
      </c>
      <c r="K128" s="79">
        <v>1197</v>
      </c>
      <c r="L128" s="79">
        <v>787</v>
      </c>
      <c r="M128" s="79">
        <v>870</v>
      </c>
      <c r="N128" s="79">
        <v>751</v>
      </c>
      <c r="O128" s="79">
        <v>859</v>
      </c>
      <c r="P128" s="79">
        <v>936</v>
      </c>
      <c r="Q128" s="121">
        <v>859</v>
      </c>
      <c r="R128" s="67"/>
    </row>
    <row r="129" spans="2:18" ht="48" x14ac:dyDescent="0.2">
      <c r="B129" s="47" t="str">
        <f>_xlfn.XLOOKUP(C129,PerformanceIndicators!$C$6:$C$25,PerformanceIndicators!$B$6:$B$25,"--",,1)</f>
        <v>Assets</v>
      </c>
      <c r="C129" s="48" t="str">
        <f>PerformanceIndicators!$C$10</f>
        <v>A10</v>
      </c>
      <c r="D129" s="49" t="str">
        <v>Sydney Water Corporation</v>
      </c>
      <c r="E129" s="78">
        <v>1280</v>
      </c>
      <c r="F129" s="79">
        <v>661</v>
      </c>
      <c r="G129" s="79">
        <v>133</v>
      </c>
      <c r="H129" s="79">
        <v>129</v>
      </c>
      <c r="I129" s="79">
        <v>83</v>
      </c>
      <c r="J129" s="79">
        <v>152</v>
      </c>
      <c r="K129" s="79">
        <v>173</v>
      </c>
      <c r="L129" s="79">
        <v>704</v>
      </c>
      <c r="M129" s="79">
        <v>61</v>
      </c>
      <c r="N129" s="79">
        <v>52</v>
      </c>
      <c r="O129" s="79">
        <v>72</v>
      </c>
      <c r="P129" s="79">
        <v>66</v>
      </c>
      <c r="Q129" s="121">
        <v>66</v>
      </c>
      <c r="R129" s="67" t="s">
        <v>191</v>
      </c>
    </row>
    <row r="130" spans="2:18" x14ac:dyDescent="0.2">
      <c r="B130" s="44" t="s">
        <v>154</v>
      </c>
      <c r="C130" s="45"/>
      <c r="D130" s="46"/>
      <c r="E130" s="80"/>
      <c r="F130" s="81"/>
      <c r="G130" s="81"/>
      <c r="H130" s="81"/>
      <c r="I130" s="81"/>
      <c r="J130" s="81"/>
      <c r="K130" s="81"/>
      <c r="L130" s="81"/>
      <c r="M130" s="81"/>
      <c r="N130" s="81"/>
      <c r="O130" s="81"/>
      <c r="P130" s="81"/>
      <c r="Q130" s="82"/>
      <c r="R130" s="68"/>
    </row>
    <row r="131" spans="2:18" x14ac:dyDescent="0.2">
      <c r="B131" s="47" t="str">
        <f>_xlfn.XLOOKUP(C131,PerformanceIndicators!$C$6:$C$25,PerformanceIndicators!$B$6:$B$25,"--",,1)</f>
        <v>Assets</v>
      </c>
      <c r="C131" s="48" t="str">
        <f>PerformanceIndicators!$C$10</f>
        <v>A10</v>
      </c>
      <c r="D131" s="49" t="str" cm="1">
        <f t="array" ref="D131:D146">WICAOperator</f>
        <v>Altogether Central Park Pty Ltd</v>
      </c>
      <c r="E131" s="78" t="s">
        <v>122</v>
      </c>
      <c r="F131" s="79" t="s">
        <v>122</v>
      </c>
      <c r="G131" s="79" t="s">
        <v>122</v>
      </c>
      <c r="H131" s="79" t="s">
        <v>122</v>
      </c>
      <c r="I131" s="79" t="s">
        <v>122</v>
      </c>
      <c r="J131" s="79">
        <v>0</v>
      </c>
      <c r="K131" s="79">
        <v>0</v>
      </c>
      <c r="L131" s="79">
        <v>0</v>
      </c>
      <c r="M131" s="79">
        <v>0</v>
      </c>
      <c r="N131" s="79">
        <v>0</v>
      </c>
      <c r="O131" s="79">
        <v>0</v>
      </c>
      <c r="P131" s="79">
        <v>0</v>
      </c>
      <c r="Q131" s="121">
        <v>0</v>
      </c>
      <c r="R131" s="67"/>
    </row>
    <row r="132" spans="2:18" x14ac:dyDescent="0.2">
      <c r="B132" s="47" t="str">
        <f>_xlfn.XLOOKUP(C132,PerformanceIndicators!$C$6:$C$25,PerformanceIndicators!$B$6:$B$25,"--",,1)</f>
        <v>Assets</v>
      </c>
      <c r="C132" s="48" t="str">
        <f>PerformanceIndicators!$C$10</f>
        <v>A10</v>
      </c>
      <c r="D132" s="49" t="str">
        <v>Altogether Cooranbong Pty Ltd</v>
      </c>
      <c r="E132" s="78" t="s">
        <v>122</v>
      </c>
      <c r="F132" s="79" t="s">
        <v>122</v>
      </c>
      <c r="G132" s="79" t="s">
        <v>122</v>
      </c>
      <c r="H132" s="79" t="s">
        <v>122</v>
      </c>
      <c r="I132" s="79" t="s">
        <v>122</v>
      </c>
      <c r="J132" s="79">
        <v>155</v>
      </c>
      <c r="K132" s="79">
        <v>0</v>
      </c>
      <c r="L132" s="79">
        <v>0</v>
      </c>
      <c r="M132" s="79">
        <v>0</v>
      </c>
      <c r="N132" s="79">
        <v>0</v>
      </c>
      <c r="O132" s="79">
        <v>0</v>
      </c>
      <c r="P132" s="79">
        <v>741</v>
      </c>
      <c r="Q132" s="121">
        <v>702</v>
      </c>
      <c r="R132" s="67"/>
    </row>
    <row r="133" spans="2:18" x14ac:dyDescent="0.2">
      <c r="B133" s="47" t="str">
        <f>_xlfn.XLOOKUP(C133,PerformanceIndicators!$C$6:$C$25,PerformanceIndicators!$B$6:$B$25,"--",,1)</f>
        <v>Assets</v>
      </c>
      <c r="C133" s="48" t="str">
        <f>PerformanceIndicators!$C$10</f>
        <v>A10</v>
      </c>
      <c r="D133" s="49" t="str">
        <v>Altogether Discovery Point Pty Ltd</v>
      </c>
      <c r="E133" s="78" t="s">
        <v>122</v>
      </c>
      <c r="F133" s="79" t="s">
        <v>122</v>
      </c>
      <c r="G133" s="79" t="s">
        <v>122</v>
      </c>
      <c r="H133" s="79" t="s">
        <v>122</v>
      </c>
      <c r="I133" s="79" t="s">
        <v>122</v>
      </c>
      <c r="J133" s="79">
        <v>0</v>
      </c>
      <c r="K133" s="79">
        <v>0</v>
      </c>
      <c r="L133" s="79">
        <v>0</v>
      </c>
      <c r="M133" s="79">
        <v>0</v>
      </c>
      <c r="N133" s="79">
        <v>0</v>
      </c>
      <c r="O133" s="79">
        <v>0</v>
      </c>
      <c r="P133" s="79">
        <v>0</v>
      </c>
      <c r="Q133" s="121">
        <v>0</v>
      </c>
      <c r="R133" s="67"/>
    </row>
    <row r="134" spans="2:18" x14ac:dyDescent="0.2">
      <c r="B134" s="47" t="str">
        <f>_xlfn.XLOOKUP(C134,PerformanceIndicators!$C$6:$C$25,PerformanceIndicators!$B$6:$B$25,"--",,1)</f>
        <v>Assets</v>
      </c>
      <c r="C134" s="48" t="str">
        <f>PerformanceIndicators!$C$10</f>
        <v>A10</v>
      </c>
      <c r="D134" s="49" t="str">
        <v>Altogether Huntlee Pty Ltd</v>
      </c>
      <c r="E134" s="78" t="s">
        <v>122</v>
      </c>
      <c r="F134" s="79" t="s">
        <v>122</v>
      </c>
      <c r="G134" s="79" t="s">
        <v>122</v>
      </c>
      <c r="H134" s="79" t="s">
        <v>122</v>
      </c>
      <c r="I134" s="79" t="s">
        <v>122</v>
      </c>
      <c r="J134" s="79">
        <v>0</v>
      </c>
      <c r="K134" s="79">
        <v>0</v>
      </c>
      <c r="L134" s="79">
        <v>0</v>
      </c>
      <c r="M134" s="79">
        <v>0</v>
      </c>
      <c r="N134" s="79">
        <v>0</v>
      </c>
      <c r="O134" s="79">
        <v>0</v>
      </c>
      <c r="P134" s="79">
        <v>0</v>
      </c>
      <c r="Q134" s="121">
        <v>1545</v>
      </c>
      <c r="R134" s="67"/>
    </row>
    <row r="135" spans="2:18" x14ac:dyDescent="0.2">
      <c r="B135" s="47" t="str">
        <f>_xlfn.XLOOKUP(C135,PerformanceIndicators!$C$6:$C$25,PerformanceIndicators!$B$6:$B$25,"--",,1)</f>
        <v>Assets</v>
      </c>
      <c r="C135" s="48" t="str">
        <f>PerformanceIndicators!$C$10</f>
        <v>A10</v>
      </c>
      <c r="D135" s="49" t="str">
        <v>Altogether Operations Pty Ltd (Box Hill)</v>
      </c>
      <c r="E135" s="78" t="s">
        <v>122</v>
      </c>
      <c r="F135" s="79" t="s">
        <v>122</v>
      </c>
      <c r="G135" s="79" t="s">
        <v>122</v>
      </c>
      <c r="H135" s="79" t="s">
        <v>122</v>
      </c>
      <c r="I135" s="79" t="s">
        <v>122</v>
      </c>
      <c r="J135" s="79">
        <v>0</v>
      </c>
      <c r="K135" s="79" t="s">
        <v>122</v>
      </c>
      <c r="L135" s="79">
        <v>0</v>
      </c>
      <c r="M135" s="79">
        <v>0</v>
      </c>
      <c r="N135" s="79">
        <v>0</v>
      </c>
      <c r="O135" s="79">
        <v>0</v>
      </c>
      <c r="P135" s="79">
        <v>0</v>
      </c>
      <c r="Q135" s="121">
        <v>0</v>
      </c>
      <c r="R135" s="67"/>
    </row>
    <row r="136" spans="2:18" x14ac:dyDescent="0.2">
      <c r="B136" s="47" t="str">
        <f>_xlfn.XLOOKUP(C136,PerformanceIndicators!$C$6:$C$25,PerformanceIndicators!$B$6:$B$25,"--",,1)</f>
        <v>Assets</v>
      </c>
      <c r="C136" s="48" t="str">
        <f>PerformanceIndicators!$C$10</f>
        <v>A10</v>
      </c>
      <c r="D136" s="49" t="str">
        <v>Altogether Operations Pty Ltd (Glossodia)</v>
      </c>
      <c r="E136" s="78" t="s">
        <v>122</v>
      </c>
      <c r="F136" s="79" t="s">
        <v>122</v>
      </c>
      <c r="G136" s="79" t="s">
        <v>122</v>
      </c>
      <c r="H136" s="79" t="s">
        <v>122</v>
      </c>
      <c r="I136" s="79" t="s">
        <v>122</v>
      </c>
      <c r="J136" s="79" t="s">
        <v>122</v>
      </c>
      <c r="K136" s="79" t="s">
        <v>122</v>
      </c>
      <c r="L136" s="79" t="s">
        <v>122</v>
      </c>
      <c r="M136" s="79" t="s">
        <v>122</v>
      </c>
      <c r="N136" s="79">
        <v>0</v>
      </c>
      <c r="O136" s="79">
        <v>0</v>
      </c>
      <c r="P136" s="79">
        <v>0</v>
      </c>
      <c r="Q136" s="121">
        <v>0</v>
      </c>
      <c r="R136" s="67"/>
    </row>
    <row r="137" spans="2:18" x14ac:dyDescent="0.2">
      <c r="B137" s="47" t="str">
        <f>_xlfn.XLOOKUP(C137,PerformanceIndicators!$C$6:$C$25,PerformanceIndicators!$B$6:$B$25,"--",,1)</f>
        <v>Assets</v>
      </c>
      <c r="C137" s="48" t="str">
        <f>PerformanceIndicators!$C$10</f>
        <v>A10</v>
      </c>
      <c r="D137" s="49" t="str">
        <v>Altogether Operations Pty Ltd (Shepherds Bay)</v>
      </c>
      <c r="E137" s="78" t="s">
        <v>122</v>
      </c>
      <c r="F137" s="79" t="s">
        <v>122</v>
      </c>
      <c r="G137" s="79" t="s">
        <v>122</v>
      </c>
      <c r="H137" s="79" t="s">
        <v>122</v>
      </c>
      <c r="I137" s="79" t="s">
        <v>122</v>
      </c>
      <c r="J137" s="79">
        <v>0</v>
      </c>
      <c r="K137" s="79">
        <v>0</v>
      </c>
      <c r="L137" s="79">
        <v>0</v>
      </c>
      <c r="M137" s="79">
        <v>0</v>
      </c>
      <c r="N137" s="79">
        <v>0</v>
      </c>
      <c r="O137" s="79">
        <v>0</v>
      </c>
      <c r="P137" s="79">
        <v>0</v>
      </c>
      <c r="Q137" s="121">
        <v>0</v>
      </c>
      <c r="R137" s="67"/>
    </row>
    <row r="138" spans="2:18" x14ac:dyDescent="0.2">
      <c r="B138" s="47" t="str">
        <f>_xlfn.XLOOKUP(C138,PerformanceIndicators!$C$6:$C$25,PerformanceIndicators!$B$6:$B$25,"--",,1)</f>
        <v>Assets</v>
      </c>
      <c r="C138" s="48" t="str">
        <f>PerformanceIndicators!$C$10</f>
        <v>A10</v>
      </c>
      <c r="D138" s="49" t="str">
        <v>Altogether Pitt Town Pty Ltd</v>
      </c>
      <c r="E138" s="78" t="s">
        <v>122</v>
      </c>
      <c r="F138" s="79" t="s">
        <v>122</v>
      </c>
      <c r="G138" s="79" t="s">
        <v>122</v>
      </c>
      <c r="H138" s="79" t="s">
        <v>122</v>
      </c>
      <c r="I138" s="79" t="s">
        <v>122</v>
      </c>
      <c r="J138" s="79">
        <v>0</v>
      </c>
      <c r="K138" s="79">
        <v>21</v>
      </c>
      <c r="L138" s="79">
        <v>0</v>
      </c>
      <c r="M138" s="79">
        <v>0</v>
      </c>
      <c r="N138" s="79">
        <v>0</v>
      </c>
      <c r="O138" s="79">
        <v>0</v>
      </c>
      <c r="P138" s="79">
        <v>0</v>
      </c>
      <c r="Q138" s="121">
        <v>0</v>
      </c>
      <c r="R138" s="67"/>
    </row>
    <row r="139" spans="2:18" x14ac:dyDescent="0.2">
      <c r="B139" s="47" t="str">
        <f>_xlfn.XLOOKUP(C139,PerformanceIndicators!$C$6:$C$25,PerformanceIndicators!$B$6:$B$25,"--",,1)</f>
        <v>Assets</v>
      </c>
      <c r="C139" s="48" t="str">
        <f>PerformanceIndicators!$C$10</f>
        <v>A10</v>
      </c>
      <c r="D139" s="49" t="str">
        <v>Aquacell Pty Ltd (Kurrajong)</v>
      </c>
      <c r="E139" s="78" t="s">
        <v>122</v>
      </c>
      <c r="F139" s="79" t="s">
        <v>122</v>
      </c>
      <c r="G139" s="79" t="s">
        <v>122</v>
      </c>
      <c r="H139" s="79" t="s">
        <v>122</v>
      </c>
      <c r="I139" s="79" t="s">
        <v>122</v>
      </c>
      <c r="J139" s="79" t="s">
        <v>122</v>
      </c>
      <c r="K139" s="79">
        <v>0</v>
      </c>
      <c r="L139" s="79">
        <v>0</v>
      </c>
      <c r="M139" s="79">
        <v>0</v>
      </c>
      <c r="N139" s="79">
        <v>0</v>
      </c>
      <c r="O139" s="79">
        <v>0</v>
      </c>
      <c r="P139" s="79">
        <v>0</v>
      </c>
      <c r="Q139" s="121">
        <v>0</v>
      </c>
      <c r="R139" s="67"/>
    </row>
    <row r="140" spans="2:18" x14ac:dyDescent="0.2">
      <c r="B140" s="47" t="str">
        <f>_xlfn.XLOOKUP(C140,PerformanceIndicators!$C$6:$C$25,PerformanceIndicators!$B$6:$B$25,"--",,1)</f>
        <v>Assets</v>
      </c>
      <c r="C140" s="48" t="str">
        <f>PerformanceIndicators!$C$10</f>
        <v>A10</v>
      </c>
      <c r="D140" s="49" t="str">
        <v>Catherine Hill Bay Water Utility Pty Ltd</v>
      </c>
      <c r="E140" s="78" t="s">
        <v>122</v>
      </c>
      <c r="F140" s="79" t="s">
        <v>122</v>
      </c>
      <c r="G140" s="79" t="s">
        <v>122</v>
      </c>
      <c r="H140" s="79" t="s">
        <v>122</v>
      </c>
      <c r="I140" s="79" t="s">
        <v>122</v>
      </c>
      <c r="J140" s="79">
        <v>0</v>
      </c>
      <c r="K140" s="79">
        <v>0</v>
      </c>
      <c r="L140" s="79">
        <v>0</v>
      </c>
      <c r="M140" s="79">
        <v>0</v>
      </c>
      <c r="N140" s="79">
        <v>0</v>
      </c>
      <c r="O140" s="79">
        <v>0</v>
      </c>
      <c r="P140" s="79">
        <v>0</v>
      </c>
      <c r="Q140" s="121">
        <v>0</v>
      </c>
      <c r="R140" s="67"/>
    </row>
    <row r="141" spans="2:18" x14ac:dyDescent="0.2">
      <c r="B141" s="47" t="str">
        <f>_xlfn.XLOOKUP(C141,PerformanceIndicators!$C$6:$C$25,PerformanceIndicators!$B$6:$B$25,"--",,1)</f>
        <v>Assets</v>
      </c>
      <c r="C141" s="48" t="str">
        <f>PerformanceIndicators!$C$10</f>
        <v>A10</v>
      </c>
      <c r="D141" s="49" t="str">
        <v>CPE Barangaroo Recycled Water Pty Ltd</v>
      </c>
      <c r="E141" s="78" t="s">
        <v>122</v>
      </c>
      <c r="F141" s="79" t="s">
        <v>122</v>
      </c>
      <c r="G141" s="79" t="s">
        <v>122</v>
      </c>
      <c r="H141" s="79" t="s">
        <v>122</v>
      </c>
      <c r="I141" s="79" t="s">
        <v>122</v>
      </c>
      <c r="J141" s="79">
        <v>0</v>
      </c>
      <c r="K141" s="79">
        <v>0</v>
      </c>
      <c r="L141" s="79">
        <v>0</v>
      </c>
      <c r="M141" s="79">
        <v>0</v>
      </c>
      <c r="N141" s="79">
        <v>0</v>
      </c>
      <c r="O141" s="79">
        <v>0</v>
      </c>
      <c r="P141" s="79">
        <v>0</v>
      </c>
      <c r="Q141" s="121">
        <v>0</v>
      </c>
      <c r="R141" s="67" t="s">
        <v>208</v>
      </c>
    </row>
    <row r="142" spans="2:18" x14ac:dyDescent="0.2">
      <c r="B142" s="47" t="str">
        <f>_xlfn.XLOOKUP(C142,PerformanceIndicators!$C$6:$C$25,PerformanceIndicators!$B$6:$B$25,"--",,1)</f>
        <v>Assets</v>
      </c>
      <c r="C142" s="48" t="str">
        <f>PerformanceIndicators!$C$10</f>
        <v>A10</v>
      </c>
      <c r="D142" s="49" t="str">
        <v>Kooragang Water Pty Ltd</v>
      </c>
      <c r="E142" s="78" t="s">
        <v>122</v>
      </c>
      <c r="F142" s="79" t="s">
        <v>122</v>
      </c>
      <c r="G142" s="79" t="s">
        <v>122</v>
      </c>
      <c r="H142" s="79" t="s">
        <v>122</v>
      </c>
      <c r="I142" s="79" t="s">
        <v>122</v>
      </c>
      <c r="J142" s="79" t="s">
        <v>122</v>
      </c>
      <c r="K142" s="79" t="s">
        <v>122</v>
      </c>
      <c r="L142" s="79" t="s">
        <v>122</v>
      </c>
      <c r="M142" s="79" t="s">
        <v>122</v>
      </c>
      <c r="N142" s="79" t="s">
        <v>122</v>
      </c>
      <c r="O142" s="79">
        <v>0</v>
      </c>
      <c r="P142" s="79">
        <v>0</v>
      </c>
      <c r="Q142" s="121">
        <v>0</v>
      </c>
      <c r="R142" s="67"/>
    </row>
    <row r="143" spans="2:18" x14ac:dyDescent="0.2">
      <c r="B143" s="47" t="str">
        <f>_xlfn.XLOOKUP(C143,PerformanceIndicators!$C$6:$C$25,PerformanceIndicators!$B$6:$B$25,"--",,1)</f>
        <v>Assets</v>
      </c>
      <c r="C143" s="48" t="str">
        <f>PerformanceIndicators!$C$10</f>
        <v>A10</v>
      </c>
      <c r="D143" s="49" t="str">
        <v>Kyeema Water Pty Ltd</v>
      </c>
      <c r="E143" s="78" t="s">
        <v>122</v>
      </c>
      <c r="F143" s="79" t="s">
        <v>122</v>
      </c>
      <c r="G143" s="79" t="s">
        <v>122</v>
      </c>
      <c r="H143" s="79" t="s">
        <v>122</v>
      </c>
      <c r="I143" s="79" t="s">
        <v>122</v>
      </c>
      <c r="J143" s="79" t="s">
        <v>122</v>
      </c>
      <c r="K143" s="79" t="s">
        <v>122</v>
      </c>
      <c r="L143" s="79" t="s">
        <v>122</v>
      </c>
      <c r="M143" s="79" t="s">
        <v>122</v>
      </c>
      <c r="N143" s="79" t="s">
        <v>2</v>
      </c>
      <c r="O143" s="79">
        <v>0</v>
      </c>
      <c r="P143" s="79">
        <v>0</v>
      </c>
      <c r="Q143" s="121">
        <v>0</v>
      </c>
      <c r="R143" s="67"/>
    </row>
    <row r="144" spans="2:18" x14ac:dyDescent="0.2">
      <c r="B144" s="47" t="str">
        <f>_xlfn.XLOOKUP(C144,PerformanceIndicators!$C$6:$C$25,PerformanceIndicators!$B$6:$B$25,"--",,1)</f>
        <v>Assets</v>
      </c>
      <c r="C144" s="48" t="str">
        <f>PerformanceIndicators!$C$10</f>
        <v>A10</v>
      </c>
      <c r="D144" s="49" t="str">
        <v>Rosehill Network Pty Ltd</v>
      </c>
      <c r="E144" s="78" t="s">
        <v>122</v>
      </c>
      <c r="F144" s="79" t="s">
        <v>122</v>
      </c>
      <c r="G144" s="79" t="s">
        <v>122</v>
      </c>
      <c r="H144" s="79" t="s">
        <v>122</v>
      </c>
      <c r="I144" s="79" t="s">
        <v>122</v>
      </c>
      <c r="J144" s="79" t="s">
        <v>122</v>
      </c>
      <c r="K144" s="79" t="s">
        <v>122</v>
      </c>
      <c r="L144" s="79" t="s">
        <v>122</v>
      </c>
      <c r="M144" s="79">
        <v>0</v>
      </c>
      <c r="N144" s="79">
        <v>0</v>
      </c>
      <c r="O144" s="79">
        <v>0</v>
      </c>
      <c r="P144" s="79">
        <v>0</v>
      </c>
      <c r="Q144" s="121">
        <v>0</v>
      </c>
      <c r="R144" s="67"/>
    </row>
    <row r="145" spans="2:21" x14ac:dyDescent="0.2">
      <c r="B145" s="47" t="str">
        <f>_xlfn.XLOOKUP(C145,PerformanceIndicators!$C$6:$C$25,PerformanceIndicators!$B$6:$B$25,"--",,1)</f>
        <v>Assets</v>
      </c>
      <c r="C145" s="48" t="str">
        <f>PerformanceIndicators!$C$10</f>
        <v>A10</v>
      </c>
      <c r="D145" s="49" t="str">
        <v>Sydney Desalination Plant Pty Ltd</v>
      </c>
      <c r="E145" s="78" t="s">
        <v>122</v>
      </c>
      <c r="F145" s="79" t="s">
        <v>122</v>
      </c>
      <c r="G145" s="79" t="s">
        <v>122</v>
      </c>
      <c r="H145" s="79" t="s">
        <v>122</v>
      </c>
      <c r="I145" s="79" t="s">
        <v>122</v>
      </c>
      <c r="J145" s="79">
        <v>0</v>
      </c>
      <c r="K145" s="79">
        <v>0</v>
      </c>
      <c r="L145" s="79">
        <v>0</v>
      </c>
      <c r="M145" s="79">
        <v>0</v>
      </c>
      <c r="N145" s="79">
        <v>0</v>
      </c>
      <c r="O145" s="79">
        <v>0</v>
      </c>
      <c r="P145" s="79">
        <v>0</v>
      </c>
      <c r="Q145" s="121">
        <v>0</v>
      </c>
      <c r="R145" s="67"/>
    </row>
    <row r="146" spans="2:21" x14ac:dyDescent="0.2">
      <c r="B146" s="47" t="str">
        <f>_xlfn.XLOOKUP(C146,PerformanceIndicators!$C$6:$C$25,PerformanceIndicators!$B$6:$B$25,"--",,1)</f>
        <v>Assets</v>
      </c>
      <c r="C146" s="48" t="str">
        <f>PerformanceIndicators!$C$10</f>
        <v>A10</v>
      </c>
      <c r="D146" s="49" t="str">
        <v>True Water DTR Pty Ltd</v>
      </c>
      <c r="E146" s="78" t="s">
        <v>122</v>
      </c>
      <c r="F146" s="79" t="s">
        <v>122</v>
      </c>
      <c r="G146" s="79" t="s">
        <v>122</v>
      </c>
      <c r="H146" s="79" t="s">
        <v>122</v>
      </c>
      <c r="I146" s="79" t="s">
        <v>122</v>
      </c>
      <c r="J146" s="79" t="s">
        <v>122</v>
      </c>
      <c r="K146" s="79" t="s">
        <v>122</v>
      </c>
      <c r="L146" s="79" t="s">
        <v>122</v>
      </c>
      <c r="M146" s="79" t="s">
        <v>122</v>
      </c>
      <c r="N146" s="79" t="s">
        <v>122</v>
      </c>
      <c r="O146" s="79" t="s">
        <v>122</v>
      </c>
      <c r="P146" s="79" t="s">
        <v>122</v>
      </c>
      <c r="Q146" s="121">
        <v>0</v>
      </c>
      <c r="R146" s="67"/>
    </row>
    <row r="147" spans="2:21" x14ac:dyDescent="0.2">
      <c r="B147" s="44" t="s">
        <v>200</v>
      </c>
      <c r="C147" s="45"/>
      <c r="D147" s="46"/>
      <c r="E147" s="80"/>
      <c r="F147" s="81"/>
      <c r="G147" s="81"/>
      <c r="H147" s="81"/>
      <c r="I147" s="81"/>
      <c r="J147" s="81"/>
      <c r="K147" s="81"/>
      <c r="L147" s="81"/>
      <c r="M147" s="81"/>
      <c r="N147" s="81"/>
      <c r="O147" s="81"/>
      <c r="P147" s="81"/>
      <c r="Q147" s="82"/>
      <c r="R147" s="68"/>
    </row>
    <row r="148" spans="2:21" x14ac:dyDescent="0.2">
      <c r="B148" s="47" t="str">
        <f>_xlfn.XLOOKUP(C148,PerformanceIndicators!$C$6:$C$25,PerformanceIndicators!$B$6:$B$25,"--",,1)</f>
        <v>Assets</v>
      </c>
      <c r="C148" s="48" t="str">
        <f>PerformanceIndicators!$C$10</f>
        <v>A10</v>
      </c>
      <c r="D148" s="49" t="str" cm="1">
        <f t="array" ref="D148:D156">WICANOLicensees</f>
        <v>Altogether Green Square Pty Ltd</v>
      </c>
      <c r="E148" s="78" t="s">
        <v>122</v>
      </c>
      <c r="F148" s="79" t="s">
        <v>122</v>
      </c>
      <c r="G148" s="79" t="s">
        <v>122</v>
      </c>
      <c r="H148" s="79" t="s">
        <v>122</v>
      </c>
      <c r="I148" s="79" t="s">
        <v>122</v>
      </c>
      <c r="J148" s="79">
        <v>0</v>
      </c>
      <c r="K148" s="79" t="s">
        <v>122</v>
      </c>
      <c r="L148" s="79">
        <v>0</v>
      </c>
      <c r="M148" s="79">
        <v>0</v>
      </c>
      <c r="N148" s="79">
        <v>0</v>
      </c>
      <c r="O148" s="79" t="s">
        <v>182</v>
      </c>
      <c r="P148" s="79" t="s">
        <v>182</v>
      </c>
      <c r="Q148" s="121" t="s">
        <v>182</v>
      </c>
      <c r="R148" s="67" t="s">
        <v>190</v>
      </c>
    </row>
    <row r="149" spans="2:21" x14ac:dyDescent="0.2">
      <c r="B149" s="47" t="str">
        <f>_xlfn.XLOOKUP(C149,PerformanceIndicators!$C$6:$C$25,PerformanceIndicators!$B$6:$B$25,"--",,1)</f>
        <v>Assets</v>
      </c>
      <c r="C149" s="48" t="str">
        <f>PerformanceIndicators!$C$10</f>
        <v>A10</v>
      </c>
      <c r="D149" s="49" t="str">
        <v>Altogether Wyee Pty Ltd</v>
      </c>
      <c r="E149" s="78" t="s">
        <v>122</v>
      </c>
      <c r="F149" s="79" t="s">
        <v>122</v>
      </c>
      <c r="G149" s="79" t="s">
        <v>122</v>
      </c>
      <c r="H149" s="79" t="s">
        <v>122</v>
      </c>
      <c r="I149" s="79" t="s">
        <v>122</v>
      </c>
      <c r="J149" s="79">
        <v>0</v>
      </c>
      <c r="K149" s="79">
        <v>0</v>
      </c>
      <c r="L149" s="79">
        <v>0</v>
      </c>
      <c r="M149" s="79">
        <v>0</v>
      </c>
      <c r="N149" s="79">
        <v>0</v>
      </c>
      <c r="O149" s="79" t="s">
        <v>182</v>
      </c>
      <c r="P149" s="79" t="s">
        <v>182</v>
      </c>
      <c r="Q149" s="121" t="s">
        <v>182</v>
      </c>
      <c r="R149" s="67" t="s">
        <v>186</v>
      </c>
    </row>
    <row r="150" spans="2:21" x14ac:dyDescent="0.2">
      <c r="B150" s="47" t="str">
        <f>_xlfn.XLOOKUP(C150,PerformanceIndicators!$C$6:$C$25,PerformanceIndicators!$B$6:$B$25,"--",,1)</f>
        <v>Assets</v>
      </c>
      <c r="C150" s="48" t="str">
        <f>PerformanceIndicators!$C$10</f>
        <v>A10</v>
      </c>
      <c r="D150" s="49" t="str">
        <v xml:space="preserve">Aquacell (1 Bligh St) </v>
      </c>
      <c r="E150" s="78" t="s">
        <v>122</v>
      </c>
      <c r="F150" s="79" t="s">
        <v>122</v>
      </c>
      <c r="G150" s="79" t="s">
        <v>122</v>
      </c>
      <c r="H150" s="79" t="s">
        <v>122</v>
      </c>
      <c r="I150" s="79" t="s">
        <v>122</v>
      </c>
      <c r="J150" s="79">
        <v>0</v>
      </c>
      <c r="K150" s="79">
        <v>0</v>
      </c>
      <c r="L150" s="79">
        <v>0</v>
      </c>
      <c r="M150" s="79">
        <v>0</v>
      </c>
      <c r="N150" s="79">
        <v>0</v>
      </c>
      <c r="O150" s="79">
        <v>0</v>
      </c>
      <c r="P150" s="79">
        <v>0</v>
      </c>
      <c r="Q150" s="121">
        <v>0</v>
      </c>
      <c r="R150" s="67" t="s">
        <v>201</v>
      </c>
    </row>
    <row r="151" spans="2:21" x14ac:dyDescent="0.2">
      <c r="B151" s="47" t="str">
        <f>_xlfn.XLOOKUP(C151,PerformanceIndicators!$C$6:$C$25,PerformanceIndicators!$B$6:$B$25,"--",,1)</f>
        <v>Assets</v>
      </c>
      <c r="C151" s="48" t="str">
        <f>PerformanceIndicators!$C$10</f>
        <v>A10</v>
      </c>
      <c r="D151" s="49" t="str">
        <v>Narara Ecovillage Co-operative Pty Ltd</v>
      </c>
      <c r="E151" s="78" t="s">
        <v>122</v>
      </c>
      <c r="F151" s="79" t="s">
        <v>122</v>
      </c>
      <c r="G151" s="79" t="s">
        <v>122</v>
      </c>
      <c r="H151" s="79" t="s">
        <v>122</v>
      </c>
      <c r="I151" s="79" t="s">
        <v>122</v>
      </c>
      <c r="J151" s="79" t="s">
        <v>122</v>
      </c>
      <c r="K151" s="79">
        <v>0</v>
      </c>
      <c r="L151" s="79">
        <v>0</v>
      </c>
      <c r="M151" s="79">
        <v>0</v>
      </c>
      <c r="N151" s="79">
        <v>0</v>
      </c>
      <c r="O151" s="79">
        <v>0</v>
      </c>
      <c r="P151" s="79">
        <v>0</v>
      </c>
      <c r="Q151" s="121">
        <v>0</v>
      </c>
      <c r="R151" s="67" t="s">
        <v>201</v>
      </c>
    </row>
    <row r="152" spans="2:21" x14ac:dyDescent="0.2">
      <c r="B152" s="47" t="str">
        <f>_xlfn.XLOOKUP(C152,PerformanceIndicators!$C$6:$C$25,PerformanceIndicators!$B$6:$B$25,"--",,1)</f>
        <v>Assets</v>
      </c>
      <c r="C152" s="48" t="str">
        <f>PerformanceIndicators!$C$10</f>
        <v>A10</v>
      </c>
      <c r="D152" s="49" t="str">
        <v>Orica Australia Pty Ltd</v>
      </c>
      <c r="E152" s="78" t="s">
        <v>122</v>
      </c>
      <c r="F152" s="79" t="s">
        <v>122</v>
      </c>
      <c r="G152" s="79" t="s">
        <v>122</v>
      </c>
      <c r="H152" s="79" t="s">
        <v>122</v>
      </c>
      <c r="I152" s="79" t="s">
        <v>122</v>
      </c>
      <c r="J152" s="79" t="s">
        <v>122</v>
      </c>
      <c r="K152" s="79" t="s">
        <v>122</v>
      </c>
      <c r="L152" s="79" t="s">
        <v>122</v>
      </c>
      <c r="M152" s="79">
        <v>0</v>
      </c>
      <c r="N152" s="79">
        <v>0</v>
      </c>
      <c r="O152" s="79">
        <v>0</v>
      </c>
      <c r="P152" s="79">
        <v>0</v>
      </c>
      <c r="Q152" s="121">
        <v>0</v>
      </c>
      <c r="R152" s="67" t="s">
        <v>201</v>
      </c>
    </row>
    <row r="153" spans="2:21" ht="24" x14ac:dyDescent="0.2">
      <c r="B153" s="47" t="str">
        <f>_xlfn.XLOOKUP(C153,PerformanceIndicators!$C$6:$C$25,PerformanceIndicators!$B$6:$B$25,"--",,1)</f>
        <v>Assets</v>
      </c>
      <c r="C153" s="48" t="str">
        <f>PerformanceIndicators!$C$10</f>
        <v>A10</v>
      </c>
      <c r="D153" s="49" t="str">
        <v>Suez Water and Treatment Solutions Pty Ltd (KIWS)</v>
      </c>
      <c r="E153" s="78" t="s">
        <v>122</v>
      </c>
      <c r="F153" s="79" t="s">
        <v>122</v>
      </c>
      <c r="G153" s="79" t="s">
        <v>122</v>
      </c>
      <c r="H153" s="79" t="s">
        <v>122</v>
      </c>
      <c r="I153" s="79" t="s">
        <v>122</v>
      </c>
      <c r="J153" s="79">
        <v>0</v>
      </c>
      <c r="K153" s="79">
        <v>0</v>
      </c>
      <c r="L153" s="79">
        <v>0</v>
      </c>
      <c r="M153" s="79">
        <v>0</v>
      </c>
      <c r="N153" s="79">
        <v>0</v>
      </c>
      <c r="O153" s="79" t="s">
        <v>182</v>
      </c>
      <c r="P153" s="79" t="s">
        <v>182</v>
      </c>
      <c r="Q153" s="121" t="s">
        <v>182</v>
      </c>
      <c r="R153" s="67" t="s">
        <v>189</v>
      </c>
    </row>
    <row r="154" spans="2:21" x14ac:dyDescent="0.2">
      <c r="B154" s="47" t="str">
        <f>_xlfn.XLOOKUP(C154,PerformanceIndicators!$C$6:$C$25,PerformanceIndicators!$B$6:$B$25,"--",,1)</f>
        <v>Assets</v>
      </c>
      <c r="C154" s="48" t="str">
        <f>PerformanceIndicators!$C$10</f>
        <v>A10</v>
      </c>
      <c r="D154" s="49" t="str">
        <v>Veolia Water Solutions and Technologies Pty Ltd (Fairfield-Rosehill)</v>
      </c>
      <c r="E154" s="78" t="s">
        <v>122</v>
      </c>
      <c r="F154" s="79" t="s">
        <v>122</v>
      </c>
      <c r="G154" s="79" t="s">
        <v>122</v>
      </c>
      <c r="H154" s="79" t="s">
        <v>122</v>
      </c>
      <c r="I154" s="79" t="s">
        <v>122</v>
      </c>
      <c r="J154" s="79">
        <v>0</v>
      </c>
      <c r="K154" s="79">
        <v>0</v>
      </c>
      <c r="L154" s="79">
        <v>0</v>
      </c>
      <c r="M154" s="79">
        <v>0</v>
      </c>
      <c r="N154" s="79">
        <v>0</v>
      </c>
      <c r="O154" s="79" t="s">
        <v>182</v>
      </c>
      <c r="P154" s="79" t="s">
        <v>182</v>
      </c>
      <c r="Q154" s="121" t="s">
        <v>182</v>
      </c>
      <c r="R154" s="67" t="s">
        <v>186</v>
      </c>
    </row>
    <row r="155" spans="2:21" x14ac:dyDescent="0.2">
      <c r="B155" s="47" t="str">
        <f>_xlfn.XLOOKUP(C155,PerformanceIndicators!$C$6:$C$25,PerformanceIndicators!$B$6:$B$25,"--",,1)</f>
        <v>Assets</v>
      </c>
      <c r="C155" s="48" t="str">
        <f>PerformanceIndicators!$C$10</f>
        <v>A10</v>
      </c>
      <c r="D155" s="49" t="str">
        <v>Veolia Water Solutions and Technologies Pty Ltd (Bingara)</v>
      </c>
      <c r="E155" s="78" t="s">
        <v>122</v>
      </c>
      <c r="F155" s="79" t="s">
        <v>122</v>
      </c>
      <c r="G155" s="79" t="s">
        <v>122</v>
      </c>
      <c r="H155" s="79" t="s">
        <v>122</v>
      </c>
      <c r="I155" s="79" t="s">
        <v>122</v>
      </c>
      <c r="J155" s="79">
        <v>565</v>
      </c>
      <c r="K155" s="79">
        <v>0</v>
      </c>
      <c r="L155" s="79">
        <v>0</v>
      </c>
      <c r="M155" s="79">
        <v>0</v>
      </c>
      <c r="N155" s="79">
        <v>4</v>
      </c>
      <c r="O155" s="79" t="s">
        <v>182</v>
      </c>
      <c r="P155" s="79" t="s">
        <v>182</v>
      </c>
      <c r="Q155" s="121" t="s">
        <v>182</v>
      </c>
      <c r="R155" s="67" t="s">
        <v>186</v>
      </c>
    </row>
    <row r="156" spans="2:21" x14ac:dyDescent="0.2">
      <c r="B156" s="50" t="str">
        <f>_xlfn.XLOOKUP(C156,PerformanceIndicators!$C$6:$C$25,PerformanceIndicators!$B$6:$B$25,"--",,1)</f>
        <v>Assets</v>
      </c>
      <c r="C156" s="48" t="str">
        <f>PerformanceIndicators!$C$10</f>
        <v>A10</v>
      </c>
      <c r="D156" s="52" t="str">
        <v>Veolia Water Solutions and Technologies Pty Ltd (Darling Walk)</v>
      </c>
      <c r="E156" s="87" t="s">
        <v>122</v>
      </c>
      <c r="F156" s="88" t="s">
        <v>122</v>
      </c>
      <c r="G156" s="88" t="s">
        <v>122</v>
      </c>
      <c r="H156" s="88" t="s">
        <v>122</v>
      </c>
      <c r="I156" s="88" t="s">
        <v>122</v>
      </c>
      <c r="J156" s="88">
        <v>0</v>
      </c>
      <c r="K156" s="88">
        <v>0</v>
      </c>
      <c r="L156" s="88">
        <v>0</v>
      </c>
      <c r="M156" s="88">
        <v>0</v>
      </c>
      <c r="N156" s="88">
        <v>0</v>
      </c>
      <c r="O156" s="88">
        <v>0</v>
      </c>
      <c r="P156" s="88">
        <v>0</v>
      </c>
      <c r="Q156" s="127">
        <v>0</v>
      </c>
      <c r="R156" s="69" t="s">
        <v>201</v>
      </c>
    </row>
    <row r="157" spans="2:21" x14ac:dyDescent="0.2">
      <c r="B157" s="59" t="s">
        <v>153</v>
      </c>
      <c r="C157" s="60"/>
      <c r="D157" s="61"/>
      <c r="E157" s="84"/>
      <c r="F157" s="85"/>
      <c r="G157" s="85"/>
      <c r="H157" s="85"/>
      <c r="I157" s="85"/>
      <c r="J157" s="85"/>
      <c r="K157" s="85"/>
      <c r="L157" s="85"/>
      <c r="M157" s="85"/>
      <c r="N157" s="85"/>
      <c r="O157" s="85"/>
      <c r="P157" s="85"/>
      <c r="Q157" s="86"/>
      <c r="R157" s="68"/>
    </row>
    <row r="158" spans="2:21" x14ac:dyDescent="0.2">
      <c r="B158" s="47" t="str">
        <f>_xlfn.XLOOKUP(C158,PerformanceIndicators!$C$6:$C$25,PerformanceIndicators!$B$6:$B$25,"--",,1)</f>
        <v>Assets</v>
      </c>
      <c r="C158" s="48" t="str">
        <f>PerformanceIndicators!$C$11</f>
        <v>A11</v>
      </c>
      <c r="D158" s="49" t="str" cm="1">
        <f t="array" ref="D158:D159">Lists!$D$4:$D$5</f>
        <v>Hunter Water Corporation</v>
      </c>
      <c r="E158" s="78">
        <v>2601</v>
      </c>
      <c r="F158" s="79">
        <v>3370</v>
      </c>
      <c r="G158" s="79">
        <v>3469</v>
      </c>
      <c r="H158" s="79">
        <v>2951</v>
      </c>
      <c r="I158" s="79">
        <v>3244</v>
      </c>
      <c r="J158" s="79">
        <v>3352</v>
      </c>
      <c r="K158" s="79">
        <v>2955</v>
      </c>
      <c r="L158" s="79">
        <v>2862</v>
      </c>
      <c r="M158" s="79">
        <v>2225</v>
      </c>
      <c r="N158" s="79">
        <v>1833</v>
      </c>
      <c r="O158" s="79">
        <v>1619</v>
      </c>
      <c r="P158" s="79">
        <v>2323</v>
      </c>
      <c r="Q158" s="121">
        <v>2182</v>
      </c>
      <c r="R158" s="67"/>
    </row>
    <row r="159" spans="2:21" ht="96" x14ac:dyDescent="0.2">
      <c r="B159" s="47" t="str">
        <f>_xlfn.XLOOKUP(C159,PerformanceIndicators!$C$6:$C$25,PerformanceIndicators!$B$6:$B$25,"--",,1)</f>
        <v>Assets</v>
      </c>
      <c r="C159" s="48" t="str">
        <f>PerformanceIndicators!$C$11</f>
        <v>A11</v>
      </c>
      <c r="D159" s="49" t="str">
        <v>Sydney Water Corporation</v>
      </c>
      <c r="E159" s="78">
        <v>6908</v>
      </c>
      <c r="F159" s="79">
        <v>8869</v>
      </c>
      <c r="G159" s="79">
        <v>10118</v>
      </c>
      <c r="H159" s="79">
        <v>8874</v>
      </c>
      <c r="I159" s="79">
        <v>8355</v>
      </c>
      <c r="J159" s="79">
        <v>7816</v>
      </c>
      <c r="K159" s="79">
        <v>8662</v>
      </c>
      <c r="L159" s="79">
        <v>6867</v>
      </c>
      <c r="M159" s="79">
        <v>4151</v>
      </c>
      <c r="N159" s="79">
        <v>2742</v>
      </c>
      <c r="O159" s="79">
        <v>2915</v>
      </c>
      <c r="P159" s="79">
        <v>3722</v>
      </c>
      <c r="Q159" s="121">
        <v>4820</v>
      </c>
      <c r="R159" s="67" t="s">
        <v>192</v>
      </c>
      <c r="U159" s="120"/>
    </row>
    <row r="160" spans="2:21" x14ac:dyDescent="0.2">
      <c r="B160" s="44" t="s">
        <v>154</v>
      </c>
      <c r="C160" s="45"/>
      <c r="D160" s="46"/>
      <c r="E160" s="80"/>
      <c r="F160" s="81"/>
      <c r="G160" s="81"/>
      <c r="H160" s="81"/>
      <c r="I160" s="81"/>
      <c r="J160" s="81"/>
      <c r="K160" s="81"/>
      <c r="L160" s="81"/>
      <c r="M160" s="81"/>
      <c r="N160" s="81"/>
      <c r="O160" s="81"/>
      <c r="P160" s="81"/>
      <c r="Q160" s="82"/>
      <c r="R160" s="68"/>
    </row>
    <row r="161" spans="2:18" x14ac:dyDescent="0.2">
      <c r="B161" s="47" t="str">
        <f>_xlfn.XLOOKUP(C161,PerformanceIndicators!$C$6:$C$25,PerformanceIndicators!$B$6:$B$25,"--",,1)</f>
        <v>Assets</v>
      </c>
      <c r="C161" s="48" t="str">
        <f>PerformanceIndicators!$C$11</f>
        <v>A11</v>
      </c>
      <c r="D161" s="49" t="str" cm="1">
        <f t="array" ref="D161:D176">WICAOperator</f>
        <v>Altogether Central Park Pty Ltd</v>
      </c>
      <c r="E161" s="78" t="s">
        <v>122</v>
      </c>
      <c r="F161" s="79" t="s">
        <v>122</v>
      </c>
      <c r="G161" s="79" t="s">
        <v>122</v>
      </c>
      <c r="H161" s="79" t="s">
        <v>122</v>
      </c>
      <c r="I161" s="79" t="s">
        <v>122</v>
      </c>
      <c r="J161" s="79">
        <v>0</v>
      </c>
      <c r="K161" s="79">
        <v>0</v>
      </c>
      <c r="L161" s="79">
        <v>0</v>
      </c>
      <c r="M161" s="79">
        <v>0</v>
      </c>
      <c r="N161" s="79">
        <v>0</v>
      </c>
      <c r="O161" s="79">
        <v>0</v>
      </c>
      <c r="P161" s="79">
        <v>0</v>
      </c>
      <c r="Q161" s="121">
        <v>0</v>
      </c>
      <c r="R161" s="67"/>
    </row>
    <row r="162" spans="2:18" x14ac:dyDescent="0.2">
      <c r="B162" s="47" t="str">
        <f>_xlfn.XLOOKUP(C162,PerformanceIndicators!$C$6:$C$25,PerformanceIndicators!$B$6:$B$25,"--",,1)</f>
        <v>Assets</v>
      </c>
      <c r="C162" s="48" t="str">
        <f>PerformanceIndicators!$C$11</f>
        <v>A11</v>
      </c>
      <c r="D162" s="49" t="str">
        <v>Altogether Cooranbong Pty Ltd</v>
      </c>
      <c r="E162" s="78" t="s">
        <v>122</v>
      </c>
      <c r="F162" s="79" t="s">
        <v>122</v>
      </c>
      <c r="G162" s="79" t="s">
        <v>122</v>
      </c>
      <c r="H162" s="79" t="s">
        <v>122</v>
      </c>
      <c r="I162" s="79" t="s">
        <v>122</v>
      </c>
      <c r="J162" s="79">
        <v>0</v>
      </c>
      <c r="K162" s="79">
        <v>3</v>
      </c>
      <c r="L162" s="79">
        <v>6</v>
      </c>
      <c r="M162" s="79">
        <v>12</v>
      </c>
      <c r="N162" s="79">
        <v>0</v>
      </c>
      <c r="O162" s="79">
        <v>0</v>
      </c>
      <c r="P162" s="79">
        <v>1</v>
      </c>
      <c r="Q162" s="121">
        <v>0</v>
      </c>
      <c r="R162" s="67"/>
    </row>
    <row r="163" spans="2:18" x14ac:dyDescent="0.2">
      <c r="B163" s="47" t="str">
        <f>_xlfn.XLOOKUP(C163,PerformanceIndicators!$C$6:$C$25,PerformanceIndicators!$B$6:$B$25,"--",,1)</f>
        <v>Assets</v>
      </c>
      <c r="C163" s="48" t="str">
        <f>PerformanceIndicators!$C$11</f>
        <v>A11</v>
      </c>
      <c r="D163" s="49" t="str">
        <v>Altogether Discovery Point Pty Ltd</v>
      </c>
      <c r="E163" s="78" t="s">
        <v>122</v>
      </c>
      <c r="F163" s="79" t="s">
        <v>122</v>
      </c>
      <c r="G163" s="79" t="s">
        <v>122</v>
      </c>
      <c r="H163" s="79" t="s">
        <v>122</v>
      </c>
      <c r="I163" s="79" t="s">
        <v>122</v>
      </c>
      <c r="J163" s="79">
        <v>0</v>
      </c>
      <c r="K163" s="79">
        <v>0</v>
      </c>
      <c r="L163" s="79">
        <v>0</v>
      </c>
      <c r="M163" s="79">
        <v>0</v>
      </c>
      <c r="N163" s="79">
        <v>0</v>
      </c>
      <c r="O163" s="79">
        <v>0</v>
      </c>
      <c r="P163" s="79">
        <v>0</v>
      </c>
      <c r="Q163" s="121">
        <v>0</v>
      </c>
      <c r="R163" s="67"/>
    </row>
    <row r="164" spans="2:18" x14ac:dyDescent="0.2">
      <c r="B164" s="47" t="str">
        <f>_xlfn.XLOOKUP(C164,PerformanceIndicators!$C$6:$C$25,PerformanceIndicators!$B$6:$B$25,"--",,1)</f>
        <v>Assets</v>
      </c>
      <c r="C164" s="48" t="str">
        <f>PerformanceIndicators!$C$11</f>
        <v>A11</v>
      </c>
      <c r="D164" s="49" t="str">
        <v>Altogether Huntlee Pty Ltd</v>
      </c>
      <c r="E164" s="78" t="s">
        <v>122</v>
      </c>
      <c r="F164" s="79" t="s">
        <v>122</v>
      </c>
      <c r="G164" s="79" t="s">
        <v>122</v>
      </c>
      <c r="H164" s="79" t="s">
        <v>122</v>
      </c>
      <c r="I164" s="79" t="s">
        <v>122</v>
      </c>
      <c r="J164" s="79">
        <v>0</v>
      </c>
      <c r="K164" s="79">
        <v>13</v>
      </c>
      <c r="L164" s="79">
        <v>12</v>
      </c>
      <c r="M164" s="79">
        <v>25</v>
      </c>
      <c r="N164" s="79">
        <v>0</v>
      </c>
      <c r="O164" s="79">
        <v>0</v>
      </c>
      <c r="P164" s="79">
        <v>1</v>
      </c>
      <c r="Q164" s="121">
        <v>1</v>
      </c>
      <c r="R164" s="67"/>
    </row>
    <row r="165" spans="2:18" ht="24" x14ac:dyDescent="0.2">
      <c r="B165" s="47" t="str">
        <f>_xlfn.XLOOKUP(C165,PerformanceIndicators!$C$6:$C$25,PerformanceIndicators!$B$6:$B$25,"--",,1)</f>
        <v>Assets</v>
      </c>
      <c r="C165" s="48" t="str">
        <f>PerformanceIndicators!$C$11</f>
        <v>A11</v>
      </c>
      <c r="D165" s="49" t="str">
        <v>Altogether Operations Pty Ltd (Box Hill)</v>
      </c>
      <c r="E165" s="78" t="s">
        <v>122</v>
      </c>
      <c r="F165" s="79" t="s">
        <v>122</v>
      </c>
      <c r="G165" s="79" t="s">
        <v>122</v>
      </c>
      <c r="H165" s="79" t="s">
        <v>122</v>
      </c>
      <c r="I165" s="79" t="s">
        <v>122</v>
      </c>
      <c r="J165" s="79">
        <v>0</v>
      </c>
      <c r="K165" s="79">
        <v>23</v>
      </c>
      <c r="L165" s="79">
        <v>27</v>
      </c>
      <c r="M165" s="79">
        <v>28</v>
      </c>
      <c r="N165" s="79">
        <v>2</v>
      </c>
      <c r="O165" s="79">
        <v>8</v>
      </c>
      <c r="P165" s="79">
        <v>5</v>
      </c>
      <c r="Q165" s="121">
        <v>3</v>
      </c>
      <c r="R165" s="67" t="s">
        <v>214</v>
      </c>
    </row>
    <row r="166" spans="2:18" x14ac:dyDescent="0.2">
      <c r="B166" s="47" t="str">
        <f>_xlfn.XLOOKUP(C166,PerformanceIndicators!$C$6:$C$25,PerformanceIndicators!$B$6:$B$25,"--",,1)</f>
        <v>Assets</v>
      </c>
      <c r="C166" s="48" t="str">
        <f>PerformanceIndicators!$C$11</f>
        <v>A11</v>
      </c>
      <c r="D166" s="49" t="str">
        <v>Altogether Operations Pty Ltd (Glossodia)</v>
      </c>
      <c r="E166" s="78" t="s">
        <v>122</v>
      </c>
      <c r="F166" s="79" t="s">
        <v>122</v>
      </c>
      <c r="G166" s="79" t="s">
        <v>122</v>
      </c>
      <c r="H166" s="79" t="s">
        <v>122</v>
      </c>
      <c r="I166" s="79" t="s">
        <v>122</v>
      </c>
      <c r="J166" s="79" t="s">
        <v>122</v>
      </c>
      <c r="K166" s="79" t="s">
        <v>122</v>
      </c>
      <c r="L166" s="79" t="s">
        <v>122</v>
      </c>
      <c r="M166" s="79" t="s">
        <v>122</v>
      </c>
      <c r="N166" s="79">
        <v>0</v>
      </c>
      <c r="O166" s="79">
        <v>0</v>
      </c>
      <c r="P166" s="79">
        <v>0</v>
      </c>
      <c r="Q166" s="121">
        <v>0</v>
      </c>
      <c r="R166" s="67"/>
    </row>
    <row r="167" spans="2:18" x14ac:dyDescent="0.2">
      <c r="B167" s="47" t="str">
        <f>_xlfn.XLOOKUP(C167,PerformanceIndicators!$C$6:$C$25,PerformanceIndicators!$B$6:$B$25,"--",,1)</f>
        <v>Assets</v>
      </c>
      <c r="C167" s="48" t="str">
        <f>PerformanceIndicators!$C$11</f>
        <v>A11</v>
      </c>
      <c r="D167" s="49" t="str">
        <v>Altogether Operations Pty Ltd (Shepherds Bay)</v>
      </c>
      <c r="E167" s="78" t="s">
        <v>122</v>
      </c>
      <c r="F167" s="79" t="s">
        <v>122</v>
      </c>
      <c r="G167" s="79" t="s">
        <v>122</v>
      </c>
      <c r="H167" s="79" t="s">
        <v>122</v>
      </c>
      <c r="I167" s="79" t="s">
        <v>122</v>
      </c>
      <c r="J167" s="79">
        <v>0</v>
      </c>
      <c r="K167" s="79">
        <v>0</v>
      </c>
      <c r="L167" s="79">
        <v>0</v>
      </c>
      <c r="M167" s="79">
        <v>0</v>
      </c>
      <c r="N167" s="79">
        <v>0</v>
      </c>
      <c r="O167" s="79">
        <v>0</v>
      </c>
      <c r="P167" s="79">
        <v>0</v>
      </c>
      <c r="Q167" s="121">
        <v>0</v>
      </c>
      <c r="R167" s="67"/>
    </row>
    <row r="168" spans="2:18" x14ac:dyDescent="0.2">
      <c r="B168" s="47" t="str">
        <f>_xlfn.XLOOKUP(C168,PerformanceIndicators!$C$6:$C$25,PerformanceIndicators!$B$6:$B$25,"--",,1)</f>
        <v>Assets</v>
      </c>
      <c r="C168" s="48" t="str">
        <f>PerformanceIndicators!$C$11</f>
        <v>A11</v>
      </c>
      <c r="D168" s="49" t="str">
        <v>Altogether Pitt Town Pty Ltd</v>
      </c>
      <c r="E168" s="78" t="s">
        <v>122</v>
      </c>
      <c r="F168" s="79" t="s">
        <v>122</v>
      </c>
      <c r="G168" s="79" t="s">
        <v>122</v>
      </c>
      <c r="H168" s="79" t="s">
        <v>122</v>
      </c>
      <c r="I168" s="79" t="s">
        <v>122</v>
      </c>
      <c r="J168" s="79">
        <v>1</v>
      </c>
      <c r="K168" s="79">
        <v>0</v>
      </c>
      <c r="L168" s="79">
        <v>10</v>
      </c>
      <c r="M168" s="79">
        <v>13</v>
      </c>
      <c r="N168" s="79">
        <v>0</v>
      </c>
      <c r="O168" s="79">
        <v>0</v>
      </c>
      <c r="P168" s="79">
        <v>1</v>
      </c>
      <c r="Q168" s="121">
        <v>0</v>
      </c>
      <c r="R168" s="67"/>
    </row>
    <row r="169" spans="2:18" x14ac:dyDescent="0.2">
      <c r="B169" s="47" t="str">
        <f>_xlfn.XLOOKUP(C169,PerformanceIndicators!$C$6:$C$25,PerformanceIndicators!$B$6:$B$25,"--",,1)</f>
        <v>Assets</v>
      </c>
      <c r="C169" s="48" t="str">
        <f>PerformanceIndicators!$C$11</f>
        <v>A11</v>
      </c>
      <c r="D169" s="49" t="str">
        <v>Aquacell Pty Ltd (Kurrajong)</v>
      </c>
      <c r="E169" s="78" t="s">
        <v>122</v>
      </c>
      <c r="F169" s="79" t="s">
        <v>122</v>
      </c>
      <c r="G169" s="79" t="s">
        <v>122</v>
      </c>
      <c r="H169" s="79" t="s">
        <v>122</v>
      </c>
      <c r="I169" s="79" t="s">
        <v>122</v>
      </c>
      <c r="J169" s="79" t="s">
        <v>122</v>
      </c>
      <c r="K169" s="79">
        <v>0</v>
      </c>
      <c r="L169" s="79">
        <v>0</v>
      </c>
      <c r="M169" s="79">
        <v>0</v>
      </c>
      <c r="N169" s="79">
        <v>0</v>
      </c>
      <c r="O169" s="79">
        <v>0</v>
      </c>
      <c r="P169" s="79">
        <v>0</v>
      </c>
      <c r="Q169" s="121">
        <v>0</v>
      </c>
      <c r="R169" s="67"/>
    </row>
    <row r="170" spans="2:18" x14ac:dyDescent="0.2">
      <c r="B170" s="47" t="str">
        <f>_xlfn.XLOOKUP(C170,PerformanceIndicators!$C$6:$C$25,PerformanceIndicators!$B$6:$B$25,"--",,1)</f>
        <v>Assets</v>
      </c>
      <c r="C170" s="48" t="str">
        <f>PerformanceIndicators!$C$11</f>
        <v>A11</v>
      </c>
      <c r="D170" s="49" t="str">
        <v>Catherine Hill Bay Water Utility Pty Ltd</v>
      </c>
      <c r="E170" s="78" t="s">
        <v>122</v>
      </c>
      <c r="F170" s="79" t="s">
        <v>122</v>
      </c>
      <c r="G170" s="79" t="s">
        <v>122</v>
      </c>
      <c r="H170" s="79" t="s">
        <v>122</v>
      </c>
      <c r="I170" s="79" t="s">
        <v>122</v>
      </c>
      <c r="J170" s="79">
        <v>0</v>
      </c>
      <c r="K170" s="79">
        <v>0</v>
      </c>
      <c r="L170" s="79">
        <v>0</v>
      </c>
      <c r="M170" s="79">
        <v>0</v>
      </c>
      <c r="N170" s="79">
        <v>0</v>
      </c>
      <c r="O170" s="79">
        <v>0</v>
      </c>
      <c r="P170" s="79">
        <v>0</v>
      </c>
      <c r="Q170" s="121">
        <v>1</v>
      </c>
      <c r="R170" s="67"/>
    </row>
    <row r="171" spans="2:18" x14ac:dyDescent="0.2">
      <c r="B171" s="47" t="str">
        <f>_xlfn.XLOOKUP(C171,PerformanceIndicators!$C$6:$C$25,PerformanceIndicators!$B$6:$B$25,"--",,1)</f>
        <v>Assets</v>
      </c>
      <c r="C171" s="48" t="str">
        <f>PerformanceIndicators!$C$11</f>
        <v>A11</v>
      </c>
      <c r="D171" s="49" t="str">
        <v>CPE Barangaroo Recycled Water Pty Ltd</v>
      </c>
      <c r="E171" s="78" t="s">
        <v>122</v>
      </c>
      <c r="F171" s="79" t="s">
        <v>122</v>
      </c>
      <c r="G171" s="79" t="s">
        <v>122</v>
      </c>
      <c r="H171" s="79" t="s">
        <v>122</v>
      </c>
      <c r="I171" s="79" t="s">
        <v>122</v>
      </c>
      <c r="J171" s="79">
        <v>0</v>
      </c>
      <c r="K171" s="79">
        <v>1</v>
      </c>
      <c r="L171" s="79">
        <v>1</v>
      </c>
      <c r="M171" s="79">
        <v>0</v>
      </c>
      <c r="N171" s="79">
        <v>0</v>
      </c>
      <c r="O171" s="79">
        <v>0</v>
      </c>
      <c r="P171" s="79">
        <v>0</v>
      </c>
      <c r="Q171" s="121">
        <v>0</v>
      </c>
      <c r="R171" s="67" t="s">
        <v>208</v>
      </c>
    </row>
    <row r="172" spans="2:18" x14ac:dyDescent="0.2">
      <c r="B172" s="47" t="str">
        <f>_xlfn.XLOOKUP(C172,PerformanceIndicators!$C$6:$C$25,PerformanceIndicators!$B$6:$B$25,"--",,1)</f>
        <v>Assets</v>
      </c>
      <c r="C172" s="48" t="str">
        <f>PerformanceIndicators!$C$11</f>
        <v>A11</v>
      </c>
      <c r="D172" s="49" t="str">
        <v>Kooragang Water Pty Ltd</v>
      </c>
      <c r="E172" s="78" t="s">
        <v>122</v>
      </c>
      <c r="F172" s="79" t="s">
        <v>122</v>
      </c>
      <c r="G172" s="79" t="s">
        <v>122</v>
      </c>
      <c r="H172" s="79" t="s">
        <v>122</v>
      </c>
      <c r="I172" s="79" t="s">
        <v>122</v>
      </c>
      <c r="J172" s="79" t="s">
        <v>122</v>
      </c>
      <c r="K172" s="79" t="s">
        <v>122</v>
      </c>
      <c r="L172" s="79" t="s">
        <v>122</v>
      </c>
      <c r="M172" s="79" t="s">
        <v>122</v>
      </c>
      <c r="N172" s="79" t="s">
        <v>122</v>
      </c>
      <c r="O172" s="79" t="s">
        <v>122</v>
      </c>
      <c r="P172" s="79">
        <v>0</v>
      </c>
      <c r="Q172" s="121">
        <v>0</v>
      </c>
      <c r="R172" s="67"/>
    </row>
    <row r="173" spans="2:18" x14ac:dyDescent="0.2">
      <c r="B173" s="47" t="str">
        <f>_xlfn.XLOOKUP(C173,PerformanceIndicators!$C$6:$C$25,PerformanceIndicators!$B$6:$B$25,"--",,1)</f>
        <v>Assets</v>
      </c>
      <c r="C173" s="48" t="str">
        <f>PerformanceIndicators!$C$11</f>
        <v>A11</v>
      </c>
      <c r="D173" s="49" t="str">
        <v>Kyeema Water Pty Ltd</v>
      </c>
      <c r="E173" s="78" t="s">
        <v>122</v>
      </c>
      <c r="F173" s="79" t="s">
        <v>122</v>
      </c>
      <c r="G173" s="79" t="s">
        <v>122</v>
      </c>
      <c r="H173" s="79" t="s">
        <v>122</v>
      </c>
      <c r="I173" s="79" t="s">
        <v>122</v>
      </c>
      <c r="J173" s="79" t="s">
        <v>122</v>
      </c>
      <c r="K173" s="79" t="s">
        <v>122</v>
      </c>
      <c r="L173" s="79" t="s">
        <v>122</v>
      </c>
      <c r="M173" s="79" t="s">
        <v>122</v>
      </c>
      <c r="N173" s="79">
        <v>0</v>
      </c>
      <c r="O173" s="79">
        <v>0</v>
      </c>
      <c r="P173" s="79">
        <v>0</v>
      </c>
      <c r="Q173" s="121">
        <v>0</v>
      </c>
      <c r="R173" s="67"/>
    </row>
    <row r="174" spans="2:18" x14ac:dyDescent="0.2">
      <c r="B174" s="47" t="str">
        <f>_xlfn.XLOOKUP(C174,PerformanceIndicators!$C$6:$C$25,PerformanceIndicators!$B$6:$B$25,"--",,1)</f>
        <v>Assets</v>
      </c>
      <c r="C174" s="48" t="str">
        <f>PerformanceIndicators!$C$11</f>
        <v>A11</v>
      </c>
      <c r="D174" s="49" t="str">
        <v>Rosehill Network Pty Ltd</v>
      </c>
      <c r="E174" s="78" t="s">
        <v>122</v>
      </c>
      <c r="F174" s="79" t="s">
        <v>122</v>
      </c>
      <c r="G174" s="79" t="s">
        <v>122</v>
      </c>
      <c r="H174" s="79" t="s">
        <v>122</v>
      </c>
      <c r="I174" s="79" t="s">
        <v>122</v>
      </c>
      <c r="J174" s="79" t="s">
        <v>122</v>
      </c>
      <c r="K174" s="79" t="s">
        <v>122</v>
      </c>
      <c r="L174" s="79" t="s">
        <v>122</v>
      </c>
      <c r="M174" s="79" t="s">
        <v>122</v>
      </c>
      <c r="N174" s="79" t="s">
        <v>122</v>
      </c>
      <c r="O174" s="79" t="s">
        <v>122</v>
      </c>
      <c r="P174" s="79">
        <v>0</v>
      </c>
      <c r="Q174" s="121">
        <v>0</v>
      </c>
      <c r="R174" s="67"/>
    </row>
    <row r="175" spans="2:18" x14ac:dyDescent="0.2">
      <c r="B175" s="47" t="str">
        <f>_xlfn.XLOOKUP(C175,PerformanceIndicators!$C$6:$C$25,PerformanceIndicators!$B$6:$B$25,"--",,1)</f>
        <v>Assets</v>
      </c>
      <c r="C175" s="48" t="str">
        <f>PerformanceIndicators!$C$11</f>
        <v>A11</v>
      </c>
      <c r="D175" s="49" t="str">
        <v>Sydney Desalination Plant Pty Ltd</v>
      </c>
      <c r="E175" s="78" t="s">
        <v>122</v>
      </c>
      <c r="F175" s="79" t="s">
        <v>122</v>
      </c>
      <c r="G175" s="79" t="s">
        <v>122</v>
      </c>
      <c r="H175" s="79" t="s">
        <v>122</v>
      </c>
      <c r="I175" s="79" t="s">
        <v>122</v>
      </c>
      <c r="J175" s="79">
        <v>0</v>
      </c>
      <c r="K175" s="79">
        <v>0</v>
      </c>
      <c r="L175" s="79">
        <v>0</v>
      </c>
      <c r="M175" s="79">
        <v>0</v>
      </c>
      <c r="N175" s="79">
        <v>0</v>
      </c>
      <c r="O175" s="79">
        <v>0</v>
      </c>
      <c r="P175" s="79">
        <v>0</v>
      </c>
      <c r="Q175" s="121">
        <v>0</v>
      </c>
      <c r="R175" s="67"/>
    </row>
    <row r="176" spans="2:18" x14ac:dyDescent="0.2">
      <c r="B176" s="47" t="str">
        <f>_xlfn.XLOOKUP(C176,PerformanceIndicators!$C$6:$C$25,PerformanceIndicators!$B$6:$B$25,"--",,1)</f>
        <v>Assets</v>
      </c>
      <c r="C176" s="48" t="str">
        <f>PerformanceIndicators!$C$11</f>
        <v>A11</v>
      </c>
      <c r="D176" s="49" t="str">
        <v>True Water DTR Pty Ltd</v>
      </c>
      <c r="E176" s="78" t="s">
        <v>122</v>
      </c>
      <c r="F176" s="79" t="s">
        <v>122</v>
      </c>
      <c r="G176" s="79" t="s">
        <v>122</v>
      </c>
      <c r="H176" s="79" t="s">
        <v>122</v>
      </c>
      <c r="I176" s="79" t="s">
        <v>122</v>
      </c>
      <c r="J176" s="79" t="s">
        <v>122</v>
      </c>
      <c r="K176" s="79" t="s">
        <v>122</v>
      </c>
      <c r="L176" s="79" t="s">
        <v>122</v>
      </c>
      <c r="M176" s="79" t="s">
        <v>122</v>
      </c>
      <c r="N176" s="79" t="s">
        <v>122</v>
      </c>
      <c r="O176" s="79" t="s">
        <v>122</v>
      </c>
      <c r="P176" s="79" t="s">
        <v>122</v>
      </c>
      <c r="Q176" s="121">
        <v>0</v>
      </c>
      <c r="R176" s="67"/>
    </row>
    <row r="177" spans="2:21" x14ac:dyDescent="0.2">
      <c r="B177" s="44" t="s">
        <v>200</v>
      </c>
      <c r="C177" s="45"/>
      <c r="D177" s="46"/>
      <c r="E177" s="80"/>
      <c r="F177" s="81"/>
      <c r="G177" s="81"/>
      <c r="H177" s="81"/>
      <c r="I177" s="81"/>
      <c r="J177" s="81"/>
      <c r="K177" s="81"/>
      <c r="L177" s="81"/>
      <c r="M177" s="81"/>
      <c r="N177" s="81"/>
      <c r="O177" s="81"/>
      <c r="P177" s="81"/>
      <c r="Q177" s="82"/>
      <c r="R177" s="68"/>
    </row>
    <row r="178" spans="2:21" x14ac:dyDescent="0.2">
      <c r="B178" s="47" t="str">
        <f>_xlfn.XLOOKUP(C178,PerformanceIndicators!$C$6:$C$25,PerformanceIndicators!$B$6:$B$25,"--",,1)</f>
        <v>Assets</v>
      </c>
      <c r="C178" s="48" t="str">
        <f>PerformanceIndicators!$C$11</f>
        <v>A11</v>
      </c>
      <c r="D178" s="49" t="str" cm="1">
        <f t="array" ref="D178:D186">WICANOLicensees</f>
        <v>Altogether Green Square Pty Ltd</v>
      </c>
      <c r="E178" s="78" t="s">
        <v>122</v>
      </c>
      <c r="F178" s="79" t="s">
        <v>122</v>
      </c>
      <c r="G178" s="79" t="s">
        <v>122</v>
      </c>
      <c r="H178" s="79" t="s">
        <v>122</v>
      </c>
      <c r="I178" s="79" t="s">
        <v>122</v>
      </c>
      <c r="J178" s="79">
        <v>0</v>
      </c>
      <c r="K178" s="79">
        <v>0</v>
      </c>
      <c r="L178" s="79">
        <v>0</v>
      </c>
      <c r="M178" s="79">
        <v>0</v>
      </c>
      <c r="N178" s="79">
        <v>0</v>
      </c>
      <c r="O178" s="79" t="s">
        <v>182</v>
      </c>
      <c r="P178" s="79" t="s">
        <v>182</v>
      </c>
      <c r="Q178" s="121" t="s">
        <v>182</v>
      </c>
      <c r="R178" s="67" t="s">
        <v>190</v>
      </c>
    </row>
    <row r="179" spans="2:21" x14ac:dyDescent="0.2">
      <c r="B179" s="47" t="str">
        <f>_xlfn.XLOOKUP(C179,PerformanceIndicators!$C$6:$C$25,PerformanceIndicators!$B$6:$B$25,"--",,1)</f>
        <v>Assets</v>
      </c>
      <c r="C179" s="48" t="str">
        <f>PerformanceIndicators!$C$11</f>
        <v>A11</v>
      </c>
      <c r="D179" s="49" t="str">
        <v>Altogether Wyee Pty Ltd</v>
      </c>
      <c r="E179" s="78" t="s">
        <v>122</v>
      </c>
      <c r="F179" s="79" t="s">
        <v>122</v>
      </c>
      <c r="G179" s="79" t="s">
        <v>122</v>
      </c>
      <c r="H179" s="79" t="s">
        <v>122</v>
      </c>
      <c r="I179" s="79" t="s">
        <v>122</v>
      </c>
      <c r="J179" s="79">
        <v>0</v>
      </c>
      <c r="K179" s="79">
        <v>0</v>
      </c>
      <c r="L179" s="79">
        <v>0</v>
      </c>
      <c r="M179" s="79">
        <v>0</v>
      </c>
      <c r="N179" s="79">
        <v>0</v>
      </c>
      <c r="O179" s="79" t="s">
        <v>182</v>
      </c>
      <c r="P179" s="79" t="s">
        <v>182</v>
      </c>
      <c r="Q179" s="121" t="s">
        <v>182</v>
      </c>
      <c r="R179" s="67" t="s">
        <v>186</v>
      </c>
    </row>
    <row r="180" spans="2:21" x14ac:dyDescent="0.2">
      <c r="B180" s="47" t="str">
        <f>_xlfn.XLOOKUP(C180,PerformanceIndicators!$C$6:$C$25,PerformanceIndicators!$B$6:$B$25,"--",,1)</f>
        <v>Assets</v>
      </c>
      <c r="C180" s="48" t="str">
        <f>PerformanceIndicators!$C$11</f>
        <v>A11</v>
      </c>
      <c r="D180" s="49" t="str">
        <v xml:space="preserve">Aquacell (1 Bligh St) </v>
      </c>
      <c r="E180" s="78" t="s">
        <v>122</v>
      </c>
      <c r="F180" s="79" t="s">
        <v>122</v>
      </c>
      <c r="G180" s="79" t="s">
        <v>122</v>
      </c>
      <c r="H180" s="79" t="s">
        <v>122</v>
      </c>
      <c r="I180" s="79" t="s">
        <v>122</v>
      </c>
      <c r="J180" s="79"/>
      <c r="K180" s="79">
        <v>0</v>
      </c>
      <c r="L180" s="79">
        <v>0</v>
      </c>
      <c r="M180" s="79">
        <v>0</v>
      </c>
      <c r="N180" s="79">
        <v>0</v>
      </c>
      <c r="O180" s="79">
        <v>0</v>
      </c>
      <c r="P180" s="79">
        <v>0</v>
      </c>
      <c r="Q180" s="121">
        <v>0</v>
      </c>
      <c r="R180" s="67" t="s">
        <v>201</v>
      </c>
    </row>
    <row r="181" spans="2:21" x14ac:dyDescent="0.2">
      <c r="B181" s="47" t="str">
        <f>_xlfn.XLOOKUP(C181,PerformanceIndicators!$C$6:$C$25,PerformanceIndicators!$B$6:$B$25,"--",,1)</f>
        <v>Assets</v>
      </c>
      <c r="C181" s="48" t="str">
        <f>PerformanceIndicators!$C$11</f>
        <v>A11</v>
      </c>
      <c r="D181" s="49" t="str">
        <v>Narara Ecovillage Co-operative Pty Ltd</v>
      </c>
      <c r="E181" s="78" t="s">
        <v>122</v>
      </c>
      <c r="F181" s="79" t="s">
        <v>122</v>
      </c>
      <c r="G181" s="79" t="s">
        <v>122</v>
      </c>
      <c r="H181" s="79" t="s">
        <v>122</v>
      </c>
      <c r="I181" s="79" t="s">
        <v>122</v>
      </c>
      <c r="J181" s="79" t="s">
        <v>122</v>
      </c>
      <c r="K181" s="79">
        <v>0</v>
      </c>
      <c r="L181" s="79">
        <v>0</v>
      </c>
      <c r="M181" s="79">
        <v>0</v>
      </c>
      <c r="N181" s="79">
        <v>0</v>
      </c>
      <c r="O181" s="79">
        <v>0</v>
      </c>
      <c r="P181" s="79">
        <v>0</v>
      </c>
      <c r="Q181" s="121">
        <v>0</v>
      </c>
      <c r="R181" s="67" t="s">
        <v>201</v>
      </c>
    </row>
    <row r="182" spans="2:21" x14ac:dyDescent="0.2">
      <c r="B182" s="47" t="str">
        <f>_xlfn.XLOOKUP(C182,PerformanceIndicators!$C$6:$C$25,PerformanceIndicators!$B$6:$B$25,"--",,1)</f>
        <v>Assets</v>
      </c>
      <c r="C182" s="48" t="str">
        <f>PerformanceIndicators!$C$11</f>
        <v>A11</v>
      </c>
      <c r="D182" s="49" t="str">
        <v>Orica Australia Pty Ltd</v>
      </c>
      <c r="E182" s="78" t="s">
        <v>122</v>
      </c>
      <c r="F182" s="79" t="s">
        <v>122</v>
      </c>
      <c r="G182" s="79" t="s">
        <v>122</v>
      </c>
      <c r="H182" s="79" t="s">
        <v>122</v>
      </c>
      <c r="I182" s="79" t="s">
        <v>122</v>
      </c>
      <c r="J182" s="79" t="s">
        <v>122</v>
      </c>
      <c r="K182" s="79" t="s">
        <v>122</v>
      </c>
      <c r="L182" s="79" t="s">
        <v>122</v>
      </c>
      <c r="M182" s="79">
        <v>0</v>
      </c>
      <c r="N182" s="79">
        <v>0</v>
      </c>
      <c r="O182" s="79">
        <v>0</v>
      </c>
      <c r="P182" s="79">
        <v>0</v>
      </c>
      <c r="Q182" s="121">
        <v>0</v>
      </c>
      <c r="R182" s="67" t="s">
        <v>201</v>
      </c>
    </row>
    <row r="183" spans="2:21" ht="24" x14ac:dyDescent="0.2">
      <c r="B183" s="47" t="str">
        <f>_xlfn.XLOOKUP(C183,PerformanceIndicators!$C$6:$C$25,PerformanceIndicators!$B$6:$B$25,"--",,1)</f>
        <v>Assets</v>
      </c>
      <c r="C183" s="48" t="str">
        <f>PerformanceIndicators!$C$11</f>
        <v>A11</v>
      </c>
      <c r="D183" s="49" t="str">
        <v>Suez Water and Treatment Solutions Pty Ltd (KIWS)</v>
      </c>
      <c r="E183" s="78" t="s">
        <v>122</v>
      </c>
      <c r="F183" s="79" t="s">
        <v>122</v>
      </c>
      <c r="G183" s="79" t="s">
        <v>122</v>
      </c>
      <c r="H183" s="79" t="s">
        <v>122</v>
      </c>
      <c r="I183" s="79" t="s">
        <v>122</v>
      </c>
      <c r="J183" s="79">
        <v>0</v>
      </c>
      <c r="K183" s="79" t="s">
        <v>122</v>
      </c>
      <c r="L183" s="79" t="s">
        <v>122</v>
      </c>
      <c r="M183" s="79" t="s">
        <v>122</v>
      </c>
      <c r="N183" s="79" t="s">
        <v>122</v>
      </c>
      <c r="O183" s="79" t="s">
        <v>182</v>
      </c>
      <c r="P183" s="79" t="s">
        <v>182</v>
      </c>
      <c r="Q183" s="121" t="s">
        <v>182</v>
      </c>
      <c r="R183" s="67" t="s">
        <v>189</v>
      </c>
    </row>
    <row r="184" spans="2:21" x14ac:dyDescent="0.2">
      <c r="B184" s="47" t="str">
        <f>_xlfn.XLOOKUP(C184,PerformanceIndicators!$C$6:$C$25,PerformanceIndicators!$B$6:$B$25,"--",,1)</f>
        <v>Assets</v>
      </c>
      <c r="C184" s="48" t="str">
        <f>PerformanceIndicators!$C$11</f>
        <v>A11</v>
      </c>
      <c r="D184" s="49" t="str">
        <v>Veolia Water Solutions and Technologies Pty Ltd (Fairfield-Rosehill)</v>
      </c>
      <c r="E184" s="78" t="s">
        <v>122</v>
      </c>
      <c r="F184" s="79" t="s">
        <v>122</v>
      </c>
      <c r="G184" s="79" t="s">
        <v>122</v>
      </c>
      <c r="H184" s="79" t="s">
        <v>122</v>
      </c>
      <c r="I184" s="79" t="s">
        <v>122</v>
      </c>
      <c r="J184" s="79">
        <v>0</v>
      </c>
      <c r="K184" s="79">
        <v>0</v>
      </c>
      <c r="L184" s="79">
        <v>0</v>
      </c>
      <c r="M184" s="79">
        <v>0</v>
      </c>
      <c r="N184" s="79">
        <v>0</v>
      </c>
      <c r="O184" s="79" t="s">
        <v>182</v>
      </c>
      <c r="P184" s="79" t="s">
        <v>182</v>
      </c>
      <c r="Q184" s="121" t="s">
        <v>182</v>
      </c>
      <c r="R184" s="67" t="s">
        <v>186</v>
      </c>
    </row>
    <row r="185" spans="2:21" x14ac:dyDescent="0.2">
      <c r="B185" s="47" t="str">
        <f>_xlfn.XLOOKUP(C185,PerformanceIndicators!$C$6:$C$25,PerformanceIndicators!$B$6:$B$25,"--",,1)</f>
        <v>Assets</v>
      </c>
      <c r="C185" s="48" t="str">
        <f>PerformanceIndicators!$C$11</f>
        <v>A11</v>
      </c>
      <c r="D185" s="49" t="str">
        <v>Veolia Water Solutions and Technologies Pty Ltd (Bingara)</v>
      </c>
      <c r="E185" s="78" t="s">
        <v>122</v>
      </c>
      <c r="F185" s="79" t="s">
        <v>122</v>
      </c>
      <c r="G185" s="79" t="s">
        <v>122</v>
      </c>
      <c r="H185" s="79" t="s">
        <v>122</v>
      </c>
      <c r="I185" s="79" t="s">
        <v>122</v>
      </c>
      <c r="J185" s="79">
        <v>0</v>
      </c>
      <c r="K185" s="79">
        <v>0</v>
      </c>
      <c r="L185" s="79">
        <v>0</v>
      </c>
      <c r="M185" s="79">
        <v>0</v>
      </c>
      <c r="N185" s="79">
        <v>0</v>
      </c>
      <c r="O185" s="79" t="s">
        <v>182</v>
      </c>
      <c r="P185" s="79" t="s">
        <v>182</v>
      </c>
      <c r="Q185" s="121" t="s">
        <v>182</v>
      </c>
      <c r="R185" s="67" t="s">
        <v>186</v>
      </c>
    </row>
    <row r="186" spans="2:21" x14ac:dyDescent="0.2">
      <c r="B186" s="50" t="str">
        <f>_xlfn.XLOOKUP(C186,PerformanceIndicators!$C$6:$C$25,PerformanceIndicators!$B$6:$B$25,"--",,1)</f>
        <v>Assets</v>
      </c>
      <c r="C186" s="48" t="str">
        <f>PerformanceIndicators!$C$11</f>
        <v>A11</v>
      </c>
      <c r="D186" s="52" t="str">
        <v>Veolia Water Solutions and Technologies Pty Ltd (Darling Walk)</v>
      </c>
      <c r="E186" s="87" t="s">
        <v>122</v>
      </c>
      <c r="F186" s="88" t="s">
        <v>122</v>
      </c>
      <c r="G186" s="88" t="s">
        <v>122</v>
      </c>
      <c r="H186" s="88" t="s">
        <v>122</v>
      </c>
      <c r="I186" s="88" t="s">
        <v>122</v>
      </c>
      <c r="J186" s="88">
        <v>0</v>
      </c>
      <c r="K186" s="88">
        <v>0</v>
      </c>
      <c r="L186" s="88">
        <v>0</v>
      </c>
      <c r="M186" s="88">
        <v>0</v>
      </c>
      <c r="N186" s="88">
        <v>0</v>
      </c>
      <c r="O186" s="88">
        <v>0</v>
      </c>
      <c r="P186" s="88">
        <v>0</v>
      </c>
      <c r="Q186" s="127">
        <v>0</v>
      </c>
      <c r="R186" s="69" t="s">
        <v>201</v>
      </c>
    </row>
    <row r="187" spans="2:21" x14ac:dyDescent="0.2">
      <c r="B187" s="59" t="s">
        <v>153</v>
      </c>
      <c r="C187" s="60"/>
      <c r="D187" s="61"/>
      <c r="E187" s="84"/>
      <c r="F187" s="85"/>
      <c r="G187" s="85"/>
      <c r="H187" s="85"/>
      <c r="I187" s="85"/>
      <c r="J187" s="85"/>
      <c r="K187" s="85"/>
      <c r="L187" s="85"/>
      <c r="M187" s="85"/>
      <c r="N187" s="85"/>
      <c r="O187" s="85"/>
      <c r="P187" s="85"/>
      <c r="Q187" s="86"/>
      <c r="R187" s="68"/>
    </row>
    <row r="188" spans="2:21" x14ac:dyDescent="0.2">
      <c r="B188" s="47" t="str">
        <f>_xlfn.XLOOKUP(C188,PerformanceIndicators!$C$6:$C$25,PerformanceIndicators!$B$6:$B$25,"--",,1)</f>
        <v>Assets</v>
      </c>
      <c r="C188" s="48" t="str">
        <f>PerformanceIndicators!$C$12</f>
        <v>A12</v>
      </c>
      <c r="D188" s="49" t="str" cm="1">
        <f t="array" ref="D188:D189">Lists!$D$4:$D$5</f>
        <v>Hunter Water Corporation</v>
      </c>
      <c r="E188" s="78">
        <v>12</v>
      </c>
      <c r="F188" s="79">
        <v>17</v>
      </c>
      <c r="G188" s="79">
        <v>25</v>
      </c>
      <c r="H188" s="79">
        <v>14</v>
      </c>
      <c r="I188" s="79">
        <v>12</v>
      </c>
      <c r="J188" s="79">
        <v>22</v>
      </c>
      <c r="K188" s="79">
        <v>16</v>
      </c>
      <c r="L188" s="79">
        <v>8</v>
      </c>
      <c r="M188" s="79">
        <v>7</v>
      </c>
      <c r="N188" s="79">
        <v>3</v>
      </c>
      <c r="O188" s="79">
        <v>9</v>
      </c>
      <c r="P188" s="79">
        <v>10</v>
      </c>
      <c r="Q188" s="121">
        <v>5</v>
      </c>
      <c r="R188" s="67"/>
    </row>
    <row r="189" spans="2:21" x14ac:dyDescent="0.2">
      <c r="B189" s="47" t="str">
        <f>_xlfn.XLOOKUP(C189,PerformanceIndicators!$C$6:$C$25,PerformanceIndicators!$B$6:$B$25,"--",,1)</f>
        <v>Assets</v>
      </c>
      <c r="C189" s="48" t="str">
        <f>PerformanceIndicators!$C$12</f>
        <v>A12</v>
      </c>
      <c r="D189" s="49" t="str">
        <v>Sydney Water Corporation</v>
      </c>
      <c r="E189" s="78">
        <v>39</v>
      </c>
      <c r="F189" s="79">
        <v>66</v>
      </c>
      <c r="G189" s="79">
        <v>80</v>
      </c>
      <c r="H189" s="79">
        <v>58</v>
      </c>
      <c r="I189" s="79">
        <v>38</v>
      </c>
      <c r="J189" s="79">
        <v>50</v>
      </c>
      <c r="K189" s="79">
        <v>60</v>
      </c>
      <c r="L189" s="79">
        <v>34</v>
      </c>
      <c r="M189" s="79">
        <v>8</v>
      </c>
      <c r="N189" s="79">
        <v>4</v>
      </c>
      <c r="O189" s="79">
        <v>11</v>
      </c>
      <c r="P189" s="79">
        <v>17</v>
      </c>
      <c r="Q189" s="121">
        <v>31</v>
      </c>
      <c r="R189" s="67"/>
      <c r="U189" s="120"/>
    </row>
    <row r="190" spans="2:21" x14ac:dyDescent="0.2">
      <c r="B190" s="44" t="s">
        <v>154</v>
      </c>
      <c r="C190" s="45"/>
      <c r="D190" s="46"/>
      <c r="E190" s="80"/>
      <c r="F190" s="81"/>
      <c r="G190" s="81"/>
      <c r="H190" s="81"/>
      <c r="I190" s="81"/>
      <c r="J190" s="81"/>
      <c r="K190" s="81"/>
      <c r="L190" s="81"/>
      <c r="M190" s="81"/>
      <c r="N190" s="81"/>
      <c r="O190" s="81"/>
      <c r="P190" s="81"/>
      <c r="Q190" s="82"/>
      <c r="R190" s="68"/>
    </row>
    <row r="191" spans="2:21" x14ac:dyDescent="0.2">
      <c r="B191" s="47" t="str">
        <f>_xlfn.XLOOKUP(C191,PerformanceIndicators!$C$6:$C$25,PerformanceIndicators!$B$6:$B$25,"--",,1)</f>
        <v>Assets</v>
      </c>
      <c r="C191" s="48" t="str">
        <f>PerformanceIndicators!$C$12</f>
        <v>A12</v>
      </c>
      <c r="D191" s="49" t="str" cm="1">
        <f t="array" ref="D191:D206">WICAOperator</f>
        <v>Altogether Central Park Pty Ltd</v>
      </c>
      <c r="E191" s="78" t="s">
        <v>122</v>
      </c>
      <c r="F191" s="79" t="s">
        <v>122</v>
      </c>
      <c r="G191" s="79" t="s">
        <v>122</v>
      </c>
      <c r="H191" s="79" t="s">
        <v>122</v>
      </c>
      <c r="I191" s="79" t="s">
        <v>122</v>
      </c>
      <c r="J191" s="79">
        <v>0</v>
      </c>
      <c r="K191" s="79">
        <v>0</v>
      </c>
      <c r="L191" s="79">
        <v>0</v>
      </c>
      <c r="M191" s="79">
        <v>0</v>
      </c>
      <c r="N191" s="79">
        <v>0</v>
      </c>
      <c r="O191" s="79">
        <v>0</v>
      </c>
      <c r="P191" s="79">
        <v>0</v>
      </c>
      <c r="Q191" s="121">
        <v>0</v>
      </c>
      <c r="R191" s="67"/>
    </row>
    <row r="192" spans="2:21" x14ac:dyDescent="0.2">
      <c r="B192" s="47" t="str">
        <f>_xlfn.XLOOKUP(C192,PerformanceIndicators!$C$6:$C$25,PerformanceIndicators!$B$6:$B$25,"--",,1)</f>
        <v>Assets</v>
      </c>
      <c r="C192" s="48" t="str">
        <f>PerformanceIndicators!$C$12</f>
        <v>A12</v>
      </c>
      <c r="D192" s="49" t="str">
        <v>Altogether Cooranbong Pty Ltd</v>
      </c>
      <c r="E192" s="78" t="s">
        <v>122</v>
      </c>
      <c r="F192" s="79" t="s">
        <v>122</v>
      </c>
      <c r="G192" s="79" t="s">
        <v>122</v>
      </c>
      <c r="H192" s="79" t="s">
        <v>122</v>
      </c>
      <c r="I192" s="79" t="s">
        <v>122</v>
      </c>
      <c r="J192" s="79">
        <v>0</v>
      </c>
      <c r="K192" s="79">
        <v>0</v>
      </c>
      <c r="L192" s="79">
        <v>0</v>
      </c>
      <c r="M192" s="79">
        <v>0</v>
      </c>
      <c r="N192" s="79">
        <v>0</v>
      </c>
      <c r="O192" s="79">
        <v>0</v>
      </c>
      <c r="P192" s="79">
        <v>0</v>
      </c>
      <c r="Q192" s="121">
        <v>0</v>
      </c>
      <c r="R192" s="67"/>
    </row>
    <row r="193" spans="2:18" x14ac:dyDescent="0.2">
      <c r="B193" s="47" t="str">
        <f>_xlfn.XLOOKUP(C193,PerformanceIndicators!$C$6:$C$25,PerformanceIndicators!$B$6:$B$25,"--",,1)</f>
        <v>Assets</v>
      </c>
      <c r="C193" s="48" t="str">
        <f>PerformanceIndicators!$C$12</f>
        <v>A12</v>
      </c>
      <c r="D193" s="49" t="str">
        <v>Altogether Discovery Point Pty Ltd</v>
      </c>
      <c r="E193" s="78" t="s">
        <v>122</v>
      </c>
      <c r="F193" s="79" t="s">
        <v>122</v>
      </c>
      <c r="G193" s="79" t="s">
        <v>122</v>
      </c>
      <c r="H193" s="79" t="s">
        <v>122</v>
      </c>
      <c r="I193" s="79" t="s">
        <v>122</v>
      </c>
      <c r="J193" s="79">
        <v>0</v>
      </c>
      <c r="K193" s="79">
        <v>0</v>
      </c>
      <c r="L193" s="79">
        <v>0</v>
      </c>
      <c r="M193" s="79">
        <v>0</v>
      </c>
      <c r="N193" s="79">
        <v>0</v>
      </c>
      <c r="O193" s="79">
        <v>0</v>
      </c>
      <c r="P193" s="79">
        <v>0</v>
      </c>
      <c r="Q193" s="121">
        <v>0</v>
      </c>
      <c r="R193" s="67"/>
    </row>
    <row r="194" spans="2:18" x14ac:dyDescent="0.2">
      <c r="B194" s="47" t="str">
        <f>_xlfn.XLOOKUP(C194,PerformanceIndicators!$C$6:$C$25,PerformanceIndicators!$B$6:$B$25,"--",,1)</f>
        <v>Assets</v>
      </c>
      <c r="C194" s="48" t="str">
        <f>PerformanceIndicators!$C$12</f>
        <v>A12</v>
      </c>
      <c r="D194" s="49" t="str">
        <v>Altogether Huntlee Pty Ltd</v>
      </c>
      <c r="E194" s="78" t="s">
        <v>122</v>
      </c>
      <c r="F194" s="79" t="s">
        <v>122</v>
      </c>
      <c r="G194" s="79" t="s">
        <v>122</v>
      </c>
      <c r="H194" s="79" t="s">
        <v>122</v>
      </c>
      <c r="I194" s="79" t="s">
        <v>122</v>
      </c>
      <c r="J194" s="79">
        <v>0</v>
      </c>
      <c r="K194" s="79">
        <v>0</v>
      </c>
      <c r="L194" s="79">
        <v>0</v>
      </c>
      <c r="M194" s="79">
        <v>0</v>
      </c>
      <c r="N194" s="79">
        <v>0</v>
      </c>
      <c r="O194" s="79">
        <v>0</v>
      </c>
      <c r="P194" s="79">
        <v>0</v>
      </c>
      <c r="Q194" s="121">
        <v>0</v>
      </c>
      <c r="R194" s="67"/>
    </row>
    <row r="195" spans="2:18" x14ac:dyDescent="0.2">
      <c r="B195" s="47" t="str">
        <f>_xlfn.XLOOKUP(C195,PerformanceIndicators!$C$6:$C$25,PerformanceIndicators!$B$6:$B$25,"--",,1)</f>
        <v>Assets</v>
      </c>
      <c r="C195" s="48" t="str">
        <f>PerformanceIndicators!$C$12</f>
        <v>A12</v>
      </c>
      <c r="D195" s="49" t="str">
        <v>Altogether Operations Pty Ltd (Box Hill)</v>
      </c>
      <c r="E195" s="78" t="s">
        <v>122</v>
      </c>
      <c r="F195" s="79" t="s">
        <v>122</v>
      </c>
      <c r="G195" s="79" t="s">
        <v>122</v>
      </c>
      <c r="H195" s="79" t="s">
        <v>122</v>
      </c>
      <c r="I195" s="79" t="s">
        <v>122</v>
      </c>
      <c r="J195" s="79">
        <v>0</v>
      </c>
      <c r="K195" s="79">
        <v>0</v>
      </c>
      <c r="L195" s="79">
        <v>0</v>
      </c>
      <c r="M195" s="79">
        <v>0</v>
      </c>
      <c r="N195" s="79">
        <v>0</v>
      </c>
      <c r="O195" s="79">
        <v>0</v>
      </c>
      <c r="P195" s="79">
        <v>0</v>
      </c>
      <c r="Q195" s="121">
        <v>0</v>
      </c>
      <c r="R195" s="67"/>
    </row>
    <row r="196" spans="2:18" x14ac:dyDescent="0.2">
      <c r="B196" s="47" t="str">
        <f>_xlfn.XLOOKUP(C196,PerformanceIndicators!$C$6:$C$25,PerformanceIndicators!$B$6:$B$25,"--",,1)</f>
        <v>Assets</v>
      </c>
      <c r="C196" s="48" t="str">
        <f>PerformanceIndicators!$C$12</f>
        <v>A12</v>
      </c>
      <c r="D196" s="49" t="str">
        <v>Altogether Operations Pty Ltd (Glossodia)</v>
      </c>
      <c r="E196" s="78" t="s">
        <v>122</v>
      </c>
      <c r="F196" s="79" t="s">
        <v>122</v>
      </c>
      <c r="G196" s="79" t="s">
        <v>122</v>
      </c>
      <c r="H196" s="79" t="s">
        <v>122</v>
      </c>
      <c r="I196" s="79" t="s">
        <v>122</v>
      </c>
      <c r="J196" s="79" t="s">
        <v>122</v>
      </c>
      <c r="K196" s="79" t="s">
        <v>122</v>
      </c>
      <c r="L196" s="79" t="s">
        <v>122</v>
      </c>
      <c r="M196" s="79" t="s">
        <v>122</v>
      </c>
      <c r="N196" s="79">
        <v>0</v>
      </c>
      <c r="O196" s="79">
        <v>0</v>
      </c>
      <c r="P196" s="79">
        <v>0</v>
      </c>
      <c r="Q196" s="121">
        <v>0</v>
      </c>
      <c r="R196" s="67"/>
    </row>
    <row r="197" spans="2:18" x14ac:dyDescent="0.2">
      <c r="B197" s="47" t="str">
        <f>_xlfn.XLOOKUP(C197,PerformanceIndicators!$C$6:$C$25,PerformanceIndicators!$B$6:$B$25,"--",,1)</f>
        <v>Assets</v>
      </c>
      <c r="C197" s="48" t="str">
        <f>PerformanceIndicators!$C$12</f>
        <v>A12</v>
      </c>
      <c r="D197" s="49" t="str">
        <v>Altogether Operations Pty Ltd (Shepherds Bay)</v>
      </c>
      <c r="E197" s="78" t="s">
        <v>122</v>
      </c>
      <c r="F197" s="79" t="s">
        <v>122</v>
      </c>
      <c r="G197" s="79" t="s">
        <v>122</v>
      </c>
      <c r="H197" s="79" t="s">
        <v>122</v>
      </c>
      <c r="I197" s="79" t="s">
        <v>122</v>
      </c>
      <c r="J197" s="79">
        <v>0</v>
      </c>
      <c r="K197" s="79">
        <v>0</v>
      </c>
      <c r="L197" s="79">
        <v>0</v>
      </c>
      <c r="M197" s="79">
        <v>0</v>
      </c>
      <c r="N197" s="79">
        <v>0</v>
      </c>
      <c r="O197" s="79">
        <v>0</v>
      </c>
      <c r="P197" s="79">
        <v>0</v>
      </c>
      <c r="Q197" s="121">
        <v>0</v>
      </c>
      <c r="R197" s="67"/>
    </row>
    <row r="198" spans="2:18" x14ac:dyDescent="0.2">
      <c r="B198" s="47" t="str">
        <f>_xlfn.XLOOKUP(C198,PerformanceIndicators!$C$6:$C$25,PerformanceIndicators!$B$6:$B$25,"--",,1)</f>
        <v>Assets</v>
      </c>
      <c r="C198" s="48" t="str">
        <f>PerformanceIndicators!$C$12</f>
        <v>A12</v>
      </c>
      <c r="D198" s="49" t="str">
        <v>Altogether Pitt Town Pty Ltd</v>
      </c>
      <c r="E198" s="78" t="s">
        <v>122</v>
      </c>
      <c r="F198" s="79" t="s">
        <v>122</v>
      </c>
      <c r="G198" s="79" t="s">
        <v>122</v>
      </c>
      <c r="H198" s="79" t="s">
        <v>122</v>
      </c>
      <c r="I198" s="79" t="s">
        <v>122</v>
      </c>
      <c r="J198" s="79">
        <v>0</v>
      </c>
      <c r="K198" s="79" t="s">
        <v>122</v>
      </c>
      <c r="L198" s="79">
        <v>0</v>
      </c>
      <c r="M198" s="79">
        <v>0</v>
      </c>
      <c r="N198" s="79">
        <v>0</v>
      </c>
      <c r="O198" s="79">
        <v>0</v>
      </c>
      <c r="P198" s="79">
        <v>0</v>
      </c>
      <c r="Q198" s="121">
        <v>0</v>
      </c>
      <c r="R198" s="67"/>
    </row>
    <row r="199" spans="2:18" x14ac:dyDescent="0.2">
      <c r="B199" s="47" t="str">
        <f>_xlfn.XLOOKUP(C199,PerformanceIndicators!$C$6:$C$25,PerformanceIndicators!$B$6:$B$25,"--",,1)</f>
        <v>Assets</v>
      </c>
      <c r="C199" s="48" t="str">
        <f>PerformanceIndicators!$C$12</f>
        <v>A12</v>
      </c>
      <c r="D199" s="49" t="str">
        <v>Aquacell Pty Ltd (Kurrajong)</v>
      </c>
      <c r="E199" s="78" t="s">
        <v>122</v>
      </c>
      <c r="F199" s="79" t="s">
        <v>122</v>
      </c>
      <c r="G199" s="79" t="s">
        <v>122</v>
      </c>
      <c r="H199" s="79" t="s">
        <v>122</v>
      </c>
      <c r="I199" s="79" t="s">
        <v>122</v>
      </c>
      <c r="J199" s="79" t="s">
        <v>122</v>
      </c>
      <c r="K199" s="79">
        <v>0</v>
      </c>
      <c r="L199" s="79">
        <v>0</v>
      </c>
      <c r="M199" s="79">
        <v>0</v>
      </c>
      <c r="N199" s="79">
        <v>0</v>
      </c>
      <c r="O199" s="79">
        <v>0</v>
      </c>
      <c r="P199" s="79">
        <v>0</v>
      </c>
      <c r="Q199" s="121">
        <v>0</v>
      </c>
      <c r="R199" s="67"/>
    </row>
    <row r="200" spans="2:18" x14ac:dyDescent="0.2">
      <c r="B200" s="47" t="str">
        <f>_xlfn.XLOOKUP(C200,PerformanceIndicators!$C$6:$C$25,PerformanceIndicators!$B$6:$B$25,"--",,1)</f>
        <v>Assets</v>
      </c>
      <c r="C200" s="48" t="str">
        <f>PerformanceIndicators!$C$12</f>
        <v>A12</v>
      </c>
      <c r="D200" s="49" t="str">
        <v>Catherine Hill Bay Water Utility Pty Ltd</v>
      </c>
      <c r="E200" s="78" t="s">
        <v>122</v>
      </c>
      <c r="F200" s="79" t="s">
        <v>122</v>
      </c>
      <c r="G200" s="79" t="s">
        <v>122</v>
      </c>
      <c r="H200" s="79" t="s">
        <v>122</v>
      </c>
      <c r="I200" s="79" t="s">
        <v>122</v>
      </c>
      <c r="J200" s="79">
        <v>0</v>
      </c>
      <c r="K200" s="79">
        <v>0</v>
      </c>
      <c r="L200" s="79">
        <v>0</v>
      </c>
      <c r="M200" s="79">
        <v>0</v>
      </c>
      <c r="N200" s="79">
        <v>0</v>
      </c>
      <c r="O200" s="79">
        <v>0</v>
      </c>
      <c r="P200" s="79">
        <v>0</v>
      </c>
      <c r="Q200" s="121">
        <v>0</v>
      </c>
      <c r="R200" s="67"/>
    </row>
    <row r="201" spans="2:18" x14ac:dyDescent="0.2">
      <c r="B201" s="47" t="str">
        <f>_xlfn.XLOOKUP(C201,PerformanceIndicators!$C$6:$C$25,PerformanceIndicators!$B$6:$B$25,"--",,1)</f>
        <v>Assets</v>
      </c>
      <c r="C201" s="48" t="str">
        <f>PerformanceIndicators!$C$12</f>
        <v>A12</v>
      </c>
      <c r="D201" s="49" t="str">
        <v>CPE Barangaroo Recycled Water Pty Ltd</v>
      </c>
      <c r="E201" s="78" t="s">
        <v>122</v>
      </c>
      <c r="F201" s="79" t="s">
        <v>122</v>
      </c>
      <c r="G201" s="79" t="s">
        <v>122</v>
      </c>
      <c r="H201" s="79" t="s">
        <v>122</v>
      </c>
      <c r="I201" s="79" t="s">
        <v>122</v>
      </c>
      <c r="J201" s="79">
        <v>0</v>
      </c>
      <c r="K201" s="79">
        <v>0</v>
      </c>
      <c r="L201" s="79">
        <v>0</v>
      </c>
      <c r="M201" s="79">
        <v>0</v>
      </c>
      <c r="N201" s="79">
        <v>0</v>
      </c>
      <c r="O201" s="79">
        <v>0</v>
      </c>
      <c r="P201" s="79">
        <v>0</v>
      </c>
      <c r="Q201" s="121">
        <v>0</v>
      </c>
      <c r="R201" s="67" t="s">
        <v>208</v>
      </c>
    </row>
    <row r="202" spans="2:18" x14ac:dyDescent="0.2">
      <c r="B202" s="47" t="str">
        <f>_xlfn.XLOOKUP(C202,PerformanceIndicators!$C$6:$C$25,PerformanceIndicators!$B$6:$B$25,"--",,1)</f>
        <v>Assets</v>
      </c>
      <c r="C202" s="48" t="str">
        <f>PerformanceIndicators!$C$12</f>
        <v>A12</v>
      </c>
      <c r="D202" s="49" t="str">
        <v>Kooragang Water Pty Ltd</v>
      </c>
      <c r="E202" s="78" t="s">
        <v>122</v>
      </c>
      <c r="F202" s="79" t="s">
        <v>122</v>
      </c>
      <c r="G202" s="79" t="s">
        <v>122</v>
      </c>
      <c r="H202" s="79" t="s">
        <v>122</v>
      </c>
      <c r="I202" s="79" t="s">
        <v>122</v>
      </c>
      <c r="J202" s="79" t="s">
        <v>122</v>
      </c>
      <c r="K202" s="79" t="s">
        <v>122</v>
      </c>
      <c r="L202" s="79" t="s">
        <v>122</v>
      </c>
      <c r="M202" s="79" t="s">
        <v>122</v>
      </c>
      <c r="N202" s="79" t="s">
        <v>122</v>
      </c>
      <c r="O202" s="79" t="s">
        <v>122</v>
      </c>
      <c r="P202" s="79">
        <v>0</v>
      </c>
      <c r="Q202" s="121">
        <v>0</v>
      </c>
      <c r="R202" s="67"/>
    </row>
    <row r="203" spans="2:18" x14ac:dyDescent="0.2">
      <c r="B203" s="47" t="str">
        <f>_xlfn.XLOOKUP(C203,PerformanceIndicators!$C$6:$C$25,PerformanceIndicators!$B$6:$B$25,"--",,1)</f>
        <v>Assets</v>
      </c>
      <c r="C203" s="48" t="str">
        <f>PerformanceIndicators!$C$12</f>
        <v>A12</v>
      </c>
      <c r="D203" s="49" t="str">
        <v>Kyeema Water Pty Ltd</v>
      </c>
      <c r="E203" s="78" t="s">
        <v>122</v>
      </c>
      <c r="F203" s="79" t="s">
        <v>122</v>
      </c>
      <c r="G203" s="79" t="s">
        <v>122</v>
      </c>
      <c r="H203" s="79" t="s">
        <v>122</v>
      </c>
      <c r="I203" s="79" t="s">
        <v>122</v>
      </c>
      <c r="J203" s="79" t="s">
        <v>122</v>
      </c>
      <c r="K203" s="79" t="s">
        <v>122</v>
      </c>
      <c r="L203" s="79" t="s">
        <v>122</v>
      </c>
      <c r="M203" s="79" t="s">
        <v>122</v>
      </c>
      <c r="N203" s="79">
        <v>0</v>
      </c>
      <c r="O203" s="79">
        <v>0</v>
      </c>
      <c r="P203" s="79">
        <v>0</v>
      </c>
      <c r="Q203" s="121">
        <v>0</v>
      </c>
      <c r="R203" s="67"/>
    </row>
    <row r="204" spans="2:18" x14ac:dyDescent="0.2">
      <c r="B204" s="47" t="str">
        <f>_xlfn.XLOOKUP(C204,PerformanceIndicators!$C$6:$C$25,PerformanceIndicators!$B$6:$B$25,"--",,1)</f>
        <v>Assets</v>
      </c>
      <c r="C204" s="48" t="str">
        <f>PerformanceIndicators!$C$12</f>
        <v>A12</v>
      </c>
      <c r="D204" s="49" t="str">
        <v>Rosehill Network Pty Ltd</v>
      </c>
      <c r="E204" s="78" t="s">
        <v>122</v>
      </c>
      <c r="F204" s="79" t="s">
        <v>122</v>
      </c>
      <c r="G204" s="79" t="s">
        <v>122</v>
      </c>
      <c r="H204" s="79" t="s">
        <v>122</v>
      </c>
      <c r="I204" s="79" t="s">
        <v>122</v>
      </c>
      <c r="J204" s="79" t="s">
        <v>122</v>
      </c>
      <c r="K204" s="79" t="s">
        <v>122</v>
      </c>
      <c r="L204" s="79" t="s">
        <v>122</v>
      </c>
      <c r="M204" s="79" t="s">
        <v>122</v>
      </c>
      <c r="N204" s="79" t="s">
        <v>2</v>
      </c>
      <c r="O204" s="79" t="s">
        <v>122</v>
      </c>
      <c r="P204" s="79">
        <v>0</v>
      </c>
      <c r="Q204" s="121">
        <v>0</v>
      </c>
      <c r="R204" s="67"/>
    </row>
    <row r="205" spans="2:18" x14ac:dyDescent="0.2">
      <c r="B205" s="47" t="str">
        <f>_xlfn.XLOOKUP(C205,PerformanceIndicators!$C$6:$C$25,PerformanceIndicators!$B$6:$B$25,"--",,1)</f>
        <v>Assets</v>
      </c>
      <c r="C205" s="48" t="str">
        <f>PerformanceIndicators!$C$12</f>
        <v>A12</v>
      </c>
      <c r="D205" s="49" t="str">
        <v>Sydney Desalination Plant Pty Ltd</v>
      </c>
      <c r="E205" s="78" t="s">
        <v>122</v>
      </c>
      <c r="F205" s="79" t="s">
        <v>122</v>
      </c>
      <c r="G205" s="79" t="s">
        <v>122</v>
      </c>
      <c r="H205" s="79" t="s">
        <v>122</v>
      </c>
      <c r="I205" s="79" t="s">
        <v>122</v>
      </c>
      <c r="J205" s="79">
        <v>0</v>
      </c>
      <c r="K205" s="79">
        <v>0</v>
      </c>
      <c r="L205" s="79">
        <v>0</v>
      </c>
      <c r="M205" s="79">
        <v>0</v>
      </c>
      <c r="N205" s="79">
        <v>0</v>
      </c>
      <c r="O205" s="79">
        <v>0</v>
      </c>
      <c r="P205" s="79">
        <v>0</v>
      </c>
      <c r="Q205" s="121">
        <v>0</v>
      </c>
      <c r="R205" s="67"/>
    </row>
    <row r="206" spans="2:18" x14ac:dyDescent="0.2">
      <c r="B206" s="47" t="str">
        <f>_xlfn.XLOOKUP(C206,PerformanceIndicators!$C$6:$C$25,PerformanceIndicators!$B$6:$B$25,"--",,1)</f>
        <v>Assets</v>
      </c>
      <c r="C206" s="48" t="str">
        <f>PerformanceIndicators!$C$12</f>
        <v>A12</v>
      </c>
      <c r="D206" s="49" t="str">
        <v>True Water DTR Pty Ltd</v>
      </c>
      <c r="E206" s="78" t="s">
        <v>122</v>
      </c>
      <c r="F206" s="79" t="s">
        <v>122</v>
      </c>
      <c r="G206" s="79" t="s">
        <v>122</v>
      </c>
      <c r="H206" s="79" t="s">
        <v>122</v>
      </c>
      <c r="I206" s="79" t="s">
        <v>122</v>
      </c>
      <c r="J206" s="79" t="s">
        <v>122</v>
      </c>
      <c r="K206" s="79" t="s">
        <v>122</v>
      </c>
      <c r="L206" s="79" t="s">
        <v>122</v>
      </c>
      <c r="M206" s="79" t="s">
        <v>122</v>
      </c>
      <c r="N206" s="79" t="s">
        <v>122</v>
      </c>
      <c r="O206" s="79" t="s">
        <v>122</v>
      </c>
      <c r="P206" s="79" t="s">
        <v>122</v>
      </c>
      <c r="Q206" s="121">
        <v>0</v>
      </c>
      <c r="R206" s="67"/>
    </row>
    <row r="207" spans="2:18" x14ac:dyDescent="0.2">
      <c r="B207" s="44" t="s">
        <v>200</v>
      </c>
      <c r="C207" s="45"/>
      <c r="D207" s="46"/>
      <c r="E207" s="80"/>
      <c r="F207" s="81"/>
      <c r="G207" s="81"/>
      <c r="H207" s="81"/>
      <c r="I207" s="81"/>
      <c r="J207" s="81"/>
      <c r="K207" s="81"/>
      <c r="L207" s="81"/>
      <c r="M207" s="81"/>
      <c r="N207" s="81"/>
      <c r="O207" s="81"/>
      <c r="P207" s="81"/>
      <c r="Q207" s="82"/>
      <c r="R207" s="68"/>
    </row>
    <row r="208" spans="2:18" x14ac:dyDescent="0.2">
      <c r="B208" s="47" t="str">
        <f>_xlfn.XLOOKUP(C208,PerformanceIndicators!$C$6:$C$25,PerformanceIndicators!$B$6:$B$25,"--",,1)</f>
        <v>Assets</v>
      </c>
      <c r="C208" s="48" t="str">
        <f>PerformanceIndicators!$C$12</f>
        <v>A12</v>
      </c>
      <c r="D208" s="49" t="str" cm="1">
        <f t="array" ref="D208:D216">WICANOLicensees</f>
        <v>Altogether Green Square Pty Ltd</v>
      </c>
      <c r="E208" s="78" t="s">
        <v>122</v>
      </c>
      <c r="F208" s="79" t="s">
        <v>122</v>
      </c>
      <c r="G208" s="79" t="s">
        <v>122</v>
      </c>
      <c r="H208" s="79" t="s">
        <v>122</v>
      </c>
      <c r="I208" s="79" t="s">
        <v>122</v>
      </c>
      <c r="J208" s="79">
        <v>0</v>
      </c>
      <c r="K208" s="79">
        <v>0</v>
      </c>
      <c r="L208" s="79">
        <v>0</v>
      </c>
      <c r="M208" s="79">
        <v>0</v>
      </c>
      <c r="N208" s="79">
        <v>0</v>
      </c>
      <c r="O208" s="79" t="s">
        <v>182</v>
      </c>
      <c r="P208" s="79" t="s">
        <v>182</v>
      </c>
      <c r="Q208" s="121" t="s">
        <v>182</v>
      </c>
      <c r="R208" s="67" t="s">
        <v>190</v>
      </c>
    </row>
    <row r="209" spans="2:21" x14ac:dyDescent="0.2">
      <c r="B209" s="47" t="str">
        <f>_xlfn.XLOOKUP(C209,PerformanceIndicators!$C$6:$C$25,PerformanceIndicators!$B$6:$B$25,"--",,1)</f>
        <v>Assets</v>
      </c>
      <c r="C209" s="48" t="str">
        <f>PerformanceIndicators!$C$12</f>
        <v>A12</v>
      </c>
      <c r="D209" s="49" t="str">
        <v>Altogether Wyee Pty Ltd</v>
      </c>
      <c r="E209" s="78" t="s">
        <v>122</v>
      </c>
      <c r="F209" s="79" t="s">
        <v>122</v>
      </c>
      <c r="G209" s="79" t="s">
        <v>122</v>
      </c>
      <c r="H209" s="79" t="s">
        <v>122</v>
      </c>
      <c r="I209" s="79" t="s">
        <v>122</v>
      </c>
      <c r="J209" s="79">
        <v>0</v>
      </c>
      <c r="K209" s="79">
        <v>0</v>
      </c>
      <c r="L209" s="79">
        <v>0</v>
      </c>
      <c r="M209" s="79">
        <v>0</v>
      </c>
      <c r="N209" s="79">
        <v>0</v>
      </c>
      <c r="O209" s="79" t="s">
        <v>182</v>
      </c>
      <c r="P209" s="79" t="s">
        <v>182</v>
      </c>
      <c r="Q209" s="121" t="s">
        <v>182</v>
      </c>
      <c r="R209" s="67" t="s">
        <v>186</v>
      </c>
    </row>
    <row r="210" spans="2:21" x14ac:dyDescent="0.2">
      <c r="B210" s="47" t="str">
        <f>_xlfn.XLOOKUP(C210,PerformanceIndicators!$C$6:$C$25,PerformanceIndicators!$B$6:$B$25,"--",,1)</f>
        <v>Assets</v>
      </c>
      <c r="C210" s="48" t="str">
        <f>PerformanceIndicators!$C$12</f>
        <v>A12</v>
      </c>
      <c r="D210" s="49" t="str">
        <v xml:space="preserve">Aquacell (1 Bligh St) </v>
      </c>
      <c r="E210" s="78" t="s">
        <v>122</v>
      </c>
      <c r="F210" s="79" t="s">
        <v>122</v>
      </c>
      <c r="G210" s="79" t="s">
        <v>122</v>
      </c>
      <c r="H210" s="79" t="s">
        <v>122</v>
      </c>
      <c r="I210" s="79" t="s">
        <v>122</v>
      </c>
      <c r="J210" s="79">
        <v>0</v>
      </c>
      <c r="K210" s="79">
        <v>0</v>
      </c>
      <c r="L210" s="79">
        <v>0</v>
      </c>
      <c r="M210" s="79">
        <v>0</v>
      </c>
      <c r="N210" s="79">
        <v>0</v>
      </c>
      <c r="O210" s="79">
        <v>0</v>
      </c>
      <c r="P210" s="79">
        <v>0</v>
      </c>
      <c r="Q210" s="121">
        <v>0</v>
      </c>
      <c r="R210" s="67" t="s">
        <v>201</v>
      </c>
    </row>
    <row r="211" spans="2:21" x14ac:dyDescent="0.2">
      <c r="B211" s="47" t="str">
        <f>_xlfn.XLOOKUP(C211,PerformanceIndicators!$C$6:$C$25,PerformanceIndicators!$B$6:$B$25,"--",,1)</f>
        <v>Assets</v>
      </c>
      <c r="C211" s="48" t="str">
        <f>PerformanceIndicators!$C$12</f>
        <v>A12</v>
      </c>
      <c r="D211" s="49" t="str">
        <v>Narara Ecovillage Co-operative Pty Ltd</v>
      </c>
      <c r="E211" s="78" t="s">
        <v>122</v>
      </c>
      <c r="F211" s="79" t="s">
        <v>122</v>
      </c>
      <c r="G211" s="79" t="s">
        <v>122</v>
      </c>
      <c r="H211" s="79" t="s">
        <v>122</v>
      </c>
      <c r="I211" s="79" t="s">
        <v>122</v>
      </c>
      <c r="J211" s="79" t="s">
        <v>122</v>
      </c>
      <c r="K211" s="79">
        <v>0</v>
      </c>
      <c r="L211" s="79">
        <v>0</v>
      </c>
      <c r="M211" s="79">
        <v>0</v>
      </c>
      <c r="N211" s="79">
        <v>0</v>
      </c>
      <c r="O211" s="79">
        <v>0</v>
      </c>
      <c r="P211" s="79">
        <v>0</v>
      </c>
      <c r="Q211" s="121">
        <v>0</v>
      </c>
      <c r="R211" s="67" t="s">
        <v>201</v>
      </c>
    </row>
    <row r="212" spans="2:21" x14ac:dyDescent="0.2">
      <c r="B212" s="47" t="str">
        <f>_xlfn.XLOOKUP(C212,PerformanceIndicators!$C$6:$C$25,PerformanceIndicators!$B$6:$B$25,"--",,1)</f>
        <v>Assets</v>
      </c>
      <c r="C212" s="48" t="str">
        <f>PerformanceIndicators!$C$12</f>
        <v>A12</v>
      </c>
      <c r="D212" s="49" t="str">
        <v>Orica Australia Pty Ltd</v>
      </c>
      <c r="E212" s="78" t="s">
        <v>122</v>
      </c>
      <c r="F212" s="79" t="s">
        <v>122</v>
      </c>
      <c r="G212" s="79" t="s">
        <v>122</v>
      </c>
      <c r="H212" s="79" t="s">
        <v>122</v>
      </c>
      <c r="I212" s="79" t="s">
        <v>122</v>
      </c>
      <c r="J212" s="79" t="s">
        <v>122</v>
      </c>
      <c r="K212" s="79" t="s">
        <v>122</v>
      </c>
      <c r="L212" s="79" t="s">
        <v>122</v>
      </c>
      <c r="M212" s="79">
        <v>0</v>
      </c>
      <c r="N212" s="79">
        <v>0</v>
      </c>
      <c r="O212" s="79">
        <v>0</v>
      </c>
      <c r="P212" s="79">
        <v>0</v>
      </c>
      <c r="Q212" s="121">
        <v>0</v>
      </c>
      <c r="R212" s="67" t="s">
        <v>201</v>
      </c>
    </row>
    <row r="213" spans="2:21" ht="24" x14ac:dyDescent="0.2">
      <c r="B213" s="47" t="str">
        <f>_xlfn.XLOOKUP(C213,PerformanceIndicators!$C$6:$C$25,PerformanceIndicators!$B$6:$B$25,"--",,1)</f>
        <v>Assets</v>
      </c>
      <c r="C213" s="48" t="str">
        <f>PerformanceIndicators!$C$12</f>
        <v>A12</v>
      </c>
      <c r="D213" s="49" t="str">
        <v>Suez Water and Treatment Solutions Pty Ltd (KIWS)</v>
      </c>
      <c r="E213" s="78" t="s">
        <v>122</v>
      </c>
      <c r="F213" s="79" t="s">
        <v>122</v>
      </c>
      <c r="G213" s="79" t="s">
        <v>122</v>
      </c>
      <c r="H213" s="79" t="s">
        <v>122</v>
      </c>
      <c r="I213" s="79" t="s">
        <v>122</v>
      </c>
      <c r="J213" s="79">
        <v>0</v>
      </c>
      <c r="K213" s="79" t="s">
        <v>122</v>
      </c>
      <c r="L213" s="79" t="s">
        <v>122</v>
      </c>
      <c r="M213" s="79" t="s">
        <v>122</v>
      </c>
      <c r="N213" s="79" t="s">
        <v>2</v>
      </c>
      <c r="O213" s="79" t="s">
        <v>182</v>
      </c>
      <c r="P213" s="79" t="s">
        <v>182</v>
      </c>
      <c r="Q213" s="121" t="s">
        <v>182</v>
      </c>
      <c r="R213" s="67" t="s">
        <v>189</v>
      </c>
    </row>
    <row r="214" spans="2:21" x14ac:dyDescent="0.2">
      <c r="B214" s="47" t="str">
        <f>_xlfn.XLOOKUP(C214,PerformanceIndicators!$C$6:$C$25,PerformanceIndicators!$B$6:$B$25,"--",,1)</f>
        <v>Assets</v>
      </c>
      <c r="C214" s="48" t="str">
        <f>PerformanceIndicators!$C$12</f>
        <v>A12</v>
      </c>
      <c r="D214" s="49" t="str">
        <v>Veolia Water Solutions and Technologies Pty Ltd (Fairfield-Rosehill)</v>
      </c>
      <c r="E214" s="78" t="s">
        <v>122</v>
      </c>
      <c r="F214" s="79" t="s">
        <v>122</v>
      </c>
      <c r="G214" s="79" t="s">
        <v>122</v>
      </c>
      <c r="H214" s="79" t="s">
        <v>122</v>
      </c>
      <c r="I214" s="79" t="s">
        <v>122</v>
      </c>
      <c r="J214" s="79">
        <v>0</v>
      </c>
      <c r="K214" s="79">
        <v>0</v>
      </c>
      <c r="L214" s="79">
        <v>0</v>
      </c>
      <c r="M214" s="79">
        <v>0</v>
      </c>
      <c r="N214" s="79">
        <v>0</v>
      </c>
      <c r="O214" s="79" t="s">
        <v>182</v>
      </c>
      <c r="P214" s="79" t="s">
        <v>182</v>
      </c>
      <c r="Q214" s="121" t="s">
        <v>182</v>
      </c>
      <c r="R214" s="67" t="s">
        <v>186</v>
      </c>
    </row>
    <row r="215" spans="2:21" x14ac:dyDescent="0.2">
      <c r="B215" s="47" t="str">
        <f>_xlfn.XLOOKUP(C215,PerformanceIndicators!$C$6:$C$25,PerformanceIndicators!$B$6:$B$25,"--",,1)</f>
        <v>Assets</v>
      </c>
      <c r="C215" s="48" t="str">
        <f>PerformanceIndicators!$C$12</f>
        <v>A12</v>
      </c>
      <c r="D215" s="49" t="str">
        <v>Veolia Water Solutions and Technologies Pty Ltd (Bingara)</v>
      </c>
      <c r="E215" s="78" t="s">
        <v>122</v>
      </c>
      <c r="F215" s="79" t="s">
        <v>122</v>
      </c>
      <c r="G215" s="79" t="s">
        <v>122</v>
      </c>
      <c r="H215" s="79" t="s">
        <v>122</v>
      </c>
      <c r="I215" s="79" t="s">
        <v>122</v>
      </c>
      <c r="J215" s="79">
        <v>0</v>
      </c>
      <c r="K215" s="79">
        <v>0</v>
      </c>
      <c r="L215" s="79">
        <v>0</v>
      </c>
      <c r="M215" s="79">
        <v>0</v>
      </c>
      <c r="N215" s="79">
        <v>0</v>
      </c>
      <c r="O215" s="79" t="s">
        <v>182</v>
      </c>
      <c r="P215" s="79" t="s">
        <v>182</v>
      </c>
      <c r="Q215" s="121" t="s">
        <v>182</v>
      </c>
      <c r="R215" s="67" t="s">
        <v>186</v>
      </c>
    </row>
    <row r="216" spans="2:21" x14ac:dyDescent="0.2">
      <c r="B216" s="50" t="str">
        <f>_xlfn.XLOOKUP(C216,PerformanceIndicators!$C$6:$C$25,PerformanceIndicators!$B$6:$B$25,"--",,1)</f>
        <v>Assets</v>
      </c>
      <c r="C216" s="48" t="str">
        <f>PerformanceIndicators!$C$12</f>
        <v>A12</v>
      </c>
      <c r="D216" s="52" t="str">
        <v>Veolia Water Solutions and Technologies Pty Ltd (Darling Walk)</v>
      </c>
      <c r="E216" s="87" t="s">
        <v>122</v>
      </c>
      <c r="F216" s="88" t="s">
        <v>122</v>
      </c>
      <c r="G216" s="88" t="s">
        <v>122</v>
      </c>
      <c r="H216" s="88" t="s">
        <v>122</v>
      </c>
      <c r="I216" s="88" t="s">
        <v>122</v>
      </c>
      <c r="J216" s="88">
        <v>0</v>
      </c>
      <c r="K216" s="88">
        <v>0</v>
      </c>
      <c r="L216" s="88">
        <v>0</v>
      </c>
      <c r="M216" s="88">
        <v>0</v>
      </c>
      <c r="N216" s="88">
        <v>0</v>
      </c>
      <c r="O216" s="88">
        <v>0</v>
      </c>
      <c r="P216" s="88">
        <v>0</v>
      </c>
      <c r="Q216" s="127">
        <v>0</v>
      </c>
      <c r="R216" s="69" t="s">
        <v>201</v>
      </c>
    </row>
    <row r="217" spans="2:21" x14ac:dyDescent="0.2">
      <c r="B217" s="59" t="s">
        <v>153</v>
      </c>
      <c r="C217" s="60"/>
      <c r="D217" s="61"/>
      <c r="E217" s="84"/>
      <c r="F217" s="85"/>
      <c r="G217" s="85"/>
      <c r="H217" s="85"/>
      <c r="I217" s="85"/>
      <c r="J217" s="85"/>
      <c r="K217" s="85"/>
      <c r="L217" s="85"/>
      <c r="M217" s="85"/>
      <c r="N217" s="85"/>
      <c r="O217" s="85"/>
      <c r="P217" s="85"/>
      <c r="Q217" s="86"/>
      <c r="R217" s="68"/>
    </row>
    <row r="218" spans="2:21" ht="36" x14ac:dyDescent="0.2">
      <c r="B218" s="47" t="str">
        <f>_xlfn.XLOOKUP(C218,PerformanceIndicators!$C$6:$C$25,PerformanceIndicators!$B$6:$B$25,"--",,1)</f>
        <v>Environment</v>
      </c>
      <c r="C218" s="48" t="str">
        <f>PerformanceIndicators!$C$13</f>
        <v>E1</v>
      </c>
      <c r="D218" s="49" t="str" cm="1">
        <f t="array" ref="D218:D219">Lists!$D$5:$D$6</f>
        <v>Sydney Water Corporation</v>
      </c>
      <c r="E218" s="78" t="s">
        <v>122</v>
      </c>
      <c r="F218" s="79" t="s">
        <v>122</v>
      </c>
      <c r="G218" s="79" t="s">
        <v>122</v>
      </c>
      <c r="H218" s="79" t="s">
        <v>122</v>
      </c>
      <c r="I218" s="79" t="s">
        <v>122</v>
      </c>
      <c r="J218" s="79">
        <v>362686478</v>
      </c>
      <c r="K218" s="79">
        <v>379809629</v>
      </c>
      <c r="L218" s="79">
        <v>387415962</v>
      </c>
      <c r="M218" s="79">
        <v>376153370</v>
      </c>
      <c r="N218" s="79">
        <v>396560614</v>
      </c>
      <c r="O218" s="79">
        <v>399681452</v>
      </c>
      <c r="P218" s="79">
        <v>399230406</v>
      </c>
      <c r="Q218" s="121">
        <v>488762572</v>
      </c>
      <c r="R218" s="67" t="s">
        <v>216</v>
      </c>
      <c r="U218" s="120"/>
    </row>
    <row r="219" spans="2:21" x14ac:dyDescent="0.2">
      <c r="B219" s="47" t="str">
        <f>_xlfn.XLOOKUP(C219,PerformanceIndicators!$C$6:$C$25,PerformanceIndicators!$B$6:$B$25,"--",,1)</f>
        <v>Environment</v>
      </c>
      <c r="C219" s="48" t="str">
        <f>PerformanceIndicators!$C$13</f>
        <v>E1</v>
      </c>
      <c r="D219" s="49" t="str">
        <v>WaterNSW</v>
      </c>
      <c r="E219" s="78" t="s">
        <v>122</v>
      </c>
      <c r="F219" s="79" t="s">
        <v>122</v>
      </c>
      <c r="G219" s="79" t="s">
        <v>122</v>
      </c>
      <c r="H219" s="79" t="s">
        <v>122</v>
      </c>
      <c r="I219" s="79" t="s">
        <v>122</v>
      </c>
      <c r="J219" s="79">
        <v>6342390.4669201905</v>
      </c>
      <c r="K219" s="79">
        <v>73501796</v>
      </c>
      <c r="L219" s="79">
        <v>74032155</v>
      </c>
      <c r="M219" s="79">
        <v>10665484</v>
      </c>
      <c r="N219" s="79">
        <v>10821657</v>
      </c>
      <c r="O219" s="79">
        <v>11795345</v>
      </c>
      <c r="P219" s="79">
        <v>11960950</v>
      </c>
      <c r="Q219" s="121">
        <v>12042701</v>
      </c>
      <c r="R219" s="69" t="s">
        <v>215</v>
      </c>
    </row>
    <row r="220" spans="2:21" x14ac:dyDescent="0.2">
      <c r="B220" s="59" t="s">
        <v>153</v>
      </c>
      <c r="C220" s="60"/>
      <c r="D220" s="61"/>
      <c r="E220" s="84"/>
      <c r="F220" s="85"/>
      <c r="G220" s="85"/>
      <c r="H220" s="85"/>
      <c r="I220" s="85"/>
      <c r="J220" s="85"/>
      <c r="K220" s="85"/>
      <c r="L220" s="85"/>
      <c r="M220" s="85"/>
      <c r="N220" s="85"/>
      <c r="O220" s="85"/>
      <c r="P220" s="85"/>
      <c r="Q220" s="86"/>
      <c r="R220" s="68"/>
    </row>
    <row r="221" spans="2:21" ht="36" x14ac:dyDescent="0.2">
      <c r="B221" s="47" t="str">
        <f>_xlfn.XLOOKUP(C221,PerformanceIndicators!$C$6:$C$25,PerformanceIndicators!$B$6:$B$25,"--",,1)</f>
        <v>Environment</v>
      </c>
      <c r="C221" s="48" t="str">
        <f>PerformanceIndicators!$C$14</f>
        <v>E2</v>
      </c>
      <c r="D221" s="49" t="str" cm="1">
        <f t="array" ref="D221:D222">Lists!$D$5:$D$6</f>
        <v>Sydney Water Corporation</v>
      </c>
      <c r="E221" s="95">
        <v>0.16200000000000001</v>
      </c>
      <c r="F221" s="96">
        <v>0.16</v>
      </c>
      <c r="G221" s="96">
        <v>0.17499999999999999</v>
      </c>
      <c r="H221" s="96">
        <v>0.21</v>
      </c>
      <c r="I221" s="96">
        <v>0.159</v>
      </c>
      <c r="J221" s="96">
        <v>0.187</v>
      </c>
      <c r="K221" s="96">
        <v>0.17499999999999999</v>
      </c>
      <c r="L221" s="96">
        <v>0.41199999999999998</v>
      </c>
      <c r="M221" s="96">
        <v>0.28399999999999997</v>
      </c>
      <c r="N221" s="96">
        <v>0.25800000000000001</v>
      </c>
      <c r="O221" s="96">
        <v>0.42499999999999999</v>
      </c>
      <c r="P221" s="96">
        <v>0.32800000000000001</v>
      </c>
      <c r="Q221" s="130">
        <v>0.30099999999999999</v>
      </c>
      <c r="R221" s="67" t="s">
        <v>197</v>
      </c>
      <c r="U221" s="120"/>
    </row>
    <row r="222" spans="2:21" x14ac:dyDescent="0.2">
      <c r="B222" s="47" t="str">
        <f>_xlfn.XLOOKUP(C222,PerformanceIndicators!$C$6:$C$25,PerformanceIndicators!$B$6:$B$25,"--",,1)</f>
        <v>Environment</v>
      </c>
      <c r="C222" s="48" t="str">
        <f>PerformanceIndicators!$C$14</f>
        <v>E2</v>
      </c>
      <c r="D222" s="49" t="str">
        <v>WaterNSW</v>
      </c>
      <c r="E222" s="95" t="s">
        <v>122</v>
      </c>
      <c r="F222" s="96" t="s">
        <v>122</v>
      </c>
      <c r="G222" s="96" t="s">
        <v>122</v>
      </c>
      <c r="H222" s="96" t="s">
        <v>122</v>
      </c>
      <c r="I222" s="96" t="s">
        <v>122</v>
      </c>
      <c r="J222" s="96">
        <v>5.8700000000000002E-2</v>
      </c>
      <c r="K222" s="96">
        <v>6.0000000000000001E-3</v>
      </c>
      <c r="L222" s="96">
        <v>1.0999999999999999E-2</v>
      </c>
      <c r="M222" s="96">
        <v>5.6000000000000001E-2</v>
      </c>
      <c r="N222" s="96">
        <v>5.7000000000000002E-2</v>
      </c>
      <c r="O222" s="96">
        <v>5.8000000000000003E-2</v>
      </c>
      <c r="P222" s="96">
        <v>5.7000000000000002E-2</v>
      </c>
      <c r="Q222" s="130">
        <v>3.0000000000000001E-3</v>
      </c>
      <c r="R222" s="69"/>
    </row>
    <row r="223" spans="2:21" x14ac:dyDescent="0.2">
      <c r="B223" s="59" t="s">
        <v>153</v>
      </c>
      <c r="C223" s="60"/>
      <c r="D223" s="61"/>
      <c r="E223" s="84"/>
      <c r="F223" s="85"/>
      <c r="G223" s="85"/>
      <c r="H223" s="85"/>
      <c r="I223" s="85"/>
      <c r="J223" s="85"/>
      <c r="K223" s="85"/>
      <c r="L223" s="85"/>
      <c r="M223" s="85"/>
      <c r="N223" s="85"/>
      <c r="O223" s="85"/>
      <c r="P223" s="85"/>
      <c r="Q223" s="86"/>
      <c r="R223" s="68"/>
    </row>
    <row r="224" spans="2:21" x14ac:dyDescent="0.2">
      <c r="B224" s="47" t="str">
        <f>_xlfn.XLOOKUP(C224,PerformanceIndicators!$C$6:$C$25,PerformanceIndicators!$B$6:$B$25,"--",,1)</f>
        <v>Environment</v>
      </c>
      <c r="C224" s="48" t="str">
        <f>PerformanceIndicators!$C$15</f>
        <v>E3</v>
      </c>
      <c r="D224" s="49" t="str">
        <f>Lists!$D$5</f>
        <v>Sydney Water Corporation</v>
      </c>
      <c r="E224" s="78" t="s">
        <v>122</v>
      </c>
      <c r="F224" s="79" t="s">
        <v>122</v>
      </c>
      <c r="G224" s="79" t="s">
        <v>122</v>
      </c>
      <c r="H224" s="79" t="s">
        <v>122</v>
      </c>
      <c r="I224" s="79" t="s">
        <v>122</v>
      </c>
      <c r="J224" s="126">
        <v>2E-3</v>
      </c>
      <c r="K224" s="126">
        <v>2E-3</v>
      </c>
      <c r="L224" s="126">
        <v>1E-3</v>
      </c>
      <c r="M224" s="126">
        <v>1E-3</v>
      </c>
      <c r="N224" s="126">
        <v>1E-3</v>
      </c>
      <c r="O224" s="79" t="s">
        <v>198</v>
      </c>
      <c r="P224" s="126">
        <v>1.1999999999999999E-3</v>
      </c>
      <c r="Q224" s="131">
        <v>1.4E-3</v>
      </c>
      <c r="R224" s="69"/>
    </row>
    <row r="225" spans="2:18" x14ac:dyDescent="0.2">
      <c r="B225" s="59" t="s">
        <v>153</v>
      </c>
      <c r="C225" s="60"/>
      <c r="D225" s="61"/>
      <c r="E225" s="84"/>
      <c r="F225" s="85"/>
      <c r="G225" s="85"/>
      <c r="H225" s="85"/>
      <c r="I225" s="85"/>
      <c r="J225" s="85"/>
      <c r="K225" s="85"/>
      <c r="L225" s="85"/>
      <c r="M225" s="85"/>
      <c r="N225" s="85"/>
      <c r="O225" s="85"/>
      <c r="P225" s="85"/>
      <c r="Q225" s="86"/>
      <c r="R225" s="68"/>
    </row>
    <row r="226" spans="2:18" x14ac:dyDescent="0.2">
      <c r="B226" s="47" t="str">
        <f>_xlfn.XLOOKUP(C226,PerformanceIndicators!$C$6:$C$25,PerformanceIndicators!$B$6:$B$25,"--",,1)</f>
        <v>Environment</v>
      </c>
      <c r="C226" s="48" t="str">
        <f>PerformanceIndicators!$C$16</f>
        <v>E4</v>
      </c>
      <c r="D226" s="49" t="str">
        <f>Lists!$D$5</f>
        <v>Sydney Water Corporation</v>
      </c>
      <c r="E226" s="78" t="s">
        <v>122</v>
      </c>
      <c r="F226" s="79" t="s">
        <v>122</v>
      </c>
      <c r="G226" s="79" t="s">
        <v>122</v>
      </c>
      <c r="H226" s="79" t="s">
        <v>122</v>
      </c>
      <c r="I226" s="79" t="s">
        <v>122</v>
      </c>
      <c r="J226" s="100">
        <v>1.2E-2</v>
      </c>
      <c r="K226" s="100">
        <v>1.2E-2</v>
      </c>
      <c r="L226" s="100">
        <v>1.7000000000000001E-2</v>
      </c>
      <c r="M226" s="100">
        <v>1.6E-2</v>
      </c>
      <c r="N226" s="100">
        <v>2.1999999999999999E-2</v>
      </c>
      <c r="O226" s="100">
        <v>1.7000000000000001E-2</v>
      </c>
      <c r="P226" s="100">
        <v>2.8000000000000001E-2</v>
      </c>
      <c r="Q226" s="132">
        <v>2.7E-2</v>
      </c>
      <c r="R226" s="69"/>
    </row>
    <row r="227" spans="2:18" x14ac:dyDescent="0.2">
      <c r="B227" s="59" t="s">
        <v>153</v>
      </c>
      <c r="C227" s="60"/>
      <c r="D227" s="61"/>
      <c r="E227" s="84"/>
      <c r="F227" s="85"/>
      <c r="G227" s="85"/>
      <c r="H227" s="85"/>
      <c r="I227" s="85"/>
      <c r="J227" s="85"/>
      <c r="K227" s="85"/>
      <c r="L227" s="85"/>
      <c r="M227" s="85"/>
      <c r="N227" s="85"/>
      <c r="O227" s="85"/>
      <c r="P227" s="85"/>
      <c r="Q227" s="86"/>
      <c r="R227" s="68"/>
    </row>
    <row r="228" spans="2:18" x14ac:dyDescent="0.2">
      <c r="B228" s="47" t="str">
        <f>_xlfn.XLOOKUP(C228,PerformanceIndicators!$C$6:$C$25,PerformanceIndicators!$B$6:$B$25,"--",,1)</f>
        <v>Environment</v>
      </c>
      <c r="C228" s="48" t="str">
        <f>PerformanceIndicators!$C$17</f>
        <v>E5</v>
      </c>
      <c r="D228" s="49" t="str">
        <f>Lists!$D$5</f>
        <v>Sydney Water Corporation</v>
      </c>
      <c r="E228" s="78">
        <v>39939</v>
      </c>
      <c r="F228" s="79">
        <v>37118</v>
      </c>
      <c r="G228" s="79">
        <v>40627</v>
      </c>
      <c r="H228" s="79">
        <v>39370</v>
      </c>
      <c r="I228" s="79">
        <v>36623</v>
      </c>
      <c r="J228" s="79">
        <v>36148</v>
      </c>
      <c r="K228" s="79">
        <v>41379</v>
      </c>
      <c r="L228" s="79">
        <v>39918</v>
      </c>
      <c r="M228" s="79">
        <v>40924</v>
      </c>
      <c r="N228" s="79">
        <v>40241</v>
      </c>
      <c r="O228" s="79">
        <v>39672</v>
      </c>
      <c r="P228" s="79">
        <v>39825</v>
      </c>
      <c r="Q228" s="121">
        <v>36897</v>
      </c>
      <c r="R228" s="69"/>
    </row>
    <row r="229" spans="2:18" x14ac:dyDescent="0.2">
      <c r="B229" s="59" t="s">
        <v>153</v>
      </c>
      <c r="C229" s="60"/>
      <c r="D229" s="61"/>
      <c r="E229" s="84"/>
      <c r="F229" s="85"/>
      <c r="G229" s="85"/>
      <c r="H229" s="85"/>
      <c r="I229" s="85"/>
      <c r="J229" s="85"/>
      <c r="K229" s="85"/>
      <c r="L229" s="85"/>
      <c r="M229" s="85"/>
      <c r="N229" s="85"/>
      <c r="O229" s="85"/>
      <c r="P229" s="85"/>
      <c r="Q229" s="86"/>
      <c r="R229" s="68"/>
    </row>
    <row r="230" spans="2:18" x14ac:dyDescent="0.2">
      <c r="B230" s="47" t="str">
        <f>_xlfn.XLOOKUP(C230,PerformanceIndicators!$C$6:$C$25,PerformanceIndicators!$B$6:$B$25,"--",,1)</f>
        <v>Environment</v>
      </c>
      <c r="C230" s="48" t="str">
        <f>PerformanceIndicators!$C$18</f>
        <v>E6</v>
      </c>
      <c r="D230" s="49" t="str" cm="1">
        <f t="array" ref="D230:D231">Lists!$D$5:$D$6</f>
        <v>Sydney Water Corporation</v>
      </c>
      <c r="E230" s="95">
        <v>0.56999999999999995</v>
      </c>
      <c r="F230" s="96">
        <v>0.88</v>
      </c>
      <c r="G230" s="96">
        <v>0.88</v>
      </c>
      <c r="H230" s="96">
        <v>0.71</v>
      </c>
      <c r="I230" s="96">
        <v>0.7</v>
      </c>
      <c r="J230" s="96">
        <v>0.54</v>
      </c>
      <c r="K230" s="96">
        <v>0.59</v>
      </c>
      <c r="L230" s="96">
        <v>0.74</v>
      </c>
      <c r="M230" s="96">
        <v>0.61</v>
      </c>
      <c r="N230" s="96">
        <v>0.8</v>
      </c>
      <c r="O230" s="96">
        <v>0.79</v>
      </c>
      <c r="P230" s="96">
        <v>0.84</v>
      </c>
      <c r="Q230" s="130">
        <v>0.77</v>
      </c>
      <c r="R230" s="67"/>
    </row>
    <row r="231" spans="2:18" x14ac:dyDescent="0.2">
      <c r="B231" s="47" t="str">
        <f>_xlfn.XLOOKUP(C231,PerformanceIndicators!$C$6:$C$25,PerformanceIndicators!$B$6:$B$25,"--",,1)</f>
        <v>Environment</v>
      </c>
      <c r="C231" s="48" t="str">
        <f>PerformanceIndicators!$C$18</f>
        <v>E6</v>
      </c>
      <c r="D231" s="49" t="str">
        <v>WaterNSW</v>
      </c>
      <c r="E231" s="95" t="s">
        <v>122</v>
      </c>
      <c r="F231" s="96" t="s">
        <v>122</v>
      </c>
      <c r="G231" s="96" t="s">
        <v>122</v>
      </c>
      <c r="H231" s="96" t="s">
        <v>122</v>
      </c>
      <c r="I231" s="96" t="s">
        <v>122</v>
      </c>
      <c r="J231" s="96">
        <v>5.4300000000000001E-2</v>
      </c>
      <c r="K231" s="96">
        <v>0.79</v>
      </c>
      <c r="L231" s="96">
        <v>0.8921</v>
      </c>
      <c r="M231" s="96">
        <v>0.97</v>
      </c>
      <c r="N231" s="96">
        <v>0.13400000000000001</v>
      </c>
      <c r="O231" s="96">
        <v>0.83620000000000005</v>
      </c>
      <c r="P231" s="96">
        <v>0.96399999999999997</v>
      </c>
      <c r="Q231" s="130">
        <v>0.52700000000000002</v>
      </c>
      <c r="R231" s="69"/>
    </row>
    <row r="232" spans="2:18" x14ac:dyDescent="0.2">
      <c r="B232" s="59" t="s">
        <v>153</v>
      </c>
      <c r="C232" s="60"/>
      <c r="D232" s="61"/>
      <c r="E232" s="84"/>
      <c r="F232" s="85"/>
      <c r="G232" s="85"/>
      <c r="H232" s="85"/>
      <c r="I232" s="85"/>
      <c r="J232" s="85"/>
      <c r="K232" s="85"/>
      <c r="L232" s="85"/>
      <c r="M232" s="85"/>
      <c r="N232" s="85"/>
      <c r="O232" s="85"/>
      <c r="P232" s="85"/>
      <c r="Q232" s="86"/>
      <c r="R232" s="68"/>
    </row>
    <row r="233" spans="2:18" x14ac:dyDescent="0.2">
      <c r="B233" s="47" t="str">
        <f>_xlfn.XLOOKUP(C233,PerformanceIndicators!$C$6:$C$25,PerformanceIndicators!$B$6:$B$25,"--",,1)</f>
        <v>Environment</v>
      </c>
      <c r="C233" s="48" t="str">
        <f>PerformanceIndicators!$C$19</f>
        <v>E7</v>
      </c>
      <c r="D233" s="49" t="str" cm="1">
        <f t="array" ref="D233:D234">Lists!$D$5:$D$6</f>
        <v>Sydney Water Corporation</v>
      </c>
      <c r="E233" s="78">
        <v>144401</v>
      </c>
      <c r="F233" s="79">
        <v>196137</v>
      </c>
      <c r="G233" s="79">
        <v>329055</v>
      </c>
      <c r="H233" s="79">
        <v>190230</v>
      </c>
      <c r="I233" s="79">
        <v>201296</v>
      </c>
      <c r="J233" s="79">
        <v>154242</v>
      </c>
      <c r="K233" s="79">
        <v>193261</v>
      </c>
      <c r="L233" s="79">
        <v>199547</v>
      </c>
      <c r="M233" s="79">
        <v>240070</v>
      </c>
      <c r="N233" s="79">
        <v>355973</v>
      </c>
      <c r="O233" s="79">
        <v>345748</v>
      </c>
      <c r="P233" s="79">
        <v>233152</v>
      </c>
      <c r="Q233" s="121">
        <v>498926</v>
      </c>
      <c r="R233" s="67"/>
    </row>
    <row r="234" spans="2:18" x14ac:dyDescent="0.2">
      <c r="B234" s="47" t="str">
        <f>_xlfn.XLOOKUP(C234,PerformanceIndicators!$C$6:$C$25,PerformanceIndicators!$B$6:$B$25,"--",,1)</f>
        <v>Environment</v>
      </c>
      <c r="C234" s="48" t="str">
        <f>PerformanceIndicators!$C$19</f>
        <v>E7</v>
      </c>
      <c r="D234" s="49" t="str">
        <v>WaterNSW</v>
      </c>
      <c r="E234" s="78" t="s">
        <v>122</v>
      </c>
      <c r="F234" s="79" t="s">
        <v>122</v>
      </c>
      <c r="G234" s="79" t="s">
        <v>122</v>
      </c>
      <c r="H234" s="79" t="s">
        <v>122</v>
      </c>
      <c r="I234" s="79" t="s">
        <v>122</v>
      </c>
      <c r="J234" s="79">
        <v>375</v>
      </c>
      <c r="K234" s="79">
        <v>4111</v>
      </c>
      <c r="L234" s="79">
        <v>41490</v>
      </c>
      <c r="M234" s="79">
        <v>5165</v>
      </c>
      <c r="N234" s="79">
        <v>227</v>
      </c>
      <c r="O234" s="79">
        <v>6880</v>
      </c>
      <c r="P234" s="79">
        <v>13996</v>
      </c>
      <c r="Q234" s="121">
        <v>1543</v>
      </c>
      <c r="R234" s="69" t="s">
        <v>202</v>
      </c>
    </row>
    <row r="235" spans="2:18" x14ac:dyDescent="0.2">
      <c r="B235" s="59" t="s">
        <v>153</v>
      </c>
      <c r="C235" s="60"/>
      <c r="D235" s="61"/>
      <c r="E235" s="84"/>
      <c r="F235" s="85"/>
      <c r="G235" s="85"/>
      <c r="H235" s="85"/>
      <c r="I235" s="85"/>
      <c r="J235" s="85"/>
      <c r="K235" s="85"/>
      <c r="L235" s="85"/>
      <c r="M235" s="85"/>
      <c r="N235" s="85"/>
      <c r="O235" s="85"/>
      <c r="P235" s="85"/>
      <c r="Q235" s="86"/>
      <c r="R235" s="68"/>
    </row>
    <row r="236" spans="2:18" x14ac:dyDescent="0.2">
      <c r="B236" s="47" t="str">
        <f>_xlfn.XLOOKUP(C236,PerformanceIndicators!$C$6:$C$25,PerformanceIndicators!$B$6:$B$25,"--",,1)</f>
        <v>Environment</v>
      </c>
      <c r="C236" s="48" t="str">
        <f>PerformanceIndicators!$C$20</f>
        <v>E8</v>
      </c>
      <c r="D236" s="49" t="str">
        <f>Lists!$D$5</f>
        <v>Sydney Water Corporation</v>
      </c>
      <c r="E236" s="78">
        <v>0.02</v>
      </c>
      <c r="F236" s="79">
        <v>7.94</v>
      </c>
      <c r="G236" s="79">
        <v>7.99</v>
      </c>
      <c r="H236" s="79">
        <v>2.92</v>
      </c>
      <c r="I236" s="79">
        <v>2.36</v>
      </c>
      <c r="J236" s="79">
        <v>1.77</v>
      </c>
      <c r="K236" s="79">
        <v>0.64</v>
      </c>
      <c r="L236" s="79">
        <v>3</v>
      </c>
      <c r="M236" s="79">
        <v>6.21</v>
      </c>
      <c r="N236" s="79">
        <v>7.83</v>
      </c>
      <c r="O236" s="79">
        <v>6.22</v>
      </c>
      <c r="P236" s="79">
        <v>6.15</v>
      </c>
      <c r="Q236" s="121">
        <v>9.89</v>
      </c>
      <c r="R236" s="69"/>
    </row>
    <row r="237" spans="2:18" x14ac:dyDescent="0.2">
      <c r="B237" s="59" t="s">
        <v>153</v>
      </c>
      <c r="C237" s="60"/>
      <c r="D237" s="61"/>
      <c r="E237" s="84"/>
      <c r="F237" s="85"/>
      <c r="G237" s="85"/>
      <c r="H237" s="85"/>
      <c r="I237" s="85"/>
      <c r="J237" s="85"/>
      <c r="K237" s="85"/>
      <c r="L237" s="85"/>
      <c r="M237" s="85"/>
      <c r="N237" s="85"/>
      <c r="O237" s="85"/>
      <c r="P237" s="85"/>
      <c r="Q237" s="86"/>
      <c r="R237" s="68"/>
    </row>
    <row r="238" spans="2:18" ht="36" x14ac:dyDescent="0.2">
      <c r="B238" s="47" t="str">
        <f>_xlfn.XLOOKUP(C238,PerformanceIndicators!$C$6:$C$25,PerformanceIndicators!$B$6:$B$25,"--",,1)</f>
        <v>Environment</v>
      </c>
      <c r="C238" s="48" t="str">
        <f>PerformanceIndicators!$C$21</f>
        <v>E9</v>
      </c>
      <c r="D238" s="49" t="str">
        <f>Lists!$D$5</f>
        <v>Sydney Water Corporation</v>
      </c>
      <c r="E238" s="78">
        <v>3.9</v>
      </c>
      <c r="F238" s="79">
        <v>7.38</v>
      </c>
      <c r="G238" s="79">
        <v>19.03</v>
      </c>
      <c r="H238" s="79">
        <v>6.23</v>
      </c>
      <c r="I238" s="79">
        <v>8.9499999999999993</v>
      </c>
      <c r="J238" s="79">
        <v>63</v>
      </c>
      <c r="K238" s="79">
        <v>112.1</v>
      </c>
      <c r="L238" s="79">
        <v>98.89</v>
      </c>
      <c r="M238" s="79">
        <v>71.19</v>
      </c>
      <c r="N238" s="79">
        <v>16.32</v>
      </c>
      <c r="O238" s="79">
        <v>41.52</v>
      </c>
      <c r="P238" s="79">
        <v>131.19</v>
      </c>
      <c r="Q238" s="121">
        <v>93.5</v>
      </c>
      <c r="R238" s="69" t="s">
        <v>199</v>
      </c>
    </row>
    <row r="239" spans="2:18" x14ac:dyDescent="0.2">
      <c r="B239" s="59" t="s">
        <v>153</v>
      </c>
      <c r="C239" s="60"/>
      <c r="D239" s="61"/>
      <c r="E239" s="84"/>
      <c r="F239" s="85"/>
      <c r="G239" s="85"/>
      <c r="H239" s="85"/>
      <c r="I239" s="85"/>
      <c r="J239" s="85"/>
      <c r="K239" s="85"/>
      <c r="L239" s="85"/>
      <c r="M239" s="85"/>
      <c r="N239" s="85"/>
      <c r="O239" s="85"/>
      <c r="P239" s="85"/>
      <c r="Q239" s="86"/>
      <c r="R239" s="68"/>
    </row>
    <row r="240" spans="2:18" ht="24" x14ac:dyDescent="0.2">
      <c r="B240" s="47" t="str">
        <f>_xlfn.XLOOKUP(C240,PerformanceIndicators!$C$6:$C$25,PerformanceIndicators!$B$6:$B$25,"--",,1)</f>
        <v>Environment</v>
      </c>
      <c r="C240" s="48" t="str">
        <f>PerformanceIndicators!$C$22</f>
        <v>E10</v>
      </c>
      <c r="D240" s="49" t="str">
        <f>Lists!$D$5</f>
        <v>Sydney Water Corporation</v>
      </c>
      <c r="E240" s="78">
        <v>3.88</v>
      </c>
      <c r="F240" s="79">
        <v>-0.56000000000000005</v>
      </c>
      <c r="G240" s="79">
        <v>11.04</v>
      </c>
      <c r="H240" s="79">
        <v>3.31</v>
      </c>
      <c r="I240" s="79">
        <v>6.59</v>
      </c>
      <c r="J240" s="79">
        <v>2.8</v>
      </c>
      <c r="K240" s="79">
        <v>0.98</v>
      </c>
      <c r="L240" s="79">
        <v>-0.53</v>
      </c>
      <c r="M240" s="79">
        <v>-5.4130000000000003</v>
      </c>
      <c r="N240" s="79">
        <v>-5.66</v>
      </c>
      <c r="O240" s="79">
        <v>-1.72</v>
      </c>
      <c r="P240" s="79">
        <v>-2.5299999999999998</v>
      </c>
      <c r="Q240" s="121">
        <v>12.32</v>
      </c>
      <c r="R240" s="69" t="s">
        <v>196</v>
      </c>
    </row>
    <row r="241" spans="2:18" x14ac:dyDescent="0.2">
      <c r="B241" s="59" t="s">
        <v>153</v>
      </c>
      <c r="C241" s="60"/>
      <c r="D241" s="61"/>
      <c r="E241" s="84"/>
      <c r="F241" s="85"/>
      <c r="G241" s="85"/>
      <c r="H241" s="85"/>
      <c r="I241" s="85"/>
      <c r="J241" s="85"/>
      <c r="K241" s="85"/>
      <c r="L241" s="85"/>
      <c r="M241" s="85"/>
      <c r="N241" s="85"/>
      <c r="O241" s="85"/>
      <c r="P241" s="85"/>
      <c r="Q241" s="86"/>
      <c r="R241" s="68"/>
    </row>
    <row r="242" spans="2:18" x14ac:dyDescent="0.2">
      <c r="B242" s="47" t="str">
        <f>_xlfn.XLOOKUP(C242,PerformanceIndicators!$C$6:$C$25,PerformanceIndicators!$B$6:$B$25,"--",,1)</f>
        <v>Environment</v>
      </c>
      <c r="C242" s="48" t="str">
        <f>PerformanceIndicators!$C$23</f>
        <v>E11</v>
      </c>
      <c r="D242" s="49" t="str">
        <f>Lists!$D$5</f>
        <v>Sydney Water Corporation</v>
      </c>
      <c r="E242" s="78" t="s">
        <v>122</v>
      </c>
      <c r="F242" s="79" t="s">
        <v>122</v>
      </c>
      <c r="G242" s="79" t="s">
        <v>122</v>
      </c>
      <c r="H242" s="79" t="s">
        <v>122</v>
      </c>
      <c r="I242" s="79" t="s">
        <v>122</v>
      </c>
      <c r="J242" s="79" t="s">
        <v>122</v>
      </c>
      <c r="K242" s="79" t="s">
        <v>122</v>
      </c>
      <c r="L242" s="79">
        <v>844</v>
      </c>
      <c r="M242" s="79">
        <v>736</v>
      </c>
      <c r="N242" s="79">
        <v>760</v>
      </c>
      <c r="O242" s="79">
        <v>804</v>
      </c>
      <c r="P242" s="79">
        <v>778</v>
      </c>
      <c r="Q242" s="121" t="s">
        <v>182</v>
      </c>
      <c r="R242" s="69" t="s">
        <v>206</v>
      </c>
    </row>
    <row r="243" spans="2:18" x14ac:dyDescent="0.2">
      <c r="B243" s="59" t="s">
        <v>153</v>
      </c>
      <c r="C243" s="60"/>
      <c r="D243" s="61"/>
      <c r="E243" s="84"/>
      <c r="F243" s="85"/>
      <c r="G243" s="85"/>
      <c r="H243" s="85"/>
      <c r="I243" s="85"/>
      <c r="J243" s="85"/>
      <c r="K243" s="85"/>
      <c r="L243" s="85"/>
      <c r="M243" s="85"/>
      <c r="N243" s="85"/>
      <c r="O243" s="85"/>
      <c r="P243" s="85"/>
      <c r="Q243" s="86"/>
      <c r="R243" s="68"/>
    </row>
    <row r="244" spans="2:18" x14ac:dyDescent="0.2">
      <c r="B244" s="47" t="str">
        <f>_xlfn.XLOOKUP(C244,PerformanceIndicators!$C$6:$C$25,PerformanceIndicators!$B$6:$B$25,"--",,1)</f>
        <v>Water Conservation</v>
      </c>
      <c r="C244" s="48" t="str">
        <f>PerformanceIndicators!$C$24</f>
        <v>W1</v>
      </c>
      <c r="D244" s="49" t="str">
        <f>Lists!$D$5</f>
        <v>Sydney Water Corporation</v>
      </c>
      <c r="E244" s="78" t="s">
        <v>122</v>
      </c>
      <c r="F244" s="79" t="s">
        <v>122</v>
      </c>
      <c r="G244" s="79" t="s">
        <v>122</v>
      </c>
      <c r="H244" s="79" t="s">
        <v>122</v>
      </c>
      <c r="I244" s="79" t="s">
        <v>122</v>
      </c>
      <c r="J244" s="79" t="s">
        <v>122</v>
      </c>
      <c r="K244" s="79" t="s">
        <v>122</v>
      </c>
      <c r="L244" s="79" t="s">
        <v>122</v>
      </c>
      <c r="M244" s="79" t="s">
        <v>122</v>
      </c>
      <c r="N244" s="79" t="s">
        <v>122</v>
      </c>
      <c r="O244" s="79" t="s">
        <v>122</v>
      </c>
      <c r="P244" s="79" t="s">
        <v>122</v>
      </c>
      <c r="Q244" s="121" t="s">
        <v>182</v>
      </c>
      <c r="R244" s="69" t="s">
        <v>206</v>
      </c>
    </row>
    <row r="245" spans="2:18" x14ac:dyDescent="0.2">
      <c r="B245" s="59" t="s">
        <v>153</v>
      </c>
      <c r="C245" s="60"/>
      <c r="D245" s="61"/>
      <c r="E245" s="84"/>
      <c r="F245" s="85"/>
      <c r="G245" s="85"/>
      <c r="H245" s="85"/>
      <c r="I245" s="85"/>
      <c r="J245" s="85"/>
      <c r="K245" s="85"/>
      <c r="L245" s="85"/>
      <c r="M245" s="85"/>
      <c r="N245" s="85"/>
      <c r="O245" s="85"/>
      <c r="P245" s="85"/>
      <c r="Q245" s="86"/>
      <c r="R245" s="68"/>
    </row>
    <row r="246" spans="2:18" ht="12.75" thickBot="1" x14ac:dyDescent="0.25">
      <c r="B246" s="62" t="str">
        <f>_xlfn.XLOOKUP(C246,PerformanceIndicators!$C$6:$C$25,PerformanceIndicators!$B$6:$B$25,"--",,1)</f>
        <v>Water Conservation</v>
      </c>
      <c r="C246" s="63" t="str">
        <f>PerformanceIndicators!$C$25</f>
        <v>W2</v>
      </c>
      <c r="D246" s="64" t="str">
        <f>Lists!$D$5</f>
        <v>Sydney Water Corporation</v>
      </c>
      <c r="E246" s="97" t="s">
        <v>122</v>
      </c>
      <c r="F246" s="98" t="s">
        <v>122</v>
      </c>
      <c r="G246" s="98" t="s">
        <v>122</v>
      </c>
      <c r="H246" s="98" t="s">
        <v>122</v>
      </c>
      <c r="I246" s="98" t="s">
        <v>122</v>
      </c>
      <c r="J246" s="98" t="s">
        <v>122</v>
      </c>
      <c r="K246" s="98" t="s">
        <v>122</v>
      </c>
      <c r="L246" s="98" t="s">
        <v>122</v>
      </c>
      <c r="M246" s="98" t="s">
        <v>122</v>
      </c>
      <c r="N246" s="98" t="s">
        <v>122</v>
      </c>
      <c r="O246" s="98" t="s">
        <v>122</v>
      </c>
      <c r="P246" s="98" t="s">
        <v>122</v>
      </c>
      <c r="Q246" s="133" t="s">
        <v>182</v>
      </c>
      <c r="R246" s="71" t="s">
        <v>206</v>
      </c>
    </row>
    <row r="249" spans="2:18" ht="15.75" thickBot="1" x14ac:dyDescent="0.3">
      <c r="B249" s="2" t="s">
        <v>94</v>
      </c>
    </row>
    <row r="250" spans="2:18" ht="12.75" thickBot="1" x14ac:dyDescent="0.25">
      <c r="B250" s="13" t="s">
        <v>203</v>
      </c>
      <c r="C250" s="14" t="s">
        <v>204</v>
      </c>
      <c r="D250" s="15" t="s">
        <v>152</v>
      </c>
      <c r="E250" s="72" t="str" cm="1">
        <f t="array" ref="E250:Q250">TRANSPOSE(Years)</f>
        <v>2012-13</v>
      </c>
      <c r="F250" s="72" t="str">
        <v>2013-14</v>
      </c>
      <c r="G250" s="72" t="str">
        <v>2014-15</v>
      </c>
      <c r="H250" s="72" t="str">
        <v>2015-16</v>
      </c>
      <c r="I250" s="72" t="str">
        <v>2016-17</v>
      </c>
      <c r="J250" s="72" t="str">
        <v>2017-18</v>
      </c>
      <c r="K250" s="72" t="str">
        <v>2018-19</v>
      </c>
      <c r="L250" s="72" t="str">
        <v>2019-20</v>
      </c>
      <c r="M250" s="72" t="str">
        <v>2020-21</v>
      </c>
      <c r="N250" s="72" t="str">
        <v>2021-22</v>
      </c>
      <c r="O250" s="72" t="str">
        <v>2022-23</v>
      </c>
      <c r="P250" s="72" t="str">
        <v>2023-24</v>
      </c>
      <c r="Q250" s="73" t="str">
        <v>2024-25</v>
      </c>
      <c r="R250" s="65" t="s">
        <v>0</v>
      </c>
    </row>
    <row r="251" spans="2:18" x14ac:dyDescent="0.2">
      <c r="B251" s="105" t="s">
        <v>154</v>
      </c>
      <c r="C251" s="106"/>
      <c r="D251" s="107"/>
      <c r="E251" s="108"/>
      <c r="F251" s="109"/>
      <c r="G251" s="109"/>
      <c r="H251" s="109"/>
      <c r="I251" s="109"/>
      <c r="J251" s="109"/>
      <c r="K251" s="109"/>
      <c r="L251" s="109"/>
      <c r="M251" s="109"/>
      <c r="N251" s="109"/>
      <c r="O251" s="109"/>
      <c r="P251" s="109"/>
      <c r="Q251" s="110"/>
      <c r="R251" s="111"/>
    </row>
    <row r="252" spans="2:18" x14ac:dyDescent="0.2">
      <c r="B252" s="47"/>
      <c r="C252" s="48" t="str">
        <f>PerformanceIndicators!$C$31</f>
        <v>L1</v>
      </c>
      <c r="D252" s="49" t="str" cm="1">
        <f t="array" ref="D252:D258">WICARetailer</f>
        <v>Altogether Group Pty Ltd</v>
      </c>
      <c r="E252" s="78">
        <v>7.9339999999999993</v>
      </c>
      <c r="F252" s="79">
        <v>148.71</v>
      </c>
      <c r="G252" s="79">
        <v>294</v>
      </c>
      <c r="H252" s="79">
        <v>434.24</v>
      </c>
      <c r="I252" s="79">
        <v>641.54</v>
      </c>
      <c r="J252" s="79">
        <v>1062</v>
      </c>
      <c r="K252" s="79">
        <v>1409.38</v>
      </c>
      <c r="L252" s="79">
        <v>1210.7</v>
      </c>
      <c r="M252" s="79">
        <v>1415.74</v>
      </c>
      <c r="N252" s="79">
        <v>1482.78</v>
      </c>
      <c r="O252" s="79">
        <v>1731.62</v>
      </c>
      <c r="P252" s="79">
        <v>1714</v>
      </c>
      <c r="Q252" s="121">
        <v>1902</v>
      </c>
      <c r="R252" s="67"/>
    </row>
    <row r="253" spans="2:18" x14ac:dyDescent="0.2">
      <c r="B253" s="47"/>
      <c r="C253" s="48" t="str">
        <f>PerformanceIndicators!$C$31</f>
        <v>L1</v>
      </c>
      <c r="D253" s="49" t="str">
        <v>Aquacell Pty Ltd</v>
      </c>
      <c r="E253" s="78" t="s">
        <v>122</v>
      </c>
      <c r="F253" s="79">
        <v>3.8</v>
      </c>
      <c r="G253" s="79">
        <v>4.1890000000000001</v>
      </c>
      <c r="H253" s="79">
        <v>10.8</v>
      </c>
      <c r="I253" s="79">
        <v>3.87</v>
      </c>
      <c r="J253" s="79">
        <v>7.42</v>
      </c>
      <c r="K253" s="79">
        <v>3.746</v>
      </c>
      <c r="L253" s="79">
        <v>5.67</v>
      </c>
      <c r="M253" s="79">
        <v>5.43</v>
      </c>
      <c r="N253" s="79">
        <v>4.0999999999999996</v>
      </c>
      <c r="O253" s="79">
        <v>5</v>
      </c>
      <c r="P253" s="79">
        <v>10.3</v>
      </c>
      <c r="Q253" s="121">
        <v>20.027000000000001</v>
      </c>
      <c r="R253" s="67"/>
    </row>
    <row r="254" spans="2:18" x14ac:dyDescent="0.2">
      <c r="B254" s="47"/>
      <c r="C254" s="48" t="str">
        <f>PerformanceIndicators!$C$31</f>
        <v>L1</v>
      </c>
      <c r="D254" s="49" t="str">
        <v>AquaNet Sydney Pty Ltd</v>
      </c>
      <c r="E254" s="78" t="s">
        <v>122</v>
      </c>
      <c r="F254" s="79" t="s">
        <v>122</v>
      </c>
      <c r="G254" s="79" t="s">
        <v>122</v>
      </c>
      <c r="H254" s="79" t="s">
        <v>122</v>
      </c>
      <c r="I254" s="79">
        <v>1965.0309999999999</v>
      </c>
      <c r="J254" s="79">
        <v>1298.067</v>
      </c>
      <c r="K254" s="79">
        <v>1213.8699999999999</v>
      </c>
      <c r="L254" s="79">
        <v>1453</v>
      </c>
      <c r="M254" s="79">
        <v>1312.68</v>
      </c>
      <c r="N254" s="79">
        <v>1292.6600000000001</v>
      </c>
      <c r="O254" s="79">
        <v>1399.75</v>
      </c>
      <c r="P254" s="79">
        <v>1472</v>
      </c>
      <c r="Q254" s="121">
        <v>1573.47</v>
      </c>
      <c r="R254" s="67"/>
    </row>
    <row r="255" spans="2:18" x14ac:dyDescent="0.2">
      <c r="B255" s="47"/>
      <c r="C255" s="48" t="str">
        <f>PerformanceIndicators!$C$31</f>
        <v>L1</v>
      </c>
      <c r="D255" s="49" t="str">
        <v>CPE Barangaroo Recycled Water Pty Ltd</v>
      </c>
      <c r="E255" s="78" t="s">
        <v>122</v>
      </c>
      <c r="F255" s="79" t="s">
        <v>122</v>
      </c>
      <c r="G255" s="79" t="s">
        <v>122</v>
      </c>
      <c r="H255" s="79" t="s">
        <v>122</v>
      </c>
      <c r="I255" s="79" t="s">
        <v>122</v>
      </c>
      <c r="J255" s="79">
        <v>0.193</v>
      </c>
      <c r="K255" s="79">
        <v>91</v>
      </c>
      <c r="L255" s="79">
        <v>88.695999999999998</v>
      </c>
      <c r="M255" s="79">
        <v>63.4</v>
      </c>
      <c r="N255" s="79">
        <v>59</v>
      </c>
      <c r="O255" s="79">
        <v>46</v>
      </c>
      <c r="P255" s="79">
        <v>106</v>
      </c>
      <c r="Q255" s="121">
        <v>120</v>
      </c>
      <c r="R255" s="67" t="s">
        <v>208</v>
      </c>
    </row>
    <row r="256" spans="2:18" x14ac:dyDescent="0.2">
      <c r="B256" s="47"/>
      <c r="C256" s="48" t="str">
        <f>PerformanceIndicators!$C$31</f>
        <v>L1</v>
      </c>
      <c r="D256" s="49" t="str">
        <v>Kyeema Water Pty Ltd</v>
      </c>
      <c r="E256" s="78" t="s">
        <v>122</v>
      </c>
      <c r="F256" s="79" t="s">
        <v>122</v>
      </c>
      <c r="G256" s="79" t="s">
        <v>122</v>
      </c>
      <c r="H256" s="79" t="s">
        <v>182</v>
      </c>
      <c r="I256" s="79" t="s">
        <v>182</v>
      </c>
      <c r="J256" s="79" t="s">
        <v>182</v>
      </c>
      <c r="K256" s="79" t="s">
        <v>182</v>
      </c>
      <c r="L256" s="79" t="s">
        <v>182</v>
      </c>
      <c r="M256" s="79" t="s">
        <v>122</v>
      </c>
      <c r="N256" s="79" t="s">
        <v>2</v>
      </c>
      <c r="O256" s="79">
        <v>0</v>
      </c>
      <c r="P256" s="79">
        <v>0</v>
      </c>
      <c r="Q256" s="121">
        <v>0</v>
      </c>
      <c r="R256" s="67"/>
    </row>
    <row r="257" spans="2:18" x14ac:dyDescent="0.2">
      <c r="B257" s="47"/>
      <c r="C257" s="48" t="str">
        <f>PerformanceIndicators!$C$31</f>
        <v>L1</v>
      </c>
      <c r="D257" s="49" t="str">
        <v>Solo Water Pty Ltd</v>
      </c>
      <c r="E257" s="78" t="s">
        <v>122</v>
      </c>
      <c r="F257" s="79" t="s">
        <v>122</v>
      </c>
      <c r="G257" s="79" t="s">
        <v>122</v>
      </c>
      <c r="H257" s="79" t="s">
        <v>122</v>
      </c>
      <c r="I257" s="79" t="s">
        <v>122</v>
      </c>
      <c r="J257" s="79">
        <v>10.48</v>
      </c>
      <c r="K257" s="79">
        <v>37.06</v>
      </c>
      <c r="L257" s="79">
        <v>61.17</v>
      </c>
      <c r="M257" s="79">
        <v>68.14</v>
      </c>
      <c r="N257" s="79">
        <v>69.010000000000005</v>
      </c>
      <c r="O257" s="79">
        <v>88.2</v>
      </c>
      <c r="P257" s="79">
        <v>98.67</v>
      </c>
      <c r="Q257" s="121">
        <v>97.89</v>
      </c>
      <c r="R257" s="67"/>
    </row>
    <row r="258" spans="2:18" x14ac:dyDescent="0.2">
      <c r="B258" s="47"/>
      <c r="C258" s="48" t="str">
        <f>PerformanceIndicators!$C$31</f>
        <v>L1</v>
      </c>
      <c r="D258" s="49" t="str">
        <v>True Water DTR Pty Ltd</v>
      </c>
      <c r="E258" s="78" t="s">
        <v>122</v>
      </c>
      <c r="F258" s="79" t="s">
        <v>122</v>
      </c>
      <c r="G258" s="79" t="s">
        <v>122</v>
      </c>
      <c r="H258" s="79" t="s">
        <v>122</v>
      </c>
      <c r="I258" s="79" t="s">
        <v>122</v>
      </c>
      <c r="J258" s="79" t="s">
        <v>122</v>
      </c>
      <c r="K258" s="79" t="s">
        <v>122</v>
      </c>
      <c r="L258" s="79" t="s">
        <v>122</v>
      </c>
      <c r="M258" s="79" t="s">
        <v>122</v>
      </c>
      <c r="N258" s="79" t="s">
        <v>122</v>
      </c>
      <c r="O258" s="79" t="s">
        <v>122</v>
      </c>
      <c r="P258" s="79" t="s">
        <v>122</v>
      </c>
      <c r="Q258" s="121">
        <v>0</v>
      </c>
      <c r="R258" s="67"/>
    </row>
    <row r="259" spans="2:18" x14ac:dyDescent="0.2">
      <c r="B259" s="105" t="s">
        <v>200</v>
      </c>
      <c r="C259" s="106"/>
      <c r="D259" s="107"/>
      <c r="E259" s="108"/>
      <c r="F259" s="109"/>
      <c r="G259" s="109"/>
      <c r="H259" s="109"/>
      <c r="I259" s="109"/>
      <c r="J259" s="109"/>
      <c r="K259" s="109"/>
      <c r="L259" s="109"/>
      <c r="M259" s="109"/>
      <c r="N259" s="109"/>
      <c r="O259" s="109"/>
      <c r="P259" s="109"/>
      <c r="Q259" s="110"/>
      <c r="R259" s="111"/>
    </row>
    <row r="260" spans="2:18" x14ac:dyDescent="0.2">
      <c r="B260" s="47"/>
      <c r="C260" s="48" t="str">
        <f>PerformanceIndicators!$C$31</f>
        <v>L1</v>
      </c>
      <c r="D260" s="49" t="str" cm="1">
        <f t="array" ref="D260:D266">WICARSLicensees</f>
        <v>Kooragang Water Pty Ltd</v>
      </c>
      <c r="E260" s="78" t="s">
        <v>122</v>
      </c>
      <c r="F260" s="79" t="s">
        <v>122</v>
      </c>
      <c r="G260" s="79" t="s">
        <v>122</v>
      </c>
      <c r="H260" s="79" t="s">
        <v>122</v>
      </c>
      <c r="I260" s="79" t="s">
        <v>122</v>
      </c>
      <c r="J260" s="79" t="s">
        <v>122</v>
      </c>
      <c r="K260" s="79" t="s">
        <v>122</v>
      </c>
      <c r="L260" s="79" t="s">
        <v>122</v>
      </c>
      <c r="M260" s="79" t="s">
        <v>122</v>
      </c>
      <c r="N260" s="79" t="s">
        <v>122</v>
      </c>
      <c r="O260" s="79">
        <v>2633.43</v>
      </c>
      <c r="P260" s="79">
        <v>2501</v>
      </c>
      <c r="Q260" s="121">
        <v>3265.355</v>
      </c>
      <c r="R260" s="67" t="s">
        <v>207</v>
      </c>
    </row>
    <row r="261" spans="2:18" x14ac:dyDescent="0.2">
      <c r="B261" s="47"/>
      <c r="C261" s="48" t="str">
        <f>PerformanceIndicators!$C$31</f>
        <v>L1</v>
      </c>
      <c r="D261" s="49" t="str">
        <v>Narara Ecovillage Co-operative Pty Ltd</v>
      </c>
      <c r="E261" s="78" t="s">
        <v>122</v>
      </c>
      <c r="F261" s="79" t="s">
        <v>122</v>
      </c>
      <c r="G261" s="79" t="s">
        <v>122</v>
      </c>
      <c r="H261" s="79" t="s">
        <v>122</v>
      </c>
      <c r="I261" s="79" t="s">
        <v>122</v>
      </c>
      <c r="J261" s="79" t="s">
        <v>122</v>
      </c>
      <c r="K261" s="79">
        <v>0.06</v>
      </c>
      <c r="L261" s="79">
        <v>0.6</v>
      </c>
      <c r="M261" s="79">
        <v>2.1</v>
      </c>
      <c r="N261" s="79">
        <v>6</v>
      </c>
      <c r="O261" s="79">
        <v>10.4</v>
      </c>
      <c r="P261" s="79">
        <v>7.1</v>
      </c>
      <c r="Q261" s="121">
        <v>9.5</v>
      </c>
      <c r="R261" s="67" t="s">
        <v>201</v>
      </c>
    </row>
    <row r="262" spans="2:18" x14ac:dyDescent="0.2">
      <c r="B262" s="47"/>
      <c r="C262" s="48" t="str">
        <f>PerformanceIndicators!$C$31</f>
        <v>L1</v>
      </c>
      <c r="D262" s="49" t="str">
        <v>Orica Australia Pty Ltd</v>
      </c>
      <c r="E262" s="78">
        <v>1373.8</v>
      </c>
      <c r="F262" s="79">
        <v>1416.8</v>
      </c>
      <c r="G262" s="79">
        <v>1419.9</v>
      </c>
      <c r="H262" s="79">
        <v>1372.2</v>
      </c>
      <c r="I262" s="79">
        <v>1485.2</v>
      </c>
      <c r="J262" s="79">
        <v>1381.17</v>
      </c>
      <c r="K262" s="79">
        <v>1393.19</v>
      </c>
      <c r="L262" s="79">
        <v>1392.99</v>
      </c>
      <c r="M262" s="79">
        <v>1483.7439999999999</v>
      </c>
      <c r="N262" s="79">
        <v>1331</v>
      </c>
      <c r="O262" s="79">
        <v>1239</v>
      </c>
      <c r="P262" s="79">
        <v>537.67999999999995</v>
      </c>
      <c r="Q262" s="121">
        <v>374.07400000000001</v>
      </c>
      <c r="R262" s="67" t="s">
        <v>201</v>
      </c>
    </row>
    <row r="263" spans="2:18" x14ac:dyDescent="0.2">
      <c r="B263" s="47"/>
      <c r="C263" s="48" t="str">
        <f>PerformanceIndicators!$C$31</f>
        <v>L1</v>
      </c>
      <c r="D263" s="49" t="str">
        <v>Suez (Kooragang Industrial Water Scheme)</v>
      </c>
      <c r="E263" s="78" t="s">
        <v>122</v>
      </c>
      <c r="F263" s="79" t="s">
        <v>122</v>
      </c>
      <c r="G263" s="79" t="s">
        <v>122</v>
      </c>
      <c r="H263" s="79" t="s">
        <v>122</v>
      </c>
      <c r="I263" s="79" t="s">
        <v>122</v>
      </c>
      <c r="J263" s="79">
        <v>463</v>
      </c>
      <c r="K263" s="79">
        <v>1201</v>
      </c>
      <c r="L263" s="79">
        <v>852</v>
      </c>
      <c r="M263" s="79">
        <v>3325</v>
      </c>
      <c r="N263" s="79">
        <v>3541</v>
      </c>
      <c r="O263" s="79" t="s">
        <v>182</v>
      </c>
      <c r="P263" s="79" t="s">
        <v>182</v>
      </c>
      <c r="Q263" s="121" t="s">
        <v>182</v>
      </c>
      <c r="R263" s="67" t="s">
        <v>190</v>
      </c>
    </row>
    <row r="264" spans="2:18" ht="24" x14ac:dyDescent="0.2">
      <c r="B264" s="47"/>
      <c r="C264" s="48" t="str">
        <f>PerformanceIndicators!$C$31</f>
        <v>L1</v>
      </c>
      <c r="D264" s="49" t="str">
        <v>Sydney Desalination Plant Pty Ltd</v>
      </c>
      <c r="E264" s="78">
        <v>3.5</v>
      </c>
      <c r="F264" s="79">
        <v>7.67</v>
      </c>
      <c r="G264" s="79">
        <v>7.71</v>
      </c>
      <c r="H264" s="79">
        <v>11.6</v>
      </c>
      <c r="I264" s="79">
        <v>0</v>
      </c>
      <c r="J264" s="79">
        <v>0</v>
      </c>
      <c r="K264" s="79">
        <v>7793</v>
      </c>
      <c r="L264" s="79">
        <v>71146</v>
      </c>
      <c r="M264" s="79">
        <v>19627</v>
      </c>
      <c r="N264" s="79">
        <v>22308.799999999999</v>
      </c>
      <c r="O264" s="79">
        <v>68239.05</v>
      </c>
      <c r="P264" s="79">
        <v>35216.46</v>
      </c>
      <c r="Q264" s="121" t="s">
        <v>182</v>
      </c>
      <c r="R264" s="67" t="s">
        <v>217</v>
      </c>
    </row>
    <row r="265" spans="2:18" x14ac:dyDescent="0.2">
      <c r="B265" s="47"/>
      <c r="C265" s="48" t="str">
        <f>PerformanceIndicators!$C$31</f>
        <v>L1</v>
      </c>
      <c r="D265" s="49" t="str">
        <v>Veolia Water Solutions and Technologies Pty Ltd (Bingara)</v>
      </c>
      <c r="E265" s="78">
        <v>25.01</v>
      </c>
      <c r="F265" s="79" t="s">
        <v>122</v>
      </c>
      <c r="G265" s="79">
        <v>36.877000000000002</v>
      </c>
      <c r="H265" s="79">
        <v>101.5</v>
      </c>
      <c r="I265" s="79">
        <v>112.833</v>
      </c>
      <c r="J265" s="79">
        <v>93.661000000000001</v>
      </c>
      <c r="K265" s="79">
        <v>161.06299999999999</v>
      </c>
      <c r="L265" s="79">
        <v>177.03899999999999</v>
      </c>
      <c r="M265" s="79">
        <v>214.84</v>
      </c>
      <c r="N265" s="79">
        <v>249.01499999999999</v>
      </c>
      <c r="O265" s="79" t="s">
        <v>182</v>
      </c>
      <c r="P265" s="79" t="s">
        <v>182</v>
      </c>
      <c r="Q265" s="121" t="s">
        <v>182</v>
      </c>
      <c r="R265" s="67" t="s">
        <v>186</v>
      </c>
    </row>
    <row r="266" spans="2:18" x14ac:dyDescent="0.2">
      <c r="B266" s="50"/>
      <c r="C266" s="48" t="str">
        <f>PerformanceIndicators!$C$31</f>
        <v>L1</v>
      </c>
      <c r="D266" s="52" t="str">
        <v>Veolia Water Solutions and Technologies Pty Ltd (Darling Walk)</v>
      </c>
      <c r="E266" s="87" t="s">
        <v>122</v>
      </c>
      <c r="F266" s="88">
        <v>45.82</v>
      </c>
      <c r="G266" s="88" t="s">
        <v>122</v>
      </c>
      <c r="H266" s="88">
        <v>59.5</v>
      </c>
      <c r="I266" s="88">
        <v>45.43</v>
      </c>
      <c r="J266" s="88">
        <v>43.636000000000003</v>
      </c>
      <c r="K266" s="88">
        <v>40.533000000000001</v>
      </c>
      <c r="L266" s="88">
        <v>41.5</v>
      </c>
      <c r="M266" s="88">
        <v>16.600000000000001</v>
      </c>
      <c r="N266" s="88">
        <v>22.32</v>
      </c>
      <c r="O266" s="88">
        <v>29.51</v>
      </c>
      <c r="P266" s="88">
        <v>33.33</v>
      </c>
      <c r="Q266" s="129">
        <v>31.65</v>
      </c>
      <c r="R266" s="69" t="s">
        <v>201</v>
      </c>
    </row>
    <row r="267" spans="2:18" x14ac:dyDescent="0.2">
      <c r="B267" s="105" t="s">
        <v>154</v>
      </c>
      <c r="C267" s="112"/>
      <c r="D267" s="107"/>
      <c r="E267" s="108"/>
      <c r="F267" s="109"/>
      <c r="G267" s="109"/>
      <c r="H267" s="109"/>
      <c r="I267" s="109"/>
      <c r="J267" s="109"/>
      <c r="K267" s="109"/>
      <c r="L267" s="109"/>
      <c r="M267" s="109"/>
      <c r="N267" s="109"/>
      <c r="O267" s="109"/>
      <c r="P267" s="109"/>
      <c r="Q267" s="110"/>
      <c r="R267" s="113"/>
    </row>
    <row r="268" spans="2:18" x14ac:dyDescent="0.2">
      <c r="B268" s="47"/>
      <c r="C268" s="48" t="str">
        <f>PerformanceIndicators!$C$32</f>
        <v>L2</v>
      </c>
      <c r="D268" s="49" t="str" cm="1">
        <f t="array" ref="D268:D274">WICARetailer</f>
        <v>Altogether Group Pty Ltd</v>
      </c>
      <c r="E268" s="78">
        <v>5.3</v>
      </c>
      <c r="F268" s="79">
        <v>18.41</v>
      </c>
      <c r="G268" s="79">
        <v>76</v>
      </c>
      <c r="H268" s="79">
        <v>198.9</v>
      </c>
      <c r="I268" s="79">
        <v>262.36</v>
      </c>
      <c r="J268" s="79">
        <v>342</v>
      </c>
      <c r="K268" s="79">
        <v>423.19</v>
      </c>
      <c r="L268" s="79">
        <v>612.88400000000001</v>
      </c>
      <c r="M268" s="79">
        <v>755.46</v>
      </c>
      <c r="N268" s="79">
        <v>811.17</v>
      </c>
      <c r="O268" s="79">
        <v>822.69</v>
      </c>
      <c r="P268" s="79">
        <v>924</v>
      </c>
      <c r="Q268" s="121">
        <v>1044</v>
      </c>
      <c r="R268" s="67"/>
    </row>
    <row r="269" spans="2:18" x14ac:dyDescent="0.2">
      <c r="B269" s="47"/>
      <c r="C269" s="48" t="str">
        <f>PerformanceIndicators!$C$32</f>
        <v>L2</v>
      </c>
      <c r="D269" s="49" t="str">
        <v>Aquacell Pty Ltd</v>
      </c>
      <c r="E269" s="78" t="s">
        <v>122</v>
      </c>
      <c r="F269" s="79">
        <v>3.8</v>
      </c>
      <c r="G269" s="79">
        <v>4.1890000000000001</v>
      </c>
      <c r="H269" s="79">
        <v>10.8</v>
      </c>
      <c r="I269" s="79">
        <v>3.87</v>
      </c>
      <c r="J269" s="79">
        <v>7.42</v>
      </c>
      <c r="K269" s="79">
        <v>3.746</v>
      </c>
      <c r="L269" s="79">
        <v>5.67</v>
      </c>
      <c r="M269" s="79">
        <v>5.43</v>
      </c>
      <c r="N269" s="79">
        <v>4.0999999999999996</v>
      </c>
      <c r="O269" s="79">
        <v>1.6</v>
      </c>
      <c r="P269" s="79">
        <v>5.5</v>
      </c>
      <c r="Q269" s="121">
        <v>10.145</v>
      </c>
      <c r="R269" s="67"/>
    </row>
    <row r="270" spans="2:18" x14ac:dyDescent="0.2">
      <c r="B270" s="47"/>
      <c r="C270" s="48" t="str">
        <f>PerformanceIndicators!$C$32</f>
        <v>L2</v>
      </c>
      <c r="D270" s="49" t="str">
        <v>AquaNet Sydney Pty Ltd</v>
      </c>
      <c r="E270" s="78" t="s">
        <v>122</v>
      </c>
      <c r="F270" s="79" t="s">
        <v>122</v>
      </c>
      <c r="G270" s="79" t="s">
        <v>122</v>
      </c>
      <c r="H270" s="79" t="s">
        <v>122</v>
      </c>
      <c r="I270" s="79">
        <v>1965.0309999999999</v>
      </c>
      <c r="J270" s="79">
        <v>1298.067</v>
      </c>
      <c r="K270" s="79">
        <v>1213.8699999999999</v>
      </c>
      <c r="L270" s="79">
        <v>1453</v>
      </c>
      <c r="M270" s="79">
        <v>1312.68</v>
      </c>
      <c r="N270" s="79">
        <v>1292.6600000000001</v>
      </c>
      <c r="O270" s="79">
        <v>1399.75</v>
      </c>
      <c r="P270" s="79">
        <v>1472</v>
      </c>
      <c r="Q270" s="121">
        <v>1327.21</v>
      </c>
      <c r="R270" s="67"/>
    </row>
    <row r="271" spans="2:18" x14ac:dyDescent="0.2">
      <c r="B271" s="47"/>
      <c r="C271" s="48" t="str">
        <f>PerformanceIndicators!$C$32</f>
        <v>L2</v>
      </c>
      <c r="D271" s="49" t="str">
        <v>CPE Barangaroo Recycled Water Pty Ltd</v>
      </c>
      <c r="E271" s="78" t="s">
        <v>122</v>
      </c>
      <c r="F271" s="79" t="s">
        <v>122</v>
      </c>
      <c r="G271" s="79" t="s">
        <v>122</v>
      </c>
      <c r="H271" s="79" t="s">
        <v>122</v>
      </c>
      <c r="I271" s="79" t="s">
        <v>122</v>
      </c>
      <c r="J271" s="79">
        <v>0.193</v>
      </c>
      <c r="K271" s="79">
        <v>0</v>
      </c>
      <c r="L271" s="79">
        <v>88.695999999999998</v>
      </c>
      <c r="M271" s="79">
        <v>63.4</v>
      </c>
      <c r="N271" s="79">
        <v>59</v>
      </c>
      <c r="O271" s="79">
        <v>46</v>
      </c>
      <c r="P271" s="79">
        <v>106</v>
      </c>
      <c r="Q271" s="121">
        <v>120</v>
      </c>
      <c r="R271" s="67" t="s">
        <v>208</v>
      </c>
    </row>
    <row r="272" spans="2:18" x14ac:dyDescent="0.2">
      <c r="B272" s="47"/>
      <c r="C272" s="48" t="str">
        <f>PerformanceIndicators!$C$32</f>
        <v>L2</v>
      </c>
      <c r="D272" s="49" t="str">
        <v>Kyeema Water Pty Ltd</v>
      </c>
      <c r="E272" s="78" t="s">
        <v>122</v>
      </c>
      <c r="F272" s="79" t="s">
        <v>122</v>
      </c>
      <c r="G272" s="79" t="s">
        <v>122</v>
      </c>
      <c r="H272" s="79" t="s">
        <v>182</v>
      </c>
      <c r="I272" s="79" t="s">
        <v>182</v>
      </c>
      <c r="J272" s="79" t="s">
        <v>182</v>
      </c>
      <c r="K272" s="79" t="s">
        <v>182</v>
      </c>
      <c r="L272" s="79" t="s">
        <v>182</v>
      </c>
      <c r="M272" s="79" t="s">
        <v>122</v>
      </c>
      <c r="N272" s="79" t="s">
        <v>2</v>
      </c>
      <c r="O272" s="79">
        <v>0</v>
      </c>
      <c r="P272" s="79">
        <v>0</v>
      </c>
      <c r="Q272" s="121">
        <v>0</v>
      </c>
      <c r="R272" s="67"/>
    </row>
    <row r="273" spans="2:18" x14ac:dyDescent="0.2">
      <c r="B273" s="47"/>
      <c r="C273" s="48" t="str">
        <f>PerformanceIndicators!$C$32</f>
        <v>L2</v>
      </c>
      <c r="D273" s="49" t="str">
        <v>Solo Water Pty Ltd</v>
      </c>
      <c r="E273" s="78" t="s">
        <v>122</v>
      </c>
      <c r="F273" s="79" t="s">
        <v>122</v>
      </c>
      <c r="G273" s="79" t="s">
        <v>122</v>
      </c>
      <c r="H273" s="79" t="s">
        <v>122</v>
      </c>
      <c r="I273" s="79" t="s">
        <v>122</v>
      </c>
      <c r="J273" s="79">
        <v>1.56</v>
      </c>
      <c r="K273" s="79">
        <v>13.93</v>
      </c>
      <c r="L273" s="79">
        <v>23.35</v>
      </c>
      <c r="M273" s="79">
        <v>26.64</v>
      </c>
      <c r="N273" s="79">
        <v>24.43</v>
      </c>
      <c r="O273" s="79">
        <v>31.74</v>
      </c>
      <c r="P273" s="79">
        <v>40.159999999999997</v>
      </c>
      <c r="Q273" s="121">
        <v>40.36</v>
      </c>
      <c r="R273" s="67"/>
    </row>
    <row r="274" spans="2:18" x14ac:dyDescent="0.2">
      <c r="B274" s="47"/>
      <c r="C274" s="48" t="str">
        <f>PerformanceIndicators!$C$32</f>
        <v>L2</v>
      </c>
      <c r="D274" s="49" t="str">
        <v>True Water DTR Pty Ltd</v>
      </c>
      <c r="E274" s="78" t="s">
        <v>122</v>
      </c>
      <c r="F274" s="79" t="s">
        <v>122</v>
      </c>
      <c r="G274" s="79" t="s">
        <v>122</v>
      </c>
      <c r="H274" s="79" t="s">
        <v>122</v>
      </c>
      <c r="I274" s="79" t="s">
        <v>122</v>
      </c>
      <c r="J274" s="79" t="s">
        <v>122</v>
      </c>
      <c r="K274" s="79" t="s">
        <v>122</v>
      </c>
      <c r="L274" s="79" t="s">
        <v>122</v>
      </c>
      <c r="M274" s="79" t="s">
        <v>122</v>
      </c>
      <c r="N274" s="79" t="s">
        <v>122</v>
      </c>
      <c r="O274" s="79" t="s">
        <v>122</v>
      </c>
      <c r="P274" s="79" t="s">
        <v>122</v>
      </c>
      <c r="Q274" s="121">
        <v>0</v>
      </c>
      <c r="R274" s="67"/>
    </row>
    <row r="275" spans="2:18" x14ac:dyDescent="0.2">
      <c r="B275" s="105" t="s">
        <v>200</v>
      </c>
      <c r="C275" s="106"/>
      <c r="D275" s="107"/>
      <c r="E275" s="108"/>
      <c r="F275" s="109"/>
      <c r="G275" s="109"/>
      <c r="H275" s="109"/>
      <c r="I275" s="109"/>
      <c r="J275" s="109"/>
      <c r="K275" s="109"/>
      <c r="L275" s="109"/>
      <c r="M275" s="109"/>
      <c r="N275" s="109"/>
      <c r="O275" s="109"/>
      <c r="P275" s="109"/>
      <c r="Q275" s="110"/>
      <c r="R275" s="111"/>
    </row>
    <row r="276" spans="2:18" x14ac:dyDescent="0.2">
      <c r="B276" s="47"/>
      <c r="C276" s="48" t="str">
        <f>PerformanceIndicators!$C$32</f>
        <v>L2</v>
      </c>
      <c r="D276" s="49" t="str" cm="1">
        <f t="array" ref="D276:D282">WICARSLicensees</f>
        <v>Kooragang Water Pty Ltd</v>
      </c>
      <c r="E276" s="78" t="s">
        <v>122</v>
      </c>
      <c r="F276" s="79" t="s">
        <v>122</v>
      </c>
      <c r="G276" s="79" t="s">
        <v>122</v>
      </c>
      <c r="H276" s="79" t="s">
        <v>122</v>
      </c>
      <c r="I276" s="79" t="s">
        <v>122</v>
      </c>
      <c r="J276" s="79" t="s">
        <v>122</v>
      </c>
      <c r="K276" s="79" t="s">
        <v>122</v>
      </c>
      <c r="L276" s="79" t="s">
        <v>122</v>
      </c>
      <c r="M276" s="79" t="s">
        <v>122</v>
      </c>
      <c r="N276" s="79" t="s">
        <v>122</v>
      </c>
      <c r="O276" s="79">
        <v>2633.43</v>
      </c>
      <c r="P276" s="79">
        <v>2266</v>
      </c>
      <c r="Q276" s="121">
        <v>2702.7</v>
      </c>
      <c r="R276" s="67" t="s">
        <v>207</v>
      </c>
    </row>
    <row r="277" spans="2:18" x14ac:dyDescent="0.2">
      <c r="B277" s="47"/>
      <c r="C277" s="48" t="str">
        <f>PerformanceIndicators!$C$32</f>
        <v>L2</v>
      </c>
      <c r="D277" s="49" t="str">
        <v>Narara Ecovillage Co-operative Pty Ltd</v>
      </c>
      <c r="E277" s="78" t="s">
        <v>122</v>
      </c>
      <c r="F277" s="79" t="s">
        <v>122</v>
      </c>
      <c r="G277" s="79" t="s">
        <v>122</v>
      </c>
      <c r="H277" s="79" t="s">
        <v>122</v>
      </c>
      <c r="I277" s="79" t="s">
        <v>122</v>
      </c>
      <c r="J277" s="79" t="s">
        <v>122</v>
      </c>
      <c r="K277" s="79">
        <v>1.4999999999999999E-2</v>
      </c>
      <c r="L277" s="79">
        <v>0.4</v>
      </c>
      <c r="M277" s="79">
        <v>0.8</v>
      </c>
      <c r="N277" s="79">
        <v>3.1</v>
      </c>
      <c r="O277" s="79">
        <v>5.7</v>
      </c>
      <c r="P277" s="79">
        <v>4.3</v>
      </c>
      <c r="Q277" s="121">
        <v>3.6</v>
      </c>
      <c r="R277" s="67" t="s">
        <v>201</v>
      </c>
    </row>
    <row r="278" spans="2:18" x14ac:dyDescent="0.2">
      <c r="B278" s="47"/>
      <c r="C278" s="48" t="str">
        <f>PerformanceIndicators!$C$32</f>
        <v>L2</v>
      </c>
      <c r="D278" s="49" t="str">
        <v>Orica Australia Pty Ltd</v>
      </c>
      <c r="E278" s="78">
        <v>1373.8</v>
      </c>
      <c r="F278" s="79">
        <v>1416.8</v>
      </c>
      <c r="G278" s="79">
        <v>1419.9</v>
      </c>
      <c r="H278" s="79">
        <v>1372.2</v>
      </c>
      <c r="I278" s="79">
        <v>1485.2</v>
      </c>
      <c r="J278" s="79">
        <v>1381.17</v>
      </c>
      <c r="K278" s="79">
        <v>1349.77</v>
      </c>
      <c r="L278" s="79">
        <v>1337.9</v>
      </c>
      <c r="M278" s="79">
        <v>1437.8309999999999</v>
      </c>
      <c r="N278" s="79">
        <v>1289</v>
      </c>
      <c r="O278" s="79">
        <v>1033</v>
      </c>
      <c r="P278" s="79">
        <v>537.67999999999995</v>
      </c>
      <c r="Q278" s="121">
        <v>374.07400000000001</v>
      </c>
      <c r="R278" s="67" t="s">
        <v>201</v>
      </c>
    </row>
    <row r="279" spans="2:18" x14ac:dyDescent="0.2">
      <c r="B279" s="47"/>
      <c r="C279" s="48" t="str">
        <f>PerformanceIndicators!$C$32</f>
        <v>L2</v>
      </c>
      <c r="D279" s="49" t="str">
        <v>Suez (Kooragang Industrial Water Scheme)</v>
      </c>
      <c r="E279" s="78" t="s">
        <v>122</v>
      </c>
      <c r="F279" s="79" t="s">
        <v>122</v>
      </c>
      <c r="G279" s="79" t="s">
        <v>122</v>
      </c>
      <c r="H279" s="79" t="s">
        <v>122</v>
      </c>
      <c r="I279" s="79" t="s">
        <v>122</v>
      </c>
      <c r="J279" s="79">
        <v>1547</v>
      </c>
      <c r="K279" s="79">
        <v>2184</v>
      </c>
      <c r="L279" s="79">
        <v>2593</v>
      </c>
      <c r="M279" s="79">
        <v>2050</v>
      </c>
      <c r="N279" s="79">
        <v>2573</v>
      </c>
      <c r="O279" s="79" t="s">
        <v>182</v>
      </c>
      <c r="P279" s="79" t="s">
        <v>182</v>
      </c>
      <c r="Q279" s="121" t="s">
        <v>182</v>
      </c>
      <c r="R279" s="67" t="s">
        <v>190</v>
      </c>
    </row>
    <row r="280" spans="2:18" x14ac:dyDescent="0.2">
      <c r="B280" s="47"/>
      <c r="C280" s="48" t="str">
        <f>PerformanceIndicators!$C$32</f>
        <v>L2</v>
      </c>
      <c r="D280" s="49" t="str">
        <v>Sydney Desalination Plant Pty Ltd</v>
      </c>
      <c r="E280" s="78">
        <v>0</v>
      </c>
      <c r="F280" s="79">
        <v>0</v>
      </c>
      <c r="G280" s="79">
        <v>0</v>
      </c>
      <c r="H280" s="79">
        <v>0</v>
      </c>
      <c r="I280" s="79">
        <v>0</v>
      </c>
      <c r="J280" s="79">
        <v>0</v>
      </c>
      <c r="K280" s="79">
        <v>0</v>
      </c>
      <c r="L280" s="79">
        <v>0</v>
      </c>
      <c r="M280" s="79">
        <v>0</v>
      </c>
      <c r="N280" s="79">
        <v>0</v>
      </c>
      <c r="O280" s="79">
        <v>0</v>
      </c>
      <c r="P280" s="79">
        <v>0</v>
      </c>
      <c r="Q280" s="121">
        <v>0</v>
      </c>
      <c r="R280" s="67" t="s">
        <v>207</v>
      </c>
    </row>
    <row r="281" spans="2:18" x14ac:dyDescent="0.2">
      <c r="B281" s="47"/>
      <c r="C281" s="48" t="str">
        <f>PerformanceIndicators!$C$32</f>
        <v>L2</v>
      </c>
      <c r="D281" s="49" t="str">
        <v>Veolia Water Solutions and Technologies Pty Ltd (Bingara)</v>
      </c>
      <c r="E281" s="78">
        <v>23.72</v>
      </c>
      <c r="F281" s="79" t="s">
        <v>122</v>
      </c>
      <c r="G281" s="79">
        <v>36.877000000000002</v>
      </c>
      <c r="H281" s="79">
        <v>101.5</v>
      </c>
      <c r="I281" s="79">
        <v>112.833</v>
      </c>
      <c r="J281" s="79">
        <v>66.619</v>
      </c>
      <c r="K281" s="79">
        <v>161.06299999999999</v>
      </c>
      <c r="L281" s="79">
        <v>177.03899999999999</v>
      </c>
      <c r="M281" s="79">
        <v>214.84</v>
      </c>
      <c r="N281" s="79">
        <v>249.01499999999999</v>
      </c>
      <c r="O281" s="79" t="s">
        <v>182</v>
      </c>
      <c r="P281" s="79" t="s">
        <v>182</v>
      </c>
      <c r="Q281" s="121" t="s">
        <v>182</v>
      </c>
      <c r="R281" s="67" t="s">
        <v>186</v>
      </c>
    </row>
    <row r="282" spans="2:18" x14ac:dyDescent="0.2">
      <c r="B282" s="50"/>
      <c r="C282" s="48" t="str">
        <f>PerformanceIndicators!$C$32</f>
        <v>L2</v>
      </c>
      <c r="D282" s="52" t="str">
        <v>Veolia Water Solutions and Technologies Pty Ltd (Darling Walk)</v>
      </c>
      <c r="E282" s="87">
        <v>42.5</v>
      </c>
      <c r="F282" s="88">
        <v>41.77</v>
      </c>
      <c r="G282" s="88" t="s">
        <v>122</v>
      </c>
      <c r="H282" s="88">
        <v>43</v>
      </c>
      <c r="I282" s="88">
        <v>32.96</v>
      </c>
      <c r="J282" s="88">
        <v>37.613</v>
      </c>
      <c r="K282" s="88">
        <v>32.192999999999998</v>
      </c>
      <c r="L282" s="88">
        <v>33.56</v>
      </c>
      <c r="M282" s="88">
        <v>13.43</v>
      </c>
      <c r="N282" s="88">
        <v>15.15</v>
      </c>
      <c r="O282" s="88">
        <v>11.91</v>
      </c>
      <c r="P282" s="88">
        <v>23.05</v>
      </c>
      <c r="Q282" s="129">
        <v>17.329999999999998</v>
      </c>
      <c r="R282" s="69" t="s">
        <v>201</v>
      </c>
    </row>
    <row r="283" spans="2:18" x14ac:dyDescent="0.2">
      <c r="B283" s="105" t="s">
        <v>154</v>
      </c>
      <c r="C283" s="112"/>
      <c r="D283" s="107"/>
      <c r="E283" s="108"/>
      <c r="F283" s="109"/>
      <c r="G283" s="109"/>
      <c r="H283" s="109"/>
      <c r="I283" s="109"/>
      <c r="J283" s="109"/>
      <c r="K283" s="109"/>
      <c r="L283" s="109"/>
      <c r="M283" s="109"/>
      <c r="N283" s="109"/>
      <c r="O283" s="109"/>
      <c r="P283" s="109"/>
      <c r="Q283" s="110"/>
      <c r="R283" s="111"/>
    </row>
    <row r="284" spans="2:18" x14ac:dyDescent="0.2">
      <c r="B284" s="47"/>
      <c r="C284" s="48" t="str">
        <f>PerformanceIndicators!$C$33</f>
        <v>L3</v>
      </c>
      <c r="D284" s="49" t="str" cm="1">
        <f t="array" ref="D284:D290">WICARetailer</f>
        <v>Altogether Group Pty Ltd</v>
      </c>
      <c r="E284" s="78">
        <v>7.5549999999999997</v>
      </c>
      <c r="F284" s="79">
        <v>119.7</v>
      </c>
      <c r="G284" s="79">
        <v>173.8</v>
      </c>
      <c r="H284" s="79">
        <v>228.7</v>
      </c>
      <c r="I284" s="79">
        <v>268.60000000000002</v>
      </c>
      <c r="J284" s="79">
        <v>966</v>
      </c>
      <c r="K284" s="79">
        <v>415.32</v>
      </c>
      <c r="L284" s="79">
        <v>1032.81</v>
      </c>
      <c r="M284" s="79">
        <v>1128.03</v>
      </c>
      <c r="N284" s="79">
        <v>1215.98</v>
      </c>
      <c r="O284" s="79">
        <v>1265.8</v>
      </c>
      <c r="P284" s="79">
        <v>1409</v>
      </c>
      <c r="Q284" s="121">
        <v>1028</v>
      </c>
      <c r="R284" s="67"/>
    </row>
    <row r="285" spans="2:18" x14ac:dyDescent="0.2">
      <c r="B285" s="47"/>
      <c r="C285" s="48" t="str">
        <f>PerformanceIndicators!$C$33</f>
        <v>L3</v>
      </c>
      <c r="D285" s="49" t="str">
        <v>Aquacell Pty Ltd</v>
      </c>
      <c r="E285" s="78">
        <v>9.4250000000000007</v>
      </c>
      <c r="F285" s="79">
        <v>13.2</v>
      </c>
      <c r="G285" s="79">
        <v>7.7730000000000006</v>
      </c>
      <c r="H285" s="79">
        <v>16.3</v>
      </c>
      <c r="I285" s="79">
        <v>10.978</v>
      </c>
      <c r="J285" s="79">
        <v>13.936</v>
      </c>
      <c r="K285" s="79">
        <v>5.05</v>
      </c>
      <c r="L285" s="79">
        <v>14.6</v>
      </c>
      <c r="M285" s="79">
        <v>15.65</v>
      </c>
      <c r="N285" s="79">
        <v>10.87</v>
      </c>
      <c r="O285" s="79">
        <v>13.3</v>
      </c>
      <c r="P285" s="79">
        <v>13.5</v>
      </c>
      <c r="Q285" s="121">
        <v>20.802999999999997</v>
      </c>
      <c r="R285" s="67"/>
    </row>
    <row r="286" spans="2:18" x14ac:dyDescent="0.2">
      <c r="B286" s="47"/>
      <c r="C286" s="48" t="str">
        <f>PerformanceIndicators!$C$33</f>
        <v>L3</v>
      </c>
      <c r="D286" s="49" t="str">
        <v>AquaNet Sydney Pty Ltd</v>
      </c>
      <c r="E286" s="78" t="s">
        <v>122</v>
      </c>
      <c r="F286" s="79" t="s">
        <v>122</v>
      </c>
      <c r="G286" s="79" t="s">
        <v>122</v>
      </c>
      <c r="H286" s="79" t="s">
        <v>122</v>
      </c>
      <c r="I286" s="79" t="s">
        <v>122</v>
      </c>
      <c r="J286" s="79" t="s">
        <v>122</v>
      </c>
      <c r="K286" s="79" t="s">
        <v>122</v>
      </c>
      <c r="L286" s="79" t="s">
        <v>122</v>
      </c>
      <c r="M286" s="79">
        <v>0</v>
      </c>
      <c r="N286" s="79">
        <v>0</v>
      </c>
      <c r="O286" s="79">
        <v>2285.5100000000002</v>
      </c>
      <c r="P286" s="79">
        <v>0</v>
      </c>
      <c r="Q286" s="121">
        <v>0</v>
      </c>
      <c r="R286" s="67"/>
    </row>
    <row r="287" spans="2:18" x14ac:dyDescent="0.2">
      <c r="B287" s="47"/>
      <c r="C287" s="48" t="str">
        <f>PerformanceIndicators!$C$33</f>
        <v>L3</v>
      </c>
      <c r="D287" s="49" t="str">
        <v>CPE Barangaroo Recycled Water Pty Ltd</v>
      </c>
      <c r="E287" s="78" t="s">
        <v>122</v>
      </c>
      <c r="F287" s="79" t="s">
        <v>122</v>
      </c>
      <c r="G287" s="79" t="s">
        <v>122</v>
      </c>
      <c r="H287" s="79" t="s">
        <v>122</v>
      </c>
      <c r="I287" s="79">
        <v>110.22</v>
      </c>
      <c r="J287" s="79">
        <v>196.56299999999999</v>
      </c>
      <c r="K287" s="79">
        <v>215.25700000000001</v>
      </c>
      <c r="L287" s="79">
        <v>236.65700000000001</v>
      </c>
      <c r="M287" s="79">
        <v>118</v>
      </c>
      <c r="N287" s="79">
        <v>98.2</v>
      </c>
      <c r="O287" s="79">
        <v>64</v>
      </c>
      <c r="P287" s="79">
        <v>302</v>
      </c>
      <c r="Q287" s="121">
        <v>306</v>
      </c>
      <c r="R287" s="67" t="s">
        <v>208</v>
      </c>
    </row>
    <row r="288" spans="2:18" x14ac:dyDescent="0.2">
      <c r="B288" s="47"/>
      <c r="C288" s="48" t="str">
        <f>PerformanceIndicators!$C$33</f>
        <v>L3</v>
      </c>
      <c r="D288" s="49" t="str">
        <v>Kyeema Water Pty Ltd</v>
      </c>
      <c r="E288" s="78" t="s">
        <v>122</v>
      </c>
      <c r="F288" s="79" t="s">
        <v>122</v>
      </c>
      <c r="G288" s="79" t="s">
        <v>122</v>
      </c>
      <c r="H288" s="79" t="s">
        <v>182</v>
      </c>
      <c r="I288" s="79" t="s">
        <v>182</v>
      </c>
      <c r="J288" s="79" t="s">
        <v>182</v>
      </c>
      <c r="K288" s="79" t="s">
        <v>182</v>
      </c>
      <c r="L288" s="79" t="s">
        <v>182</v>
      </c>
      <c r="M288" s="79">
        <v>0</v>
      </c>
      <c r="N288" s="79">
        <v>0.57199999999999995</v>
      </c>
      <c r="O288" s="79">
        <v>0.79900000000000004</v>
      </c>
      <c r="P288" s="79">
        <v>0.86399999999999999</v>
      </c>
      <c r="Q288" s="121">
        <v>3.165</v>
      </c>
      <c r="R288" s="67"/>
    </row>
    <row r="289" spans="2:18" x14ac:dyDescent="0.2">
      <c r="B289" s="47"/>
      <c r="C289" s="48" t="str">
        <f>PerformanceIndicators!$C$33</f>
        <v>L3</v>
      </c>
      <c r="D289" s="49" t="str">
        <v>Solo Water Pty Ltd</v>
      </c>
      <c r="E289" s="78" t="s">
        <v>122</v>
      </c>
      <c r="F289" s="79" t="s">
        <v>122</v>
      </c>
      <c r="G289" s="79" t="s">
        <v>122</v>
      </c>
      <c r="H289" s="79" t="s">
        <v>122</v>
      </c>
      <c r="I289" s="79" t="s">
        <v>122</v>
      </c>
      <c r="J289" s="79">
        <v>2.69</v>
      </c>
      <c r="K289" s="79">
        <v>17.09</v>
      </c>
      <c r="L289" s="79">
        <v>30.5</v>
      </c>
      <c r="M289" s="79">
        <v>40.159999999999997</v>
      </c>
      <c r="N289" s="79">
        <v>44.01</v>
      </c>
      <c r="O289" s="79">
        <v>50.1</v>
      </c>
      <c r="P289" s="79">
        <v>57.57</v>
      </c>
      <c r="Q289" s="121">
        <v>63.92</v>
      </c>
      <c r="R289" s="67"/>
    </row>
    <row r="290" spans="2:18" x14ac:dyDescent="0.2">
      <c r="B290" s="47"/>
      <c r="C290" s="48" t="str">
        <f>PerformanceIndicators!$C$33</f>
        <v>L3</v>
      </c>
      <c r="D290" s="49" t="str">
        <v>True Water DTR Pty Ltd</v>
      </c>
      <c r="E290" s="78" t="s">
        <v>122</v>
      </c>
      <c r="F290" s="79" t="s">
        <v>122</v>
      </c>
      <c r="G290" s="79" t="s">
        <v>122</v>
      </c>
      <c r="H290" s="79" t="s">
        <v>122</v>
      </c>
      <c r="I290" s="79" t="s">
        <v>122</v>
      </c>
      <c r="J290" s="79" t="s">
        <v>122</v>
      </c>
      <c r="K290" s="79" t="s">
        <v>122</v>
      </c>
      <c r="L290" s="79" t="s">
        <v>122</v>
      </c>
      <c r="M290" s="79" t="s">
        <v>122</v>
      </c>
      <c r="N290" s="79" t="s">
        <v>122</v>
      </c>
      <c r="O290" s="79" t="s">
        <v>122</v>
      </c>
      <c r="P290" s="79" t="s">
        <v>122</v>
      </c>
      <c r="Q290" s="121">
        <v>0</v>
      </c>
      <c r="R290" s="67"/>
    </row>
    <row r="291" spans="2:18" x14ac:dyDescent="0.2">
      <c r="B291" s="105" t="s">
        <v>200</v>
      </c>
      <c r="C291" s="106"/>
      <c r="D291" s="107"/>
      <c r="E291" s="108"/>
      <c r="F291" s="109"/>
      <c r="G291" s="109"/>
      <c r="H291" s="109"/>
      <c r="I291" s="109"/>
      <c r="J291" s="109"/>
      <c r="K291" s="109"/>
      <c r="L291" s="109"/>
      <c r="M291" s="109"/>
      <c r="N291" s="109"/>
      <c r="O291" s="109"/>
      <c r="P291" s="109"/>
      <c r="Q291" s="110"/>
      <c r="R291" s="111"/>
    </row>
    <row r="292" spans="2:18" x14ac:dyDescent="0.2">
      <c r="B292" s="47"/>
      <c r="C292" s="48" t="str">
        <f>PerformanceIndicators!$C$33</f>
        <v>L3</v>
      </c>
      <c r="D292" s="49" t="str" cm="1">
        <f t="array" ref="D292:D298">WICARSLicensees</f>
        <v>Kooragang Water Pty Ltd</v>
      </c>
      <c r="E292" s="78" t="s">
        <v>122</v>
      </c>
      <c r="F292" s="79" t="s">
        <v>122</v>
      </c>
      <c r="G292" s="79" t="s">
        <v>122</v>
      </c>
      <c r="H292" s="79" t="s">
        <v>122</v>
      </c>
      <c r="I292" s="79" t="s">
        <v>122</v>
      </c>
      <c r="J292" s="79" t="s">
        <v>122</v>
      </c>
      <c r="K292" s="79" t="s">
        <v>122</v>
      </c>
      <c r="L292" s="79" t="s">
        <v>122</v>
      </c>
      <c r="M292" s="79" t="s">
        <v>122</v>
      </c>
      <c r="N292" s="79" t="s">
        <v>122</v>
      </c>
      <c r="O292" s="79">
        <v>0</v>
      </c>
      <c r="P292" s="79">
        <v>0</v>
      </c>
      <c r="Q292" s="121">
        <v>0</v>
      </c>
      <c r="R292" s="67" t="s">
        <v>207</v>
      </c>
    </row>
    <row r="293" spans="2:18" x14ac:dyDescent="0.2">
      <c r="B293" s="47"/>
      <c r="C293" s="48" t="str">
        <f>PerformanceIndicators!$C$33</f>
        <v>L3</v>
      </c>
      <c r="D293" s="49" t="str">
        <v>Narara Ecovillage Co-operative Pty Ltd</v>
      </c>
      <c r="E293" s="78" t="s">
        <v>122</v>
      </c>
      <c r="F293" s="79" t="s">
        <v>122</v>
      </c>
      <c r="G293" s="79" t="s">
        <v>122</v>
      </c>
      <c r="H293" s="79" t="s">
        <v>122</v>
      </c>
      <c r="I293" s="79" t="s">
        <v>122</v>
      </c>
      <c r="J293" s="79" t="s">
        <v>122</v>
      </c>
      <c r="K293" s="79">
        <v>0.15</v>
      </c>
      <c r="L293" s="79">
        <v>0.3</v>
      </c>
      <c r="M293" s="79">
        <v>1.2</v>
      </c>
      <c r="N293" s="79">
        <v>3.9</v>
      </c>
      <c r="O293" s="79">
        <v>7.3</v>
      </c>
      <c r="P293" s="79">
        <v>5.0999999999999996</v>
      </c>
      <c r="Q293" s="121">
        <v>6.8</v>
      </c>
      <c r="R293" s="67" t="s">
        <v>201</v>
      </c>
    </row>
    <row r="294" spans="2:18" x14ac:dyDescent="0.2">
      <c r="B294" s="47"/>
      <c r="C294" s="48" t="str">
        <f>PerformanceIndicators!$C$33</f>
        <v>L3</v>
      </c>
      <c r="D294" s="49" t="str">
        <v>Orica Australia Pty Ltd</v>
      </c>
      <c r="E294" s="78" t="s">
        <v>122</v>
      </c>
      <c r="F294" s="79" t="s">
        <v>122</v>
      </c>
      <c r="G294" s="79" t="s">
        <v>122</v>
      </c>
      <c r="H294" s="79" t="s">
        <v>122</v>
      </c>
      <c r="I294" s="79" t="s">
        <v>122</v>
      </c>
      <c r="J294" s="79" t="s">
        <v>122</v>
      </c>
      <c r="K294" s="79" t="s">
        <v>122</v>
      </c>
      <c r="L294" s="79" t="s">
        <v>122</v>
      </c>
      <c r="M294" s="79">
        <v>0</v>
      </c>
      <c r="N294" s="79">
        <v>0</v>
      </c>
      <c r="O294" s="79">
        <v>0</v>
      </c>
      <c r="P294" s="79">
        <v>0</v>
      </c>
      <c r="Q294" s="121">
        <v>0</v>
      </c>
      <c r="R294" s="67" t="s">
        <v>201</v>
      </c>
    </row>
    <row r="295" spans="2:18" x14ac:dyDescent="0.2">
      <c r="B295" s="47"/>
      <c r="C295" s="48" t="str">
        <f>PerformanceIndicators!$C$33</f>
        <v>L3</v>
      </c>
      <c r="D295" s="49" t="str">
        <v>Suez (Kooragang Industrial Water Scheme)</v>
      </c>
      <c r="E295" s="78" t="s">
        <v>122</v>
      </c>
      <c r="F295" s="79" t="s">
        <v>122</v>
      </c>
      <c r="G295" s="79" t="s">
        <v>122</v>
      </c>
      <c r="H295" s="79" t="s">
        <v>122</v>
      </c>
      <c r="I295" s="79" t="s">
        <v>122</v>
      </c>
      <c r="J295" s="79">
        <v>2173</v>
      </c>
      <c r="K295" s="79">
        <v>3074</v>
      </c>
      <c r="L295" s="79">
        <v>3651</v>
      </c>
      <c r="M295" s="79">
        <v>2910</v>
      </c>
      <c r="N295" s="79">
        <v>3637</v>
      </c>
      <c r="O295" s="79" t="s">
        <v>182</v>
      </c>
      <c r="P295" s="79" t="s">
        <v>182</v>
      </c>
      <c r="Q295" s="121" t="s">
        <v>182</v>
      </c>
      <c r="R295" s="67" t="s">
        <v>190</v>
      </c>
    </row>
    <row r="296" spans="2:18" x14ac:dyDescent="0.2">
      <c r="B296" s="47"/>
      <c r="C296" s="48" t="str">
        <f>PerformanceIndicators!$C$33</f>
        <v>L3</v>
      </c>
      <c r="D296" s="49" t="str">
        <v>Sydney Desalination Plant Pty Ltd</v>
      </c>
      <c r="E296" s="78">
        <v>0</v>
      </c>
      <c r="F296" s="79">
        <v>0</v>
      </c>
      <c r="G296" s="79">
        <v>0</v>
      </c>
      <c r="H296" s="79">
        <v>0</v>
      </c>
      <c r="I296" s="79">
        <v>0</v>
      </c>
      <c r="J296" s="79">
        <v>0</v>
      </c>
      <c r="K296" s="79">
        <v>0</v>
      </c>
      <c r="L296" s="79">
        <v>0</v>
      </c>
      <c r="M296" s="79">
        <v>0</v>
      </c>
      <c r="N296" s="79">
        <v>0</v>
      </c>
      <c r="O296" s="79">
        <v>0</v>
      </c>
      <c r="P296" s="79">
        <v>0</v>
      </c>
      <c r="Q296" s="121">
        <v>0</v>
      </c>
      <c r="R296" s="67" t="s">
        <v>207</v>
      </c>
    </row>
    <row r="297" spans="2:18" x14ac:dyDescent="0.2">
      <c r="B297" s="47"/>
      <c r="C297" s="48" t="str">
        <f>PerformanceIndicators!$C$33</f>
        <v>L3</v>
      </c>
      <c r="D297" s="49" t="str">
        <v>Veolia Water Solutions and Technologies Pty Ltd (Bingara)</v>
      </c>
      <c r="E297" s="78">
        <v>26.18</v>
      </c>
      <c r="F297" s="79" t="s">
        <v>122</v>
      </c>
      <c r="G297" s="79">
        <v>36.491</v>
      </c>
      <c r="H297" s="79">
        <v>106.5</v>
      </c>
      <c r="I297" s="79">
        <v>141.17699999999999</v>
      </c>
      <c r="J297" s="79">
        <v>138.65199999999999</v>
      </c>
      <c r="K297" s="79">
        <v>152.822</v>
      </c>
      <c r="L297" s="79">
        <v>168.08600000000001</v>
      </c>
      <c r="M297" s="79">
        <v>194.22</v>
      </c>
      <c r="N297" s="79">
        <v>222.32400000000001</v>
      </c>
      <c r="O297" s="79" t="s">
        <v>182</v>
      </c>
      <c r="P297" s="79" t="s">
        <v>182</v>
      </c>
      <c r="Q297" s="121" t="s">
        <v>182</v>
      </c>
      <c r="R297" s="67" t="s">
        <v>186</v>
      </c>
    </row>
    <row r="298" spans="2:18" x14ac:dyDescent="0.2">
      <c r="B298" s="50"/>
      <c r="C298" s="48" t="str">
        <f>PerformanceIndicators!$C$33</f>
        <v>L3</v>
      </c>
      <c r="D298" s="52" t="str">
        <v>Veolia Water Solutions and Technologies Pty Ltd (Darling Walk)</v>
      </c>
      <c r="E298" s="87" t="s">
        <v>122</v>
      </c>
      <c r="F298" s="88">
        <v>46.89</v>
      </c>
      <c r="G298" s="88" t="s">
        <v>122</v>
      </c>
      <c r="H298" s="88">
        <v>49.8</v>
      </c>
      <c r="I298" s="88">
        <v>44.16</v>
      </c>
      <c r="J298" s="88">
        <v>58.704999999999998</v>
      </c>
      <c r="K298" s="88">
        <v>48.149000000000001</v>
      </c>
      <c r="L298" s="88">
        <v>50.09</v>
      </c>
      <c r="M298" s="88">
        <v>32.1</v>
      </c>
      <c r="N298" s="88">
        <v>31</v>
      </c>
      <c r="O298" s="88">
        <v>30.13</v>
      </c>
      <c r="P298" s="88">
        <v>61.46</v>
      </c>
      <c r="Q298" s="129">
        <v>36.32</v>
      </c>
      <c r="R298" s="69" t="s">
        <v>201</v>
      </c>
    </row>
    <row r="299" spans="2:18" x14ac:dyDescent="0.2">
      <c r="B299" s="105" t="s">
        <v>154</v>
      </c>
      <c r="C299" s="112"/>
      <c r="D299" s="107"/>
      <c r="E299" s="108"/>
      <c r="F299" s="109"/>
      <c r="G299" s="109"/>
      <c r="H299" s="109"/>
      <c r="I299" s="109"/>
      <c r="J299" s="109"/>
      <c r="K299" s="109"/>
      <c r="L299" s="109"/>
      <c r="M299" s="109"/>
      <c r="N299" s="109"/>
      <c r="O299" s="109"/>
      <c r="P299" s="109"/>
      <c r="Q299" s="110"/>
      <c r="R299" s="111"/>
    </row>
    <row r="300" spans="2:18" x14ac:dyDescent="0.2">
      <c r="B300" s="47"/>
      <c r="C300" s="48" t="str">
        <f>PerformanceIndicators!$C$34</f>
        <v>L4</v>
      </c>
      <c r="D300" s="49" t="str" cm="1">
        <f t="array" ref="D300:D306">WICARetailer</f>
        <v>Altogether Group Pty Ltd</v>
      </c>
      <c r="E300" s="99" t="s">
        <v>122</v>
      </c>
      <c r="F300" s="100" t="s">
        <v>122</v>
      </c>
      <c r="G300" s="100" t="s">
        <v>122</v>
      </c>
      <c r="H300" s="100" t="s">
        <v>122</v>
      </c>
      <c r="I300" s="100" t="s">
        <v>122</v>
      </c>
      <c r="J300" s="100">
        <v>3.6949999999999998</v>
      </c>
      <c r="K300" s="100">
        <v>5.1950000000000003</v>
      </c>
      <c r="L300" s="100">
        <v>5.7640000000000002</v>
      </c>
      <c r="M300" s="100">
        <v>6.75</v>
      </c>
      <c r="N300" s="100">
        <v>7.0049999999999999</v>
      </c>
      <c r="O300" s="100">
        <v>7.4059999999999997</v>
      </c>
      <c r="P300" s="100">
        <v>7.7210000000000001</v>
      </c>
      <c r="Q300" s="132">
        <v>7.8</v>
      </c>
      <c r="R300" s="67"/>
    </row>
    <row r="301" spans="2:18" x14ac:dyDescent="0.2">
      <c r="B301" s="47"/>
      <c r="C301" s="48" t="str">
        <f>PerformanceIndicators!$C$34</f>
        <v>L4</v>
      </c>
      <c r="D301" s="49" t="str">
        <v>Aquacell Pty Ltd</v>
      </c>
      <c r="E301" s="99" t="s">
        <v>122</v>
      </c>
      <c r="F301" s="100" t="s">
        <v>122</v>
      </c>
      <c r="G301" s="100" t="s">
        <v>122</v>
      </c>
      <c r="H301" s="100" t="s">
        <v>122</v>
      </c>
      <c r="I301" s="100" t="s">
        <v>122</v>
      </c>
      <c r="J301" s="100">
        <v>0</v>
      </c>
      <c r="K301" s="100">
        <v>0</v>
      </c>
      <c r="L301" s="100">
        <v>0</v>
      </c>
      <c r="M301" s="100">
        <v>0</v>
      </c>
      <c r="N301" s="100">
        <v>0</v>
      </c>
      <c r="O301" s="100">
        <v>0</v>
      </c>
      <c r="P301" s="100">
        <v>0</v>
      </c>
      <c r="Q301" s="132">
        <v>0</v>
      </c>
      <c r="R301" s="67"/>
    </row>
    <row r="302" spans="2:18" x14ac:dyDescent="0.2">
      <c r="B302" s="47"/>
      <c r="C302" s="48" t="str">
        <f>PerformanceIndicators!$C$34</f>
        <v>L4</v>
      </c>
      <c r="D302" s="49" t="str">
        <v>AquaNet Sydney Pty Ltd</v>
      </c>
      <c r="E302" s="99" t="s">
        <v>122</v>
      </c>
      <c r="F302" s="100" t="s">
        <v>122</v>
      </c>
      <c r="G302" s="100" t="s">
        <v>122</v>
      </c>
      <c r="H302" s="100" t="s">
        <v>122</v>
      </c>
      <c r="I302" s="100">
        <v>0</v>
      </c>
      <c r="J302" s="100" t="s">
        <v>122</v>
      </c>
      <c r="K302" s="100" t="s">
        <v>122</v>
      </c>
      <c r="L302" s="100" t="s">
        <v>122</v>
      </c>
      <c r="M302" s="100">
        <v>0</v>
      </c>
      <c r="N302" s="100">
        <v>0</v>
      </c>
      <c r="O302" s="100" t="s">
        <v>122</v>
      </c>
      <c r="P302" s="100">
        <v>0</v>
      </c>
      <c r="Q302" s="132">
        <v>0</v>
      </c>
      <c r="R302" s="67"/>
    </row>
    <row r="303" spans="2:18" x14ac:dyDescent="0.2">
      <c r="B303" s="47"/>
      <c r="C303" s="48" t="str">
        <f>PerformanceIndicators!$C$34</f>
        <v>L4</v>
      </c>
      <c r="D303" s="49" t="str">
        <v>CPE Barangaroo Recycled Water Pty Ltd</v>
      </c>
      <c r="E303" s="99" t="s">
        <v>122</v>
      </c>
      <c r="F303" s="100" t="s">
        <v>122</v>
      </c>
      <c r="G303" s="100" t="s">
        <v>122</v>
      </c>
      <c r="H303" s="100" t="s">
        <v>122</v>
      </c>
      <c r="I303" s="100" t="s">
        <v>122</v>
      </c>
      <c r="J303" s="100">
        <v>0</v>
      </c>
      <c r="K303" s="100">
        <v>0</v>
      </c>
      <c r="L303" s="100">
        <v>0</v>
      </c>
      <c r="M303" s="100">
        <v>0</v>
      </c>
      <c r="N303" s="100">
        <v>0</v>
      </c>
      <c r="O303" s="100">
        <v>0</v>
      </c>
      <c r="P303" s="100">
        <v>0</v>
      </c>
      <c r="Q303" s="132">
        <v>0</v>
      </c>
      <c r="R303" s="67" t="s">
        <v>208</v>
      </c>
    </row>
    <row r="304" spans="2:18" x14ac:dyDescent="0.2">
      <c r="B304" s="47"/>
      <c r="C304" s="48" t="str">
        <f>PerformanceIndicators!$C$34</f>
        <v>L4</v>
      </c>
      <c r="D304" s="49" t="str">
        <v>Kyeema Water Pty Ltd</v>
      </c>
      <c r="E304" s="99" t="s">
        <v>122</v>
      </c>
      <c r="F304" s="100" t="s">
        <v>122</v>
      </c>
      <c r="G304" s="100" t="s">
        <v>122</v>
      </c>
      <c r="H304" s="100" t="s">
        <v>182</v>
      </c>
      <c r="I304" s="100" t="s">
        <v>182</v>
      </c>
      <c r="J304" s="100" t="s">
        <v>182</v>
      </c>
      <c r="K304" s="100" t="s">
        <v>182</v>
      </c>
      <c r="L304" s="100" t="s">
        <v>182</v>
      </c>
      <c r="M304" s="100" t="s">
        <v>122</v>
      </c>
      <c r="N304" s="100" t="s">
        <v>2</v>
      </c>
      <c r="O304" s="100">
        <v>0</v>
      </c>
      <c r="P304" s="100">
        <v>0</v>
      </c>
      <c r="Q304" s="132">
        <v>0</v>
      </c>
      <c r="R304" s="67"/>
    </row>
    <row r="305" spans="2:18" x14ac:dyDescent="0.2">
      <c r="B305" s="47"/>
      <c r="C305" s="48" t="str">
        <f>PerformanceIndicators!$C$34</f>
        <v>L4</v>
      </c>
      <c r="D305" s="49" t="str">
        <v>Solo Water Pty Ltd</v>
      </c>
      <c r="E305" s="99" t="s">
        <v>122</v>
      </c>
      <c r="F305" s="100" t="s">
        <v>122</v>
      </c>
      <c r="G305" s="100" t="s">
        <v>122</v>
      </c>
      <c r="H305" s="100" t="s">
        <v>122</v>
      </c>
      <c r="I305" s="100" t="s">
        <v>122</v>
      </c>
      <c r="J305" s="100">
        <v>6.7000000000000004E-2</v>
      </c>
      <c r="K305" s="100">
        <v>0.24</v>
      </c>
      <c r="L305" s="100">
        <v>0.28000000000000003</v>
      </c>
      <c r="M305" s="100">
        <v>0.32</v>
      </c>
      <c r="N305" s="100">
        <v>0.41</v>
      </c>
      <c r="O305" s="100">
        <v>0.44</v>
      </c>
      <c r="P305" s="100">
        <v>0.45200000000000001</v>
      </c>
      <c r="Q305" s="132">
        <v>0.46200000000000002</v>
      </c>
      <c r="R305" s="67"/>
    </row>
    <row r="306" spans="2:18" x14ac:dyDescent="0.2">
      <c r="B306" s="47"/>
      <c r="C306" s="48" t="str">
        <f>PerformanceIndicators!$C$34</f>
        <v>L4</v>
      </c>
      <c r="D306" s="49" t="str">
        <v>True Water DTR Pty Ltd</v>
      </c>
      <c r="E306" s="99" t="s">
        <v>122</v>
      </c>
      <c r="F306" s="100" t="s">
        <v>122</v>
      </c>
      <c r="G306" s="100" t="s">
        <v>122</v>
      </c>
      <c r="H306" s="100" t="s">
        <v>122</v>
      </c>
      <c r="I306" s="100" t="s">
        <v>122</v>
      </c>
      <c r="J306" s="100" t="s">
        <v>122</v>
      </c>
      <c r="K306" s="100" t="s">
        <v>122</v>
      </c>
      <c r="L306" s="100" t="s">
        <v>122</v>
      </c>
      <c r="M306" s="100" t="s">
        <v>122</v>
      </c>
      <c r="N306" s="100" t="s">
        <v>122</v>
      </c>
      <c r="O306" s="100" t="s">
        <v>122</v>
      </c>
      <c r="P306" s="100" t="s">
        <v>122</v>
      </c>
      <c r="Q306" s="132">
        <v>0</v>
      </c>
      <c r="R306" s="67"/>
    </row>
    <row r="307" spans="2:18" x14ac:dyDescent="0.2">
      <c r="B307" s="105" t="s">
        <v>200</v>
      </c>
      <c r="C307" s="106"/>
      <c r="D307" s="107"/>
      <c r="E307" s="108"/>
      <c r="F307" s="109"/>
      <c r="G307" s="109"/>
      <c r="H307" s="109"/>
      <c r="I307" s="109"/>
      <c r="J307" s="109"/>
      <c r="K307" s="109"/>
      <c r="L307" s="109"/>
      <c r="M307" s="109"/>
      <c r="N307" s="109"/>
      <c r="O307" s="109"/>
      <c r="P307" s="109"/>
      <c r="Q307" s="110"/>
      <c r="R307" s="111"/>
    </row>
    <row r="308" spans="2:18" x14ac:dyDescent="0.2">
      <c r="B308" s="47"/>
      <c r="C308" s="48" t="str">
        <f>PerformanceIndicators!$C$34</f>
        <v>L4</v>
      </c>
      <c r="D308" s="49" t="str" cm="1">
        <f t="array" ref="D308:D314">WICARSLicensees</f>
        <v>Kooragang Water Pty Ltd</v>
      </c>
      <c r="E308" s="99" t="s">
        <v>122</v>
      </c>
      <c r="F308" s="100" t="s">
        <v>122</v>
      </c>
      <c r="G308" s="100" t="s">
        <v>122</v>
      </c>
      <c r="H308" s="100" t="s">
        <v>122</v>
      </c>
      <c r="I308" s="100" t="s">
        <v>122</v>
      </c>
      <c r="J308" s="100" t="s">
        <v>122</v>
      </c>
      <c r="K308" s="100" t="s">
        <v>122</v>
      </c>
      <c r="L308" s="100" t="s">
        <v>122</v>
      </c>
      <c r="M308" s="100" t="s">
        <v>122</v>
      </c>
      <c r="N308" s="100" t="s">
        <v>122</v>
      </c>
      <c r="O308" s="100">
        <v>0</v>
      </c>
      <c r="P308" s="100">
        <v>0</v>
      </c>
      <c r="Q308" s="132">
        <v>0</v>
      </c>
      <c r="R308" s="67" t="s">
        <v>207</v>
      </c>
    </row>
    <row r="309" spans="2:18" x14ac:dyDescent="0.2">
      <c r="B309" s="47"/>
      <c r="C309" s="48" t="str">
        <f>PerformanceIndicators!$C$34</f>
        <v>L4</v>
      </c>
      <c r="D309" s="49" t="str">
        <v>Narara Ecovillage Co-operative Pty Ltd</v>
      </c>
      <c r="E309" s="99" t="s">
        <v>122</v>
      </c>
      <c r="F309" s="100" t="s">
        <v>122</v>
      </c>
      <c r="G309" s="100" t="s">
        <v>122</v>
      </c>
      <c r="H309" s="100" t="s">
        <v>122</v>
      </c>
      <c r="I309" s="100" t="s">
        <v>122</v>
      </c>
      <c r="J309" s="100" t="s">
        <v>122</v>
      </c>
      <c r="K309" s="100">
        <v>3.0000000000000001E-3</v>
      </c>
      <c r="L309" s="100">
        <v>1.4E-2</v>
      </c>
      <c r="M309" s="100">
        <v>0.05</v>
      </c>
      <c r="N309" s="100">
        <v>6.3E-2</v>
      </c>
      <c r="O309" s="100">
        <v>5.3999999999999999E-2</v>
      </c>
      <c r="P309" s="100">
        <v>5.6000000000000001E-2</v>
      </c>
      <c r="Q309" s="132">
        <v>5.8999999999999997E-2</v>
      </c>
      <c r="R309" s="67" t="s">
        <v>201</v>
      </c>
    </row>
    <row r="310" spans="2:18" x14ac:dyDescent="0.2">
      <c r="B310" s="47"/>
      <c r="C310" s="48" t="str">
        <f>PerformanceIndicators!$C$34</f>
        <v>L4</v>
      </c>
      <c r="D310" s="49" t="str">
        <v>Orica Australia Pty Ltd</v>
      </c>
      <c r="E310" s="99" t="s">
        <v>122</v>
      </c>
      <c r="F310" s="100" t="s">
        <v>122</v>
      </c>
      <c r="G310" s="100" t="s">
        <v>122</v>
      </c>
      <c r="H310" s="100" t="s">
        <v>122</v>
      </c>
      <c r="I310" s="100" t="s">
        <v>122</v>
      </c>
      <c r="J310" s="100" t="s">
        <v>122</v>
      </c>
      <c r="K310" s="100" t="s">
        <v>122</v>
      </c>
      <c r="L310" s="100" t="s">
        <v>122</v>
      </c>
      <c r="M310" s="100">
        <v>0</v>
      </c>
      <c r="N310" s="100">
        <v>0</v>
      </c>
      <c r="O310" s="100">
        <v>0</v>
      </c>
      <c r="P310" s="100">
        <v>0</v>
      </c>
      <c r="Q310" s="132">
        <v>0</v>
      </c>
      <c r="R310" s="67" t="s">
        <v>201</v>
      </c>
    </row>
    <row r="311" spans="2:18" x14ac:dyDescent="0.2">
      <c r="B311" s="47"/>
      <c r="C311" s="48" t="str">
        <f>PerformanceIndicators!$C$34</f>
        <v>L4</v>
      </c>
      <c r="D311" s="49" t="str">
        <v>Suez (Kooragang Industrial Water Scheme)</v>
      </c>
      <c r="E311" s="99" t="s">
        <v>122</v>
      </c>
      <c r="F311" s="100" t="s">
        <v>122</v>
      </c>
      <c r="G311" s="100" t="s">
        <v>122</v>
      </c>
      <c r="H311" s="100" t="s">
        <v>122</v>
      </c>
      <c r="I311" s="100" t="s">
        <v>122</v>
      </c>
      <c r="J311" s="100">
        <v>0</v>
      </c>
      <c r="K311" s="100">
        <v>0</v>
      </c>
      <c r="L311" s="100">
        <v>0</v>
      </c>
      <c r="M311" s="100">
        <v>0</v>
      </c>
      <c r="N311" s="100">
        <v>0</v>
      </c>
      <c r="O311" s="100" t="s">
        <v>182</v>
      </c>
      <c r="P311" s="100" t="s">
        <v>182</v>
      </c>
      <c r="Q311" s="132" t="s">
        <v>182</v>
      </c>
      <c r="R311" s="67" t="s">
        <v>190</v>
      </c>
    </row>
    <row r="312" spans="2:18" x14ac:dyDescent="0.2">
      <c r="B312" s="47"/>
      <c r="C312" s="48" t="str">
        <f>PerformanceIndicators!$C$34</f>
        <v>L4</v>
      </c>
      <c r="D312" s="49" t="str">
        <v>Sydney Desalination Plant Pty Ltd</v>
      </c>
      <c r="E312" s="99">
        <v>0</v>
      </c>
      <c r="F312" s="100">
        <v>0</v>
      </c>
      <c r="G312" s="100">
        <v>0</v>
      </c>
      <c r="H312" s="100">
        <v>0</v>
      </c>
      <c r="I312" s="100">
        <v>0</v>
      </c>
      <c r="J312" s="100">
        <v>0</v>
      </c>
      <c r="K312" s="100">
        <v>0</v>
      </c>
      <c r="L312" s="100">
        <v>0</v>
      </c>
      <c r="M312" s="100">
        <v>0</v>
      </c>
      <c r="N312" s="100">
        <v>0</v>
      </c>
      <c r="O312" s="100">
        <v>0</v>
      </c>
      <c r="P312" s="100">
        <v>0</v>
      </c>
      <c r="Q312" s="132">
        <v>0</v>
      </c>
      <c r="R312" s="67" t="s">
        <v>207</v>
      </c>
    </row>
    <row r="313" spans="2:18" x14ac:dyDescent="0.2">
      <c r="B313" s="47"/>
      <c r="C313" s="48" t="str">
        <f>PerformanceIndicators!$C$34</f>
        <v>L4</v>
      </c>
      <c r="D313" s="49" t="str">
        <v>Veolia Water Solutions and Technologies Pty Ltd (Bingara)</v>
      </c>
      <c r="E313" s="99" t="s">
        <v>122</v>
      </c>
      <c r="F313" s="100" t="s">
        <v>122</v>
      </c>
      <c r="G313" s="100" t="s">
        <v>122</v>
      </c>
      <c r="H313" s="100" t="s">
        <v>122</v>
      </c>
      <c r="I313" s="100" t="s">
        <v>122</v>
      </c>
      <c r="J313" s="100">
        <v>0.56100000000000005</v>
      </c>
      <c r="K313" s="100">
        <v>0.59</v>
      </c>
      <c r="L313" s="100">
        <v>0.61</v>
      </c>
      <c r="M313" s="100">
        <v>0</v>
      </c>
      <c r="N313" s="100">
        <v>0.65700000000000003</v>
      </c>
      <c r="O313" s="100" t="s">
        <v>182</v>
      </c>
      <c r="P313" s="100" t="s">
        <v>182</v>
      </c>
      <c r="Q313" s="132" t="s">
        <v>182</v>
      </c>
      <c r="R313" s="67" t="s">
        <v>186</v>
      </c>
    </row>
    <row r="314" spans="2:18" x14ac:dyDescent="0.2">
      <c r="B314" s="50"/>
      <c r="C314" s="48" t="str">
        <f>PerformanceIndicators!$C$34</f>
        <v>L4</v>
      </c>
      <c r="D314" s="52" t="str">
        <v>Veolia Water Solutions and Technologies Pty Ltd (Darling Walk)</v>
      </c>
      <c r="E314" s="101" t="s">
        <v>122</v>
      </c>
      <c r="F314" s="102" t="s">
        <v>122</v>
      </c>
      <c r="G314" s="102" t="s">
        <v>122</v>
      </c>
      <c r="H314" s="102" t="s">
        <v>122</v>
      </c>
      <c r="I314" s="102" t="s">
        <v>122</v>
      </c>
      <c r="J314" s="102">
        <v>0</v>
      </c>
      <c r="K314" s="102">
        <v>0</v>
      </c>
      <c r="L314" s="102">
        <v>0</v>
      </c>
      <c r="M314" s="102">
        <v>0</v>
      </c>
      <c r="N314" s="102">
        <v>0</v>
      </c>
      <c r="O314" s="102">
        <v>0</v>
      </c>
      <c r="P314" s="102">
        <v>0</v>
      </c>
      <c r="Q314" s="134">
        <v>0</v>
      </c>
      <c r="R314" s="69" t="s">
        <v>201</v>
      </c>
    </row>
    <row r="315" spans="2:18" x14ac:dyDescent="0.2">
      <c r="B315" s="105" t="s">
        <v>154</v>
      </c>
      <c r="C315" s="112"/>
      <c r="D315" s="107"/>
      <c r="E315" s="108"/>
      <c r="F315" s="109"/>
      <c r="G315" s="109"/>
      <c r="H315" s="109"/>
      <c r="I315" s="109"/>
      <c r="J315" s="109"/>
      <c r="K315" s="109"/>
      <c r="L315" s="109"/>
      <c r="M315" s="109"/>
      <c r="N315" s="109"/>
      <c r="O315" s="109"/>
      <c r="P315" s="109"/>
      <c r="Q315" s="110"/>
      <c r="R315" s="111"/>
    </row>
    <row r="316" spans="2:18" x14ac:dyDescent="0.2">
      <c r="B316" s="47"/>
      <c r="C316" s="48" t="str">
        <f>PerformanceIndicators!$C$35</f>
        <v>L5</v>
      </c>
      <c r="D316" s="49" t="str" cm="1">
        <f t="array" ref="D316:D322">WICARetailer</f>
        <v>Altogether Group Pty Ltd</v>
      </c>
      <c r="E316" s="99" t="s">
        <v>122</v>
      </c>
      <c r="F316" s="100" t="s">
        <v>122</v>
      </c>
      <c r="G316" s="100" t="s">
        <v>122</v>
      </c>
      <c r="H316" s="100" t="s">
        <v>122</v>
      </c>
      <c r="I316" s="100" t="s">
        <v>122</v>
      </c>
      <c r="J316" s="100">
        <v>4.9000000000000002E-2</v>
      </c>
      <c r="K316" s="100">
        <v>5.5E-2</v>
      </c>
      <c r="L316" s="100">
        <v>5.8999999999999997E-2</v>
      </c>
      <c r="M316" s="100">
        <v>6.9000000000000006E-2</v>
      </c>
      <c r="N316" s="100">
        <v>0.104</v>
      </c>
      <c r="O316" s="100">
        <v>0.122</v>
      </c>
      <c r="P316" s="100">
        <v>0.114</v>
      </c>
      <c r="Q316" s="132">
        <v>0.1</v>
      </c>
      <c r="R316" s="67"/>
    </row>
    <row r="317" spans="2:18" x14ac:dyDescent="0.2">
      <c r="B317" s="47"/>
      <c r="C317" s="48" t="str">
        <f>PerformanceIndicators!$C$35</f>
        <v>L5</v>
      </c>
      <c r="D317" s="49" t="str">
        <v>Aquacell Pty Ltd</v>
      </c>
      <c r="E317" s="99" t="s">
        <v>122</v>
      </c>
      <c r="F317" s="100" t="s">
        <v>122</v>
      </c>
      <c r="G317" s="100" t="s">
        <v>122</v>
      </c>
      <c r="H317" s="100" t="s">
        <v>122</v>
      </c>
      <c r="I317" s="100" t="s">
        <v>122</v>
      </c>
      <c r="J317" s="100">
        <v>0</v>
      </c>
      <c r="K317" s="100">
        <v>0</v>
      </c>
      <c r="L317" s="100">
        <v>0</v>
      </c>
      <c r="M317" s="100">
        <v>0</v>
      </c>
      <c r="N317" s="100">
        <v>0</v>
      </c>
      <c r="O317" s="100">
        <v>0</v>
      </c>
      <c r="P317" s="100">
        <v>0</v>
      </c>
      <c r="Q317" s="132">
        <v>0</v>
      </c>
      <c r="R317" s="67"/>
    </row>
    <row r="318" spans="2:18" x14ac:dyDescent="0.2">
      <c r="B318" s="47"/>
      <c r="C318" s="48" t="str">
        <f>PerformanceIndicators!$C$35</f>
        <v>L5</v>
      </c>
      <c r="D318" s="49" t="str">
        <v>AquaNet Sydney Pty Ltd</v>
      </c>
      <c r="E318" s="99" t="s">
        <v>122</v>
      </c>
      <c r="F318" s="100" t="s">
        <v>122</v>
      </c>
      <c r="G318" s="100" t="s">
        <v>122</v>
      </c>
      <c r="H318" s="100" t="s">
        <v>122</v>
      </c>
      <c r="I318" s="100">
        <v>10</v>
      </c>
      <c r="J318" s="100" t="s">
        <v>122</v>
      </c>
      <c r="K318" s="100" t="s">
        <v>122</v>
      </c>
      <c r="L318" s="100">
        <v>8.9999999999999993E-3</v>
      </c>
      <c r="M318" s="100">
        <v>0</v>
      </c>
      <c r="N318" s="100">
        <v>0</v>
      </c>
      <c r="O318" s="100" t="s">
        <v>122</v>
      </c>
      <c r="P318" s="100">
        <v>0</v>
      </c>
      <c r="Q318" s="132">
        <v>0</v>
      </c>
      <c r="R318" s="67"/>
    </row>
    <row r="319" spans="2:18" x14ac:dyDescent="0.2">
      <c r="B319" s="47"/>
      <c r="C319" s="48" t="str">
        <f>PerformanceIndicators!$C$35</f>
        <v>L5</v>
      </c>
      <c r="D319" s="49" t="str">
        <v>CPE Barangaroo Recycled Water Pty Ltd</v>
      </c>
      <c r="E319" s="99" t="s">
        <v>122</v>
      </c>
      <c r="F319" s="100" t="s">
        <v>122</v>
      </c>
      <c r="G319" s="100" t="s">
        <v>122</v>
      </c>
      <c r="H319" s="100" t="s">
        <v>122</v>
      </c>
      <c r="I319" s="100" t="s">
        <v>122</v>
      </c>
      <c r="J319" s="100">
        <v>0</v>
      </c>
      <c r="K319" s="100">
        <v>0</v>
      </c>
      <c r="L319" s="100">
        <v>0</v>
      </c>
      <c r="M319" s="100">
        <v>0</v>
      </c>
      <c r="N319" s="100">
        <v>0</v>
      </c>
      <c r="O319" s="100">
        <v>0</v>
      </c>
      <c r="P319" s="100">
        <v>0</v>
      </c>
      <c r="Q319" s="132">
        <v>0</v>
      </c>
      <c r="R319" s="67" t="s">
        <v>208</v>
      </c>
    </row>
    <row r="320" spans="2:18" x14ac:dyDescent="0.2">
      <c r="B320" s="47"/>
      <c r="C320" s="48" t="str">
        <f>PerformanceIndicators!$C$35</f>
        <v>L5</v>
      </c>
      <c r="D320" s="49" t="str">
        <v>Kyeema Water Pty Ltd</v>
      </c>
      <c r="E320" s="99" t="s">
        <v>122</v>
      </c>
      <c r="F320" s="100" t="s">
        <v>122</v>
      </c>
      <c r="G320" s="100" t="s">
        <v>122</v>
      </c>
      <c r="H320" s="100" t="s">
        <v>182</v>
      </c>
      <c r="I320" s="100" t="s">
        <v>182</v>
      </c>
      <c r="J320" s="100" t="s">
        <v>182</v>
      </c>
      <c r="K320" s="100" t="s">
        <v>182</v>
      </c>
      <c r="L320" s="100" t="s">
        <v>182</v>
      </c>
      <c r="M320" s="100" t="s">
        <v>122</v>
      </c>
      <c r="N320" s="100" t="s">
        <v>2</v>
      </c>
      <c r="O320" s="100">
        <v>0</v>
      </c>
      <c r="P320" s="100">
        <v>0</v>
      </c>
      <c r="Q320" s="132">
        <v>0</v>
      </c>
      <c r="R320" s="67"/>
    </row>
    <row r="321" spans="2:18" x14ac:dyDescent="0.2">
      <c r="B321" s="47"/>
      <c r="C321" s="48" t="str">
        <f>PerformanceIndicators!$C$35</f>
        <v>L5</v>
      </c>
      <c r="D321" s="49" t="str">
        <v>Solo Water Pty Ltd</v>
      </c>
      <c r="E321" s="99" t="s">
        <v>122</v>
      </c>
      <c r="F321" s="100" t="s">
        <v>122</v>
      </c>
      <c r="G321" s="100" t="s">
        <v>122</v>
      </c>
      <c r="H321" s="100" t="s">
        <v>122</v>
      </c>
      <c r="I321" s="100" t="s">
        <v>122</v>
      </c>
      <c r="J321" s="100">
        <v>0</v>
      </c>
      <c r="K321" s="100">
        <v>0</v>
      </c>
      <c r="L321" s="100">
        <v>0</v>
      </c>
      <c r="M321" s="100">
        <v>0</v>
      </c>
      <c r="N321" s="100">
        <v>0</v>
      </c>
      <c r="O321" s="100">
        <v>0</v>
      </c>
      <c r="P321" s="100">
        <v>0</v>
      </c>
      <c r="Q321" s="132">
        <v>0</v>
      </c>
      <c r="R321" s="67"/>
    </row>
    <row r="322" spans="2:18" x14ac:dyDescent="0.2">
      <c r="B322" s="47"/>
      <c r="C322" s="48" t="str">
        <f>PerformanceIndicators!$C$35</f>
        <v>L5</v>
      </c>
      <c r="D322" s="49" t="str">
        <v>True Water DTR Pty Ltd</v>
      </c>
      <c r="E322" s="99" t="s">
        <v>122</v>
      </c>
      <c r="F322" s="100" t="s">
        <v>122</v>
      </c>
      <c r="G322" s="100" t="s">
        <v>122</v>
      </c>
      <c r="H322" s="100" t="s">
        <v>122</v>
      </c>
      <c r="I322" s="100" t="s">
        <v>122</v>
      </c>
      <c r="J322" s="100" t="s">
        <v>122</v>
      </c>
      <c r="K322" s="100" t="s">
        <v>122</v>
      </c>
      <c r="L322" s="100" t="s">
        <v>122</v>
      </c>
      <c r="M322" s="100" t="s">
        <v>122</v>
      </c>
      <c r="N322" s="100" t="s">
        <v>122</v>
      </c>
      <c r="O322" s="100" t="s">
        <v>122</v>
      </c>
      <c r="P322" s="100" t="s">
        <v>122</v>
      </c>
      <c r="Q322" s="132">
        <v>0</v>
      </c>
      <c r="R322" s="67"/>
    </row>
    <row r="323" spans="2:18" x14ac:dyDescent="0.2">
      <c r="B323" s="105" t="s">
        <v>200</v>
      </c>
      <c r="C323" s="106"/>
      <c r="D323" s="107"/>
      <c r="E323" s="108"/>
      <c r="F323" s="109"/>
      <c r="G323" s="109"/>
      <c r="H323" s="109"/>
      <c r="I323" s="109"/>
      <c r="J323" s="109"/>
      <c r="K323" s="109"/>
      <c r="L323" s="109"/>
      <c r="M323" s="109"/>
      <c r="N323" s="109"/>
      <c r="O323" s="109"/>
      <c r="P323" s="109"/>
      <c r="Q323" s="110"/>
      <c r="R323" s="111"/>
    </row>
    <row r="324" spans="2:18" x14ac:dyDescent="0.2">
      <c r="B324" s="47"/>
      <c r="C324" s="48" t="str">
        <f>PerformanceIndicators!$C$35</f>
        <v>L5</v>
      </c>
      <c r="D324" s="49" t="str" cm="1">
        <f t="array" ref="D324:D330">WICARSLicensees</f>
        <v>Kooragang Water Pty Ltd</v>
      </c>
      <c r="E324" s="99" t="s">
        <v>122</v>
      </c>
      <c r="F324" s="100" t="s">
        <v>122</v>
      </c>
      <c r="G324" s="100" t="s">
        <v>122</v>
      </c>
      <c r="H324" s="100" t="s">
        <v>122</v>
      </c>
      <c r="I324" s="100" t="s">
        <v>122</v>
      </c>
      <c r="J324" s="100" t="s">
        <v>122</v>
      </c>
      <c r="K324" s="100" t="s">
        <v>122</v>
      </c>
      <c r="L324" s="100" t="s">
        <v>122</v>
      </c>
      <c r="M324" s="100" t="s">
        <v>122</v>
      </c>
      <c r="N324" s="100" t="s">
        <v>122</v>
      </c>
      <c r="O324" s="100">
        <v>0</v>
      </c>
      <c r="P324" s="100">
        <v>1E-3</v>
      </c>
      <c r="Q324" s="132">
        <v>1E-3</v>
      </c>
      <c r="R324" s="67" t="s">
        <v>207</v>
      </c>
    </row>
    <row r="325" spans="2:18" x14ac:dyDescent="0.2">
      <c r="B325" s="47"/>
      <c r="C325" s="48" t="str">
        <f>PerformanceIndicators!$C$35</f>
        <v>L5</v>
      </c>
      <c r="D325" s="49" t="str">
        <v>Narara Ecovillage Co-operative Pty Ltd</v>
      </c>
      <c r="E325" s="99" t="s">
        <v>122</v>
      </c>
      <c r="F325" s="100" t="s">
        <v>122</v>
      </c>
      <c r="G325" s="100" t="s">
        <v>122</v>
      </c>
      <c r="H325" s="100" t="s">
        <v>122</v>
      </c>
      <c r="I325" s="100" t="s">
        <v>122</v>
      </c>
      <c r="J325" s="100" t="s">
        <v>122</v>
      </c>
      <c r="K325" s="100">
        <v>0</v>
      </c>
      <c r="L325" s="100">
        <v>0</v>
      </c>
      <c r="M325" s="100">
        <v>0</v>
      </c>
      <c r="N325" s="100">
        <v>3.0000000000000001E-3</v>
      </c>
      <c r="O325" s="100">
        <v>4.0000000000000001E-3</v>
      </c>
      <c r="P325" s="100">
        <v>3.0000000000000001E-3</v>
      </c>
      <c r="Q325" s="132">
        <v>3.0000000000000001E-3</v>
      </c>
      <c r="R325" s="67" t="s">
        <v>201</v>
      </c>
    </row>
    <row r="326" spans="2:18" x14ac:dyDescent="0.2">
      <c r="B326" s="47"/>
      <c r="C326" s="48" t="str">
        <f>PerformanceIndicators!$C$35</f>
        <v>L5</v>
      </c>
      <c r="D326" s="49" t="str">
        <v>Orica Australia Pty Ltd</v>
      </c>
      <c r="E326" s="99" t="s">
        <v>122</v>
      </c>
      <c r="F326" s="100" t="s">
        <v>122</v>
      </c>
      <c r="G326" s="100" t="s">
        <v>122</v>
      </c>
      <c r="H326" s="100" t="s">
        <v>122</v>
      </c>
      <c r="I326" s="100" t="s">
        <v>122</v>
      </c>
      <c r="J326" s="100">
        <v>3.0000000000000001E-3</v>
      </c>
      <c r="K326" s="100">
        <v>3.0000000000000001E-3</v>
      </c>
      <c r="L326" s="100">
        <v>3.0000000000000001E-3</v>
      </c>
      <c r="M326" s="100">
        <v>0</v>
      </c>
      <c r="N326" s="100">
        <v>0</v>
      </c>
      <c r="O326" s="100">
        <v>0</v>
      </c>
      <c r="P326" s="100">
        <v>0</v>
      </c>
      <c r="Q326" s="132">
        <v>0</v>
      </c>
      <c r="R326" s="67" t="s">
        <v>201</v>
      </c>
    </row>
    <row r="327" spans="2:18" x14ac:dyDescent="0.2">
      <c r="B327" s="47"/>
      <c r="C327" s="48" t="str">
        <f>PerformanceIndicators!$C$35</f>
        <v>L5</v>
      </c>
      <c r="D327" s="49" t="str">
        <v>Suez (Kooragang Industrial Water Scheme)</v>
      </c>
      <c r="E327" s="99" t="s">
        <v>122</v>
      </c>
      <c r="F327" s="100" t="s">
        <v>122</v>
      </c>
      <c r="G327" s="100" t="s">
        <v>122</v>
      </c>
      <c r="H327" s="100" t="s">
        <v>122</v>
      </c>
      <c r="I327" s="100" t="s">
        <v>122</v>
      </c>
      <c r="J327" s="100">
        <v>1E-3</v>
      </c>
      <c r="K327" s="100">
        <v>1E-3</v>
      </c>
      <c r="L327" s="100">
        <v>1E-3</v>
      </c>
      <c r="M327" s="100">
        <v>1E-3</v>
      </c>
      <c r="N327" s="100">
        <v>1E-3</v>
      </c>
      <c r="O327" s="100" t="s">
        <v>182</v>
      </c>
      <c r="P327" s="100" t="s">
        <v>182</v>
      </c>
      <c r="Q327" s="132" t="s">
        <v>182</v>
      </c>
      <c r="R327" s="67" t="s">
        <v>190</v>
      </c>
    </row>
    <row r="328" spans="2:18" x14ac:dyDescent="0.2">
      <c r="B328" s="47"/>
      <c r="C328" s="48" t="str">
        <f>PerformanceIndicators!$C$35</f>
        <v>L5</v>
      </c>
      <c r="D328" s="49" t="str">
        <v>Sydney Desalination Plant Pty Ltd</v>
      </c>
      <c r="E328" s="99">
        <v>0</v>
      </c>
      <c r="F328" s="100">
        <v>0</v>
      </c>
      <c r="G328" s="100">
        <v>0</v>
      </c>
      <c r="H328" s="100">
        <v>0</v>
      </c>
      <c r="I328" s="100">
        <v>0</v>
      </c>
      <c r="J328" s="100">
        <v>0</v>
      </c>
      <c r="K328" s="100">
        <v>0</v>
      </c>
      <c r="L328" s="100">
        <v>0</v>
      </c>
      <c r="M328" s="100">
        <v>0</v>
      </c>
      <c r="N328" s="100">
        <v>0</v>
      </c>
      <c r="O328" s="100">
        <v>0</v>
      </c>
      <c r="P328" s="100">
        <v>0</v>
      </c>
      <c r="Q328" s="132">
        <v>0</v>
      </c>
      <c r="R328" s="67" t="s">
        <v>207</v>
      </c>
    </row>
    <row r="329" spans="2:18" x14ac:dyDescent="0.2">
      <c r="B329" s="47"/>
      <c r="C329" s="48" t="str">
        <f>PerformanceIndicators!$C$35</f>
        <v>L5</v>
      </c>
      <c r="D329" s="49" t="str">
        <v>Veolia Water Solutions and Technologies Pty Ltd (Bingara)</v>
      </c>
      <c r="E329" s="99" t="s">
        <v>122</v>
      </c>
      <c r="F329" s="100" t="s">
        <v>122</v>
      </c>
      <c r="G329" s="100" t="s">
        <v>122</v>
      </c>
      <c r="H329" s="100" t="s">
        <v>122</v>
      </c>
      <c r="I329" s="100" t="s">
        <v>122</v>
      </c>
      <c r="J329" s="100">
        <v>4.0000000000000001E-3</v>
      </c>
      <c r="K329" s="100">
        <v>5.0000000000000001E-3</v>
      </c>
      <c r="L329" s="100">
        <v>5.0000000000000001E-3</v>
      </c>
      <c r="M329" s="100">
        <v>0</v>
      </c>
      <c r="N329" s="100">
        <v>5.0000000000000001E-3</v>
      </c>
      <c r="O329" s="100" t="s">
        <v>182</v>
      </c>
      <c r="P329" s="100" t="s">
        <v>182</v>
      </c>
      <c r="Q329" s="132" t="s">
        <v>182</v>
      </c>
      <c r="R329" s="67" t="s">
        <v>186</v>
      </c>
    </row>
    <row r="330" spans="2:18" x14ac:dyDescent="0.2">
      <c r="B330" s="50"/>
      <c r="C330" s="48" t="str">
        <f>PerformanceIndicators!$C$35</f>
        <v>L5</v>
      </c>
      <c r="D330" s="52" t="str">
        <v>Veolia Water Solutions and Technologies Pty Ltd (Darling Walk)</v>
      </c>
      <c r="E330" s="101" t="s">
        <v>122</v>
      </c>
      <c r="F330" s="102" t="s">
        <v>122</v>
      </c>
      <c r="G330" s="102" t="s">
        <v>122</v>
      </c>
      <c r="H330" s="102" t="s">
        <v>122</v>
      </c>
      <c r="I330" s="102" t="s">
        <v>122</v>
      </c>
      <c r="J330" s="102">
        <v>0</v>
      </c>
      <c r="K330" s="102">
        <v>0</v>
      </c>
      <c r="L330" s="102">
        <v>0</v>
      </c>
      <c r="M330" s="102">
        <v>0</v>
      </c>
      <c r="N330" s="102">
        <v>0</v>
      </c>
      <c r="O330" s="102">
        <v>0</v>
      </c>
      <c r="P330" s="102">
        <v>0</v>
      </c>
      <c r="Q330" s="134">
        <v>0</v>
      </c>
      <c r="R330" s="69" t="s">
        <v>201</v>
      </c>
    </row>
    <row r="331" spans="2:18" x14ac:dyDescent="0.2">
      <c r="B331" s="105" t="s">
        <v>154</v>
      </c>
      <c r="C331" s="112"/>
      <c r="D331" s="107"/>
      <c r="E331" s="108"/>
      <c r="F331" s="109"/>
      <c r="G331" s="109"/>
      <c r="H331" s="109"/>
      <c r="I331" s="109"/>
      <c r="J331" s="109"/>
      <c r="K331" s="109"/>
      <c r="L331" s="109"/>
      <c r="M331" s="109"/>
      <c r="N331" s="109"/>
      <c r="O331" s="109"/>
      <c r="P331" s="109"/>
      <c r="Q331" s="110"/>
      <c r="R331" s="111"/>
    </row>
    <row r="332" spans="2:18" x14ac:dyDescent="0.2">
      <c r="B332" s="47"/>
      <c r="C332" s="48" t="str">
        <f>PerformanceIndicators!$C$36</f>
        <v>L6</v>
      </c>
      <c r="D332" s="49" t="str" cm="1">
        <f t="array" ref="D332:D338">WICARetailer</f>
        <v>Altogether Group Pty Ltd</v>
      </c>
      <c r="E332" s="99" t="s">
        <v>122</v>
      </c>
      <c r="F332" s="100" t="s">
        <v>122</v>
      </c>
      <c r="G332" s="100" t="s">
        <v>122</v>
      </c>
      <c r="H332" s="100" t="s">
        <v>122</v>
      </c>
      <c r="I332" s="100" t="s">
        <v>122</v>
      </c>
      <c r="J332" s="100">
        <v>4.18</v>
      </c>
      <c r="K332" s="100">
        <v>6.6289999999999996</v>
      </c>
      <c r="L332" s="100">
        <v>7.5540000000000003</v>
      </c>
      <c r="M332" s="100">
        <v>8.2219999999999995</v>
      </c>
      <c r="N332" s="100">
        <v>8.6579999999999995</v>
      </c>
      <c r="O332" s="100">
        <v>9.1669999999999998</v>
      </c>
      <c r="P332" s="100">
        <v>9.4809999999999999</v>
      </c>
      <c r="Q332" s="132">
        <v>10.199999999999999</v>
      </c>
      <c r="R332" s="67"/>
    </row>
    <row r="333" spans="2:18" x14ac:dyDescent="0.2">
      <c r="B333" s="47"/>
      <c r="C333" s="48" t="str">
        <f>PerformanceIndicators!$C$36</f>
        <v>L6</v>
      </c>
      <c r="D333" s="49" t="str">
        <v>Aquacell Pty Ltd</v>
      </c>
      <c r="E333" s="99" t="s">
        <v>122</v>
      </c>
      <c r="F333" s="100" t="s">
        <v>122</v>
      </c>
      <c r="G333" s="100" t="s">
        <v>122</v>
      </c>
      <c r="H333" s="100" t="s">
        <v>122</v>
      </c>
      <c r="I333" s="100" t="s">
        <v>122</v>
      </c>
      <c r="J333" s="100">
        <v>0</v>
      </c>
      <c r="K333" s="100">
        <v>2.3E-2</v>
      </c>
      <c r="L333" s="100">
        <v>2.5000000000000001E-2</v>
      </c>
      <c r="M333" s="100">
        <v>2.5000000000000001E-2</v>
      </c>
      <c r="N333" s="100">
        <v>2.7E-2</v>
      </c>
      <c r="O333" s="100">
        <v>5.1999999999999998E-2</v>
      </c>
      <c r="P333" s="100">
        <v>5.1999999999999998E-2</v>
      </c>
      <c r="Q333" s="132">
        <v>3.3000000000000002E-2</v>
      </c>
      <c r="R333" s="67"/>
    </row>
    <row r="334" spans="2:18" x14ac:dyDescent="0.2">
      <c r="B334" s="47"/>
      <c r="C334" s="48" t="str">
        <f>PerformanceIndicators!$C$36</f>
        <v>L6</v>
      </c>
      <c r="D334" s="49" t="str">
        <v>AquaNet Sydney Pty Ltd</v>
      </c>
      <c r="E334" s="99" t="s">
        <v>122</v>
      </c>
      <c r="F334" s="100" t="s">
        <v>122</v>
      </c>
      <c r="G334" s="100" t="s">
        <v>122</v>
      </c>
      <c r="H334" s="100" t="s">
        <v>122</v>
      </c>
      <c r="I334" s="100" t="s">
        <v>122</v>
      </c>
      <c r="J334" s="100" t="s">
        <v>122</v>
      </c>
      <c r="K334" s="100" t="s">
        <v>122</v>
      </c>
      <c r="L334" s="100" t="s">
        <v>122</v>
      </c>
      <c r="M334" s="100">
        <v>0</v>
      </c>
      <c r="N334" s="100">
        <v>0</v>
      </c>
      <c r="O334" s="100" t="s">
        <v>122</v>
      </c>
      <c r="P334" s="100">
        <v>0</v>
      </c>
      <c r="Q334" s="132">
        <v>0</v>
      </c>
      <c r="R334" s="67"/>
    </row>
    <row r="335" spans="2:18" x14ac:dyDescent="0.2">
      <c r="B335" s="47"/>
      <c r="C335" s="48" t="str">
        <f>PerformanceIndicators!$C$36</f>
        <v>L6</v>
      </c>
      <c r="D335" s="49" t="str">
        <v>CPE Barangaroo Recycled Water Pty Ltd</v>
      </c>
      <c r="E335" s="99" t="s">
        <v>122</v>
      </c>
      <c r="F335" s="100" t="s">
        <v>122</v>
      </c>
      <c r="G335" s="100" t="s">
        <v>122</v>
      </c>
      <c r="H335" s="100" t="s">
        <v>122</v>
      </c>
      <c r="I335" s="100" t="s">
        <v>122</v>
      </c>
      <c r="J335" s="100">
        <v>0.15890000000000001</v>
      </c>
      <c r="K335" s="100">
        <v>0.159</v>
      </c>
      <c r="L335" s="100">
        <v>0.159</v>
      </c>
      <c r="M335" s="100">
        <v>0.23499999999999999</v>
      </c>
      <c r="N335" s="100">
        <v>0.23499999999999999</v>
      </c>
      <c r="O335" s="100">
        <v>0.23499999999999999</v>
      </c>
      <c r="P335" s="100">
        <v>0.55000000000000004</v>
      </c>
      <c r="Q335" s="132">
        <v>1.0860000000000001</v>
      </c>
      <c r="R335" s="67" t="s">
        <v>208</v>
      </c>
    </row>
    <row r="336" spans="2:18" x14ac:dyDescent="0.2">
      <c r="B336" s="47"/>
      <c r="C336" s="48" t="str">
        <f>PerformanceIndicators!$C$36</f>
        <v>L6</v>
      </c>
      <c r="D336" s="49" t="str">
        <v>Kyeema Water Pty Ltd</v>
      </c>
      <c r="E336" s="99" t="s">
        <v>122</v>
      </c>
      <c r="F336" s="100" t="s">
        <v>122</v>
      </c>
      <c r="G336" s="100" t="s">
        <v>122</v>
      </c>
      <c r="H336" s="100" t="s">
        <v>182</v>
      </c>
      <c r="I336" s="100" t="s">
        <v>182</v>
      </c>
      <c r="J336" s="100" t="s">
        <v>182</v>
      </c>
      <c r="K336" s="100" t="s">
        <v>182</v>
      </c>
      <c r="L336" s="100" t="s">
        <v>182</v>
      </c>
      <c r="M336" s="100">
        <v>0</v>
      </c>
      <c r="N336" s="100">
        <v>3.0000000000000001E-3</v>
      </c>
      <c r="O336" s="100">
        <v>7.0000000000000001E-3</v>
      </c>
      <c r="P336" s="100">
        <v>2.3E-2</v>
      </c>
      <c r="Q336" s="132">
        <v>2.5999999999999999E-2</v>
      </c>
      <c r="R336" s="67"/>
    </row>
    <row r="337" spans="2:18" x14ac:dyDescent="0.2">
      <c r="B337" s="47"/>
      <c r="C337" s="48" t="str">
        <f>PerformanceIndicators!$C$36</f>
        <v>L6</v>
      </c>
      <c r="D337" s="49" t="str">
        <v>Solo Water Pty Ltd</v>
      </c>
      <c r="E337" s="99" t="s">
        <v>122</v>
      </c>
      <c r="F337" s="100" t="s">
        <v>122</v>
      </c>
      <c r="G337" s="100" t="s">
        <v>122</v>
      </c>
      <c r="H337" s="100" t="s">
        <v>122</v>
      </c>
      <c r="I337" s="100" t="s">
        <v>122</v>
      </c>
      <c r="J337" s="100">
        <v>6.7000000000000004E-2</v>
      </c>
      <c r="K337" s="100">
        <v>0.22</v>
      </c>
      <c r="L337" s="100">
        <v>0.26</v>
      </c>
      <c r="M337" s="100">
        <v>0.28999999999999998</v>
      </c>
      <c r="N337" s="100">
        <v>0.33</v>
      </c>
      <c r="O337" s="100">
        <v>0.39</v>
      </c>
      <c r="P337" s="100">
        <v>0.42699999999999999</v>
      </c>
      <c r="Q337" s="132">
        <v>0.44500000000000001</v>
      </c>
      <c r="R337" s="67"/>
    </row>
    <row r="338" spans="2:18" x14ac:dyDescent="0.2">
      <c r="B338" s="47"/>
      <c r="C338" s="48" t="str">
        <f>PerformanceIndicators!$C$36</f>
        <v>L6</v>
      </c>
      <c r="D338" s="49" t="str">
        <v>True Water DTR Pty Ltd</v>
      </c>
      <c r="E338" s="99" t="s">
        <v>122</v>
      </c>
      <c r="F338" s="100" t="s">
        <v>122</v>
      </c>
      <c r="G338" s="100" t="s">
        <v>122</v>
      </c>
      <c r="H338" s="100" t="s">
        <v>122</v>
      </c>
      <c r="I338" s="100" t="s">
        <v>122</v>
      </c>
      <c r="J338" s="100" t="s">
        <v>122</v>
      </c>
      <c r="K338" s="100" t="s">
        <v>122</v>
      </c>
      <c r="L338" s="100" t="s">
        <v>122</v>
      </c>
      <c r="M338" s="100" t="s">
        <v>122</v>
      </c>
      <c r="N338" s="100" t="s">
        <v>122</v>
      </c>
      <c r="O338" s="100" t="s">
        <v>122</v>
      </c>
      <c r="P338" s="100" t="s">
        <v>122</v>
      </c>
      <c r="Q338" s="132">
        <v>0</v>
      </c>
      <c r="R338" s="67"/>
    </row>
    <row r="339" spans="2:18" x14ac:dyDescent="0.2">
      <c r="B339" s="105" t="s">
        <v>200</v>
      </c>
      <c r="C339" s="106"/>
      <c r="D339" s="107"/>
      <c r="E339" s="108"/>
      <c r="F339" s="109"/>
      <c r="G339" s="109"/>
      <c r="H339" s="109"/>
      <c r="I339" s="109"/>
      <c r="J339" s="109"/>
      <c r="K339" s="109"/>
      <c r="L339" s="109"/>
      <c r="M339" s="109"/>
      <c r="N339" s="109"/>
      <c r="O339" s="109"/>
      <c r="P339" s="109"/>
      <c r="Q339" s="110"/>
      <c r="R339" s="111"/>
    </row>
    <row r="340" spans="2:18" x14ac:dyDescent="0.2">
      <c r="B340" s="47"/>
      <c r="C340" s="48" t="str">
        <f>PerformanceIndicators!$C$36</f>
        <v>L6</v>
      </c>
      <c r="D340" s="49" t="str" cm="1">
        <f t="array" ref="D340:D346">WICARSLicensees</f>
        <v>Kooragang Water Pty Ltd</v>
      </c>
      <c r="E340" s="99" t="s">
        <v>122</v>
      </c>
      <c r="F340" s="100" t="s">
        <v>122</v>
      </c>
      <c r="G340" s="100" t="s">
        <v>122</v>
      </c>
      <c r="H340" s="100" t="s">
        <v>122</v>
      </c>
      <c r="I340" s="100" t="s">
        <v>122</v>
      </c>
      <c r="J340" s="100" t="s">
        <v>122</v>
      </c>
      <c r="K340" s="100" t="s">
        <v>122</v>
      </c>
      <c r="L340" s="100" t="s">
        <v>122</v>
      </c>
      <c r="M340" s="100" t="s">
        <v>122</v>
      </c>
      <c r="N340" s="100" t="s">
        <v>122</v>
      </c>
      <c r="O340" s="100">
        <v>0</v>
      </c>
      <c r="P340" s="100">
        <v>0</v>
      </c>
      <c r="Q340" s="132">
        <v>0</v>
      </c>
      <c r="R340" s="67" t="s">
        <v>207</v>
      </c>
    </row>
    <row r="341" spans="2:18" x14ac:dyDescent="0.2">
      <c r="B341" s="47"/>
      <c r="C341" s="48" t="str">
        <f>PerformanceIndicators!$C$36</f>
        <v>L6</v>
      </c>
      <c r="D341" s="49" t="str">
        <v>Narara Ecovillage Co-operative Pty Ltd</v>
      </c>
      <c r="E341" s="99" t="s">
        <v>122</v>
      </c>
      <c r="F341" s="100" t="s">
        <v>122</v>
      </c>
      <c r="G341" s="100" t="s">
        <v>122</v>
      </c>
      <c r="H341" s="100" t="s">
        <v>122</v>
      </c>
      <c r="I341" s="100" t="s">
        <v>122</v>
      </c>
      <c r="J341" s="100" t="s">
        <v>122</v>
      </c>
      <c r="K341" s="100">
        <v>3.0000000000000001E-3</v>
      </c>
      <c r="L341" s="100">
        <v>1.4E-2</v>
      </c>
      <c r="M341" s="100">
        <v>0.05</v>
      </c>
      <c r="N341" s="100">
        <v>6.3E-2</v>
      </c>
      <c r="O341" s="100">
        <v>5.3999999999999999E-2</v>
      </c>
      <c r="P341" s="100">
        <v>5.6000000000000001E-2</v>
      </c>
      <c r="Q341" s="132">
        <v>5.8999999999999997E-2</v>
      </c>
      <c r="R341" s="67" t="s">
        <v>201</v>
      </c>
    </row>
    <row r="342" spans="2:18" x14ac:dyDescent="0.2">
      <c r="B342" s="47"/>
      <c r="C342" s="48" t="str">
        <f>PerformanceIndicators!$C$36</f>
        <v>L6</v>
      </c>
      <c r="D342" s="49" t="str">
        <v>Orica Australia Pty Ltd</v>
      </c>
      <c r="E342" s="99" t="s">
        <v>122</v>
      </c>
      <c r="F342" s="100" t="s">
        <v>122</v>
      </c>
      <c r="G342" s="100" t="s">
        <v>122</v>
      </c>
      <c r="H342" s="100" t="s">
        <v>122</v>
      </c>
      <c r="I342" s="100" t="s">
        <v>122</v>
      </c>
      <c r="J342" s="100" t="s">
        <v>122</v>
      </c>
      <c r="K342" s="100" t="s">
        <v>122</v>
      </c>
      <c r="L342" s="100" t="s">
        <v>122</v>
      </c>
      <c r="M342" s="100">
        <v>0</v>
      </c>
      <c r="N342" s="100">
        <v>0</v>
      </c>
      <c r="O342" s="100">
        <v>0</v>
      </c>
      <c r="P342" s="100">
        <v>0</v>
      </c>
      <c r="Q342" s="132">
        <v>0</v>
      </c>
      <c r="R342" s="67" t="s">
        <v>201</v>
      </c>
    </row>
    <row r="343" spans="2:18" x14ac:dyDescent="0.2">
      <c r="B343" s="47"/>
      <c r="C343" s="48" t="str">
        <f>PerformanceIndicators!$C$36</f>
        <v>L6</v>
      </c>
      <c r="D343" s="49" t="str">
        <v>Suez (Kooragang Industrial Water Scheme)</v>
      </c>
      <c r="E343" s="99" t="s">
        <v>122</v>
      </c>
      <c r="F343" s="100" t="s">
        <v>122</v>
      </c>
      <c r="G343" s="100" t="s">
        <v>122</v>
      </c>
      <c r="H343" s="100" t="s">
        <v>122</v>
      </c>
      <c r="I343" s="100" t="s">
        <v>122</v>
      </c>
      <c r="J343" s="100">
        <v>0</v>
      </c>
      <c r="K343" s="100">
        <v>0</v>
      </c>
      <c r="L343" s="100">
        <v>0</v>
      </c>
      <c r="M343" s="100">
        <v>0</v>
      </c>
      <c r="N343" s="100">
        <v>0</v>
      </c>
      <c r="O343" s="100" t="s">
        <v>182</v>
      </c>
      <c r="P343" s="100" t="s">
        <v>182</v>
      </c>
      <c r="Q343" s="132" t="s">
        <v>182</v>
      </c>
      <c r="R343" s="67" t="s">
        <v>190</v>
      </c>
    </row>
    <row r="344" spans="2:18" x14ac:dyDescent="0.2">
      <c r="B344" s="47"/>
      <c r="C344" s="48" t="str">
        <f>PerformanceIndicators!$C$36</f>
        <v>L6</v>
      </c>
      <c r="D344" s="49" t="str">
        <v>Sydney Desalination Plant Pty Ltd</v>
      </c>
      <c r="E344" s="99">
        <v>0</v>
      </c>
      <c r="F344" s="100">
        <v>0</v>
      </c>
      <c r="G344" s="100">
        <v>0</v>
      </c>
      <c r="H344" s="100">
        <v>0</v>
      </c>
      <c r="I344" s="100">
        <v>0</v>
      </c>
      <c r="J344" s="100">
        <v>0</v>
      </c>
      <c r="K344" s="100">
        <v>0</v>
      </c>
      <c r="L344" s="100">
        <v>0</v>
      </c>
      <c r="M344" s="100">
        <v>0</v>
      </c>
      <c r="N344" s="100">
        <v>0</v>
      </c>
      <c r="O344" s="100">
        <v>0</v>
      </c>
      <c r="P344" s="100">
        <v>0</v>
      </c>
      <c r="Q344" s="132">
        <v>0</v>
      </c>
      <c r="R344" s="67" t="s">
        <v>207</v>
      </c>
    </row>
    <row r="345" spans="2:18" x14ac:dyDescent="0.2">
      <c r="B345" s="47"/>
      <c r="C345" s="48" t="str">
        <f>PerformanceIndicators!$C$36</f>
        <v>L6</v>
      </c>
      <c r="D345" s="49" t="str">
        <v>Veolia Water Solutions and Technologies Pty Ltd (Bingara)</v>
      </c>
      <c r="E345" s="99" t="s">
        <v>122</v>
      </c>
      <c r="F345" s="100" t="s">
        <v>122</v>
      </c>
      <c r="G345" s="100" t="s">
        <v>122</v>
      </c>
      <c r="H345" s="100" t="s">
        <v>122</v>
      </c>
      <c r="I345" s="100" t="s">
        <v>122</v>
      </c>
      <c r="J345" s="100">
        <v>0.56100000000000005</v>
      </c>
      <c r="K345" s="100">
        <v>0.83199999999999996</v>
      </c>
      <c r="L345" s="100">
        <v>0.85499999999999998</v>
      </c>
      <c r="M345" s="100">
        <v>0.88600000000000001</v>
      </c>
      <c r="N345" s="100">
        <v>0.90200000000000002</v>
      </c>
      <c r="O345" s="100" t="s">
        <v>182</v>
      </c>
      <c r="P345" s="100" t="s">
        <v>182</v>
      </c>
      <c r="Q345" s="132" t="s">
        <v>182</v>
      </c>
      <c r="R345" s="67" t="s">
        <v>186</v>
      </c>
    </row>
    <row r="346" spans="2:18" x14ac:dyDescent="0.2">
      <c r="B346" s="50"/>
      <c r="C346" s="48" t="str">
        <f>PerformanceIndicators!$C$36</f>
        <v>L6</v>
      </c>
      <c r="D346" s="52" t="str">
        <v>Veolia Water Solutions and Technologies Pty Ltd (Darling Walk)</v>
      </c>
      <c r="E346" s="101" t="s">
        <v>122</v>
      </c>
      <c r="F346" s="102" t="s">
        <v>122</v>
      </c>
      <c r="G346" s="102" t="s">
        <v>122</v>
      </c>
      <c r="H346" s="102" t="s">
        <v>122</v>
      </c>
      <c r="I346" s="102" t="s">
        <v>122</v>
      </c>
      <c r="J346" s="102">
        <v>0</v>
      </c>
      <c r="K346" s="102">
        <v>0</v>
      </c>
      <c r="L346" s="102">
        <v>0</v>
      </c>
      <c r="M346" s="102">
        <v>0</v>
      </c>
      <c r="N346" s="102">
        <v>0</v>
      </c>
      <c r="O346" s="102">
        <v>0</v>
      </c>
      <c r="P346" s="102">
        <v>0</v>
      </c>
      <c r="Q346" s="134">
        <v>0</v>
      </c>
      <c r="R346" s="69" t="s">
        <v>201</v>
      </c>
    </row>
    <row r="347" spans="2:18" x14ac:dyDescent="0.2">
      <c r="B347" s="105" t="s">
        <v>154</v>
      </c>
      <c r="C347" s="112"/>
      <c r="D347" s="107"/>
      <c r="E347" s="108"/>
      <c r="F347" s="109"/>
      <c r="G347" s="109"/>
      <c r="H347" s="109"/>
      <c r="I347" s="109"/>
      <c r="J347" s="109"/>
      <c r="K347" s="109"/>
      <c r="L347" s="109"/>
      <c r="M347" s="109"/>
      <c r="N347" s="109"/>
      <c r="O347" s="109"/>
      <c r="P347" s="109"/>
      <c r="Q347" s="110"/>
      <c r="R347" s="111"/>
    </row>
    <row r="348" spans="2:18" x14ac:dyDescent="0.2">
      <c r="B348" s="47"/>
      <c r="C348" s="48" t="str">
        <f>PerformanceIndicators!$C$37</f>
        <v>L7</v>
      </c>
      <c r="D348" s="49" t="str" cm="1">
        <f t="array" ref="D348:D354">WICARetailer</f>
        <v>Altogether Group Pty Ltd</v>
      </c>
      <c r="E348" s="99" t="s">
        <v>122</v>
      </c>
      <c r="F348" s="100" t="s">
        <v>122</v>
      </c>
      <c r="G348" s="100" t="s">
        <v>122</v>
      </c>
      <c r="H348" s="100" t="s">
        <v>122</v>
      </c>
      <c r="I348" s="100" t="s">
        <v>122</v>
      </c>
      <c r="J348" s="100">
        <v>4.9000000000000002E-2</v>
      </c>
      <c r="K348" s="100">
        <v>8.4000000000000005E-2</v>
      </c>
      <c r="L348" s="100">
        <v>8.7999999999999995E-2</v>
      </c>
      <c r="M348" s="100">
        <v>5.3999999999999999E-2</v>
      </c>
      <c r="N348" s="100">
        <v>6.0999999999999999E-2</v>
      </c>
      <c r="O348" s="100">
        <v>8.5000000000000006E-2</v>
      </c>
      <c r="P348" s="100">
        <v>8.7999999999999995E-2</v>
      </c>
      <c r="Q348" s="132">
        <v>0.1</v>
      </c>
      <c r="R348" s="67"/>
    </row>
    <row r="349" spans="2:18" x14ac:dyDescent="0.2">
      <c r="B349" s="47"/>
      <c r="C349" s="48" t="str">
        <f>PerformanceIndicators!$C$37</f>
        <v>L7</v>
      </c>
      <c r="D349" s="49" t="str">
        <v>Aquacell Pty Ltd</v>
      </c>
      <c r="E349" s="99" t="s">
        <v>122</v>
      </c>
      <c r="F349" s="100" t="s">
        <v>122</v>
      </c>
      <c r="G349" s="100" t="s">
        <v>122</v>
      </c>
      <c r="H349" s="100" t="s">
        <v>122</v>
      </c>
      <c r="I349" s="100" t="s">
        <v>122</v>
      </c>
      <c r="J349" s="100">
        <v>2.3E-2</v>
      </c>
      <c r="K349" s="100">
        <v>1E-3</v>
      </c>
      <c r="L349" s="100">
        <v>1E-3</v>
      </c>
      <c r="M349" s="100">
        <v>1E-3</v>
      </c>
      <c r="N349" s="100">
        <v>0</v>
      </c>
      <c r="O349" s="100">
        <v>1E-3</v>
      </c>
      <c r="P349" s="100">
        <v>1E-3</v>
      </c>
      <c r="Q349" s="132">
        <v>1E-3</v>
      </c>
      <c r="R349" s="67"/>
    </row>
    <row r="350" spans="2:18" x14ac:dyDescent="0.2">
      <c r="B350" s="47"/>
      <c r="C350" s="48" t="str">
        <f>PerformanceIndicators!$C$37</f>
        <v>L7</v>
      </c>
      <c r="D350" s="49" t="str">
        <v>AquaNet Sydney Pty Ltd</v>
      </c>
      <c r="E350" s="99" t="s">
        <v>122</v>
      </c>
      <c r="F350" s="100" t="s">
        <v>122</v>
      </c>
      <c r="G350" s="100" t="s">
        <v>122</v>
      </c>
      <c r="H350" s="100" t="s">
        <v>122</v>
      </c>
      <c r="I350" s="100" t="s">
        <v>122</v>
      </c>
      <c r="J350" s="100" t="s">
        <v>122</v>
      </c>
      <c r="K350" s="100" t="s">
        <v>122</v>
      </c>
      <c r="L350" s="100" t="s">
        <v>122</v>
      </c>
      <c r="M350" s="100">
        <v>0</v>
      </c>
      <c r="N350" s="100">
        <v>0</v>
      </c>
      <c r="O350" s="100" t="s">
        <v>122</v>
      </c>
      <c r="P350" s="100">
        <v>0</v>
      </c>
      <c r="Q350" s="132">
        <v>0</v>
      </c>
      <c r="R350" s="67"/>
    </row>
    <row r="351" spans="2:18" x14ac:dyDescent="0.2">
      <c r="B351" s="47"/>
      <c r="C351" s="48" t="str">
        <f>PerformanceIndicators!$C$37</f>
        <v>L7</v>
      </c>
      <c r="D351" s="49" t="str">
        <v>CPE Barangaroo Recycled Water Pty Ltd</v>
      </c>
      <c r="E351" s="99" t="s">
        <v>122</v>
      </c>
      <c r="F351" s="100" t="s">
        <v>122</v>
      </c>
      <c r="G351" s="100" t="s">
        <v>122</v>
      </c>
      <c r="H351" s="100" t="s">
        <v>122</v>
      </c>
      <c r="I351" s="100" t="s">
        <v>122</v>
      </c>
      <c r="J351" s="100">
        <v>1.2999999999999999E-2</v>
      </c>
      <c r="K351" s="100">
        <v>1.4999999999999999E-2</v>
      </c>
      <c r="L351" s="100">
        <v>1.2999999999999999E-2</v>
      </c>
      <c r="M351" s="100">
        <v>1.4E-2</v>
      </c>
      <c r="N351" s="100">
        <v>1.4999999999999999E-2</v>
      </c>
      <c r="O351" s="100">
        <v>1.7999999999999999E-2</v>
      </c>
      <c r="P351" s="100">
        <v>1.9E-2</v>
      </c>
      <c r="Q351" s="132">
        <v>1.9E-2</v>
      </c>
      <c r="R351" s="67" t="s">
        <v>208</v>
      </c>
    </row>
    <row r="352" spans="2:18" x14ac:dyDescent="0.2">
      <c r="B352" s="47"/>
      <c r="C352" s="48" t="str">
        <f>PerformanceIndicators!$C$37</f>
        <v>L7</v>
      </c>
      <c r="D352" s="49" t="str">
        <v>Kyeema Water Pty Ltd</v>
      </c>
      <c r="E352" s="99" t="s">
        <v>122</v>
      </c>
      <c r="F352" s="100" t="s">
        <v>122</v>
      </c>
      <c r="G352" s="100" t="s">
        <v>122</v>
      </c>
      <c r="H352" s="100" t="s">
        <v>182</v>
      </c>
      <c r="I352" s="100" t="s">
        <v>182</v>
      </c>
      <c r="J352" s="100" t="s">
        <v>182</v>
      </c>
      <c r="K352" s="100" t="s">
        <v>182</v>
      </c>
      <c r="L352" s="100" t="s">
        <v>182</v>
      </c>
      <c r="M352" s="100">
        <v>0</v>
      </c>
      <c r="N352" s="100">
        <v>0</v>
      </c>
      <c r="O352" s="100">
        <v>0</v>
      </c>
      <c r="P352" s="100">
        <v>0</v>
      </c>
      <c r="Q352" s="132">
        <v>0</v>
      </c>
      <c r="R352" s="67"/>
    </row>
    <row r="353" spans="2:18" x14ac:dyDescent="0.2">
      <c r="B353" s="47"/>
      <c r="C353" s="48" t="str">
        <f>PerformanceIndicators!$C$37</f>
        <v>L7</v>
      </c>
      <c r="D353" s="49" t="str">
        <v>Solo Water Pty Ltd</v>
      </c>
      <c r="E353" s="99" t="s">
        <v>122</v>
      </c>
      <c r="F353" s="100" t="s">
        <v>122</v>
      </c>
      <c r="G353" s="100" t="s">
        <v>122</v>
      </c>
      <c r="H353" s="100" t="s">
        <v>122</v>
      </c>
      <c r="I353" s="100" t="s">
        <v>122</v>
      </c>
      <c r="J353" s="100">
        <v>0</v>
      </c>
      <c r="K353" s="100">
        <v>0</v>
      </c>
      <c r="L353" s="100">
        <v>0</v>
      </c>
      <c r="M353" s="100">
        <v>0</v>
      </c>
      <c r="N353" s="100">
        <v>0</v>
      </c>
      <c r="O353" s="100">
        <v>0</v>
      </c>
      <c r="P353" s="100">
        <v>0</v>
      </c>
      <c r="Q353" s="132">
        <v>0</v>
      </c>
      <c r="R353" s="67"/>
    </row>
    <row r="354" spans="2:18" x14ac:dyDescent="0.2">
      <c r="B354" s="47"/>
      <c r="C354" s="48" t="str">
        <f>PerformanceIndicators!$C$37</f>
        <v>L7</v>
      </c>
      <c r="D354" s="49" t="str">
        <v>True Water DTR Pty Ltd</v>
      </c>
      <c r="E354" s="99" t="s">
        <v>122</v>
      </c>
      <c r="F354" s="100" t="s">
        <v>122</v>
      </c>
      <c r="G354" s="100" t="s">
        <v>122</v>
      </c>
      <c r="H354" s="100" t="s">
        <v>122</v>
      </c>
      <c r="I354" s="100" t="s">
        <v>122</v>
      </c>
      <c r="J354" s="100" t="s">
        <v>122</v>
      </c>
      <c r="K354" s="100" t="s">
        <v>122</v>
      </c>
      <c r="L354" s="100" t="s">
        <v>122</v>
      </c>
      <c r="M354" s="100" t="s">
        <v>122</v>
      </c>
      <c r="N354" s="100" t="s">
        <v>122</v>
      </c>
      <c r="O354" s="100" t="s">
        <v>122</v>
      </c>
      <c r="P354" s="100" t="s">
        <v>122</v>
      </c>
      <c r="Q354" s="132">
        <v>0</v>
      </c>
      <c r="R354" s="67"/>
    </row>
    <row r="355" spans="2:18" x14ac:dyDescent="0.2">
      <c r="B355" s="105" t="s">
        <v>200</v>
      </c>
      <c r="C355" s="106"/>
      <c r="D355" s="107"/>
      <c r="E355" s="108"/>
      <c r="F355" s="109"/>
      <c r="G355" s="109"/>
      <c r="H355" s="109"/>
      <c r="I355" s="109"/>
      <c r="J355" s="109"/>
      <c r="K355" s="109"/>
      <c r="L355" s="109"/>
      <c r="M355" s="109"/>
      <c r="N355" s="109"/>
      <c r="O355" s="109"/>
      <c r="P355" s="109"/>
      <c r="Q355" s="110"/>
      <c r="R355" s="111"/>
    </row>
    <row r="356" spans="2:18" x14ac:dyDescent="0.2">
      <c r="B356" s="47"/>
      <c r="C356" s="48" t="str">
        <f>PerformanceIndicators!$C$37</f>
        <v>L7</v>
      </c>
      <c r="D356" s="49" t="str" cm="1">
        <f t="array" ref="D356:D362">WICARSLicensees</f>
        <v>Kooragang Water Pty Ltd</v>
      </c>
      <c r="E356" s="99" t="s">
        <v>122</v>
      </c>
      <c r="F356" s="100" t="s">
        <v>122</v>
      </c>
      <c r="G356" s="100" t="s">
        <v>122</v>
      </c>
      <c r="H356" s="100" t="s">
        <v>122</v>
      </c>
      <c r="I356" s="100" t="s">
        <v>122</v>
      </c>
      <c r="J356" s="100" t="s">
        <v>122</v>
      </c>
      <c r="K356" s="100" t="s">
        <v>122</v>
      </c>
      <c r="L356" s="100" t="s">
        <v>122</v>
      </c>
      <c r="M356" s="100" t="s">
        <v>122</v>
      </c>
      <c r="N356" s="100" t="s">
        <v>122</v>
      </c>
      <c r="O356" s="100">
        <v>0</v>
      </c>
      <c r="P356" s="100">
        <v>0</v>
      </c>
      <c r="Q356" s="132">
        <v>0</v>
      </c>
      <c r="R356" s="67" t="s">
        <v>207</v>
      </c>
    </row>
    <row r="357" spans="2:18" x14ac:dyDescent="0.2">
      <c r="B357" s="47"/>
      <c r="C357" s="48" t="str">
        <f>PerformanceIndicators!$C$37</f>
        <v>L7</v>
      </c>
      <c r="D357" s="49" t="str">
        <v>Narara Ecovillage Co-operative Pty Ltd</v>
      </c>
      <c r="E357" s="99" t="s">
        <v>122</v>
      </c>
      <c r="F357" s="100" t="s">
        <v>122</v>
      </c>
      <c r="G357" s="100" t="s">
        <v>122</v>
      </c>
      <c r="H357" s="100" t="s">
        <v>122</v>
      </c>
      <c r="I357" s="100" t="s">
        <v>122</v>
      </c>
      <c r="J357" s="100" t="s">
        <v>122</v>
      </c>
      <c r="K357" s="100">
        <v>0</v>
      </c>
      <c r="L357" s="100">
        <v>0</v>
      </c>
      <c r="M357" s="100">
        <v>0</v>
      </c>
      <c r="N357" s="100">
        <v>3.0000000000000001E-3</v>
      </c>
      <c r="O357" s="100">
        <v>4.0000000000000001E-3</v>
      </c>
      <c r="P357" s="100">
        <v>3.0000000000000001E-3</v>
      </c>
      <c r="Q357" s="132">
        <v>3.0000000000000001E-3</v>
      </c>
      <c r="R357" s="67" t="s">
        <v>201</v>
      </c>
    </row>
    <row r="358" spans="2:18" x14ac:dyDescent="0.2">
      <c r="B358" s="47"/>
      <c r="C358" s="48" t="str">
        <f>PerformanceIndicators!$C$37</f>
        <v>L7</v>
      </c>
      <c r="D358" s="49" t="str">
        <v>Orica Australia Pty Ltd</v>
      </c>
      <c r="E358" s="99" t="s">
        <v>122</v>
      </c>
      <c r="F358" s="100" t="s">
        <v>122</v>
      </c>
      <c r="G358" s="100" t="s">
        <v>122</v>
      </c>
      <c r="H358" s="100" t="s">
        <v>122</v>
      </c>
      <c r="I358" s="100" t="s">
        <v>122</v>
      </c>
      <c r="J358" s="100" t="s">
        <v>122</v>
      </c>
      <c r="K358" s="100" t="s">
        <v>122</v>
      </c>
      <c r="L358" s="100" t="s">
        <v>122</v>
      </c>
      <c r="M358" s="100">
        <v>0</v>
      </c>
      <c r="N358" s="100">
        <v>0</v>
      </c>
      <c r="O358" s="100">
        <v>0</v>
      </c>
      <c r="P358" s="100">
        <v>0</v>
      </c>
      <c r="Q358" s="132">
        <v>0</v>
      </c>
      <c r="R358" s="67" t="s">
        <v>201</v>
      </c>
    </row>
    <row r="359" spans="2:18" x14ac:dyDescent="0.2">
      <c r="B359" s="47"/>
      <c r="C359" s="48" t="str">
        <f>PerformanceIndicators!$C$37</f>
        <v>L7</v>
      </c>
      <c r="D359" s="49" t="str">
        <v>Suez (Kooragang Industrial Water Scheme)</v>
      </c>
      <c r="E359" s="99" t="s">
        <v>122</v>
      </c>
      <c r="F359" s="100" t="s">
        <v>122</v>
      </c>
      <c r="G359" s="100" t="s">
        <v>122</v>
      </c>
      <c r="H359" s="100" t="s">
        <v>122</v>
      </c>
      <c r="I359" s="100" t="s">
        <v>122</v>
      </c>
      <c r="J359" s="100">
        <v>1E-3</v>
      </c>
      <c r="K359" s="100">
        <v>1E-3</v>
      </c>
      <c r="L359" s="100">
        <v>1E-3</v>
      </c>
      <c r="M359" s="100">
        <v>1E-3</v>
      </c>
      <c r="N359" s="100">
        <v>1E-3</v>
      </c>
      <c r="O359" s="100" t="s">
        <v>182</v>
      </c>
      <c r="P359" s="100" t="s">
        <v>182</v>
      </c>
      <c r="Q359" s="132" t="s">
        <v>182</v>
      </c>
      <c r="R359" s="67" t="s">
        <v>190</v>
      </c>
    </row>
    <row r="360" spans="2:18" x14ac:dyDescent="0.2">
      <c r="B360" s="47"/>
      <c r="C360" s="48" t="str">
        <f>PerformanceIndicators!$C$37</f>
        <v>L7</v>
      </c>
      <c r="D360" s="49" t="str">
        <v>Sydney Desalination Plant Pty Ltd</v>
      </c>
      <c r="E360" s="99">
        <v>0</v>
      </c>
      <c r="F360" s="100">
        <v>0</v>
      </c>
      <c r="G360" s="100">
        <v>0</v>
      </c>
      <c r="H360" s="100">
        <v>0</v>
      </c>
      <c r="I360" s="100">
        <v>0</v>
      </c>
      <c r="J360" s="100">
        <v>0</v>
      </c>
      <c r="K360" s="100">
        <v>0</v>
      </c>
      <c r="L360" s="100">
        <v>0</v>
      </c>
      <c r="M360" s="100">
        <v>0</v>
      </c>
      <c r="N360" s="100">
        <v>0</v>
      </c>
      <c r="O360" s="100">
        <v>0</v>
      </c>
      <c r="P360" s="100">
        <v>0</v>
      </c>
      <c r="Q360" s="132">
        <v>0</v>
      </c>
      <c r="R360" s="67" t="s">
        <v>207</v>
      </c>
    </row>
    <row r="361" spans="2:18" x14ac:dyDescent="0.2">
      <c r="B361" s="47"/>
      <c r="C361" s="48" t="str">
        <f>PerformanceIndicators!$C$37</f>
        <v>L7</v>
      </c>
      <c r="D361" s="49" t="str">
        <v>Veolia Water Solutions and Technologies Pty Ltd (Bingara)</v>
      </c>
      <c r="E361" s="99" t="s">
        <v>122</v>
      </c>
      <c r="F361" s="100" t="s">
        <v>122</v>
      </c>
      <c r="G361" s="100" t="s">
        <v>122</v>
      </c>
      <c r="H361" s="100" t="s">
        <v>122</v>
      </c>
      <c r="I361" s="100" t="s">
        <v>122</v>
      </c>
      <c r="J361" s="100">
        <v>4.0000000000000001E-3</v>
      </c>
      <c r="K361" s="100">
        <v>7.0000000000000001E-3</v>
      </c>
      <c r="L361" s="100">
        <v>7.0000000000000001E-3</v>
      </c>
      <c r="M361" s="100">
        <v>8.0000000000000002E-3</v>
      </c>
      <c r="N361" s="100">
        <v>7.0000000000000001E-3</v>
      </c>
      <c r="O361" s="100" t="s">
        <v>182</v>
      </c>
      <c r="P361" s="100" t="s">
        <v>182</v>
      </c>
      <c r="Q361" s="132" t="s">
        <v>182</v>
      </c>
      <c r="R361" s="67" t="s">
        <v>186</v>
      </c>
    </row>
    <row r="362" spans="2:18" x14ac:dyDescent="0.2">
      <c r="B362" s="50"/>
      <c r="C362" s="48" t="str">
        <f>PerformanceIndicators!$C$37</f>
        <v>L7</v>
      </c>
      <c r="D362" s="52" t="str">
        <v>Veolia Water Solutions and Technologies Pty Ltd (Darling Walk)</v>
      </c>
      <c r="E362" s="101" t="s">
        <v>122</v>
      </c>
      <c r="F362" s="102" t="s">
        <v>122</v>
      </c>
      <c r="G362" s="102" t="s">
        <v>122</v>
      </c>
      <c r="H362" s="102" t="s">
        <v>122</v>
      </c>
      <c r="I362" s="102" t="s">
        <v>122</v>
      </c>
      <c r="J362" s="102">
        <v>1E-3</v>
      </c>
      <c r="K362" s="102">
        <v>0</v>
      </c>
      <c r="L362" s="102">
        <v>0</v>
      </c>
      <c r="M362" s="102">
        <v>0</v>
      </c>
      <c r="N362" s="102">
        <v>0</v>
      </c>
      <c r="O362" s="102">
        <v>0</v>
      </c>
      <c r="P362" s="102">
        <v>0</v>
      </c>
      <c r="Q362" s="134">
        <v>0</v>
      </c>
      <c r="R362" s="69" t="s">
        <v>201</v>
      </c>
    </row>
    <row r="363" spans="2:18" x14ac:dyDescent="0.2">
      <c r="B363" s="114" t="s">
        <v>153</v>
      </c>
      <c r="C363" s="112"/>
      <c r="D363" s="115"/>
      <c r="E363" s="116"/>
      <c r="F363" s="117"/>
      <c r="G363" s="117"/>
      <c r="H363" s="117"/>
      <c r="I363" s="117"/>
      <c r="J363" s="117"/>
      <c r="K363" s="117"/>
      <c r="L363" s="117"/>
      <c r="M363" s="117"/>
      <c r="N363" s="117"/>
      <c r="O363" s="117"/>
      <c r="P363" s="117"/>
      <c r="Q363" s="118"/>
      <c r="R363" s="119"/>
    </row>
    <row r="364" spans="2:18" ht="24" x14ac:dyDescent="0.2">
      <c r="B364" s="47"/>
      <c r="C364" s="48" t="str">
        <f>PerformanceIndicators!$C$38</f>
        <v>L8</v>
      </c>
      <c r="D364" s="49" t="str" cm="1">
        <f t="array" ref="D364:D365">Lists!$D$4:$D$5</f>
        <v>Hunter Water Corporation</v>
      </c>
      <c r="E364" s="99" t="s">
        <v>122</v>
      </c>
      <c r="F364" s="100" t="s">
        <v>122</v>
      </c>
      <c r="G364" s="100" t="s">
        <v>122</v>
      </c>
      <c r="H364" s="100" t="s">
        <v>122</v>
      </c>
      <c r="I364" s="100" t="s">
        <v>122</v>
      </c>
      <c r="J364" s="100">
        <v>0</v>
      </c>
      <c r="K364" s="100">
        <v>0</v>
      </c>
      <c r="L364" s="100">
        <v>1.131</v>
      </c>
      <c r="M364" s="100">
        <v>1.1970000000000001</v>
      </c>
      <c r="N364" s="100">
        <v>1.123</v>
      </c>
      <c r="O364" s="100">
        <v>1.123</v>
      </c>
      <c r="P364" s="100">
        <v>1.123</v>
      </c>
      <c r="Q364" s="132">
        <v>1.1279999999999999</v>
      </c>
      <c r="R364" s="67" t="s">
        <v>205</v>
      </c>
    </row>
    <row r="365" spans="2:18" x14ac:dyDescent="0.2">
      <c r="B365" s="47"/>
      <c r="C365" s="48" t="str">
        <f>PerformanceIndicators!$C$38</f>
        <v>L8</v>
      </c>
      <c r="D365" s="49" t="str">
        <v>Sydney Water Corporation</v>
      </c>
      <c r="E365" s="99" t="s">
        <v>122</v>
      </c>
      <c r="F365" s="100" t="s">
        <v>122</v>
      </c>
      <c r="G365" s="100" t="s">
        <v>122</v>
      </c>
      <c r="H365" s="100" t="s">
        <v>122</v>
      </c>
      <c r="I365" s="100" t="s">
        <v>122</v>
      </c>
      <c r="J365" s="100">
        <v>49</v>
      </c>
      <c r="K365" s="100">
        <v>51</v>
      </c>
      <c r="L365" s="100">
        <v>48</v>
      </c>
      <c r="M365" s="100">
        <v>50</v>
      </c>
      <c r="N365" s="100">
        <v>51</v>
      </c>
      <c r="O365" s="100">
        <v>52</v>
      </c>
      <c r="P365" s="100">
        <v>53</v>
      </c>
      <c r="Q365" s="132">
        <v>54.9</v>
      </c>
      <c r="R365" s="67"/>
    </row>
    <row r="366" spans="2:18" x14ac:dyDescent="0.2">
      <c r="B366" s="105" t="s">
        <v>154</v>
      </c>
      <c r="C366" s="106"/>
      <c r="D366" s="107"/>
      <c r="E366" s="108"/>
      <c r="F366" s="109"/>
      <c r="G366" s="109"/>
      <c r="H366" s="109"/>
      <c r="I366" s="109"/>
      <c r="J366" s="109"/>
      <c r="K366" s="109"/>
      <c r="L366" s="109"/>
      <c r="M366" s="109"/>
      <c r="N366" s="109"/>
      <c r="O366" s="109"/>
      <c r="P366" s="109"/>
      <c r="Q366" s="110"/>
      <c r="R366" s="111"/>
    </row>
    <row r="367" spans="2:18" x14ac:dyDescent="0.2">
      <c r="B367" s="47"/>
      <c r="C367" s="48" t="str">
        <f>PerformanceIndicators!$C$38</f>
        <v>L8</v>
      </c>
      <c r="D367" s="49" t="str" cm="1">
        <f t="array" ref="D367:D373">WICARetailer</f>
        <v>Altogether Group Pty Ltd</v>
      </c>
      <c r="E367" s="99" t="s">
        <v>122</v>
      </c>
      <c r="F367" s="100" t="s">
        <v>122</v>
      </c>
      <c r="G367" s="100" t="s">
        <v>122</v>
      </c>
      <c r="H367" s="100" t="s">
        <v>122</v>
      </c>
      <c r="I367" s="100" t="s">
        <v>122</v>
      </c>
      <c r="J367" s="100">
        <v>4.18</v>
      </c>
      <c r="K367" s="100">
        <v>6.6289999999999996</v>
      </c>
      <c r="L367" s="100">
        <v>8.718</v>
      </c>
      <c r="M367" s="100">
        <v>9.6850000000000005</v>
      </c>
      <c r="N367" s="100">
        <v>10.121</v>
      </c>
      <c r="O367" s="100">
        <v>9.1669999999999998</v>
      </c>
      <c r="P367" s="100">
        <v>9.8810000000000002</v>
      </c>
      <c r="Q367" s="132">
        <v>10.199999999999999</v>
      </c>
      <c r="R367" s="67"/>
    </row>
    <row r="368" spans="2:18" x14ac:dyDescent="0.2">
      <c r="B368" s="47"/>
      <c r="C368" s="48" t="str">
        <f>PerformanceIndicators!$C$38</f>
        <v>L8</v>
      </c>
      <c r="D368" s="49" t="str">
        <v>Aquacell Pty Ltd</v>
      </c>
      <c r="E368" s="99" t="s">
        <v>122</v>
      </c>
      <c r="F368" s="100" t="s">
        <v>122</v>
      </c>
      <c r="G368" s="100" t="s">
        <v>122</v>
      </c>
      <c r="H368" s="100" t="s">
        <v>122</v>
      </c>
      <c r="I368" s="100" t="s">
        <v>122</v>
      </c>
      <c r="J368" s="100">
        <v>0</v>
      </c>
      <c r="K368" s="100">
        <v>0</v>
      </c>
      <c r="L368" s="100">
        <v>0</v>
      </c>
      <c r="M368" s="100">
        <v>0</v>
      </c>
      <c r="N368" s="100">
        <v>0</v>
      </c>
      <c r="O368" s="100">
        <v>0</v>
      </c>
      <c r="P368" s="100">
        <v>0</v>
      </c>
      <c r="Q368" s="132">
        <v>0</v>
      </c>
      <c r="R368" s="67"/>
    </row>
    <row r="369" spans="2:18" x14ac:dyDescent="0.2">
      <c r="B369" s="47"/>
      <c r="C369" s="48" t="str">
        <f>PerformanceIndicators!$C$38</f>
        <v>L8</v>
      </c>
      <c r="D369" s="49" t="str">
        <v>AquaNet Sydney Pty Ltd</v>
      </c>
      <c r="E369" s="99" t="s">
        <v>122</v>
      </c>
      <c r="F369" s="100" t="s">
        <v>122</v>
      </c>
      <c r="G369" s="100" t="s">
        <v>122</v>
      </c>
      <c r="H369" s="100" t="s">
        <v>122</v>
      </c>
      <c r="I369" s="100" t="s">
        <v>122</v>
      </c>
      <c r="J369" s="100">
        <v>0</v>
      </c>
      <c r="K369" s="100">
        <v>0</v>
      </c>
      <c r="L369" s="100">
        <v>0</v>
      </c>
      <c r="M369" s="100">
        <v>0</v>
      </c>
      <c r="N369" s="100">
        <v>0</v>
      </c>
      <c r="O369" s="100" t="s">
        <v>122</v>
      </c>
      <c r="P369" s="100">
        <v>0</v>
      </c>
      <c r="Q369" s="132">
        <v>0</v>
      </c>
      <c r="R369" s="67"/>
    </row>
    <row r="370" spans="2:18" x14ac:dyDescent="0.2">
      <c r="B370" s="47"/>
      <c r="C370" s="48" t="str">
        <f>PerformanceIndicators!$C$38</f>
        <v>L8</v>
      </c>
      <c r="D370" s="49" t="str">
        <v>CPE Barangaroo Recycled Water Pty Ltd</v>
      </c>
      <c r="E370" s="99" t="s">
        <v>122</v>
      </c>
      <c r="F370" s="100" t="s">
        <v>122</v>
      </c>
      <c r="G370" s="100" t="s">
        <v>122</v>
      </c>
      <c r="H370" s="100" t="s">
        <v>122</v>
      </c>
      <c r="I370" s="100" t="s">
        <v>122</v>
      </c>
      <c r="J370" s="100">
        <v>0.159</v>
      </c>
      <c r="K370" s="100">
        <v>0.159</v>
      </c>
      <c r="L370" s="100">
        <v>0.159</v>
      </c>
      <c r="M370" s="100">
        <v>0.159</v>
      </c>
      <c r="N370" s="100">
        <v>0.159</v>
      </c>
      <c r="O370" s="100">
        <v>0.159</v>
      </c>
      <c r="P370" s="100">
        <v>0.47399999999999998</v>
      </c>
      <c r="Q370" s="132">
        <v>1.01</v>
      </c>
      <c r="R370" s="67" t="s">
        <v>208</v>
      </c>
    </row>
    <row r="371" spans="2:18" x14ac:dyDescent="0.2">
      <c r="B371" s="47"/>
      <c r="C371" s="48" t="str">
        <f>PerformanceIndicators!$C$38</f>
        <v>L8</v>
      </c>
      <c r="D371" s="49" t="str">
        <v>Kyeema Water Pty Ltd</v>
      </c>
      <c r="E371" s="99" t="s">
        <v>122</v>
      </c>
      <c r="F371" s="100" t="s">
        <v>122</v>
      </c>
      <c r="G371" s="100" t="s">
        <v>122</v>
      </c>
      <c r="H371" s="100" t="s">
        <v>182</v>
      </c>
      <c r="I371" s="100" t="s">
        <v>182</v>
      </c>
      <c r="J371" s="100" t="s">
        <v>182</v>
      </c>
      <c r="K371" s="100" t="s">
        <v>182</v>
      </c>
      <c r="L371" s="100" t="s">
        <v>182</v>
      </c>
      <c r="M371" s="100" t="s">
        <v>122</v>
      </c>
      <c r="N371" s="100" t="s">
        <v>2</v>
      </c>
      <c r="O371" s="100">
        <v>0</v>
      </c>
      <c r="P371" s="100">
        <v>0</v>
      </c>
      <c r="Q371" s="132">
        <v>0</v>
      </c>
      <c r="R371" s="67"/>
    </row>
    <row r="372" spans="2:18" x14ac:dyDescent="0.2">
      <c r="B372" s="47"/>
      <c r="C372" s="48" t="str">
        <f>PerformanceIndicators!$C$38</f>
        <v>L8</v>
      </c>
      <c r="D372" s="49" t="str">
        <v>Solo Water Pty Ltd</v>
      </c>
      <c r="E372" s="99" t="s">
        <v>122</v>
      </c>
      <c r="F372" s="100" t="s">
        <v>122</v>
      </c>
      <c r="G372" s="100" t="s">
        <v>122</v>
      </c>
      <c r="H372" s="100" t="s">
        <v>122</v>
      </c>
      <c r="I372" s="100" t="s">
        <v>122</v>
      </c>
      <c r="J372" s="100">
        <v>6.7000000000000004E-2</v>
      </c>
      <c r="K372" s="100">
        <v>0.22</v>
      </c>
      <c r="L372" s="100">
        <v>0.26</v>
      </c>
      <c r="M372" s="100">
        <v>0.28999999999999998</v>
      </c>
      <c r="N372" s="100">
        <v>0.33</v>
      </c>
      <c r="O372" s="100">
        <v>0.39</v>
      </c>
      <c r="P372" s="100">
        <v>0.42699999999999999</v>
      </c>
      <c r="Q372" s="132">
        <v>0.44500000000000001</v>
      </c>
      <c r="R372" s="67"/>
    </row>
    <row r="373" spans="2:18" x14ac:dyDescent="0.2">
      <c r="B373" s="47"/>
      <c r="C373" s="48" t="str">
        <f>PerformanceIndicators!$C$38</f>
        <v>L8</v>
      </c>
      <c r="D373" s="49" t="str">
        <v>True Water DTR Pty Ltd</v>
      </c>
      <c r="E373" s="99" t="s">
        <v>122</v>
      </c>
      <c r="F373" s="100" t="s">
        <v>122</v>
      </c>
      <c r="G373" s="100" t="s">
        <v>122</v>
      </c>
      <c r="H373" s="100" t="s">
        <v>122</v>
      </c>
      <c r="I373" s="100" t="s">
        <v>122</v>
      </c>
      <c r="J373" s="100" t="s">
        <v>122</v>
      </c>
      <c r="K373" s="100" t="s">
        <v>122</v>
      </c>
      <c r="L373" s="100" t="s">
        <v>122</v>
      </c>
      <c r="M373" s="100" t="s">
        <v>122</v>
      </c>
      <c r="N373" s="100" t="s">
        <v>122</v>
      </c>
      <c r="O373" s="100" t="s">
        <v>122</v>
      </c>
      <c r="P373" s="100" t="s">
        <v>122</v>
      </c>
      <c r="Q373" s="132">
        <v>0</v>
      </c>
      <c r="R373" s="67"/>
    </row>
    <row r="374" spans="2:18" x14ac:dyDescent="0.2">
      <c r="B374" s="105" t="s">
        <v>200</v>
      </c>
      <c r="C374" s="106"/>
      <c r="D374" s="107"/>
      <c r="E374" s="108"/>
      <c r="F374" s="109"/>
      <c r="G374" s="109"/>
      <c r="H374" s="109"/>
      <c r="I374" s="109"/>
      <c r="J374" s="109"/>
      <c r="K374" s="109"/>
      <c r="L374" s="109"/>
      <c r="M374" s="109"/>
      <c r="N374" s="109"/>
      <c r="O374" s="109"/>
      <c r="P374" s="109"/>
      <c r="Q374" s="110"/>
      <c r="R374" s="111"/>
    </row>
    <row r="375" spans="2:18" x14ac:dyDescent="0.2">
      <c r="B375" s="47"/>
      <c r="C375" s="48" t="str">
        <f>PerformanceIndicators!$C$38</f>
        <v>L8</v>
      </c>
      <c r="D375" s="49" t="str" cm="1">
        <f t="array" ref="D375:D381">WICARSLicensees</f>
        <v>Kooragang Water Pty Ltd</v>
      </c>
      <c r="E375" s="99" t="s">
        <v>122</v>
      </c>
      <c r="F375" s="100" t="s">
        <v>122</v>
      </c>
      <c r="G375" s="100" t="s">
        <v>122</v>
      </c>
      <c r="H375" s="100" t="s">
        <v>122</v>
      </c>
      <c r="I375" s="100" t="s">
        <v>122</v>
      </c>
      <c r="J375" s="100" t="s">
        <v>122</v>
      </c>
      <c r="K375" s="100" t="s">
        <v>122</v>
      </c>
      <c r="L375" s="100" t="s">
        <v>122</v>
      </c>
      <c r="M375" s="100" t="s">
        <v>122</v>
      </c>
      <c r="N375" s="100" t="s">
        <v>122</v>
      </c>
      <c r="O375" s="100">
        <v>0</v>
      </c>
      <c r="P375" s="100">
        <v>0</v>
      </c>
      <c r="Q375" s="132">
        <v>0</v>
      </c>
      <c r="R375" s="67" t="s">
        <v>207</v>
      </c>
    </row>
    <row r="376" spans="2:18" x14ac:dyDescent="0.2">
      <c r="B376" s="47"/>
      <c r="C376" s="48" t="str">
        <f>PerformanceIndicators!$C$38</f>
        <v>L8</v>
      </c>
      <c r="D376" s="49" t="str">
        <v>Narara Ecovillage Co-operative Pty Ltd</v>
      </c>
      <c r="E376" s="99" t="s">
        <v>122</v>
      </c>
      <c r="F376" s="100" t="s">
        <v>122</v>
      </c>
      <c r="G376" s="100" t="s">
        <v>122</v>
      </c>
      <c r="H376" s="100" t="s">
        <v>122</v>
      </c>
      <c r="I376" s="100" t="s">
        <v>122</v>
      </c>
      <c r="J376" s="100" t="s">
        <v>122</v>
      </c>
      <c r="K376" s="100">
        <v>3.0000000000000001E-3</v>
      </c>
      <c r="L376" s="100">
        <v>1.4E-2</v>
      </c>
      <c r="M376" s="100">
        <v>0</v>
      </c>
      <c r="N376" s="100">
        <v>6.3E-2</v>
      </c>
      <c r="O376" s="100">
        <v>5.3999999999999999E-2</v>
      </c>
      <c r="P376" s="100">
        <v>5.6000000000000001E-2</v>
      </c>
      <c r="Q376" s="132">
        <v>5.8999999999999997E-2</v>
      </c>
      <c r="R376" s="67" t="s">
        <v>201</v>
      </c>
    </row>
    <row r="377" spans="2:18" x14ac:dyDescent="0.2">
      <c r="B377" s="47"/>
      <c r="C377" s="48" t="str">
        <f>PerformanceIndicators!$C$38</f>
        <v>L8</v>
      </c>
      <c r="D377" s="49" t="str">
        <v>Orica Australia Pty Ltd</v>
      </c>
      <c r="E377" s="99" t="s">
        <v>122</v>
      </c>
      <c r="F377" s="100" t="s">
        <v>122</v>
      </c>
      <c r="G377" s="100" t="s">
        <v>122</v>
      </c>
      <c r="H377" s="100" t="s">
        <v>122</v>
      </c>
      <c r="I377" s="100" t="s">
        <v>122</v>
      </c>
      <c r="J377" s="100" t="s">
        <v>122</v>
      </c>
      <c r="K377" s="100" t="s">
        <v>122</v>
      </c>
      <c r="L377" s="100" t="s">
        <v>122</v>
      </c>
      <c r="M377" s="100">
        <v>0</v>
      </c>
      <c r="N377" s="100">
        <v>0</v>
      </c>
      <c r="O377" s="100">
        <v>0</v>
      </c>
      <c r="P377" s="100">
        <v>0</v>
      </c>
      <c r="Q377" s="132">
        <v>0</v>
      </c>
      <c r="R377" s="67" t="s">
        <v>201</v>
      </c>
    </row>
    <row r="378" spans="2:18" x14ac:dyDescent="0.2">
      <c r="B378" s="47"/>
      <c r="C378" s="48" t="str">
        <f>PerformanceIndicators!$C$38</f>
        <v>L8</v>
      </c>
      <c r="D378" s="49" t="str">
        <v>Suez (Kooragang Industrial Water Scheme)</v>
      </c>
      <c r="E378" s="99" t="s">
        <v>122</v>
      </c>
      <c r="F378" s="100" t="s">
        <v>122</v>
      </c>
      <c r="G378" s="100" t="s">
        <v>122</v>
      </c>
      <c r="H378" s="100" t="s">
        <v>122</v>
      </c>
      <c r="I378" s="100" t="s">
        <v>122</v>
      </c>
      <c r="J378" s="100">
        <v>0</v>
      </c>
      <c r="K378" s="100">
        <v>0</v>
      </c>
      <c r="L378" s="100">
        <v>0</v>
      </c>
      <c r="M378" s="100">
        <v>0</v>
      </c>
      <c r="N378" s="100">
        <v>0</v>
      </c>
      <c r="O378" s="100" t="s">
        <v>182</v>
      </c>
      <c r="P378" s="100" t="s">
        <v>182</v>
      </c>
      <c r="Q378" s="132" t="s">
        <v>182</v>
      </c>
      <c r="R378" s="67" t="s">
        <v>190</v>
      </c>
    </row>
    <row r="379" spans="2:18" x14ac:dyDescent="0.2">
      <c r="B379" s="47"/>
      <c r="C379" s="48" t="str">
        <f>PerformanceIndicators!$C$38</f>
        <v>L8</v>
      </c>
      <c r="D379" s="49" t="str">
        <v>Sydney Desalination Plant Pty Ltd</v>
      </c>
      <c r="E379" s="99">
        <v>0</v>
      </c>
      <c r="F379" s="100">
        <v>0</v>
      </c>
      <c r="G379" s="100">
        <v>0</v>
      </c>
      <c r="H379" s="100">
        <v>0</v>
      </c>
      <c r="I379" s="100">
        <v>0</v>
      </c>
      <c r="J379" s="100">
        <v>0</v>
      </c>
      <c r="K379" s="100">
        <v>0</v>
      </c>
      <c r="L379" s="100">
        <v>0</v>
      </c>
      <c r="M379" s="100">
        <v>0</v>
      </c>
      <c r="N379" s="100">
        <v>0</v>
      </c>
      <c r="O379" s="100">
        <v>0</v>
      </c>
      <c r="P379" s="100">
        <v>0</v>
      </c>
      <c r="Q379" s="132">
        <v>0</v>
      </c>
      <c r="R379" s="67" t="s">
        <v>207</v>
      </c>
    </row>
    <row r="380" spans="2:18" x14ac:dyDescent="0.2">
      <c r="B380" s="47"/>
      <c r="C380" s="48" t="str">
        <f>PerformanceIndicators!$C$38</f>
        <v>L8</v>
      </c>
      <c r="D380" s="49" t="str">
        <v>Veolia Water Solutions and Technologies Pty Ltd (Bingara)</v>
      </c>
      <c r="E380" s="99" t="s">
        <v>122</v>
      </c>
      <c r="F380" s="100" t="s">
        <v>122</v>
      </c>
      <c r="G380" s="100" t="s">
        <v>122</v>
      </c>
      <c r="H380" s="100" t="s">
        <v>122</v>
      </c>
      <c r="I380" s="100" t="s">
        <v>122</v>
      </c>
      <c r="J380" s="100">
        <v>0.56100000000000005</v>
      </c>
      <c r="K380" s="100">
        <v>0.59</v>
      </c>
      <c r="L380" s="100">
        <v>0.61</v>
      </c>
      <c r="M380" s="100">
        <v>0.63200000000000001</v>
      </c>
      <c r="N380" s="100">
        <v>0.65700000000000003</v>
      </c>
      <c r="O380" s="100" t="s">
        <v>182</v>
      </c>
      <c r="P380" s="100" t="s">
        <v>182</v>
      </c>
      <c r="Q380" s="132" t="s">
        <v>182</v>
      </c>
      <c r="R380" s="67" t="s">
        <v>186</v>
      </c>
    </row>
    <row r="381" spans="2:18" x14ac:dyDescent="0.2">
      <c r="B381" s="50"/>
      <c r="C381" s="48" t="str">
        <f>PerformanceIndicators!$C$38</f>
        <v>L8</v>
      </c>
      <c r="D381" s="52" t="str">
        <v>Veolia Water Solutions and Technologies Pty Ltd (Darling Walk)</v>
      </c>
      <c r="E381" s="101" t="s">
        <v>122</v>
      </c>
      <c r="F381" s="102" t="s">
        <v>122</v>
      </c>
      <c r="G381" s="102" t="s">
        <v>122</v>
      </c>
      <c r="H381" s="102" t="s">
        <v>122</v>
      </c>
      <c r="I381" s="102" t="s">
        <v>122</v>
      </c>
      <c r="J381" s="102">
        <v>0</v>
      </c>
      <c r="K381" s="102">
        <v>0</v>
      </c>
      <c r="L381" s="102">
        <v>0</v>
      </c>
      <c r="M381" s="102">
        <v>0</v>
      </c>
      <c r="N381" s="102">
        <v>0</v>
      </c>
      <c r="O381" s="102">
        <v>0</v>
      </c>
      <c r="P381" s="102">
        <v>0</v>
      </c>
      <c r="Q381" s="134">
        <v>0</v>
      </c>
      <c r="R381" s="69" t="s">
        <v>201</v>
      </c>
    </row>
    <row r="382" spans="2:18" x14ac:dyDescent="0.2">
      <c r="B382" s="114" t="s">
        <v>153</v>
      </c>
      <c r="C382" s="112"/>
      <c r="D382" s="115"/>
      <c r="E382" s="116"/>
      <c r="F382" s="117"/>
      <c r="G382" s="117"/>
      <c r="H382" s="117"/>
      <c r="I382" s="117"/>
      <c r="J382" s="117"/>
      <c r="K382" s="117"/>
      <c r="L382" s="117"/>
      <c r="M382" s="117"/>
      <c r="N382" s="117"/>
      <c r="O382" s="117"/>
      <c r="P382" s="117"/>
      <c r="Q382" s="118"/>
      <c r="R382" s="119"/>
    </row>
    <row r="383" spans="2:18" ht="24" x14ac:dyDescent="0.2">
      <c r="B383" s="47"/>
      <c r="C383" s="48" t="str">
        <f>PerformanceIndicators!$C$39</f>
        <v>L9</v>
      </c>
      <c r="D383" s="49" t="str" cm="1">
        <f t="array" ref="D383:D384">Lists!$D$4:$D$5</f>
        <v>Hunter Water Corporation</v>
      </c>
      <c r="E383" s="99" t="s">
        <v>122</v>
      </c>
      <c r="F383" s="100" t="s">
        <v>122</v>
      </c>
      <c r="G383" s="100" t="s">
        <v>122</v>
      </c>
      <c r="H383" s="100" t="s">
        <v>122</v>
      </c>
      <c r="I383" s="100" t="s">
        <v>122</v>
      </c>
      <c r="J383" s="100">
        <v>1.0999999999999999E-2</v>
      </c>
      <c r="K383" s="100">
        <v>1.2E-2</v>
      </c>
      <c r="L383" s="100">
        <v>2.3E-2</v>
      </c>
      <c r="M383" s="100">
        <v>0.01</v>
      </c>
      <c r="N383" s="100">
        <v>0.01</v>
      </c>
      <c r="O383" s="100">
        <v>0.01</v>
      </c>
      <c r="P383" s="100">
        <v>0.01</v>
      </c>
      <c r="Q383" s="132">
        <v>1.2E-2</v>
      </c>
      <c r="R383" s="67" t="s">
        <v>205</v>
      </c>
    </row>
    <row r="384" spans="2:18" x14ac:dyDescent="0.2">
      <c r="B384" s="47"/>
      <c r="C384" s="48" t="str">
        <f>PerformanceIndicators!$C$39</f>
        <v>L9</v>
      </c>
      <c r="D384" s="49" t="str">
        <v>Sydney Water Corporation</v>
      </c>
      <c r="E384" s="99" t="s">
        <v>122</v>
      </c>
      <c r="F384" s="100" t="s">
        <v>122</v>
      </c>
      <c r="G384" s="100" t="s">
        <v>122</v>
      </c>
      <c r="H384" s="100" t="s">
        <v>122</v>
      </c>
      <c r="I384" s="100" t="s">
        <v>122</v>
      </c>
      <c r="J384" s="100">
        <v>1</v>
      </c>
      <c r="K384" s="100">
        <v>1</v>
      </c>
      <c r="L384" s="100">
        <v>1</v>
      </c>
      <c r="M384" s="100">
        <v>1</v>
      </c>
      <c r="N384" s="100">
        <v>1</v>
      </c>
      <c r="O384" s="100">
        <v>1</v>
      </c>
      <c r="P384" s="100">
        <v>1</v>
      </c>
      <c r="Q384" s="132">
        <v>0.6</v>
      </c>
      <c r="R384" s="67"/>
    </row>
    <row r="385" spans="2:18" x14ac:dyDescent="0.2">
      <c r="B385" s="105" t="s">
        <v>154</v>
      </c>
      <c r="C385" s="106"/>
      <c r="D385" s="107"/>
      <c r="E385" s="108"/>
      <c r="F385" s="109"/>
      <c r="G385" s="109"/>
      <c r="H385" s="109"/>
      <c r="I385" s="109"/>
      <c r="J385" s="109"/>
      <c r="K385" s="109"/>
      <c r="L385" s="109"/>
      <c r="M385" s="109"/>
      <c r="N385" s="109"/>
      <c r="O385" s="109"/>
      <c r="P385" s="109"/>
      <c r="Q385" s="110"/>
      <c r="R385" s="111"/>
    </row>
    <row r="386" spans="2:18" x14ac:dyDescent="0.2">
      <c r="B386" s="47"/>
      <c r="C386" s="48" t="str">
        <f>PerformanceIndicators!$C$39</f>
        <v>L9</v>
      </c>
      <c r="D386" s="49" t="str" cm="1">
        <f t="array" ref="D386:D392">WICARetailer</f>
        <v>Altogether Group Pty Ltd</v>
      </c>
      <c r="E386" s="99" t="s">
        <v>122</v>
      </c>
      <c r="F386" s="100" t="s">
        <v>122</v>
      </c>
      <c r="G386" s="100" t="s">
        <v>122</v>
      </c>
      <c r="H386" s="100" t="s">
        <v>122</v>
      </c>
      <c r="I386" s="100" t="s">
        <v>122</v>
      </c>
      <c r="J386" s="100">
        <v>2.8000000000000001E-2</v>
      </c>
      <c r="K386" s="100">
        <v>3.7999999999999999E-2</v>
      </c>
      <c r="L386" s="100">
        <v>4.2000000000000003E-2</v>
      </c>
      <c r="M386" s="100">
        <v>0.3</v>
      </c>
      <c r="N386" s="100">
        <v>5.7000000000000002E-2</v>
      </c>
      <c r="O386" s="100">
        <v>6.9000000000000006E-2</v>
      </c>
      <c r="P386" s="100">
        <v>5.1999999999999998E-2</v>
      </c>
      <c r="Q386" s="132">
        <v>0.05</v>
      </c>
      <c r="R386" s="67"/>
    </row>
    <row r="387" spans="2:18" x14ac:dyDescent="0.2">
      <c r="B387" s="47"/>
      <c r="C387" s="48" t="str">
        <f>PerformanceIndicators!$C$39</f>
        <v>L9</v>
      </c>
      <c r="D387" s="49" t="str">
        <v>Aquacell Pty Ltd</v>
      </c>
      <c r="E387" s="99" t="s">
        <v>122</v>
      </c>
      <c r="F387" s="100" t="s">
        <v>122</v>
      </c>
      <c r="G387" s="100" t="s">
        <v>122</v>
      </c>
      <c r="H387" s="100" t="s">
        <v>122</v>
      </c>
      <c r="I387" s="100" t="s">
        <v>122</v>
      </c>
      <c r="J387" s="100">
        <v>1E-3</v>
      </c>
      <c r="K387" s="100">
        <v>1E-3</v>
      </c>
      <c r="L387" s="100">
        <v>1E-3</v>
      </c>
      <c r="M387" s="100">
        <v>1E-3</v>
      </c>
      <c r="N387" s="100">
        <v>1E-3</v>
      </c>
      <c r="O387" s="100">
        <v>1E-3</v>
      </c>
      <c r="P387" s="100">
        <v>1E-3</v>
      </c>
      <c r="Q387" s="132">
        <v>1E-3</v>
      </c>
      <c r="R387" s="67"/>
    </row>
    <row r="388" spans="2:18" x14ac:dyDescent="0.2">
      <c r="B388" s="47"/>
      <c r="C388" s="48" t="str">
        <f>PerformanceIndicators!$C$39</f>
        <v>L9</v>
      </c>
      <c r="D388" s="49" t="str">
        <v>AquaNet Sydney Pty Ltd</v>
      </c>
      <c r="E388" s="99" t="s">
        <v>122</v>
      </c>
      <c r="F388" s="100" t="s">
        <v>122</v>
      </c>
      <c r="G388" s="100" t="s">
        <v>122</v>
      </c>
      <c r="H388" s="100" t="s">
        <v>122</v>
      </c>
      <c r="I388" s="100" t="s">
        <v>122</v>
      </c>
      <c r="J388" s="100">
        <v>8.9999999999999993E-3</v>
      </c>
      <c r="K388" s="100">
        <v>8.9999999999999993E-3</v>
      </c>
      <c r="L388" s="100">
        <v>8.9999999999999993E-3</v>
      </c>
      <c r="M388" s="100">
        <v>8.9999999999999993E-3</v>
      </c>
      <c r="N388" s="100">
        <v>0.01</v>
      </c>
      <c r="O388" s="100">
        <v>0.01</v>
      </c>
      <c r="P388" s="100">
        <v>1.0999999999999999E-2</v>
      </c>
      <c r="Q388" s="132">
        <v>0.01</v>
      </c>
      <c r="R388" s="67"/>
    </row>
    <row r="389" spans="2:18" x14ac:dyDescent="0.2">
      <c r="B389" s="47"/>
      <c r="C389" s="48" t="str">
        <f>PerformanceIndicators!$C$39</f>
        <v>L9</v>
      </c>
      <c r="D389" s="49" t="str">
        <v>CPE Barangaroo Recycled Water Pty Ltd</v>
      </c>
      <c r="E389" s="99" t="s">
        <v>122</v>
      </c>
      <c r="F389" s="100" t="s">
        <v>122</v>
      </c>
      <c r="G389" s="100" t="s">
        <v>122</v>
      </c>
      <c r="H389" s="100" t="s">
        <v>122</v>
      </c>
      <c r="I389" s="100" t="s">
        <v>122</v>
      </c>
      <c r="J389" s="100">
        <v>1.2999999999999999E-2</v>
      </c>
      <c r="K389" s="100">
        <v>1.4999999999999999E-2</v>
      </c>
      <c r="L389" s="100">
        <v>2.5000000000000001E-2</v>
      </c>
      <c r="M389" s="100">
        <v>1.2999999999999999E-2</v>
      </c>
      <c r="N389" s="100">
        <v>1.4E-2</v>
      </c>
      <c r="O389" s="100">
        <v>1.7000000000000001E-2</v>
      </c>
      <c r="P389" s="100">
        <v>1.7999999999999999E-2</v>
      </c>
      <c r="Q389" s="132">
        <v>1.7999999999999999E-2</v>
      </c>
      <c r="R389" s="67" t="s">
        <v>208</v>
      </c>
    </row>
    <row r="390" spans="2:18" x14ac:dyDescent="0.2">
      <c r="B390" s="47"/>
      <c r="C390" s="48" t="str">
        <f>PerformanceIndicators!$C$39</f>
        <v>L9</v>
      </c>
      <c r="D390" s="49" t="str">
        <v>Kyeema Water Pty Ltd</v>
      </c>
      <c r="E390" s="99" t="s">
        <v>122</v>
      </c>
      <c r="F390" s="100" t="s">
        <v>122</v>
      </c>
      <c r="G390" s="100" t="s">
        <v>122</v>
      </c>
      <c r="H390" s="100" t="s">
        <v>182</v>
      </c>
      <c r="I390" s="100" t="s">
        <v>182</v>
      </c>
      <c r="J390" s="100" t="s">
        <v>182</v>
      </c>
      <c r="K390" s="100" t="s">
        <v>182</v>
      </c>
      <c r="L390" s="100" t="s">
        <v>182</v>
      </c>
      <c r="M390" s="100" t="s">
        <v>122</v>
      </c>
      <c r="N390" s="100" t="s">
        <v>2</v>
      </c>
      <c r="O390" s="100">
        <v>0</v>
      </c>
      <c r="P390" s="100">
        <v>0</v>
      </c>
      <c r="Q390" s="132">
        <v>0</v>
      </c>
      <c r="R390" s="67"/>
    </row>
    <row r="391" spans="2:18" x14ac:dyDescent="0.2">
      <c r="B391" s="47"/>
      <c r="C391" s="48" t="str">
        <f>PerformanceIndicators!$C$39</f>
        <v>L9</v>
      </c>
      <c r="D391" s="49" t="str">
        <v>Solo Water Pty Ltd</v>
      </c>
      <c r="E391" s="99" t="s">
        <v>122</v>
      </c>
      <c r="F391" s="100" t="s">
        <v>122</v>
      </c>
      <c r="G391" s="100" t="s">
        <v>122</v>
      </c>
      <c r="H391" s="100" t="s">
        <v>122</v>
      </c>
      <c r="I391" s="100" t="s">
        <v>122</v>
      </c>
      <c r="J391" s="100">
        <v>0</v>
      </c>
      <c r="K391" s="100">
        <v>0</v>
      </c>
      <c r="L391" s="100">
        <v>0</v>
      </c>
      <c r="M391" s="100">
        <v>0</v>
      </c>
      <c r="N391" s="100">
        <v>0</v>
      </c>
      <c r="O391" s="100">
        <v>0</v>
      </c>
      <c r="P391" s="100">
        <v>0</v>
      </c>
      <c r="Q391" s="132">
        <v>0</v>
      </c>
      <c r="R391" s="67"/>
    </row>
    <row r="392" spans="2:18" x14ac:dyDescent="0.2">
      <c r="B392" s="47"/>
      <c r="C392" s="48" t="str">
        <f>PerformanceIndicators!$C$39</f>
        <v>L9</v>
      </c>
      <c r="D392" s="49" t="str">
        <v>True Water DTR Pty Ltd</v>
      </c>
      <c r="E392" s="99" t="s">
        <v>122</v>
      </c>
      <c r="F392" s="100" t="s">
        <v>122</v>
      </c>
      <c r="G392" s="100" t="s">
        <v>122</v>
      </c>
      <c r="H392" s="100" t="s">
        <v>122</v>
      </c>
      <c r="I392" s="100" t="s">
        <v>122</v>
      </c>
      <c r="J392" s="100" t="s">
        <v>122</v>
      </c>
      <c r="K392" s="100" t="s">
        <v>122</v>
      </c>
      <c r="L392" s="100" t="s">
        <v>122</v>
      </c>
      <c r="M392" s="100" t="s">
        <v>122</v>
      </c>
      <c r="N392" s="100" t="s">
        <v>122</v>
      </c>
      <c r="O392" s="100" t="s">
        <v>122</v>
      </c>
      <c r="P392" s="100" t="s">
        <v>122</v>
      </c>
      <c r="Q392" s="132">
        <v>0</v>
      </c>
      <c r="R392" s="67"/>
    </row>
    <row r="393" spans="2:18" x14ac:dyDescent="0.2">
      <c r="B393" s="105" t="s">
        <v>200</v>
      </c>
      <c r="C393" s="106"/>
      <c r="D393" s="107"/>
      <c r="E393" s="108"/>
      <c r="F393" s="109"/>
      <c r="G393" s="109"/>
      <c r="H393" s="109"/>
      <c r="I393" s="109"/>
      <c r="J393" s="109"/>
      <c r="K393" s="109"/>
      <c r="L393" s="109"/>
      <c r="M393" s="109"/>
      <c r="N393" s="109"/>
      <c r="O393" s="109"/>
      <c r="P393" s="109"/>
      <c r="Q393" s="110"/>
      <c r="R393" s="111"/>
    </row>
    <row r="394" spans="2:18" x14ac:dyDescent="0.2">
      <c r="B394" s="47"/>
      <c r="C394" s="48" t="str">
        <f>PerformanceIndicators!$C$39</f>
        <v>L9</v>
      </c>
      <c r="D394" s="49" t="str" cm="1">
        <f t="array" ref="D394:D400">WICARSLicensees</f>
        <v>Kooragang Water Pty Ltd</v>
      </c>
      <c r="E394" s="99" t="s">
        <v>122</v>
      </c>
      <c r="F394" s="100" t="s">
        <v>122</v>
      </c>
      <c r="G394" s="100" t="s">
        <v>122</v>
      </c>
      <c r="H394" s="100" t="s">
        <v>122</v>
      </c>
      <c r="I394" s="100" t="s">
        <v>122</v>
      </c>
      <c r="J394" s="100" t="s">
        <v>122</v>
      </c>
      <c r="K394" s="100" t="s">
        <v>122</v>
      </c>
      <c r="L394" s="100" t="s">
        <v>122</v>
      </c>
      <c r="M394" s="100" t="s">
        <v>122</v>
      </c>
      <c r="N394" s="100" t="s">
        <v>122</v>
      </c>
      <c r="O394" s="100">
        <v>2E-3</v>
      </c>
      <c r="P394" s="100">
        <v>2E-3</v>
      </c>
      <c r="Q394" s="132">
        <v>2E-3</v>
      </c>
      <c r="R394" s="67" t="s">
        <v>207</v>
      </c>
    </row>
    <row r="395" spans="2:18" x14ac:dyDescent="0.2">
      <c r="B395" s="47"/>
      <c r="C395" s="48" t="str">
        <f>PerformanceIndicators!$C$39</f>
        <v>L9</v>
      </c>
      <c r="D395" s="49" t="str">
        <v>Narara Ecovillage Co-operative Pty Ltd</v>
      </c>
      <c r="E395" s="99" t="s">
        <v>122</v>
      </c>
      <c r="F395" s="100" t="s">
        <v>122</v>
      </c>
      <c r="G395" s="100" t="s">
        <v>122</v>
      </c>
      <c r="H395" s="100" t="s">
        <v>122</v>
      </c>
      <c r="I395" s="100" t="s">
        <v>122</v>
      </c>
      <c r="J395" s="100" t="s">
        <v>122</v>
      </c>
      <c r="K395" s="100">
        <v>0</v>
      </c>
      <c r="L395" s="100">
        <v>0</v>
      </c>
      <c r="M395" s="100">
        <v>0</v>
      </c>
      <c r="N395" s="100">
        <v>0</v>
      </c>
      <c r="O395" s="100">
        <v>4.0000000000000001E-3</v>
      </c>
      <c r="P395" s="100">
        <v>3.0000000000000001E-3</v>
      </c>
      <c r="Q395" s="132">
        <v>3.0000000000000001E-3</v>
      </c>
      <c r="R395" s="67" t="s">
        <v>201</v>
      </c>
    </row>
    <row r="396" spans="2:18" x14ac:dyDescent="0.2">
      <c r="B396" s="47"/>
      <c r="C396" s="48" t="str">
        <f>PerformanceIndicators!$C$39</f>
        <v>L9</v>
      </c>
      <c r="D396" s="49" t="str">
        <v>Orica Australia Pty Ltd</v>
      </c>
      <c r="E396" s="99" t="s">
        <v>122</v>
      </c>
      <c r="F396" s="100" t="s">
        <v>122</v>
      </c>
      <c r="G396" s="100" t="s">
        <v>122</v>
      </c>
      <c r="H396" s="100" t="s">
        <v>122</v>
      </c>
      <c r="I396" s="100" t="s">
        <v>122</v>
      </c>
      <c r="J396" s="100" t="s">
        <v>122</v>
      </c>
      <c r="K396" s="100" t="s">
        <v>122</v>
      </c>
      <c r="L396" s="100" t="s">
        <v>122</v>
      </c>
      <c r="M396" s="100">
        <v>5.0000000000000001E-3</v>
      </c>
      <c r="N396" s="100">
        <v>5.0000000000000001E-3</v>
      </c>
      <c r="O396" s="100">
        <v>5.0000000000000001E-3</v>
      </c>
      <c r="P396" s="100">
        <v>5.0000000000000001E-3</v>
      </c>
      <c r="Q396" s="132">
        <v>3.0000000000000001E-3</v>
      </c>
      <c r="R396" s="67" t="s">
        <v>201</v>
      </c>
    </row>
    <row r="397" spans="2:18" x14ac:dyDescent="0.2">
      <c r="B397" s="47"/>
      <c r="C397" s="48" t="str">
        <f>PerformanceIndicators!$C$39</f>
        <v>L9</v>
      </c>
      <c r="D397" s="49" t="str">
        <v>Suez (Kooragang Industrial Water Scheme)</v>
      </c>
      <c r="E397" s="99" t="s">
        <v>122</v>
      </c>
      <c r="F397" s="100" t="s">
        <v>122</v>
      </c>
      <c r="G397" s="100" t="s">
        <v>122</v>
      </c>
      <c r="H397" s="100" t="s">
        <v>122</v>
      </c>
      <c r="I397" s="100" t="s">
        <v>122</v>
      </c>
      <c r="J397" s="100">
        <v>1E-3</v>
      </c>
      <c r="K397" s="100">
        <v>1E-3</v>
      </c>
      <c r="L397" s="100">
        <v>1E-3</v>
      </c>
      <c r="M397" s="100">
        <v>1E-3</v>
      </c>
      <c r="N397" s="100">
        <v>1E-3</v>
      </c>
      <c r="O397" s="100" t="s">
        <v>182</v>
      </c>
      <c r="P397" s="100" t="s">
        <v>182</v>
      </c>
      <c r="Q397" s="132" t="s">
        <v>182</v>
      </c>
      <c r="R397" s="67" t="s">
        <v>190</v>
      </c>
    </row>
    <row r="398" spans="2:18" x14ac:dyDescent="0.2">
      <c r="B398" s="47"/>
      <c r="C398" s="48" t="str">
        <f>PerformanceIndicators!$C$39</f>
        <v>L9</v>
      </c>
      <c r="D398" s="49" t="str">
        <v>Sydney Desalination Plant Pty Ltd</v>
      </c>
      <c r="E398" s="99">
        <v>0</v>
      </c>
      <c r="F398" s="100">
        <v>0</v>
      </c>
      <c r="G398" s="100">
        <v>0</v>
      </c>
      <c r="H398" s="100">
        <v>0</v>
      </c>
      <c r="I398" s="100">
        <v>0</v>
      </c>
      <c r="J398" s="100">
        <v>0</v>
      </c>
      <c r="K398" s="100">
        <v>0</v>
      </c>
      <c r="L398" s="100">
        <v>0</v>
      </c>
      <c r="M398" s="100">
        <v>0</v>
      </c>
      <c r="N398" s="100">
        <v>0</v>
      </c>
      <c r="O398" s="100">
        <v>0</v>
      </c>
      <c r="P398" s="100">
        <v>0</v>
      </c>
      <c r="Q398" s="132">
        <v>0</v>
      </c>
      <c r="R398" s="67" t="s">
        <v>207</v>
      </c>
    </row>
    <row r="399" spans="2:18" x14ac:dyDescent="0.2">
      <c r="B399" s="47"/>
      <c r="C399" s="48" t="str">
        <f>PerformanceIndicators!$C$39</f>
        <v>L9</v>
      </c>
      <c r="D399" s="49" t="str">
        <v>Veolia Water Solutions and Technologies Pty Ltd (Bingara)</v>
      </c>
      <c r="E399" s="99" t="s">
        <v>122</v>
      </c>
      <c r="F399" s="100" t="s">
        <v>122</v>
      </c>
      <c r="G399" s="100" t="s">
        <v>122</v>
      </c>
      <c r="H399" s="100" t="s">
        <v>122</v>
      </c>
      <c r="I399" s="100" t="s">
        <v>122</v>
      </c>
      <c r="J399" s="100">
        <v>4.0000000000000001E-3</v>
      </c>
      <c r="K399" s="100">
        <v>5.0000000000000001E-3</v>
      </c>
      <c r="L399" s="100">
        <v>5.0000000000000001E-3</v>
      </c>
      <c r="M399" s="100">
        <v>6.0000000000000001E-3</v>
      </c>
      <c r="N399" s="100">
        <v>5.0000000000000001E-3</v>
      </c>
      <c r="O399" s="100" t="s">
        <v>182</v>
      </c>
      <c r="P399" s="100" t="s">
        <v>182</v>
      </c>
      <c r="Q399" s="132" t="s">
        <v>182</v>
      </c>
      <c r="R399" s="67" t="s">
        <v>186</v>
      </c>
    </row>
    <row r="400" spans="2:18" ht="12.75" thickBot="1" x14ac:dyDescent="0.25">
      <c r="B400" s="62"/>
      <c r="C400" s="63" t="str">
        <f>PerformanceIndicators!$C$39</f>
        <v>L9</v>
      </c>
      <c r="D400" s="64" t="str">
        <v>Veolia Water Solutions and Technologies Pty Ltd (Darling Walk)</v>
      </c>
      <c r="E400" s="103" t="s">
        <v>122</v>
      </c>
      <c r="F400" s="104" t="s">
        <v>122</v>
      </c>
      <c r="G400" s="104" t="s">
        <v>122</v>
      </c>
      <c r="H400" s="104" t="s">
        <v>122</v>
      </c>
      <c r="I400" s="104" t="s">
        <v>122</v>
      </c>
      <c r="J400" s="104">
        <v>1E-3</v>
      </c>
      <c r="K400" s="104">
        <v>1E-3</v>
      </c>
      <c r="L400" s="104">
        <v>1E-3</v>
      </c>
      <c r="M400" s="104">
        <v>1E-3</v>
      </c>
      <c r="N400" s="104">
        <v>1E-3</v>
      </c>
      <c r="O400" s="104">
        <v>0</v>
      </c>
      <c r="P400" s="104">
        <v>0</v>
      </c>
      <c r="Q400" s="135">
        <v>0</v>
      </c>
      <c r="R400" s="71" t="s">
        <v>201</v>
      </c>
    </row>
  </sheetData>
  <autoFilter ref="B4:R246" xr:uid="{00000000-0001-0000-0700-000000000000}"/>
  <mergeCells count="1">
    <mergeCell ref="B1:C1"/>
  </mergeCells>
  <phoneticPr fontId="19"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C756-AC6E-4BFB-B2A4-4C4B84676BEF}">
  <dimension ref="B1:D34"/>
  <sheetViews>
    <sheetView workbookViewId="0">
      <selection activeCell="C41" sqref="C41"/>
    </sheetView>
  </sheetViews>
  <sheetFormatPr defaultRowHeight="12" x14ac:dyDescent="0.2"/>
  <cols>
    <col min="1" max="1" width="3.140625" customWidth="1"/>
    <col min="2" max="3" width="46.42578125" customWidth="1"/>
    <col min="4" max="4" width="34.85546875" customWidth="1"/>
  </cols>
  <sheetData>
    <row r="1" spans="2:4" ht="17.25" thickBot="1" x14ac:dyDescent="0.3">
      <c r="B1" s="43" t="s">
        <v>128</v>
      </c>
    </row>
    <row r="2" spans="2:4" ht="12.75" thickTop="1" x14ac:dyDescent="0.2"/>
    <row r="3" spans="2:4" x14ac:dyDescent="0.2">
      <c r="B3" s="3" t="s">
        <v>132</v>
      </c>
      <c r="C3" s="3" t="s">
        <v>133</v>
      </c>
      <c r="D3" s="3" t="s">
        <v>131</v>
      </c>
    </row>
    <row r="4" spans="2:4" x14ac:dyDescent="0.2">
      <c r="B4" t="s">
        <v>134</v>
      </c>
      <c r="C4" t="s">
        <v>147</v>
      </c>
      <c r="D4" t="s">
        <v>129</v>
      </c>
    </row>
    <row r="5" spans="2:4" x14ac:dyDescent="0.2">
      <c r="B5" t="s">
        <v>135</v>
      </c>
      <c r="C5" t="s">
        <v>139</v>
      </c>
      <c r="D5" t="s">
        <v>130</v>
      </c>
    </row>
    <row r="6" spans="2:4" x14ac:dyDescent="0.2">
      <c r="B6" t="s">
        <v>136</v>
      </c>
      <c r="C6" t="s">
        <v>148</v>
      </c>
      <c r="D6" t="s">
        <v>26</v>
      </c>
    </row>
    <row r="7" spans="2:4" x14ac:dyDescent="0.2">
      <c r="B7" t="s">
        <v>137</v>
      </c>
      <c r="C7" t="s">
        <v>141</v>
      </c>
    </row>
    <row r="8" spans="2:4" x14ac:dyDescent="0.2">
      <c r="B8" t="s">
        <v>183</v>
      </c>
      <c r="C8" t="s">
        <v>143</v>
      </c>
    </row>
    <row r="9" spans="2:4" x14ac:dyDescent="0.2">
      <c r="B9" t="s">
        <v>184</v>
      </c>
      <c r="C9" t="s">
        <v>149</v>
      </c>
    </row>
    <row r="10" spans="2:4" x14ac:dyDescent="0.2">
      <c r="B10" t="s">
        <v>185</v>
      </c>
      <c r="C10" t="s">
        <v>146</v>
      </c>
    </row>
    <row r="11" spans="2:4" x14ac:dyDescent="0.2">
      <c r="B11" t="s">
        <v>138</v>
      </c>
    </row>
    <row r="12" spans="2:4" x14ac:dyDescent="0.2">
      <c r="B12" t="s">
        <v>187</v>
      </c>
    </row>
    <row r="13" spans="2:4" x14ac:dyDescent="0.2">
      <c r="B13" t="s">
        <v>140</v>
      </c>
    </row>
    <row r="14" spans="2:4" x14ac:dyDescent="0.2">
      <c r="B14" t="s">
        <v>141</v>
      </c>
    </row>
    <row r="15" spans="2:4" x14ac:dyDescent="0.2">
      <c r="B15" t="s">
        <v>142</v>
      </c>
    </row>
    <row r="16" spans="2:4" x14ac:dyDescent="0.2">
      <c r="B16" t="s">
        <v>143</v>
      </c>
    </row>
    <row r="17" spans="2:4" x14ac:dyDescent="0.2">
      <c r="B17" t="s">
        <v>144</v>
      </c>
    </row>
    <row r="18" spans="2:4" x14ac:dyDescent="0.2">
      <c r="B18" t="s">
        <v>145</v>
      </c>
    </row>
    <row r="19" spans="2:4" x14ac:dyDescent="0.2">
      <c r="B19" t="s">
        <v>146</v>
      </c>
    </row>
    <row r="21" spans="2:4" x14ac:dyDescent="0.2">
      <c r="B21" s="3" t="s">
        <v>155</v>
      </c>
      <c r="C21" s="3" t="s">
        <v>156</v>
      </c>
      <c r="D21" s="3" t="s">
        <v>168</v>
      </c>
    </row>
    <row r="22" spans="2:4" x14ac:dyDescent="0.2">
      <c r="B22" t="s">
        <v>157</v>
      </c>
      <c r="C22" t="s">
        <v>142</v>
      </c>
      <c r="D22" t="s">
        <v>166</v>
      </c>
    </row>
    <row r="23" spans="2:4" x14ac:dyDescent="0.2">
      <c r="B23" t="s">
        <v>158</v>
      </c>
      <c r="C23" t="s">
        <v>160</v>
      </c>
      <c r="D23" t="s">
        <v>167</v>
      </c>
    </row>
    <row r="24" spans="2:4" x14ac:dyDescent="0.2">
      <c r="B24" t="s">
        <v>159</v>
      </c>
      <c r="C24" t="s">
        <v>161</v>
      </c>
      <c r="D24" t="s">
        <v>169</v>
      </c>
    </row>
    <row r="25" spans="2:4" x14ac:dyDescent="0.2">
      <c r="B25" t="s">
        <v>160</v>
      </c>
      <c r="C25" t="s">
        <v>165</v>
      </c>
      <c r="D25" t="s">
        <v>170</v>
      </c>
    </row>
    <row r="26" spans="2:4" x14ac:dyDescent="0.2">
      <c r="B26" t="s">
        <v>161</v>
      </c>
      <c r="C26" t="s">
        <v>145</v>
      </c>
      <c r="D26" t="s">
        <v>171</v>
      </c>
    </row>
    <row r="27" spans="2:4" x14ac:dyDescent="0.2">
      <c r="B27" t="s">
        <v>188</v>
      </c>
      <c r="C27" t="s">
        <v>163</v>
      </c>
      <c r="D27" t="s">
        <v>172</v>
      </c>
    </row>
    <row r="28" spans="2:4" x14ac:dyDescent="0.2">
      <c r="B28" t="s">
        <v>162</v>
      </c>
      <c r="C28" t="s">
        <v>164</v>
      </c>
      <c r="D28" t="s">
        <v>173</v>
      </c>
    </row>
    <row r="29" spans="2:4" x14ac:dyDescent="0.2">
      <c r="B29" t="s">
        <v>163</v>
      </c>
      <c r="D29" t="s">
        <v>174</v>
      </c>
    </row>
    <row r="30" spans="2:4" x14ac:dyDescent="0.2">
      <c r="B30" t="s">
        <v>164</v>
      </c>
      <c r="D30" t="s">
        <v>175</v>
      </c>
    </row>
    <row r="31" spans="2:4" x14ac:dyDescent="0.2">
      <c r="D31" t="s">
        <v>176</v>
      </c>
    </row>
    <row r="32" spans="2:4" x14ac:dyDescent="0.2">
      <c r="D32" t="s">
        <v>177</v>
      </c>
    </row>
    <row r="33" spans="4:4" x14ac:dyDescent="0.2">
      <c r="D33" t="s">
        <v>178</v>
      </c>
    </row>
    <row r="34" spans="4:4" x14ac:dyDescent="0.2">
      <c r="D34" t="s">
        <v>179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081B4928CB16949964B87CC125011FF" ma:contentTypeVersion="3" ma:contentTypeDescription="Create a new document." ma:contentTypeScope="" ma:versionID="d8ea66c473867c06dc982c9a49fbd494">
  <xsd:schema xmlns:xsd="http://www.w3.org/2001/XMLSchema" xmlns:xs="http://www.w3.org/2001/XMLSchema" xmlns:p="http://schemas.microsoft.com/office/2006/metadata/properties" xmlns:ns2="2ea96691-6b77-48a3-b679-9b18eb43fcc3" targetNamespace="http://schemas.microsoft.com/office/2006/metadata/properties" ma:root="true" ma:fieldsID="26777040f2378f75f909b59043c2804b" ns2:_="">
    <xsd:import namespace="2ea96691-6b77-48a3-b679-9b18eb43fcc3"/>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a96691-6b77-48a3-b679-9b18eb43fc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92686B-109C-4C2E-9EB9-58A7DA8EFFF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7bb890cc-81ba-4d2f-a7ee-d132688880fa"/>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F7324545-89A4-45ED-9194-47AEDC4BF9A7}">
  <ds:schemaRefs>
    <ds:schemaRef ds:uri="http://schemas.microsoft.com/sharepoint/v3/contenttype/forms"/>
  </ds:schemaRefs>
</ds:datastoreItem>
</file>

<file path=customXml/itemProps3.xml><?xml version="1.0" encoding="utf-8"?>
<ds:datastoreItem xmlns:ds="http://schemas.openxmlformats.org/officeDocument/2006/customXml" ds:itemID="{921CA3B4-2643-4B29-88B8-A7FA9A811D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a96691-6b77-48a3-b679-9b18eb43fc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Cover</vt:lpstr>
      <vt:lpstr>PerformanceIndicators</vt:lpstr>
      <vt:lpstr>Database</vt:lpstr>
      <vt:lpstr>Lists</vt:lpstr>
      <vt:lpstr>WICANOLicensees</vt:lpstr>
      <vt:lpstr>WICAOperator</vt:lpstr>
      <vt:lpstr>WICARetailer</vt:lpstr>
      <vt:lpstr>WICARSLicensees</vt:lpstr>
      <vt:lpstr>Years</vt:lpstr>
    </vt:vector>
  </TitlesOfParts>
  <Company>IPART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 Jenkins</dc:creator>
  <cp:lastModifiedBy>Chenille Farey</cp:lastModifiedBy>
  <cp:lastPrinted>2019-12-06T02:18:50Z</cp:lastPrinted>
  <dcterms:created xsi:type="dcterms:W3CDTF">2014-05-19T07:21:06Z</dcterms:created>
  <dcterms:modified xsi:type="dcterms:W3CDTF">2026-04-13T04:43:11Z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0x0101007081B4928CB16949964B87CC125011FF</vt:lpwstr>
  </property>
</Properties>
</file>